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# Courses By Me\# Data Analysis Course - NeuroTech\NeuroTech Platform\Excel Videos\Session 4\"/>
    </mc:Choice>
  </mc:AlternateContent>
  <xr:revisionPtr revIDLastSave="0" documentId="13_ncr:1_{A1E0C53F-18D8-4E49-B79D-078CB8EED80A}" xr6:coauthVersionLast="47" xr6:coauthVersionMax="47" xr10:uidLastSave="{00000000-0000-0000-0000-000000000000}"/>
  <bookViews>
    <workbookView xWindow="-120" yWindow="-120" windowWidth="29040" windowHeight="17520" tabRatio="787" xr2:uid="{00000000-000D-0000-FFFF-FFFF00000000}"/>
  </bookViews>
  <sheets>
    <sheet name="Data" sheetId="15" r:id="rId1"/>
    <sheet name="lookUp" sheetId="26" r:id="rId2"/>
    <sheet name="Index&amp;Match" sheetId="27" r:id="rId3"/>
  </sheets>
  <definedNames>
    <definedName name="_xlnm._FilterDatabase" localSheetId="0" hidden="1">Data!$A$2:$AE$1006</definedName>
    <definedName name="d">Data!$A$1:$AE$1006</definedName>
    <definedName name="_xlnm.Print_Area" localSheetId="0">Table2[#All]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5" l="1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454" i="15"/>
  <c r="AF455" i="15"/>
  <c r="AF456" i="15"/>
  <c r="AF457" i="15"/>
  <c r="AF458" i="15"/>
  <c r="AF459" i="15"/>
  <c r="AF460" i="15"/>
  <c r="AF461" i="15"/>
  <c r="AF462" i="15"/>
  <c r="AF463" i="15"/>
  <c r="AF464" i="15"/>
  <c r="AF465" i="15"/>
  <c r="AF466" i="15"/>
  <c r="AF467" i="15"/>
  <c r="AF468" i="15"/>
  <c r="AF469" i="15"/>
  <c r="AF470" i="15"/>
  <c r="AF471" i="15"/>
  <c r="AF472" i="15"/>
  <c r="AF473" i="15"/>
  <c r="AF474" i="15"/>
  <c r="AF475" i="15"/>
  <c r="AF476" i="15"/>
  <c r="AF477" i="15"/>
  <c r="AF478" i="15"/>
  <c r="AF479" i="15"/>
  <c r="AF480" i="15"/>
  <c r="AF481" i="15"/>
  <c r="AF482" i="15"/>
  <c r="AF483" i="15"/>
  <c r="AF484" i="15"/>
  <c r="AF485" i="15"/>
  <c r="AF486" i="15"/>
  <c r="AF487" i="15"/>
  <c r="AF488" i="15"/>
  <c r="AF489" i="15"/>
  <c r="AF490" i="15"/>
  <c r="AF491" i="15"/>
  <c r="AF492" i="15"/>
  <c r="AF493" i="15"/>
  <c r="AF494" i="15"/>
  <c r="AF495" i="15"/>
  <c r="AF496" i="15"/>
  <c r="AF497" i="15"/>
  <c r="AF498" i="15"/>
  <c r="AF499" i="15"/>
  <c r="AF500" i="15"/>
  <c r="AF501" i="15"/>
  <c r="AF502" i="15"/>
  <c r="AF503" i="15"/>
  <c r="AF504" i="15"/>
  <c r="AF505" i="15"/>
  <c r="AF506" i="15"/>
  <c r="AF507" i="15"/>
  <c r="AF508" i="15"/>
  <c r="AF509" i="15"/>
  <c r="AF510" i="15"/>
  <c r="AF511" i="15"/>
  <c r="AF512" i="15"/>
  <c r="AF513" i="15"/>
  <c r="AF514" i="15"/>
  <c r="AF515" i="15"/>
  <c r="AF516" i="15"/>
  <c r="AF517" i="15"/>
  <c r="AF518" i="15"/>
  <c r="AF519" i="15"/>
  <c r="AF520" i="15"/>
  <c r="AF521" i="15"/>
  <c r="AF522" i="15"/>
  <c r="AF523" i="15"/>
  <c r="AF524" i="15"/>
  <c r="AF525" i="15"/>
  <c r="AF526" i="15"/>
  <c r="AF527" i="15"/>
  <c r="AF528" i="15"/>
  <c r="AF529" i="15"/>
  <c r="AF530" i="15"/>
  <c r="AF531" i="15"/>
  <c r="AF532" i="15"/>
  <c r="AF533" i="15"/>
  <c r="AF534" i="15"/>
  <c r="AF535" i="15"/>
  <c r="AF536" i="15"/>
  <c r="AF537" i="15"/>
  <c r="AF538" i="15"/>
  <c r="AF539" i="15"/>
  <c r="AF540" i="15"/>
  <c r="AF541" i="15"/>
  <c r="AF542" i="15"/>
  <c r="AF543" i="15"/>
  <c r="AF544" i="15"/>
  <c r="AF545" i="15"/>
  <c r="AF546" i="15"/>
  <c r="AF547" i="15"/>
  <c r="AF548" i="15"/>
  <c r="AF549" i="15"/>
  <c r="AF550" i="15"/>
  <c r="AF551" i="15"/>
  <c r="AF552" i="15"/>
  <c r="AF553" i="15"/>
  <c r="AF554" i="15"/>
  <c r="AF555" i="15"/>
  <c r="AF556" i="15"/>
  <c r="AF557" i="15"/>
  <c r="AF558" i="15"/>
  <c r="AF559" i="15"/>
  <c r="AF560" i="15"/>
  <c r="AF561" i="15"/>
  <c r="AF562" i="15"/>
  <c r="AF563" i="15"/>
  <c r="AF564" i="15"/>
  <c r="AF565" i="15"/>
  <c r="AF566" i="15"/>
  <c r="AF567" i="15"/>
  <c r="AF568" i="15"/>
  <c r="AF569" i="15"/>
  <c r="AF570" i="15"/>
  <c r="AF571" i="15"/>
  <c r="AF572" i="15"/>
  <c r="AF573" i="15"/>
  <c r="AF574" i="15"/>
  <c r="AF575" i="15"/>
  <c r="AF576" i="15"/>
  <c r="AF577" i="15"/>
  <c r="AF578" i="15"/>
  <c r="AF579" i="15"/>
  <c r="AF580" i="15"/>
  <c r="AF581" i="15"/>
  <c r="AF582" i="15"/>
  <c r="AF583" i="15"/>
  <c r="AF584" i="15"/>
  <c r="AF585" i="15"/>
  <c r="AF586" i="15"/>
  <c r="AF587" i="15"/>
  <c r="AF588" i="15"/>
  <c r="AF589" i="15"/>
  <c r="AF590" i="15"/>
  <c r="AF591" i="15"/>
  <c r="AF592" i="15"/>
  <c r="AF593" i="15"/>
  <c r="AF594" i="15"/>
  <c r="AF595" i="15"/>
  <c r="AF596" i="15"/>
  <c r="AF597" i="15"/>
  <c r="AF598" i="15"/>
  <c r="AF599" i="15"/>
  <c r="AF600" i="15"/>
  <c r="AF601" i="15"/>
  <c r="AF602" i="15"/>
  <c r="AF603" i="15"/>
  <c r="AF604" i="15"/>
  <c r="AF605" i="15"/>
  <c r="AF606" i="15"/>
  <c r="AF607" i="15"/>
  <c r="AF608" i="15"/>
  <c r="AF609" i="15"/>
  <c r="AF610" i="15"/>
  <c r="AF611" i="15"/>
  <c r="AF612" i="15"/>
  <c r="AF613" i="15"/>
  <c r="AF614" i="15"/>
  <c r="AF615" i="15"/>
  <c r="AF616" i="15"/>
  <c r="AF617" i="15"/>
  <c r="AF618" i="15"/>
  <c r="AF619" i="15"/>
  <c r="AF620" i="15"/>
  <c r="AF621" i="15"/>
  <c r="AF622" i="15"/>
  <c r="AF623" i="15"/>
  <c r="AF624" i="15"/>
  <c r="AF625" i="15"/>
  <c r="AF626" i="15"/>
  <c r="AF627" i="15"/>
  <c r="AF628" i="15"/>
  <c r="AF629" i="15"/>
  <c r="AF630" i="15"/>
  <c r="AF631" i="15"/>
  <c r="AF632" i="15"/>
  <c r="AF633" i="15"/>
  <c r="AF634" i="15"/>
  <c r="AF635" i="15"/>
  <c r="AF636" i="15"/>
  <c r="AF637" i="15"/>
  <c r="AF638" i="15"/>
  <c r="AF639" i="15"/>
  <c r="AF640" i="15"/>
  <c r="AF641" i="15"/>
  <c r="AF642" i="15"/>
  <c r="AF643" i="15"/>
  <c r="AF644" i="15"/>
  <c r="AF645" i="15"/>
  <c r="AF646" i="15"/>
  <c r="AF647" i="15"/>
  <c r="AF648" i="15"/>
  <c r="AF649" i="15"/>
  <c r="AF650" i="15"/>
  <c r="AF651" i="15"/>
  <c r="AF652" i="15"/>
  <c r="AF653" i="15"/>
  <c r="AF654" i="15"/>
  <c r="AF655" i="15"/>
  <c r="AF656" i="15"/>
  <c r="AF657" i="15"/>
  <c r="AF658" i="15"/>
  <c r="AF659" i="15"/>
  <c r="AF660" i="15"/>
  <c r="AF661" i="15"/>
  <c r="AF662" i="15"/>
  <c r="AF663" i="15"/>
  <c r="AF664" i="15"/>
  <c r="AF665" i="15"/>
  <c r="AF666" i="15"/>
  <c r="AF667" i="15"/>
  <c r="AF668" i="15"/>
  <c r="AF669" i="15"/>
  <c r="AF670" i="15"/>
  <c r="AF671" i="15"/>
  <c r="AF672" i="15"/>
  <c r="AF673" i="15"/>
  <c r="AF674" i="15"/>
  <c r="AF675" i="15"/>
  <c r="AF676" i="15"/>
  <c r="AF677" i="15"/>
  <c r="AF678" i="15"/>
  <c r="AF679" i="15"/>
  <c r="AF680" i="15"/>
  <c r="AF681" i="15"/>
  <c r="AF682" i="15"/>
  <c r="AF683" i="15"/>
  <c r="AF684" i="15"/>
  <c r="AF685" i="15"/>
  <c r="AF686" i="15"/>
  <c r="AF687" i="15"/>
  <c r="AF688" i="15"/>
  <c r="AF689" i="15"/>
  <c r="AF690" i="15"/>
  <c r="AF691" i="15"/>
  <c r="AF692" i="15"/>
  <c r="AF693" i="15"/>
  <c r="AF694" i="15"/>
  <c r="AF695" i="15"/>
  <c r="AF696" i="15"/>
  <c r="AF697" i="15"/>
  <c r="AF698" i="15"/>
  <c r="AF699" i="15"/>
  <c r="AF700" i="15"/>
  <c r="AF701" i="15"/>
  <c r="AF702" i="15"/>
  <c r="AF703" i="15"/>
  <c r="AF704" i="15"/>
  <c r="AF705" i="15"/>
  <c r="AF706" i="15"/>
  <c r="AF707" i="15"/>
  <c r="AF708" i="15"/>
  <c r="AF709" i="15"/>
  <c r="AF710" i="15"/>
  <c r="AF711" i="15"/>
  <c r="AF712" i="15"/>
  <c r="AF713" i="15"/>
  <c r="AF714" i="15"/>
  <c r="AF715" i="15"/>
  <c r="AF716" i="15"/>
  <c r="AF717" i="15"/>
  <c r="AF718" i="15"/>
  <c r="AF719" i="15"/>
  <c r="AF720" i="15"/>
  <c r="AF721" i="15"/>
  <c r="AF722" i="15"/>
  <c r="AF723" i="15"/>
  <c r="AF724" i="15"/>
  <c r="AF725" i="15"/>
  <c r="AF726" i="15"/>
  <c r="AF727" i="15"/>
  <c r="AF728" i="15"/>
  <c r="AF729" i="15"/>
  <c r="AF730" i="15"/>
  <c r="AF731" i="15"/>
  <c r="AF732" i="15"/>
  <c r="AF733" i="15"/>
  <c r="AF734" i="15"/>
  <c r="AF735" i="15"/>
  <c r="AF736" i="15"/>
  <c r="AF737" i="15"/>
  <c r="AF738" i="15"/>
  <c r="AF739" i="15"/>
  <c r="AF740" i="15"/>
  <c r="AF741" i="15"/>
  <c r="AF742" i="15"/>
  <c r="AF743" i="15"/>
  <c r="AF744" i="15"/>
  <c r="AF745" i="15"/>
  <c r="AF746" i="15"/>
  <c r="AF747" i="15"/>
  <c r="AF748" i="15"/>
  <c r="AF749" i="15"/>
  <c r="AF750" i="15"/>
  <c r="AF751" i="15"/>
  <c r="AF752" i="15"/>
  <c r="AF753" i="15"/>
  <c r="AF754" i="15"/>
  <c r="AF755" i="15"/>
  <c r="AF756" i="15"/>
  <c r="AF757" i="15"/>
  <c r="AF758" i="15"/>
  <c r="AF759" i="15"/>
  <c r="AF760" i="15"/>
  <c r="AF761" i="15"/>
  <c r="AF762" i="15"/>
  <c r="AF763" i="15"/>
  <c r="AF764" i="15"/>
  <c r="AF765" i="15"/>
  <c r="AF766" i="15"/>
  <c r="AF767" i="15"/>
  <c r="AF768" i="15"/>
  <c r="AF769" i="15"/>
  <c r="AF770" i="15"/>
  <c r="AF771" i="15"/>
  <c r="AF772" i="15"/>
  <c r="AF773" i="15"/>
  <c r="AF774" i="15"/>
  <c r="AF775" i="15"/>
  <c r="AF776" i="15"/>
  <c r="AF777" i="15"/>
  <c r="AF778" i="15"/>
  <c r="AF779" i="15"/>
  <c r="AF780" i="15"/>
  <c r="AF781" i="15"/>
  <c r="AF782" i="15"/>
  <c r="AF783" i="15"/>
  <c r="AF784" i="15"/>
  <c r="AF785" i="15"/>
  <c r="AF786" i="15"/>
  <c r="AF787" i="15"/>
  <c r="AF788" i="15"/>
  <c r="AF789" i="15"/>
  <c r="AF790" i="15"/>
  <c r="AF791" i="15"/>
  <c r="AF792" i="15"/>
  <c r="AF793" i="15"/>
  <c r="AF794" i="15"/>
  <c r="AF795" i="15"/>
  <c r="AF796" i="15"/>
  <c r="AF797" i="15"/>
  <c r="AF798" i="15"/>
  <c r="AF799" i="15"/>
  <c r="AF800" i="15"/>
  <c r="AF801" i="15"/>
  <c r="AF802" i="15"/>
  <c r="AF803" i="15"/>
  <c r="AF804" i="15"/>
  <c r="AF805" i="15"/>
  <c r="AF806" i="15"/>
  <c r="AF807" i="15"/>
  <c r="AF808" i="15"/>
  <c r="AF809" i="15"/>
  <c r="AF810" i="15"/>
  <c r="AF811" i="15"/>
  <c r="AF812" i="15"/>
  <c r="AF813" i="15"/>
  <c r="AF814" i="15"/>
  <c r="AF815" i="15"/>
  <c r="AF816" i="15"/>
  <c r="AF817" i="15"/>
  <c r="AF818" i="15"/>
  <c r="AF819" i="15"/>
  <c r="AF820" i="15"/>
  <c r="AF821" i="15"/>
  <c r="AF822" i="15"/>
  <c r="AF823" i="15"/>
  <c r="AF824" i="15"/>
  <c r="AF825" i="15"/>
  <c r="AF826" i="15"/>
  <c r="AF827" i="15"/>
  <c r="AF828" i="15"/>
  <c r="AF829" i="15"/>
  <c r="AF830" i="15"/>
  <c r="AF831" i="15"/>
  <c r="AF832" i="15"/>
  <c r="AF833" i="15"/>
  <c r="AF834" i="15"/>
  <c r="AF835" i="15"/>
  <c r="AF836" i="15"/>
  <c r="AF837" i="15"/>
  <c r="AF838" i="15"/>
  <c r="AF839" i="15"/>
  <c r="AF840" i="15"/>
  <c r="AF841" i="15"/>
  <c r="AF842" i="15"/>
  <c r="AF843" i="15"/>
  <c r="AF844" i="15"/>
  <c r="AF845" i="15"/>
  <c r="AF846" i="15"/>
  <c r="AF847" i="15"/>
  <c r="AF848" i="15"/>
  <c r="AF849" i="15"/>
  <c r="AF850" i="15"/>
  <c r="AF851" i="15"/>
  <c r="AF852" i="15"/>
  <c r="AF853" i="15"/>
  <c r="AF854" i="15"/>
  <c r="AF855" i="15"/>
  <c r="AF856" i="15"/>
  <c r="AF857" i="15"/>
  <c r="AF858" i="15"/>
  <c r="AF859" i="15"/>
  <c r="AF860" i="15"/>
  <c r="AF861" i="15"/>
  <c r="AF862" i="15"/>
  <c r="AF863" i="15"/>
  <c r="AF864" i="15"/>
  <c r="AF865" i="15"/>
  <c r="AF866" i="15"/>
  <c r="AF867" i="15"/>
  <c r="AF868" i="15"/>
  <c r="AF869" i="15"/>
  <c r="AF870" i="15"/>
  <c r="AF871" i="15"/>
  <c r="AF872" i="15"/>
  <c r="AF873" i="15"/>
  <c r="AF874" i="15"/>
  <c r="AF875" i="15"/>
  <c r="AF876" i="15"/>
  <c r="AF877" i="15"/>
  <c r="AF878" i="15"/>
  <c r="AF879" i="15"/>
  <c r="AF880" i="15"/>
  <c r="AF881" i="15"/>
  <c r="AF882" i="15"/>
  <c r="AF883" i="15"/>
  <c r="AF884" i="15"/>
  <c r="AF885" i="15"/>
  <c r="AF886" i="15"/>
  <c r="AF887" i="15"/>
  <c r="AF888" i="15"/>
  <c r="AF889" i="15"/>
  <c r="AF890" i="15"/>
  <c r="AF891" i="15"/>
  <c r="AF892" i="15"/>
  <c r="AF893" i="15"/>
  <c r="AF894" i="15"/>
  <c r="AF895" i="15"/>
  <c r="AF896" i="15"/>
  <c r="AF897" i="15"/>
  <c r="AF898" i="15"/>
  <c r="AF899" i="15"/>
  <c r="AF900" i="15"/>
  <c r="AF901" i="15"/>
  <c r="AF902" i="15"/>
  <c r="AF903" i="15"/>
  <c r="AF904" i="15"/>
  <c r="AF905" i="15"/>
  <c r="AF906" i="15"/>
  <c r="AF907" i="15"/>
  <c r="AF908" i="15"/>
  <c r="AF909" i="15"/>
  <c r="AF910" i="15"/>
  <c r="AF911" i="15"/>
  <c r="AF912" i="15"/>
  <c r="AF913" i="15"/>
  <c r="AF914" i="15"/>
  <c r="AF915" i="15"/>
  <c r="AF916" i="15"/>
  <c r="AF917" i="15"/>
  <c r="AF918" i="15"/>
  <c r="AF919" i="15"/>
  <c r="AF920" i="15"/>
  <c r="AF921" i="15"/>
  <c r="AF922" i="15"/>
  <c r="AF923" i="15"/>
  <c r="AF924" i="15"/>
  <c r="AF925" i="15"/>
  <c r="AF926" i="15"/>
  <c r="AF927" i="15"/>
  <c r="AF928" i="15"/>
  <c r="AF929" i="15"/>
  <c r="AF930" i="15"/>
  <c r="AF931" i="15"/>
  <c r="AF932" i="15"/>
  <c r="AF933" i="15"/>
  <c r="AF934" i="15"/>
  <c r="AF935" i="15"/>
  <c r="AF936" i="15"/>
  <c r="AF937" i="15"/>
  <c r="AF938" i="15"/>
  <c r="AF939" i="15"/>
  <c r="AF940" i="15"/>
  <c r="AF941" i="15"/>
  <c r="AF942" i="15"/>
  <c r="AF943" i="15"/>
  <c r="AF944" i="15"/>
  <c r="AF945" i="15"/>
  <c r="AF946" i="15"/>
  <c r="AF947" i="15"/>
  <c r="AF948" i="15"/>
  <c r="AF949" i="15"/>
  <c r="AF950" i="15"/>
  <c r="AF951" i="15"/>
  <c r="AF952" i="15"/>
  <c r="AF953" i="15"/>
  <c r="AF954" i="15"/>
  <c r="AF955" i="15"/>
  <c r="AF956" i="15"/>
  <c r="AF957" i="15"/>
  <c r="AF958" i="15"/>
  <c r="AF959" i="15"/>
  <c r="AF960" i="15"/>
  <c r="AF961" i="15"/>
  <c r="AF962" i="15"/>
  <c r="AF963" i="15"/>
  <c r="AF964" i="15"/>
  <c r="AF965" i="15"/>
  <c r="AF966" i="15"/>
  <c r="AF967" i="15"/>
  <c r="AF968" i="15"/>
  <c r="AF969" i="15"/>
  <c r="AF970" i="15"/>
  <c r="AF971" i="15"/>
  <c r="AF972" i="15"/>
  <c r="AF973" i="15"/>
  <c r="AF974" i="15"/>
  <c r="AF975" i="15"/>
  <c r="AF976" i="15"/>
  <c r="AF977" i="15"/>
  <c r="AF978" i="15"/>
  <c r="AF979" i="15"/>
  <c r="AF980" i="15"/>
  <c r="AF981" i="15"/>
  <c r="AF982" i="15"/>
  <c r="AF983" i="15"/>
  <c r="AF984" i="15"/>
  <c r="AF985" i="15"/>
  <c r="AF986" i="15"/>
  <c r="AF987" i="15"/>
  <c r="AF988" i="15"/>
  <c r="AF989" i="15"/>
  <c r="AF990" i="15"/>
  <c r="AF991" i="15"/>
  <c r="AF992" i="15"/>
  <c r="AF993" i="15"/>
  <c r="AF994" i="15"/>
  <c r="AF995" i="15"/>
  <c r="AF996" i="15"/>
  <c r="AF997" i="15"/>
  <c r="AF998" i="15"/>
  <c r="AF999" i="15"/>
  <c r="AF1000" i="15"/>
  <c r="AF1001" i="15"/>
  <c r="AF1002" i="15"/>
  <c r="AF1003" i="15"/>
  <c r="AF1004" i="15"/>
  <c r="AF1005" i="15"/>
  <c r="AF1006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122" i="15"/>
  <c r="AE123" i="15"/>
  <c r="AE124" i="15"/>
  <c r="AE125" i="15"/>
  <c r="AE126" i="15"/>
  <c r="AE127" i="15"/>
  <c r="AE128" i="15"/>
  <c r="AE129" i="15"/>
  <c r="AE130" i="15"/>
  <c r="AE131" i="15"/>
  <c r="AE132" i="15"/>
  <c r="AE133" i="15"/>
  <c r="AE134" i="15"/>
  <c r="AE135" i="15"/>
  <c r="AE136" i="15"/>
  <c r="AE137" i="15"/>
  <c r="AE138" i="15"/>
  <c r="AE139" i="15"/>
  <c r="AE140" i="15"/>
  <c r="AE141" i="15"/>
  <c r="AE142" i="15"/>
  <c r="AE143" i="15"/>
  <c r="AE144" i="15"/>
  <c r="AE145" i="15"/>
  <c r="AE146" i="15"/>
  <c r="AE147" i="15"/>
  <c r="AE148" i="15"/>
  <c r="AE149" i="15"/>
  <c r="AE150" i="15"/>
  <c r="AE151" i="15"/>
  <c r="AE152" i="15"/>
  <c r="AE153" i="15"/>
  <c r="AE154" i="15"/>
  <c r="AE155" i="15"/>
  <c r="AE156" i="15"/>
  <c r="AE157" i="15"/>
  <c r="AE158" i="15"/>
  <c r="AE159" i="15"/>
  <c r="AE160" i="15"/>
  <c r="AE161" i="15"/>
  <c r="AE162" i="15"/>
  <c r="AE163" i="15"/>
  <c r="AE164" i="15"/>
  <c r="AE165" i="15"/>
  <c r="AE166" i="15"/>
  <c r="AE167" i="15"/>
  <c r="AE168" i="15"/>
  <c r="AE169" i="15"/>
  <c r="AE170" i="15"/>
  <c r="AE171" i="15"/>
  <c r="AE172" i="15"/>
  <c r="AE173" i="15"/>
  <c r="AE174" i="15"/>
  <c r="AE175" i="15"/>
  <c r="AE176" i="15"/>
  <c r="AE177" i="15"/>
  <c r="AE178" i="15"/>
  <c r="AE179" i="15"/>
  <c r="AE180" i="15"/>
  <c r="AE181" i="15"/>
  <c r="AE182" i="15"/>
  <c r="AE183" i="15"/>
  <c r="AE184" i="15"/>
  <c r="AE185" i="15"/>
  <c r="AE186" i="15"/>
  <c r="AE187" i="15"/>
  <c r="AE188" i="15"/>
  <c r="AE189" i="15"/>
  <c r="AE190" i="15"/>
  <c r="AE191" i="15"/>
  <c r="AE192" i="15"/>
  <c r="AE193" i="15"/>
  <c r="AE194" i="15"/>
  <c r="AE195" i="15"/>
  <c r="AE196" i="15"/>
  <c r="AE197" i="15"/>
  <c r="AE198" i="15"/>
  <c r="AE199" i="15"/>
  <c r="AE200" i="15"/>
  <c r="AE201" i="15"/>
  <c r="AE202" i="15"/>
  <c r="AE203" i="15"/>
  <c r="AE204" i="15"/>
  <c r="AE205" i="15"/>
  <c r="AE206" i="15"/>
  <c r="AE207" i="15"/>
  <c r="AE208" i="15"/>
  <c r="AE209" i="15"/>
  <c r="AE210" i="15"/>
  <c r="AE211" i="15"/>
  <c r="AE212" i="15"/>
  <c r="AE213" i="15"/>
  <c r="AE214" i="15"/>
  <c r="AE215" i="15"/>
  <c r="AE216" i="15"/>
  <c r="AE217" i="15"/>
  <c r="AE218" i="15"/>
  <c r="AE219" i="15"/>
  <c r="AE220" i="15"/>
  <c r="AE221" i="15"/>
  <c r="AE222" i="15"/>
  <c r="AE223" i="15"/>
  <c r="AE224" i="15"/>
  <c r="AE225" i="15"/>
  <c r="AE226" i="15"/>
  <c r="AE227" i="15"/>
  <c r="AE228" i="15"/>
  <c r="AE229" i="15"/>
  <c r="AE230" i="15"/>
  <c r="AE231" i="15"/>
  <c r="AE232" i="15"/>
  <c r="AE233" i="15"/>
  <c r="AE234" i="15"/>
  <c r="AE235" i="15"/>
  <c r="AE236" i="15"/>
  <c r="AE237" i="15"/>
  <c r="AE238" i="15"/>
  <c r="AE239" i="15"/>
  <c r="AE240" i="15"/>
  <c r="AE241" i="15"/>
  <c r="AE242" i="15"/>
  <c r="AE243" i="15"/>
  <c r="AE244" i="15"/>
  <c r="AE245" i="15"/>
  <c r="AE246" i="15"/>
  <c r="AE247" i="15"/>
  <c r="AE248" i="15"/>
  <c r="AE249" i="15"/>
  <c r="AE250" i="15"/>
  <c r="AE251" i="15"/>
  <c r="AE252" i="15"/>
  <c r="AE253" i="15"/>
  <c r="AE254" i="15"/>
  <c r="AE255" i="15"/>
  <c r="AE256" i="15"/>
  <c r="AE257" i="15"/>
  <c r="AE258" i="15"/>
  <c r="AE259" i="15"/>
  <c r="AE260" i="15"/>
  <c r="AE261" i="15"/>
  <c r="AE262" i="15"/>
  <c r="AE263" i="15"/>
  <c r="AE264" i="15"/>
  <c r="AE265" i="15"/>
  <c r="AE266" i="15"/>
  <c r="AE267" i="15"/>
  <c r="AE268" i="15"/>
  <c r="AE269" i="15"/>
  <c r="AE270" i="15"/>
  <c r="AE271" i="15"/>
  <c r="AE272" i="15"/>
  <c r="AE273" i="15"/>
  <c r="AE274" i="15"/>
  <c r="AE275" i="15"/>
  <c r="AE276" i="15"/>
  <c r="AE277" i="15"/>
  <c r="AE278" i="15"/>
  <c r="AE279" i="15"/>
  <c r="AE280" i="15"/>
  <c r="AE281" i="15"/>
  <c r="AE282" i="15"/>
  <c r="AE283" i="15"/>
  <c r="AE284" i="15"/>
  <c r="AE285" i="15"/>
  <c r="AE286" i="15"/>
  <c r="AE287" i="15"/>
  <c r="AE288" i="15"/>
  <c r="AE289" i="15"/>
  <c r="AE290" i="15"/>
  <c r="AE291" i="15"/>
  <c r="AE292" i="15"/>
  <c r="AE293" i="15"/>
  <c r="AE294" i="15"/>
  <c r="AE295" i="15"/>
  <c r="AE296" i="15"/>
  <c r="AE297" i="15"/>
  <c r="AE298" i="15"/>
  <c r="AE299" i="15"/>
  <c r="AE300" i="15"/>
  <c r="AE301" i="15"/>
  <c r="AE302" i="15"/>
  <c r="AE303" i="15"/>
  <c r="AE304" i="15"/>
  <c r="AE305" i="15"/>
  <c r="AE306" i="15"/>
  <c r="AE307" i="15"/>
  <c r="AE308" i="15"/>
  <c r="AE309" i="15"/>
  <c r="AE310" i="15"/>
  <c r="AE311" i="15"/>
  <c r="AE312" i="15"/>
  <c r="AE313" i="15"/>
  <c r="AE314" i="15"/>
  <c r="AE315" i="15"/>
  <c r="AE316" i="15"/>
  <c r="AE317" i="15"/>
  <c r="AE318" i="15"/>
  <c r="AE319" i="15"/>
  <c r="AE320" i="15"/>
  <c r="AE321" i="15"/>
  <c r="AE322" i="15"/>
  <c r="AE323" i="15"/>
  <c r="AE324" i="15"/>
  <c r="AE325" i="15"/>
  <c r="AE326" i="15"/>
  <c r="AE327" i="15"/>
  <c r="AE328" i="15"/>
  <c r="AE329" i="15"/>
  <c r="AE330" i="15"/>
  <c r="AE331" i="15"/>
  <c r="AE332" i="15"/>
  <c r="AE333" i="15"/>
  <c r="AE334" i="15"/>
  <c r="AE335" i="15"/>
  <c r="AE336" i="15"/>
  <c r="AE337" i="15"/>
  <c r="AE338" i="15"/>
  <c r="AE339" i="15"/>
  <c r="AE340" i="15"/>
  <c r="AE341" i="15"/>
  <c r="AE342" i="15"/>
  <c r="AE343" i="15"/>
  <c r="AE344" i="15"/>
  <c r="AE345" i="15"/>
  <c r="AE346" i="15"/>
  <c r="AE347" i="15"/>
  <c r="AE348" i="15"/>
  <c r="AE349" i="15"/>
  <c r="AE350" i="15"/>
  <c r="AE351" i="15"/>
  <c r="AE352" i="15"/>
  <c r="AE353" i="15"/>
  <c r="AE354" i="15"/>
  <c r="AE355" i="15"/>
  <c r="AE356" i="15"/>
  <c r="AE357" i="15"/>
  <c r="AE358" i="15"/>
  <c r="AE359" i="15"/>
  <c r="AE360" i="15"/>
  <c r="AE361" i="15"/>
  <c r="AE362" i="15"/>
  <c r="AE363" i="15"/>
  <c r="AE364" i="15"/>
  <c r="AE365" i="15"/>
  <c r="AE366" i="15"/>
  <c r="AE367" i="15"/>
  <c r="AE368" i="15"/>
  <c r="AE369" i="15"/>
  <c r="AE370" i="15"/>
  <c r="AE371" i="15"/>
  <c r="AE372" i="15"/>
  <c r="AE373" i="15"/>
  <c r="AE374" i="15"/>
  <c r="AE375" i="15"/>
  <c r="AE376" i="15"/>
  <c r="AE377" i="15"/>
  <c r="AE378" i="15"/>
  <c r="AE379" i="15"/>
  <c r="AE380" i="15"/>
  <c r="AE381" i="15"/>
  <c r="AE382" i="15"/>
  <c r="AE383" i="15"/>
  <c r="AE384" i="15"/>
  <c r="AE385" i="15"/>
  <c r="AE386" i="15"/>
  <c r="AE387" i="15"/>
  <c r="AE388" i="15"/>
  <c r="AE389" i="15"/>
  <c r="AE390" i="15"/>
  <c r="AE391" i="15"/>
  <c r="AE392" i="15"/>
  <c r="AE393" i="15"/>
  <c r="AE394" i="15"/>
  <c r="AE395" i="15"/>
  <c r="AE396" i="15"/>
  <c r="AE397" i="15"/>
  <c r="AE398" i="15"/>
  <c r="AE399" i="15"/>
  <c r="AE400" i="15"/>
  <c r="AE401" i="15"/>
  <c r="AE402" i="15"/>
  <c r="AE403" i="15"/>
  <c r="AE404" i="15"/>
  <c r="AE405" i="15"/>
  <c r="AE406" i="15"/>
  <c r="AE407" i="15"/>
  <c r="AE408" i="15"/>
  <c r="AE409" i="15"/>
  <c r="AE410" i="15"/>
  <c r="AE411" i="15"/>
  <c r="AE412" i="15"/>
  <c r="AE413" i="15"/>
  <c r="AE414" i="15"/>
  <c r="AE415" i="15"/>
  <c r="AE416" i="15"/>
  <c r="AE417" i="15"/>
  <c r="AE418" i="15"/>
  <c r="AE419" i="15"/>
  <c r="AE420" i="15"/>
  <c r="AE421" i="15"/>
  <c r="AE422" i="15"/>
  <c r="AE423" i="15"/>
  <c r="AE424" i="15"/>
  <c r="AE425" i="15"/>
  <c r="AE426" i="15"/>
  <c r="AE427" i="15"/>
  <c r="AE428" i="15"/>
  <c r="AE429" i="15"/>
  <c r="AE430" i="15"/>
  <c r="AE431" i="15"/>
  <c r="AE432" i="15"/>
  <c r="AE433" i="15"/>
  <c r="AE434" i="15"/>
  <c r="AE435" i="15"/>
  <c r="AE436" i="15"/>
  <c r="AE437" i="15"/>
  <c r="AE438" i="15"/>
  <c r="AE439" i="15"/>
  <c r="AE440" i="15"/>
  <c r="AE441" i="15"/>
  <c r="AE442" i="15"/>
  <c r="AE443" i="15"/>
  <c r="AE444" i="15"/>
  <c r="AE445" i="15"/>
  <c r="AE446" i="15"/>
  <c r="AE447" i="15"/>
  <c r="AE448" i="15"/>
  <c r="AE449" i="15"/>
  <c r="AE450" i="15"/>
  <c r="AE451" i="15"/>
  <c r="AE452" i="15"/>
  <c r="AE453" i="15"/>
  <c r="AE454" i="15"/>
  <c r="AE455" i="15"/>
  <c r="AE456" i="15"/>
  <c r="AE457" i="15"/>
  <c r="AE458" i="15"/>
  <c r="AE459" i="15"/>
  <c r="AE460" i="15"/>
  <c r="AE461" i="15"/>
  <c r="AE462" i="15"/>
  <c r="AE463" i="15"/>
  <c r="AE464" i="15"/>
  <c r="AE465" i="15"/>
  <c r="AE466" i="15"/>
  <c r="AE467" i="15"/>
  <c r="AE468" i="15"/>
  <c r="AE469" i="15"/>
  <c r="AE470" i="15"/>
  <c r="AE471" i="15"/>
  <c r="AE472" i="15"/>
  <c r="AE473" i="15"/>
  <c r="AE474" i="15"/>
  <c r="AE475" i="15"/>
  <c r="AE476" i="15"/>
  <c r="AE477" i="15"/>
  <c r="AE478" i="15"/>
  <c r="AE479" i="15"/>
  <c r="AE480" i="15"/>
  <c r="AE481" i="15"/>
  <c r="AE482" i="15"/>
  <c r="AE483" i="15"/>
  <c r="AE484" i="15"/>
  <c r="AE485" i="15"/>
  <c r="AE486" i="15"/>
  <c r="AE487" i="15"/>
  <c r="AE488" i="15"/>
  <c r="AE489" i="15"/>
  <c r="AE490" i="15"/>
  <c r="AE491" i="15"/>
  <c r="AE492" i="15"/>
  <c r="AE493" i="15"/>
  <c r="AE494" i="15"/>
  <c r="AE495" i="15"/>
  <c r="AE496" i="15"/>
  <c r="AE497" i="15"/>
  <c r="AE498" i="15"/>
  <c r="AE499" i="15"/>
  <c r="AE500" i="15"/>
  <c r="AE501" i="15"/>
  <c r="AE502" i="15"/>
  <c r="AE503" i="15"/>
  <c r="AE504" i="15"/>
  <c r="AE505" i="15"/>
  <c r="AE506" i="15"/>
  <c r="AE507" i="15"/>
  <c r="AE508" i="15"/>
  <c r="AE509" i="15"/>
  <c r="AE510" i="15"/>
  <c r="AE511" i="15"/>
  <c r="AE512" i="15"/>
  <c r="AE513" i="15"/>
  <c r="AE514" i="15"/>
  <c r="AE515" i="15"/>
  <c r="AE516" i="15"/>
  <c r="AE517" i="15"/>
  <c r="AE518" i="15"/>
  <c r="AE519" i="15"/>
  <c r="AE520" i="15"/>
  <c r="AE521" i="15"/>
  <c r="AE522" i="15"/>
  <c r="AE523" i="15"/>
  <c r="AE524" i="15"/>
  <c r="AE525" i="15"/>
  <c r="AE526" i="15"/>
  <c r="AE527" i="15"/>
  <c r="AE528" i="15"/>
  <c r="AE529" i="15"/>
  <c r="AE530" i="15"/>
  <c r="AE531" i="15"/>
  <c r="AE532" i="15"/>
  <c r="AE533" i="15"/>
  <c r="AE534" i="15"/>
  <c r="AE535" i="15"/>
  <c r="AE536" i="15"/>
  <c r="AE537" i="15"/>
  <c r="AE538" i="15"/>
  <c r="AE539" i="15"/>
  <c r="AE540" i="15"/>
  <c r="AE541" i="15"/>
  <c r="AE542" i="15"/>
  <c r="AE543" i="15"/>
  <c r="AE544" i="15"/>
  <c r="AE545" i="15"/>
  <c r="AE546" i="15"/>
  <c r="AE547" i="15"/>
  <c r="AE548" i="15"/>
  <c r="AE549" i="15"/>
  <c r="AE550" i="15"/>
  <c r="AE551" i="15"/>
  <c r="AE552" i="15"/>
  <c r="AE553" i="15"/>
  <c r="AE554" i="15"/>
  <c r="AE555" i="15"/>
  <c r="AE556" i="15"/>
  <c r="AE557" i="15"/>
  <c r="AE558" i="15"/>
  <c r="AE559" i="15"/>
  <c r="AE560" i="15"/>
  <c r="AE561" i="15"/>
  <c r="AE562" i="15"/>
  <c r="AE563" i="15"/>
  <c r="AE564" i="15"/>
  <c r="AE565" i="15"/>
  <c r="AE566" i="15"/>
  <c r="AE567" i="15"/>
  <c r="AE568" i="15"/>
  <c r="AE569" i="15"/>
  <c r="AE570" i="15"/>
  <c r="AE571" i="15"/>
  <c r="AE572" i="15"/>
  <c r="AE573" i="15"/>
  <c r="AE574" i="15"/>
  <c r="AE575" i="15"/>
  <c r="AE576" i="15"/>
  <c r="AE577" i="15"/>
  <c r="AE578" i="15"/>
  <c r="AE579" i="15"/>
  <c r="AE580" i="15"/>
  <c r="AE581" i="15"/>
  <c r="AE582" i="15"/>
  <c r="AE583" i="15"/>
  <c r="AE584" i="15"/>
  <c r="AE585" i="15"/>
  <c r="AE586" i="15"/>
  <c r="AE587" i="15"/>
  <c r="AE588" i="15"/>
  <c r="AE589" i="15"/>
  <c r="AE590" i="15"/>
  <c r="AE591" i="15"/>
  <c r="AE592" i="15"/>
  <c r="AE593" i="15"/>
  <c r="AE594" i="15"/>
  <c r="AE595" i="15"/>
  <c r="AE596" i="15"/>
  <c r="AE597" i="15"/>
  <c r="AE598" i="15"/>
  <c r="AE599" i="15"/>
  <c r="AE600" i="15"/>
  <c r="AE601" i="15"/>
  <c r="AE602" i="15"/>
  <c r="AE603" i="15"/>
  <c r="AE604" i="15"/>
  <c r="AE605" i="15"/>
  <c r="AE606" i="15"/>
  <c r="AE607" i="15"/>
  <c r="AE608" i="15"/>
  <c r="AE609" i="15"/>
  <c r="AE610" i="15"/>
  <c r="AE611" i="15"/>
  <c r="AE612" i="15"/>
  <c r="AE613" i="15"/>
  <c r="AE614" i="15"/>
  <c r="AE615" i="15"/>
  <c r="AE616" i="15"/>
  <c r="AE617" i="15"/>
  <c r="AE618" i="15"/>
  <c r="AE619" i="15"/>
  <c r="AE620" i="15"/>
  <c r="AE621" i="15"/>
  <c r="AE622" i="15"/>
  <c r="AE623" i="15"/>
  <c r="AE624" i="15"/>
  <c r="AE625" i="15"/>
  <c r="AE626" i="15"/>
  <c r="AE627" i="15"/>
  <c r="AE628" i="15"/>
  <c r="AE629" i="15"/>
  <c r="AE630" i="15"/>
  <c r="AE631" i="15"/>
  <c r="AE632" i="15"/>
  <c r="AE633" i="15"/>
  <c r="AE634" i="15"/>
  <c r="AE635" i="15"/>
  <c r="AE636" i="15"/>
  <c r="AE637" i="15"/>
  <c r="AE638" i="15"/>
  <c r="AE639" i="15"/>
  <c r="AE640" i="15"/>
  <c r="AE641" i="15"/>
  <c r="AE642" i="15"/>
  <c r="AE643" i="15"/>
  <c r="AE644" i="15"/>
  <c r="AE645" i="15"/>
  <c r="AE646" i="15"/>
  <c r="AE647" i="15"/>
  <c r="AE648" i="15"/>
  <c r="AE649" i="15"/>
  <c r="AE650" i="15"/>
  <c r="AE651" i="15"/>
  <c r="AE652" i="15"/>
  <c r="AE653" i="15"/>
  <c r="AE654" i="15"/>
  <c r="AE655" i="15"/>
  <c r="AE656" i="15"/>
  <c r="AE657" i="15"/>
  <c r="AE658" i="15"/>
  <c r="AE659" i="15"/>
  <c r="AE660" i="15"/>
  <c r="AE661" i="15"/>
  <c r="AE662" i="15"/>
  <c r="AE663" i="15"/>
  <c r="AE664" i="15"/>
  <c r="AE665" i="15"/>
  <c r="AE666" i="15"/>
  <c r="AE667" i="15"/>
  <c r="AE668" i="15"/>
  <c r="AE669" i="15"/>
  <c r="AE670" i="15"/>
  <c r="AE671" i="15"/>
  <c r="AE672" i="15"/>
  <c r="AE673" i="15"/>
  <c r="AE674" i="15"/>
  <c r="AE675" i="15"/>
  <c r="AE676" i="15"/>
  <c r="AE677" i="15"/>
  <c r="AE678" i="15"/>
  <c r="AE679" i="15"/>
  <c r="AE680" i="15"/>
  <c r="AE681" i="15"/>
  <c r="AE682" i="15"/>
  <c r="AE683" i="15"/>
  <c r="AE684" i="15"/>
  <c r="AE685" i="15"/>
  <c r="AE686" i="15"/>
  <c r="AE687" i="15"/>
  <c r="AE688" i="15"/>
  <c r="AE689" i="15"/>
  <c r="AE690" i="15"/>
  <c r="AE691" i="15"/>
  <c r="AE692" i="15"/>
  <c r="AE693" i="15"/>
  <c r="AE694" i="15"/>
  <c r="AE695" i="15"/>
  <c r="AE696" i="15"/>
  <c r="AE697" i="15"/>
  <c r="AE698" i="15"/>
  <c r="AE699" i="15"/>
  <c r="AE700" i="15"/>
  <c r="AE701" i="15"/>
  <c r="AE702" i="15"/>
  <c r="AE703" i="15"/>
  <c r="AE704" i="15"/>
  <c r="AE705" i="15"/>
  <c r="AE706" i="15"/>
  <c r="AE707" i="15"/>
  <c r="AE708" i="15"/>
  <c r="AE709" i="15"/>
  <c r="AE710" i="15"/>
  <c r="AE711" i="15"/>
  <c r="AE712" i="15"/>
  <c r="AE713" i="15"/>
  <c r="AE714" i="15"/>
  <c r="AE715" i="15"/>
  <c r="AE716" i="15"/>
  <c r="AE717" i="15"/>
  <c r="AE718" i="15"/>
  <c r="AE719" i="15"/>
  <c r="AE720" i="15"/>
  <c r="AE721" i="15"/>
  <c r="AE722" i="15"/>
  <c r="AE723" i="15"/>
  <c r="AE724" i="15"/>
  <c r="AE725" i="15"/>
  <c r="AE726" i="15"/>
  <c r="AE727" i="15"/>
  <c r="AE728" i="15"/>
  <c r="AE729" i="15"/>
  <c r="AE730" i="15"/>
  <c r="AE731" i="15"/>
  <c r="AE732" i="15"/>
  <c r="AE733" i="15"/>
  <c r="AE734" i="15"/>
  <c r="AE735" i="15"/>
  <c r="AE736" i="15"/>
  <c r="AE737" i="15"/>
  <c r="AE738" i="15"/>
  <c r="AE739" i="15"/>
  <c r="AE740" i="15"/>
  <c r="AE741" i="15"/>
  <c r="AE742" i="15"/>
  <c r="AE743" i="15"/>
  <c r="AE744" i="15"/>
  <c r="AE745" i="15"/>
  <c r="AE746" i="15"/>
  <c r="AE747" i="15"/>
  <c r="AE748" i="15"/>
  <c r="AE749" i="15"/>
  <c r="AE750" i="15"/>
  <c r="AE751" i="15"/>
  <c r="AE752" i="15"/>
  <c r="AE753" i="15"/>
  <c r="AE754" i="15"/>
  <c r="AE755" i="15"/>
  <c r="AE756" i="15"/>
  <c r="AE757" i="15"/>
  <c r="AE758" i="15"/>
  <c r="AE759" i="15"/>
  <c r="AE760" i="15"/>
  <c r="AE761" i="15"/>
  <c r="AE762" i="15"/>
  <c r="AE763" i="15"/>
  <c r="AE764" i="15"/>
  <c r="AE765" i="15"/>
  <c r="AE766" i="15"/>
  <c r="AE767" i="15"/>
  <c r="AE768" i="15"/>
  <c r="AE769" i="15"/>
  <c r="AE770" i="15"/>
  <c r="AE771" i="15"/>
  <c r="AE772" i="15"/>
  <c r="AE773" i="15"/>
  <c r="AE774" i="15"/>
  <c r="AE775" i="15"/>
  <c r="AE776" i="15"/>
  <c r="AE777" i="15"/>
  <c r="AE778" i="15"/>
  <c r="AE779" i="15"/>
  <c r="AE780" i="15"/>
  <c r="AE781" i="15"/>
  <c r="AE782" i="15"/>
  <c r="AE783" i="15"/>
  <c r="AE784" i="15"/>
  <c r="AE785" i="15"/>
  <c r="AE786" i="15"/>
  <c r="AE787" i="15"/>
  <c r="AE788" i="15"/>
  <c r="AE789" i="15"/>
  <c r="AE790" i="15"/>
  <c r="AE791" i="15"/>
  <c r="AE792" i="15"/>
  <c r="AE793" i="15"/>
  <c r="AE794" i="15"/>
  <c r="AE795" i="15"/>
  <c r="AE796" i="15"/>
  <c r="AE797" i="15"/>
  <c r="AE798" i="15"/>
  <c r="AE799" i="15"/>
  <c r="AE800" i="15"/>
  <c r="AE801" i="15"/>
  <c r="AE802" i="15"/>
  <c r="AE803" i="15"/>
  <c r="AE804" i="15"/>
  <c r="AE805" i="15"/>
  <c r="AE806" i="15"/>
  <c r="AE807" i="15"/>
  <c r="AE808" i="15"/>
  <c r="AE809" i="15"/>
  <c r="AE810" i="15"/>
  <c r="AE811" i="15"/>
  <c r="AE812" i="15"/>
  <c r="AE813" i="15"/>
  <c r="AE814" i="15"/>
  <c r="AE815" i="15"/>
  <c r="AE816" i="15"/>
  <c r="AE817" i="15"/>
  <c r="AE818" i="15"/>
  <c r="AE819" i="15"/>
  <c r="AE820" i="15"/>
  <c r="AE821" i="15"/>
  <c r="AE822" i="15"/>
  <c r="AE823" i="15"/>
  <c r="AE824" i="15"/>
  <c r="AE825" i="15"/>
  <c r="AE826" i="15"/>
  <c r="AE827" i="15"/>
  <c r="AE828" i="15"/>
  <c r="AE829" i="15"/>
  <c r="AE830" i="15"/>
  <c r="AE831" i="15"/>
  <c r="AE832" i="15"/>
  <c r="AE833" i="15"/>
  <c r="AE834" i="15"/>
  <c r="AE835" i="15"/>
  <c r="AE836" i="15"/>
  <c r="AE837" i="15"/>
  <c r="AE838" i="15"/>
  <c r="AE839" i="15"/>
  <c r="AE840" i="15"/>
  <c r="AE841" i="15"/>
  <c r="AE842" i="15"/>
  <c r="AE843" i="15"/>
  <c r="AE844" i="15"/>
  <c r="AE845" i="15"/>
  <c r="AE846" i="15"/>
  <c r="AE847" i="15"/>
  <c r="AE848" i="15"/>
  <c r="AE849" i="15"/>
  <c r="AE850" i="15"/>
  <c r="AE851" i="15"/>
  <c r="AE852" i="15"/>
  <c r="AE853" i="15"/>
  <c r="AE854" i="15"/>
  <c r="AE855" i="15"/>
  <c r="AE856" i="15"/>
  <c r="AE857" i="15"/>
  <c r="AE858" i="15"/>
  <c r="AE859" i="15"/>
  <c r="AE860" i="15"/>
  <c r="AE861" i="15"/>
  <c r="AE862" i="15"/>
  <c r="AE863" i="15"/>
  <c r="AE864" i="15"/>
  <c r="AE865" i="15"/>
  <c r="AE866" i="15"/>
  <c r="AE867" i="15"/>
  <c r="AE868" i="15"/>
  <c r="AE869" i="15"/>
  <c r="AE870" i="15"/>
  <c r="AE871" i="15"/>
  <c r="AE872" i="15"/>
  <c r="AE873" i="15"/>
  <c r="AE874" i="15"/>
  <c r="AE875" i="15"/>
  <c r="AE876" i="15"/>
  <c r="AE877" i="15"/>
  <c r="AE878" i="15"/>
  <c r="AE879" i="15"/>
  <c r="AE880" i="15"/>
  <c r="AE881" i="15"/>
  <c r="AE882" i="15"/>
  <c r="AE883" i="15"/>
  <c r="AE884" i="15"/>
  <c r="AE885" i="15"/>
  <c r="AE886" i="15"/>
  <c r="AE887" i="15"/>
  <c r="AE888" i="15"/>
  <c r="AE889" i="15"/>
  <c r="AE890" i="15"/>
  <c r="AE891" i="15"/>
  <c r="AE892" i="15"/>
  <c r="AE893" i="15"/>
  <c r="AE894" i="15"/>
  <c r="AE895" i="15"/>
  <c r="AE896" i="15"/>
  <c r="AE897" i="15"/>
  <c r="AE898" i="15"/>
  <c r="AE899" i="15"/>
  <c r="AE900" i="15"/>
  <c r="AE901" i="15"/>
  <c r="AE902" i="15"/>
  <c r="AE903" i="15"/>
  <c r="AE904" i="15"/>
  <c r="AE905" i="15"/>
  <c r="AE906" i="15"/>
  <c r="AE907" i="15"/>
  <c r="AE908" i="15"/>
  <c r="AE909" i="15"/>
  <c r="AE910" i="15"/>
  <c r="AE911" i="15"/>
  <c r="AE912" i="15"/>
  <c r="AE913" i="15"/>
  <c r="AE914" i="15"/>
  <c r="AE915" i="15"/>
  <c r="AE916" i="15"/>
  <c r="AE917" i="15"/>
  <c r="AE918" i="15"/>
  <c r="AE919" i="15"/>
  <c r="AE920" i="15"/>
  <c r="AE921" i="15"/>
  <c r="AE922" i="15"/>
  <c r="AE923" i="15"/>
  <c r="AE924" i="15"/>
  <c r="AE925" i="15"/>
  <c r="AE926" i="15"/>
  <c r="AE927" i="15"/>
  <c r="AE928" i="15"/>
  <c r="AE929" i="15"/>
  <c r="AE930" i="15"/>
  <c r="AE931" i="15"/>
  <c r="AE932" i="15"/>
  <c r="AE933" i="15"/>
  <c r="AE934" i="15"/>
  <c r="AE935" i="15"/>
  <c r="AE936" i="15"/>
  <c r="AE937" i="15"/>
  <c r="AE938" i="15"/>
  <c r="AE939" i="15"/>
  <c r="AE940" i="15"/>
  <c r="AE941" i="15"/>
  <c r="AE942" i="15"/>
  <c r="AE943" i="15"/>
  <c r="AE944" i="15"/>
  <c r="AE945" i="15"/>
  <c r="AE946" i="15"/>
  <c r="AE947" i="15"/>
  <c r="AE948" i="15"/>
  <c r="AE949" i="15"/>
  <c r="AE950" i="15"/>
  <c r="AE951" i="15"/>
  <c r="AE952" i="15"/>
  <c r="AE953" i="15"/>
  <c r="AE954" i="15"/>
  <c r="AE955" i="15"/>
  <c r="AE956" i="15"/>
  <c r="AE957" i="15"/>
  <c r="AE958" i="15"/>
  <c r="AE959" i="15"/>
  <c r="AE960" i="15"/>
  <c r="AE961" i="15"/>
  <c r="AE962" i="15"/>
  <c r="AE963" i="15"/>
  <c r="AE964" i="15"/>
  <c r="AE965" i="15"/>
  <c r="AE966" i="15"/>
  <c r="AE967" i="15"/>
  <c r="AE968" i="15"/>
  <c r="AE969" i="15"/>
  <c r="AE970" i="15"/>
  <c r="AE971" i="15"/>
  <c r="AE972" i="15"/>
  <c r="AE973" i="15"/>
  <c r="AE974" i="15"/>
  <c r="AE975" i="15"/>
  <c r="AE976" i="15"/>
  <c r="AE977" i="15"/>
  <c r="AE978" i="15"/>
  <c r="AE979" i="15"/>
  <c r="AE980" i="15"/>
  <c r="AE981" i="15"/>
  <c r="AE982" i="15"/>
  <c r="AE983" i="15"/>
  <c r="AE984" i="15"/>
  <c r="AE985" i="15"/>
  <c r="AE986" i="15"/>
  <c r="AE987" i="15"/>
  <c r="AE988" i="15"/>
  <c r="AE989" i="15"/>
  <c r="AE990" i="15"/>
  <c r="AE991" i="15"/>
  <c r="AE992" i="15"/>
  <c r="AE993" i="15"/>
  <c r="AE994" i="15"/>
  <c r="AE995" i="15"/>
  <c r="AE996" i="15"/>
  <c r="AE997" i="15"/>
  <c r="AE998" i="15"/>
  <c r="AE999" i="15"/>
  <c r="AE1000" i="15"/>
  <c r="AE1001" i="15"/>
  <c r="AE1002" i="15"/>
  <c r="AE1003" i="15"/>
  <c r="AE1004" i="15"/>
  <c r="AE1005" i="15"/>
  <c r="AE1006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3" i="15"/>
  <c r="AD114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128" i="15"/>
  <c r="AD129" i="15"/>
  <c r="AD130" i="15"/>
  <c r="AD131" i="15"/>
  <c r="AD132" i="15"/>
  <c r="AD133" i="15"/>
  <c r="AD134" i="15"/>
  <c r="AD135" i="15"/>
  <c r="AD136" i="15"/>
  <c r="AD137" i="15"/>
  <c r="AD138" i="15"/>
  <c r="AD139" i="15"/>
  <c r="AD140" i="15"/>
  <c r="AD141" i="15"/>
  <c r="AD142" i="15"/>
  <c r="AD143" i="15"/>
  <c r="AD144" i="15"/>
  <c r="AD145" i="15"/>
  <c r="AD146" i="15"/>
  <c r="AD147" i="15"/>
  <c r="AD148" i="15"/>
  <c r="AD149" i="15"/>
  <c r="AD150" i="15"/>
  <c r="AD151" i="15"/>
  <c r="AD152" i="15"/>
  <c r="AD153" i="15"/>
  <c r="AD154" i="15"/>
  <c r="AD155" i="15"/>
  <c r="AD156" i="15"/>
  <c r="AD157" i="15"/>
  <c r="AD158" i="15"/>
  <c r="AD159" i="15"/>
  <c r="AD160" i="15"/>
  <c r="AD161" i="15"/>
  <c r="AD162" i="15"/>
  <c r="AD163" i="15"/>
  <c r="AD164" i="15"/>
  <c r="AD165" i="15"/>
  <c r="AD166" i="15"/>
  <c r="AD167" i="15"/>
  <c r="AD168" i="15"/>
  <c r="AD169" i="15"/>
  <c r="AD170" i="15"/>
  <c r="AD171" i="15"/>
  <c r="AD172" i="15"/>
  <c r="AD173" i="15"/>
  <c r="AD174" i="15"/>
  <c r="AD175" i="15"/>
  <c r="AD176" i="15"/>
  <c r="AD177" i="15"/>
  <c r="AD178" i="15"/>
  <c r="AD179" i="15"/>
  <c r="AD180" i="15"/>
  <c r="AD181" i="15"/>
  <c r="AD182" i="15"/>
  <c r="AD183" i="15"/>
  <c r="AD184" i="15"/>
  <c r="AD185" i="15"/>
  <c r="AD186" i="15"/>
  <c r="AD187" i="15"/>
  <c r="AD188" i="15"/>
  <c r="AD189" i="15"/>
  <c r="AD190" i="15"/>
  <c r="AD191" i="15"/>
  <c r="AD192" i="15"/>
  <c r="AD193" i="15"/>
  <c r="AD194" i="15"/>
  <c r="AD195" i="15"/>
  <c r="AD196" i="15"/>
  <c r="AD197" i="15"/>
  <c r="AD198" i="15"/>
  <c r="AD199" i="15"/>
  <c r="AD200" i="15"/>
  <c r="AD201" i="15"/>
  <c r="AD202" i="15"/>
  <c r="AD203" i="15"/>
  <c r="AD204" i="15"/>
  <c r="AD205" i="15"/>
  <c r="AD206" i="15"/>
  <c r="AD207" i="15"/>
  <c r="AD208" i="15"/>
  <c r="AD209" i="15"/>
  <c r="AD210" i="15"/>
  <c r="AD211" i="15"/>
  <c r="AD212" i="15"/>
  <c r="AD213" i="15"/>
  <c r="AD214" i="15"/>
  <c r="AD215" i="15"/>
  <c r="AD216" i="15"/>
  <c r="AD217" i="15"/>
  <c r="AD218" i="15"/>
  <c r="AD219" i="15"/>
  <c r="AD220" i="15"/>
  <c r="AD221" i="15"/>
  <c r="AD222" i="15"/>
  <c r="AD223" i="15"/>
  <c r="AD224" i="15"/>
  <c r="AD225" i="15"/>
  <c r="AD226" i="15"/>
  <c r="AD227" i="15"/>
  <c r="AD228" i="15"/>
  <c r="AD229" i="15"/>
  <c r="AD230" i="15"/>
  <c r="AD231" i="15"/>
  <c r="AD232" i="15"/>
  <c r="AD233" i="15"/>
  <c r="AD234" i="15"/>
  <c r="AD235" i="15"/>
  <c r="AD236" i="15"/>
  <c r="AD237" i="15"/>
  <c r="AD238" i="15"/>
  <c r="AD239" i="15"/>
  <c r="AD240" i="15"/>
  <c r="AD241" i="15"/>
  <c r="AD242" i="15"/>
  <c r="AD243" i="15"/>
  <c r="AD244" i="15"/>
  <c r="AD245" i="15"/>
  <c r="AD246" i="15"/>
  <c r="AD247" i="15"/>
  <c r="AD248" i="15"/>
  <c r="AD249" i="15"/>
  <c r="AD250" i="15"/>
  <c r="AD251" i="15"/>
  <c r="AD252" i="15"/>
  <c r="AD253" i="15"/>
  <c r="AD254" i="15"/>
  <c r="AD255" i="15"/>
  <c r="AD256" i="15"/>
  <c r="AD257" i="15"/>
  <c r="AD258" i="15"/>
  <c r="AD259" i="15"/>
  <c r="AD260" i="15"/>
  <c r="AD261" i="15"/>
  <c r="AD262" i="15"/>
  <c r="AD263" i="15"/>
  <c r="AD264" i="15"/>
  <c r="AD265" i="15"/>
  <c r="AD266" i="15"/>
  <c r="AD267" i="15"/>
  <c r="AD268" i="15"/>
  <c r="AD269" i="15"/>
  <c r="AD270" i="15"/>
  <c r="AD271" i="15"/>
  <c r="AD272" i="15"/>
  <c r="AD273" i="15"/>
  <c r="AD274" i="15"/>
  <c r="AD275" i="15"/>
  <c r="AD276" i="15"/>
  <c r="AD277" i="15"/>
  <c r="AD278" i="15"/>
  <c r="AD279" i="15"/>
  <c r="AD280" i="15"/>
  <c r="AD281" i="15"/>
  <c r="AD282" i="15"/>
  <c r="AD283" i="15"/>
  <c r="AD284" i="15"/>
  <c r="AD285" i="15"/>
  <c r="AD286" i="15"/>
  <c r="AD287" i="15"/>
  <c r="AD288" i="15"/>
  <c r="AD289" i="15"/>
  <c r="AD290" i="15"/>
  <c r="AD291" i="15"/>
  <c r="AD292" i="15"/>
  <c r="AD293" i="15"/>
  <c r="AD294" i="15"/>
  <c r="AD295" i="15"/>
  <c r="AD296" i="15"/>
  <c r="AD297" i="15"/>
  <c r="AD298" i="15"/>
  <c r="AD299" i="15"/>
  <c r="AD300" i="15"/>
  <c r="AD301" i="15"/>
  <c r="AD302" i="15"/>
  <c r="AD303" i="15"/>
  <c r="AD304" i="15"/>
  <c r="AD305" i="15"/>
  <c r="AD306" i="15"/>
  <c r="AD307" i="15"/>
  <c r="AD308" i="15"/>
  <c r="AD309" i="15"/>
  <c r="AD310" i="15"/>
  <c r="AD311" i="15"/>
  <c r="AD312" i="15"/>
  <c r="AD313" i="15"/>
  <c r="AD314" i="15"/>
  <c r="AD315" i="15"/>
  <c r="AD316" i="15"/>
  <c r="AD317" i="15"/>
  <c r="AD318" i="15"/>
  <c r="AD319" i="15"/>
  <c r="AD320" i="15"/>
  <c r="AD321" i="15"/>
  <c r="AD322" i="15"/>
  <c r="AD323" i="15"/>
  <c r="AD324" i="15"/>
  <c r="AD325" i="15"/>
  <c r="AD326" i="15"/>
  <c r="AD327" i="15"/>
  <c r="AD328" i="15"/>
  <c r="AD329" i="15"/>
  <c r="AD330" i="15"/>
  <c r="AD331" i="15"/>
  <c r="AD332" i="15"/>
  <c r="AD333" i="15"/>
  <c r="AD334" i="15"/>
  <c r="AD335" i="15"/>
  <c r="AD336" i="15"/>
  <c r="AD337" i="15"/>
  <c r="AD338" i="15"/>
  <c r="AD339" i="15"/>
  <c r="AD340" i="15"/>
  <c r="AD341" i="15"/>
  <c r="AD342" i="15"/>
  <c r="AD343" i="15"/>
  <c r="AD344" i="15"/>
  <c r="AD345" i="15"/>
  <c r="AD346" i="15"/>
  <c r="AD347" i="15"/>
  <c r="AD348" i="15"/>
  <c r="AD349" i="15"/>
  <c r="AD350" i="15"/>
  <c r="AD351" i="15"/>
  <c r="AD352" i="15"/>
  <c r="AD353" i="15"/>
  <c r="AD354" i="15"/>
  <c r="AD355" i="15"/>
  <c r="AD356" i="15"/>
  <c r="AD357" i="15"/>
  <c r="AD358" i="15"/>
  <c r="AD359" i="15"/>
  <c r="AD360" i="15"/>
  <c r="AD361" i="15"/>
  <c r="AD362" i="15"/>
  <c r="AD363" i="15"/>
  <c r="AD364" i="15"/>
  <c r="AD365" i="15"/>
  <c r="AD366" i="15"/>
  <c r="AD367" i="15"/>
  <c r="AD368" i="15"/>
  <c r="AD369" i="15"/>
  <c r="AD370" i="15"/>
  <c r="AD371" i="15"/>
  <c r="AD372" i="15"/>
  <c r="AD373" i="15"/>
  <c r="AD374" i="15"/>
  <c r="AD375" i="15"/>
  <c r="AD376" i="15"/>
  <c r="AD377" i="15"/>
  <c r="AD378" i="15"/>
  <c r="AD379" i="15"/>
  <c r="AD380" i="15"/>
  <c r="AD381" i="15"/>
  <c r="AD382" i="15"/>
  <c r="AD383" i="15"/>
  <c r="AD384" i="15"/>
  <c r="AD385" i="15"/>
  <c r="AD386" i="15"/>
  <c r="AD387" i="15"/>
  <c r="AD388" i="15"/>
  <c r="AD389" i="15"/>
  <c r="AD390" i="15"/>
  <c r="AD391" i="15"/>
  <c r="AD392" i="15"/>
  <c r="AD393" i="15"/>
  <c r="AD394" i="15"/>
  <c r="AD395" i="15"/>
  <c r="AD396" i="15"/>
  <c r="AD397" i="15"/>
  <c r="AD398" i="15"/>
  <c r="AD399" i="15"/>
  <c r="AD400" i="15"/>
  <c r="AD401" i="15"/>
  <c r="AD402" i="15"/>
  <c r="AD403" i="15"/>
  <c r="AD404" i="15"/>
  <c r="AD405" i="15"/>
  <c r="AD406" i="15"/>
  <c r="AD407" i="15"/>
  <c r="AD408" i="15"/>
  <c r="AD409" i="15"/>
  <c r="AD410" i="15"/>
  <c r="AD411" i="15"/>
  <c r="AD412" i="15"/>
  <c r="AD413" i="15"/>
  <c r="AD414" i="15"/>
  <c r="AD415" i="15"/>
  <c r="AD416" i="15"/>
  <c r="AD417" i="15"/>
  <c r="AD418" i="15"/>
  <c r="AD419" i="15"/>
  <c r="AD420" i="15"/>
  <c r="AD421" i="15"/>
  <c r="AD422" i="15"/>
  <c r="AD423" i="15"/>
  <c r="AD424" i="15"/>
  <c r="AD425" i="15"/>
  <c r="AD426" i="15"/>
  <c r="AD427" i="15"/>
  <c r="AD428" i="15"/>
  <c r="AD429" i="15"/>
  <c r="AD430" i="15"/>
  <c r="AD431" i="15"/>
  <c r="AD432" i="15"/>
  <c r="AD433" i="15"/>
  <c r="AD434" i="15"/>
  <c r="AD435" i="15"/>
  <c r="AD436" i="15"/>
  <c r="AD437" i="15"/>
  <c r="AD438" i="15"/>
  <c r="AD439" i="15"/>
  <c r="AD440" i="15"/>
  <c r="AD441" i="15"/>
  <c r="AD442" i="15"/>
  <c r="AD443" i="15"/>
  <c r="AD444" i="15"/>
  <c r="AD445" i="15"/>
  <c r="AD446" i="15"/>
  <c r="AD447" i="15"/>
  <c r="AD448" i="15"/>
  <c r="AD449" i="15"/>
  <c r="AD450" i="15"/>
  <c r="AD451" i="15"/>
  <c r="AD452" i="15"/>
  <c r="AD453" i="15"/>
  <c r="AD454" i="15"/>
  <c r="AD455" i="15"/>
  <c r="AD456" i="15"/>
  <c r="AD457" i="15"/>
  <c r="AD458" i="15"/>
  <c r="AD459" i="15"/>
  <c r="AD460" i="15"/>
  <c r="AD461" i="15"/>
  <c r="AD462" i="15"/>
  <c r="AD463" i="15"/>
  <c r="AD464" i="15"/>
  <c r="AD465" i="15"/>
  <c r="AD466" i="15"/>
  <c r="AD467" i="15"/>
  <c r="AD468" i="15"/>
  <c r="AD469" i="15"/>
  <c r="AD470" i="15"/>
  <c r="AD471" i="15"/>
  <c r="AD472" i="15"/>
  <c r="AD473" i="15"/>
  <c r="AD474" i="15"/>
  <c r="AD475" i="15"/>
  <c r="AD476" i="15"/>
  <c r="AD477" i="15"/>
  <c r="AD478" i="15"/>
  <c r="AD479" i="15"/>
  <c r="AD480" i="15"/>
  <c r="AD481" i="15"/>
  <c r="AD482" i="15"/>
  <c r="AD483" i="15"/>
  <c r="AD484" i="15"/>
  <c r="AD485" i="15"/>
  <c r="AD486" i="15"/>
  <c r="AD487" i="15"/>
  <c r="AD488" i="15"/>
  <c r="AD489" i="15"/>
  <c r="AD490" i="15"/>
  <c r="AD491" i="15"/>
  <c r="AD492" i="15"/>
  <c r="AD493" i="15"/>
  <c r="AD494" i="15"/>
  <c r="AD495" i="15"/>
  <c r="AD496" i="15"/>
  <c r="AD497" i="15"/>
  <c r="AD498" i="15"/>
  <c r="AD499" i="15"/>
  <c r="AD500" i="15"/>
  <c r="AD501" i="15"/>
  <c r="AD502" i="15"/>
  <c r="AD503" i="15"/>
  <c r="AD504" i="15"/>
  <c r="AD505" i="15"/>
  <c r="AD506" i="15"/>
  <c r="AD507" i="15"/>
  <c r="AD508" i="15"/>
  <c r="AD509" i="15"/>
  <c r="AD510" i="15"/>
  <c r="AD511" i="15"/>
  <c r="AD512" i="15"/>
  <c r="AD513" i="15"/>
  <c r="AD514" i="15"/>
  <c r="AD515" i="15"/>
  <c r="AD516" i="15"/>
  <c r="AD517" i="15"/>
  <c r="AD518" i="15"/>
  <c r="AD519" i="15"/>
  <c r="AD520" i="15"/>
  <c r="AD521" i="15"/>
  <c r="AD522" i="15"/>
  <c r="AD523" i="15"/>
  <c r="AD524" i="15"/>
  <c r="AD525" i="15"/>
  <c r="AD526" i="15"/>
  <c r="AD527" i="15"/>
  <c r="AD528" i="15"/>
  <c r="AD529" i="15"/>
  <c r="AD530" i="15"/>
  <c r="AD531" i="15"/>
  <c r="AD532" i="15"/>
  <c r="AD533" i="15"/>
  <c r="AD534" i="15"/>
  <c r="AD535" i="15"/>
  <c r="AD536" i="15"/>
  <c r="AD537" i="15"/>
  <c r="AD538" i="15"/>
  <c r="AD539" i="15"/>
  <c r="AD540" i="15"/>
  <c r="AD541" i="15"/>
  <c r="AD542" i="15"/>
  <c r="AD543" i="15"/>
  <c r="AD544" i="15"/>
  <c r="AD545" i="15"/>
  <c r="AD546" i="15"/>
  <c r="AD547" i="15"/>
  <c r="AD548" i="15"/>
  <c r="AD549" i="15"/>
  <c r="AD550" i="15"/>
  <c r="AD551" i="15"/>
  <c r="AD552" i="15"/>
  <c r="AD553" i="15"/>
  <c r="AD554" i="15"/>
  <c r="AD555" i="15"/>
  <c r="AD556" i="15"/>
  <c r="AD557" i="15"/>
  <c r="AD558" i="15"/>
  <c r="AD559" i="15"/>
  <c r="AD560" i="15"/>
  <c r="AD561" i="15"/>
  <c r="AD562" i="15"/>
  <c r="AD563" i="15"/>
  <c r="AD564" i="15"/>
  <c r="AD565" i="15"/>
  <c r="AD566" i="15"/>
  <c r="AD567" i="15"/>
  <c r="AD568" i="15"/>
  <c r="AD569" i="15"/>
  <c r="AD570" i="15"/>
  <c r="AD571" i="15"/>
  <c r="AD572" i="15"/>
  <c r="AD573" i="15"/>
  <c r="AD574" i="15"/>
  <c r="AD575" i="15"/>
  <c r="AD576" i="15"/>
  <c r="AD577" i="15"/>
  <c r="AD578" i="15"/>
  <c r="AD579" i="15"/>
  <c r="AD580" i="15"/>
  <c r="AD581" i="15"/>
  <c r="AD582" i="15"/>
  <c r="AD583" i="15"/>
  <c r="AD584" i="15"/>
  <c r="AD585" i="15"/>
  <c r="AD586" i="15"/>
  <c r="AD587" i="15"/>
  <c r="AD588" i="15"/>
  <c r="AD589" i="15"/>
  <c r="AD590" i="15"/>
  <c r="AD591" i="15"/>
  <c r="AD592" i="15"/>
  <c r="AD593" i="15"/>
  <c r="AD594" i="15"/>
  <c r="AD595" i="15"/>
  <c r="AD596" i="15"/>
  <c r="AD597" i="15"/>
  <c r="AD598" i="15"/>
  <c r="AD599" i="15"/>
  <c r="AD600" i="15"/>
  <c r="AD601" i="15"/>
  <c r="AD602" i="15"/>
  <c r="AD603" i="15"/>
  <c r="AD604" i="15"/>
  <c r="AD605" i="15"/>
  <c r="AD606" i="15"/>
  <c r="AD607" i="15"/>
  <c r="AD608" i="15"/>
  <c r="AD609" i="15"/>
  <c r="AD610" i="15"/>
  <c r="AD611" i="15"/>
  <c r="AD612" i="15"/>
  <c r="AD613" i="15"/>
  <c r="AD614" i="15"/>
  <c r="AD615" i="15"/>
  <c r="AD616" i="15"/>
  <c r="AD617" i="15"/>
  <c r="AD618" i="15"/>
  <c r="AD619" i="15"/>
  <c r="AD620" i="15"/>
  <c r="AD621" i="15"/>
  <c r="AD622" i="15"/>
  <c r="AD623" i="15"/>
  <c r="AD624" i="15"/>
  <c r="AD625" i="15"/>
  <c r="AD626" i="15"/>
  <c r="AD627" i="15"/>
  <c r="AD628" i="15"/>
  <c r="AD629" i="15"/>
  <c r="AD630" i="15"/>
  <c r="AD631" i="15"/>
  <c r="AD632" i="15"/>
  <c r="AD633" i="15"/>
  <c r="AD634" i="15"/>
  <c r="AD635" i="15"/>
  <c r="AD636" i="15"/>
  <c r="AD637" i="15"/>
  <c r="AD638" i="15"/>
  <c r="AD639" i="15"/>
  <c r="AD640" i="15"/>
  <c r="AD641" i="15"/>
  <c r="AD642" i="15"/>
  <c r="AD643" i="15"/>
  <c r="AD644" i="15"/>
  <c r="AD645" i="15"/>
  <c r="AD646" i="15"/>
  <c r="AD647" i="15"/>
  <c r="AD648" i="15"/>
  <c r="AD649" i="15"/>
  <c r="AD650" i="15"/>
  <c r="AD651" i="15"/>
  <c r="AD652" i="15"/>
  <c r="AD653" i="15"/>
  <c r="AD654" i="15"/>
  <c r="AD655" i="15"/>
  <c r="AD656" i="15"/>
  <c r="AD657" i="15"/>
  <c r="AD658" i="15"/>
  <c r="AD659" i="15"/>
  <c r="AD660" i="15"/>
  <c r="AD661" i="15"/>
  <c r="AD662" i="15"/>
  <c r="AD663" i="15"/>
  <c r="AD664" i="15"/>
  <c r="AD665" i="15"/>
  <c r="AD666" i="15"/>
  <c r="AD667" i="15"/>
  <c r="AD668" i="15"/>
  <c r="AD669" i="15"/>
  <c r="AD670" i="15"/>
  <c r="AD671" i="15"/>
  <c r="AD672" i="15"/>
  <c r="AD673" i="15"/>
  <c r="AD674" i="15"/>
  <c r="AD675" i="15"/>
  <c r="AD676" i="15"/>
  <c r="AD677" i="15"/>
  <c r="AD678" i="15"/>
  <c r="AD679" i="15"/>
  <c r="AD680" i="15"/>
  <c r="AD681" i="15"/>
  <c r="AD682" i="15"/>
  <c r="AD683" i="15"/>
  <c r="AD684" i="15"/>
  <c r="AD685" i="15"/>
  <c r="AD686" i="15"/>
  <c r="AD687" i="15"/>
  <c r="AD688" i="15"/>
  <c r="AD689" i="15"/>
  <c r="AD690" i="15"/>
  <c r="AD691" i="15"/>
  <c r="AD692" i="15"/>
  <c r="AD693" i="15"/>
  <c r="AD694" i="15"/>
  <c r="AD695" i="15"/>
  <c r="AD696" i="15"/>
  <c r="AD697" i="15"/>
  <c r="AD698" i="15"/>
  <c r="AD699" i="15"/>
  <c r="AD700" i="15"/>
  <c r="AD701" i="15"/>
  <c r="AD702" i="15"/>
  <c r="AD703" i="15"/>
  <c r="AD704" i="15"/>
  <c r="AD705" i="15"/>
  <c r="AD706" i="15"/>
  <c r="AD707" i="15"/>
  <c r="AD708" i="15"/>
  <c r="AD709" i="15"/>
  <c r="AD710" i="15"/>
  <c r="AD711" i="15"/>
  <c r="AD712" i="15"/>
  <c r="AD713" i="15"/>
  <c r="AD714" i="15"/>
  <c r="AD715" i="15"/>
  <c r="AD716" i="15"/>
  <c r="AD717" i="15"/>
  <c r="AD718" i="15"/>
  <c r="AD719" i="15"/>
  <c r="AD720" i="15"/>
  <c r="AD721" i="15"/>
  <c r="AD722" i="15"/>
  <c r="AD723" i="15"/>
  <c r="AD724" i="15"/>
  <c r="AD725" i="15"/>
  <c r="AD726" i="15"/>
  <c r="AD727" i="15"/>
  <c r="AD728" i="15"/>
  <c r="AD729" i="15"/>
  <c r="AD730" i="15"/>
  <c r="AD731" i="15"/>
  <c r="AD732" i="15"/>
  <c r="AD733" i="15"/>
  <c r="AD734" i="15"/>
  <c r="AD735" i="15"/>
  <c r="AD736" i="15"/>
  <c r="AD737" i="15"/>
  <c r="AD738" i="15"/>
  <c r="AD739" i="15"/>
  <c r="AD740" i="15"/>
  <c r="AD741" i="15"/>
  <c r="AD742" i="15"/>
  <c r="AD743" i="15"/>
  <c r="AD744" i="15"/>
  <c r="AD745" i="15"/>
  <c r="AD746" i="15"/>
  <c r="AD747" i="15"/>
  <c r="AD748" i="15"/>
  <c r="AD749" i="15"/>
  <c r="AD750" i="15"/>
  <c r="AD751" i="15"/>
  <c r="AD752" i="15"/>
  <c r="AD753" i="15"/>
  <c r="AD754" i="15"/>
  <c r="AD755" i="15"/>
  <c r="AD756" i="15"/>
  <c r="AD757" i="15"/>
  <c r="AD758" i="15"/>
  <c r="AD759" i="15"/>
  <c r="AD760" i="15"/>
  <c r="AD761" i="15"/>
  <c r="AD762" i="15"/>
  <c r="AD763" i="15"/>
  <c r="AD764" i="15"/>
  <c r="AD765" i="15"/>
  <c r="AD766" i="15"/>
  <c r="AD767" i="15"/>
  <c r="AD768" i="15"/>
  <c r="AD769" i="15"/>
  <c r="AD770" i="15"/>
  <c r="AD771" i="15"/>
  <c r="AD772" i="15"/>
  <c r="AD773" i="15"/>
  <c r="AD774" i="15"/>
  <c r="AD775" i="15"/>
  <c r="AD776" i="15"/>
  <c r="AD777" i="15"/>
  <c r="AD778" i="15"/>
  <c r="AD779" i="15"/>
  <c r="AD780" i="15"/>
  <c r="AD781" i="15"/>
  <c r="AD782" i="15"/>
  <c r="AD783" i="15"/>
  <c r="AD784" i="15"/>
  <c r="AD785" i="15"/>
  <c r="AD786" i="15"/>
  <c r="AD787" i="15"/>
  <c r="AD788" i="15"/>
  <c r="AD789" i="15"/>
  <c r="AD790" i="15"/>
  <c r="AD791" i="15"/>
  <c r="AD792" i="15"/>
  <c r="AD793" i="15"/>
  <c r="AD794" i="15"/>
  <c r="AD795" i="15"/>
  <c r="AD796" i="15"/>
  <c r="AD797" i="15"/>
  <c r="AD798" i="15"/>
  <c r="AD799" i="15"/>
  <c r="AD800" i="15"/>
  <c r="AD801" i="15"/>
  <c r="AD802" i="15"/>
  <c r="AD803" i="15"/>
  <c r="AD804" i="15"/>
  <c r="AD805" i="15"/>
  <c r="AD806" i="15"/>
  <c r="AD807" i="15"/>
  <c r="AD808" i="15"/>
  <c r="AD809" i="15"/>
  <c r="AD810" i="15"/>
  <c r="AD811" i="15"/>
  <c r="AD812" i="15"/>
  <c r="AD813" i="15"/>
  <c r="AD814" i="15"/>
  <c r="AD815" i="15"/>
  <c r="AD816" i="15"/>
  <c r="AD817" i="15"/>
  <c r="AD818" i="15"/>
  <c r="AD819" i="15"/>
  <c r="AD820" i="15"/>
  <c r="AD821" i="15"/>
  <c r="AD822" i="15"/>
  <c r="AD823" i="15"/>
  <c r="AD824" i="15"/>
  <c r="AD825" i="15"/>
  <c r="AD826" i="15"/>
  <c r="AD827" i="15"/>
  <c r="AD828" i="15"/>
  <c r="AD829" i="15"/>
  <c r="AD830" i="15"/>
  <c r="AD831" i="15"/>
  <c r="AD832" i="15"/>
  <c r="AD833" i="15"/>
  <c r="AD834" i="15"/>
  <c r="AD835" i="15"/>
  <c r="AD836" i="15"/>
  <c r="AD837" i="15"/>
  <c r="AD838" i="15"/>
  <c r="AD839" i="15"/>
  <c r="AD840" i="15"/>
  <c r="AD841" i="15"/>
  <c r="AD842" i="15"/>
  <c r="AD843" i="15"/>
  <c r="AD844" i="15"/>
  <c r="AD845" i="15"/>
  <c r="AD846" i="15"/>
  <c r="AD847" i="15"/>
  <c r="AD848" i="15"/>
  <c r="AD849" i="15"/>
  <c r="AD850" i="15"/>
  <c r="AD851" i="15"/>
  <c r="AD852" i="15"/>
  <c r="AD853" i="15"/>
  <c r="AD854" i="15"/>
  <c r="AD855" i="15"/>
  <c r="AD856" i="15"/>
  <c r="AD857" i="15"/>
  <c r="AD858" i="15"/>
  <c r="AD859" i="15"/>
  <c r="AD860" i="15"/>
  <c r="AD861" i="15"/>
  <c r="AD862" i="15"/>
  <c r="AD863" i="15"/>
  <c r="AD864" i="15"/>
  <c r="AD865" i="15"/>
  <c r="AD866" i="15"/>
  <c r="AD867" i="15"/>
  <c r="AD868" i="15"/>
  <c r="AD869" i="15"/>
  <c r="AD870" i="15"/>
  <c r="AD871" i="15"/>
  <c r="AD872" i="15"/>
  <c r="AD873" i="15"/>
  <c r="AD874" i="15"/>
  <c r="AD875" i="15"/>
  <c r="AD876" i="15"/>
  <c r="AD877" i="15"/>
  <c r="AD878" i="15"/>
  <c r="AD879" i="15"/>
  <c r="AD880" i="15"/>
  <c r="AD881" i="15"/>
  <c r="AD882" i="15"/>
  <c r="AD883" i="15"/>
  <c r="AD884" i="15"/>
  <c r="AD885" i="15"/>
  <c r="AD886" i="15"/>
  <c r="AD887" i="15"/>
  <c r="AD888" i="15"/>
  <c r="AD889" i="15"/>
  <c r="AD890" i="15"/>
  <c r="AD891" i="15"/>
  <c r="AD892" i="15"/>
  <c r="AD893" i="15"/>
  <c r="AD894" i="15"/>
  <c r="AD895" i="15"/>
  <c r="AD896" i="15"/>
  <c r="AD897" i="15"/>
  <c r="AD898" i="15"/>
  <c r="AD899" i="15"/>
  <c r="AD900" i="15"/>
  <c r="AD901" i="15"/>
  <c r="AD902" i="15"/>
  <c r="AD903" i="15"/>
  <c r="AD904" i="15"/>
  <c r="AD905" i="15"/>
  <c r="AD906" i="15"/>
  <c r="AD907" i="15"/>
  <c r="AD908" i="15"/>
  <c r="AD909" i="15"/>
  <c r="AD910" i="15"/>
  <c r="AD911" i="15"/>
  <c r="AD912" i="15"/>
  <c r="AD913" i="15"/>
  <c r="AD914" i="15"/>
  <c r="AD915" i="15"/>
  <c r="AD916" i="15"/>
  <c r="AD917" i="15"/>
  <c r="AD918" i="15"/>
  <c r="AD919" i="15"/>
  <c r="AD920" i="15"/>
  <c r="AD921" i="15"/>
  <c r="AD922" i="15"/>
  <c r="AD923" i="15"/>
  <c r="AD924" i="15"/>
  <c r="AD925" i="15"/>
  <c r="AD926" i="15"/>
  <c r="AD927" i="15"/>
  <c r="AD928" i="15"/>
  <c r="AD929" i="15"/>
  <c r="AD930" i="15"/>
  <c r="AD931" i="15"/>
  <c r="AD932" i="15"/>
  <c r="AD933" i="15"/>
  <c r="AD934" i="15"/>
  <c r="AD935" i="15"/>
  <c r="AD936" i="15"/>
  <c r="AD937" i="15"/>
  <c r="AD938" i="15"/>
  <c r="AD939" i="15"/>
  <c r="AD940" i="15"/>
  <c r="AD941" i="15"/>
  <c r="AD942" i="15"/>
  <c r="AD943" i="15"/>
  <c r="AD944" i="15"/>
  <c r="AD945" i="15"/>
  <c r="AD946" i="15"/>
  <c r="AD947" i="15"/>
  <c r="AD948" i="15"/>
  <c r="AD949" i="15"/>
  <c r="AD950" i="15"/>
  <c r="AD951" i="15"/>
  <c r="AD952" i="15"/>
  <c r="AD953" i="15"/>
  <c r="AD954" i="15"/>
  <c r="AD955" i="15"/>
  <c r="AD956" i="15"/>
  <c r="AD957" i="15"/>
  <c r="AD958" i="15"/>
  <c r="AD959" i="15"/>
  <c r="AD960" i="15"/>
  <c r="AD961" i="15"/>
  <c r="AD962" i="15"/>
  <c r="AD963" i="15"/>
  <c r="AD964" i="15"/>
  <c r="AD965" i="15"/>
  <c r="AD966" i="15"/>
  <c r="AD967" i="15"/>
  <c r="AD968" i="15"/>
  <c r="AD969" i="15"/>
  <c r="AD970" i="15"/>
  <c r="AD971" i="15"/>
  <c r="AD972" i="15"/>
  <c r="AD973" i="15"/>
  <c r="AD974" i="15"/>
  <c r="AD975" i="15"/>
  <c r="AD976" i="15"/>
  <c r="AD977" i="15"/>
  <c r="AD978" i="15"/>
  <c r="AD979" i="15"/>
  <c r="AD980" i="15"/>
  <c r="AD981" i="15"/>
  <c r="AD982" i="15"/>
  <c r="AD983" i="15"/>
  <c r="AD984" i="15"/>
  <c r="AD985" i="15"/>
  <c r="AD986" i="15"/>
  <c r="AD987" i="15"/>
  <c r="AD988" i="15"/>
  <c r="AD989" i="15"/>
  <c r="AD990" i="15"/>
  <c r="AD991" i="15"/>
  <c r="AD992" i="15"/>
  <c r="AD993" i="15"/>
  <c r="AD994" i="15"/>
  <c r="AD995" i="15"/>
  <c r="AD996" i="15"/>
  <c r="AD997" i="15"/>
  <c r="AD998" i="15"/>
  <c r="AD999" i="15"/>
  <c r="AD1000" i="15"/>
  <c r="AD1001" i="15"/>
  <c r="AD1002" i="15"/>
  <c r="AD1003" i="15"/>
  <c r="AD1004" i="15"/>
  <c r="AD1005" i="15"/>
  <c r="AD1006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C67" i="15"/>
  <c r="AC68" i="15"/>
  <c r="AC69" i="15"/>
  <c r="AC70" i="15"/>
  <c r="AC71" i="15"/>
  <c r="AC72" i="15"/>
  <c r="AC73" i="15"/>
  <c r="AC74" i="15"/>
  <c r="AC75" i="15"/>
  <c r="AC76" i="15"/>
  <c r="AC77" i="15"/>
  <c r="AC78" i="15"/>
  <c r="AC79" i="15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C110" i="15"/>
  <c r="AC111" i="15"/>
  <c r="AC112" i="15"/>
  <c r="AC113" i="15"/>
  <c r="AC114" i="15"/>
  <c r="AC115" i="15"/>
  <c r="AC116" i="15"/>
  <c r="AC117" i="15"/>
  <c r="AC118" i="15"/>
  <c r="AC119" i="15"/>
  <c r="AC120" i="15"/>
  <c r="AC121" i="15"/>
  <c r="AC122" i="15"/>
  <c r="AC123" i="15"/>
  <c r="AC124" i="15"/>
  <c r="AC125" i="15"/>
  <c r="AC126" i="15"/>
  <c r="AC127" i="15"/>
  <c r="AC128" i="15"/>
  <c r="AC129" i="15"/>
  <c r="AC130" i="15"/>
  <c r="AC131" i="15"/>
  <c r="AC132" i="15"/>
  <c r="AC133" i="15"/>
  <c r="AC134" i="15"/>
  <c r="AC135" i="15"/>
  <c r="AC136" i="15"/>
  <c r="AC137" i="15"/>
  <c r="AC138" i="15"/>
  <c r="AC139" i="15"/>
  <c r="AC140" i="15"/>
  <c r="AC141" i="15"/>
  <c r="AC142" i="15"/>
  <c r="AC143" i="15"/>
  <c r="AC144" i="15"/>
  <c r="AC145" i="15"/>
  <c r="AC146" i="15"/>
  <c r="AC147" i="15"/>
  <c r="AC148" i="15"/>
  <c r="AC149" i="15"/>
  <c r="AC150" i="15"/>
  <c r="AC151" i="15"/>
  <c r="AC152" i="15"/>
  <c r="AC153" i="15"/>
  <c r="AC154" i="15"/>
  <c r="AC155" i="15"/>
  <c r="AC156" i="15"/>
  <c r="AC157" i="15"/>
  <c r="AC158" i="15"/>
  <c r="AC159" i="15"/>
  <c r="AC160" i="15"/>
  <c r="AC161" i="15"/>
  <c r="AC162" i="15"/>
  <c r="AC163" i="15"/>
  <c r="AC164" i="15"/>
  <c r="AC165" i="15"/>
  <c r="AC166" i="15"/>
  <c r="AC167" i="15"/>
  <c r="AC168" i="15"/>
  <c r="AC169" i="15"/>
  <c r="AC170" i="15"/>
  <c r="AC171" i="15"/>
  <c r="AC172" i="15"/>
  <c r="AC173" i="15"/>
  <c r="AC174" i="15"/>
  <c r="AC175" i="15"/>
  <c r="AC176" i="15"/>
  <c r="AC177" i="15"/>
  <c r="AC178" i="15"/>
  <c r="AC179" i="15"/>
  <c r="AC180" i="15"/>
  <c r="AC181" i="15"/>
  <c r="AC182" i="15"/>
  <c r="AC183" i="15"/>
  <c r="AC184" i="15"/>
  <c r="AC185" i="15"/>
  <c r="AC186" i="15"/>
  <c r="AC187" i="15"/>
  <c r="AC188" i="15"/>
  <c r="AC189" i="15"/>
  <c r="AC190" i="15"/>
  <c r="AC191" i="15"/>
  <c r="AC192" i="15"/>
  <c r="AC193" i="15"/>
  <c r="AC194" i="15"/>
  <c r="AC195" i="15"/>
  <c r="AC196" i="15"/>
  <c r="AC197" i="15"/>
  <c r="AC198" i="15"/>
  <c r="AC199" i="15"/>
  <c r="AC200" i="15"/>
  <c r="AC201" i="15"/>
  <c r="AC202" i="15"/>
  <c r="AC203" i="15"/>
  <c r="AC204" i="15"/>
  <c r="AC205" i="15"/>
  <c r="AC206" i="15"/>
  <c r="AC207" i="15"/>
  <c r="AC208" i="15"/>
  <c r="AC209" i="15"/>
  <c r="AC210" i="15"/>
  <c r="AC211" i="15"/>
  <c r="AC212" i="15"/>
  <c r="AC213" i="15"/>
  <c r="AC214" i="15"/>
  <c r="AC215" i="15"/>
  <c r="AC216" i="15"/>
  <c r="AC217" i="15"/>
  <c r="AC218" i="15"/>
  <c r="AC219" i="15"/>
  <c r="AC220" i="15"/>
  <c r="AC221" i="15"/>
  <c r="AC222" i="15"/>
  <c r="AC223" i="15"/>
  <c r="AC224" i="15"/>
  <c r="AC225" i="15"/>
  <c r="AC226" i="15"/>
  <c r="AC227" i="15"/>
  <c r="AC228" i="15"/>
  <c r="AC229" i="15"/>
  <c r="AC230" i="15"/>
  <c r="AC231" i="15"/>
  <c r="AC232" i="15"/>
  <c r="AC233" i="15"/>
  <c r="AC234" i="15"/>
  <c r="AC235" i="15"/>
  <c r="AC236" i="15"/>
  <c r="AC237" i="15"/>
  <c r="AC238" i="15"/>
  <c r="AC239" i="15"/>
  <c r="AC240" i="15"/>
  <c r="AC241" i="15"/>
  <c r="AC242" i="15"/>
  <c r="AC243" i="15"/>
  <c r="AC244" i="15"/>
  <c r="AC245" i="15"/>
  <c r="AC246" i="15"/>
  <c r="AC247" i="15"/>
  <c r="AC248" i="15"/>
  <c r="AC249" i="15"/>
  <c r="AC250" i="15"/>
  <c r="AC251" i="15"/>
  <c r="AC252" i="15"/>
  <c r="AC253" i="15"/>
  <c r="AC254" i="15"/>
  <c r="AC255" i="15"/>
  <c r="AC256" i="15"/>
  <c r="AC257" i="15"/>
  <c r="AC258" i="15"/>
  <c r="AC259" i="15"/>
  <c r="AC260" i="15"/>
  <c r="AC261" i="15"/>
  <c r="AC262" i="15"/>
  <c r="AC263" i="15"/>
  <c r="AC264" i="15"/>
  <c r="AC265" i="15"/>
  <c r="AC266" i="15"/>
  <c r="AC267" i="15"/>
  <c r="AC268" i="15"/>
  <c r="AC269" i="15"/>
  <c r="AC270" i="15"/>
  <c r="AC271" i="15"/>
  <c r="AC272" i="15"/>
  <c r="AC273" i="15"/>
  <c r="AC274" i="15"/>
  <c r="AC275" i="15"/>
  <c r="AC276" i="15"/>
  <c r="AC277" i="15"/>
  <c r="AC278" i="15"/>
  <c r="AC279" i="15"/>
  <c r="AC280" i="15"/>
  <c r="AC281" i="15"/>
  <c r="AC282" i="15"/>
  <c r="AC283" i="15"/>
  <c r="AC284" i="15"/>
  <c r="AC285" i="15"/>
  <c r="AC286" i="15"/>
  <c r="AC287" i="15"/>
  <c r="AC288" i="15"/>
  <c r="AC289" i="15"/>
  <c r="AC290" i="15"/>
  <c r="AC291" i="15"/>
  <c r="AC292" i="15"/>
  <c r="AC293" i="15"/>
  <c r="AC294" i="15"/>
  <c r="AC295" i="15"/>
  <c r="AC296" i="15"/>
  <c r="AC297" i="15"/>
  <c r="AC298" i="15"/>
  <c r="AC299" i="15"/>
  <c r="AC300" i="15"/>
  <c r="AC301" i="15"/>
  <c r="AC302" i="15"/>
  <c r="AC303" i="15"/>
  <c r="AC304" i="15"/>
  <c r="AC305" i="15"/>
  <c r="AC306" i="15"/>
  <c r="AC307" i="15"/>
  <c r="AC308" i="15"/>
  <c r="AC309" i="15"/>
  <c r="AC310" i="15"/>
  <c r="AC311" i="15"/>
  <c r="AC312" i="15"/>
  <c r="AC313" i="15"/>
  <c r="AC314" i="15"/>
  <c r="AC315" i="15"/>
  <c r="AC316" i="15"/>
  <c r="AC317" i="15"/>
  <c r="AC318" i="15"/>
  <c r="AC319" i="15"/>
  <c r="AC320" i="15"/>
  <c r="AC321" i="15"/>
  <c r="AC322" i="15"/>
  <c r="AC323" i="15"/>
  <c r="AC324" i="15"/>
  <c r="AC325" i="15"/>
  <c r="AC326" i="15"/>
  <c r="AC327" i="15"/>
  <c r="AC328" i="15"/>
  <c r="AC329" i="15"/>
  <c r="AC330" i="15"/>
  <c r="AC331" i="15"/>
  <c r="AC332" i="15"/>
  <c r="AC333" i="15"/>
  <c r="AC334" i="15"/>
  <c r="AC335" i="15"/>
  <c r="AC336" i="15"/>
  <c r="AC337" i="15"/>
  <c r="AC338" i="15"/>
  <c r="AC339" i="15"/>
  <c r="AC340" i="15"/>
  <c r="AC341" i="15"/>
  <c r="AC342" i="15"/>
  <c r="AC343" i="15"/>
  <c r="AC344" i="15"/>
  <c r="AC345" i="15"/>
  <c r="AC346" i="15"/>
  <c r="AC347" i="15"/>
  <c r="AC348" i="15"/>
  <c r="AC349" i="15"/>
  <c r="AC350" i="15"/>
  <c r="AC351" i="15"/>
  <c r="AC352" i="15"/>
  <c r="AC353" i="15"/>
  <c r="AC354" i="15"/>
  <c r="AC355" i="15"/>
  <c r="AC356" i="15"/>
  <c r="AC357" i="15"/>
  <c r="AC358" i="15"/>
  <c r="AC359" i="15"/>
  <c r="AC360" i="15"/>
  <c r="AC361" i="15"/>
  <c r="AC362" i="15"/>
  <c r="AC363" i="15"/>
  <c r="AC364" i="15"/>
  <c r="AC365" i="15"/>
  <c r="AC366" i="15"/>
  <c r="AC367" i="15"/>
  <c r="AC368" i="15"/>
  <c r="AC369" i="15"/>
  <c r="AC370" i="15"/>
  <c r="AC371" i="15"/>
  <c r="AC372" i="15"/>
  <c r="AC373" i="15"/>
  <c r="AC374" i="15"/>
  <c r="AC375" i="15"/>
  <c r="AC376" i="15"/>
  <c r="AC377" i="15"/>
  <c r="AC378" i="15"/>
  <c r="AC379" i="15"/>
  <c r="AC380" i="15"/>
  <c r="AC381" i="15"/>
  <c r="AC382" i="15"/>
  <c r="AC383" i="15"/>
  <c r="AC384" i="15"/>
  <c r="AC385" i="15"/>
  <c r="AC386" i="15"/>
  <c r="AC387" i="15"/>
  <c r="AC388" i="15"/>
  <c r="AC389" i="15"/>
  <c r="AC390" i="15"/>
  <c r="AC391" i="15"/>
  <c r="AC392" i="15"/>
  <c r="AC393" i="15"/>
  <c r="AC394" i="15"/>
  <c r="AC395" i="15"/>
  <c r="AC396" i="15"/>
  <c r="AC397" i="15"/>
  <c r="AC398" i="15"/>
  <c r="AC399" i="15"/>
  <c r="AC400" i="15"/>
  <c r="AC401" i="15"/>
  <c r="AC402" i="15"/>
  <c r="AC403" i="15"/>
  <c r="AC404" i="15"/>
  <c r="AC405" i="15"/>
  <c r="AC406" i="15"/>
  <c r="AC407" i="15"/>
  <c r="AC408" i="15"/>
  <c r="AC409" i="15"/>
  <c r="AC410" i="15"/>
  <c r="AC411" i="15"/>
  <c r="AC412" i="15"/>
  <c r="AC413" i="15"/>
  <c r="AC414" i="15"/>
  <c r="AC415" i="15"/>
  <c r="AC416" i="15"/>
  <c r="AC417" i="15"/>
  <c r="AC418" i="15"/>
  <c r="AC419" i="15"/>
  <c r="AC420" i="15"/>
  <c r="AC421" i="15"/>
  <c r="AC422" i="15"/>
  <c r="AC423" i="15"/>
  <c r="AC424" i="15"/>
  <c r="AC425" i="15"/>
  <c r="AC426" i="15"/>
  <c r="AC427" i="15"/>
  <c r="AC428" i="15"/>
  <c r="AC429" i="15"/>
  <c r="AC430" i="15"/>
  <c r="AC431" i="15"/>
  <c r="AC432" i="15"/>
  <c r="AC433" i="15"/>
  <c r="AC434" i="15"/>
  <c r="AC435" i="15"/>
  <c r="AC436" i="15"/>
  <c r="AC437" i="15"/>
  <c r="AC438" i="15"/>
  <c r="AC439" i="15"/>
  <c r="AC440" i="15"/>
  <c r="AC441" i="15"/>
  <c r="AC442" i="15"/>
  <c r="AC443" i="15"/>
  <c r="AC444" i="15"/>
  <c r="AC445" i="15"/>
  <c r="AC446" i="15"/>
  <c r="AC447" i="15"/>
  <c r="AC448" i="15"/>
  <c r="AC449" i="15"/>
  <c r="AC450" i="15"/>
  <c r="AC451" i="15"/>
  <c r="AC452" i="15"/>
  <c r="AC453" i="15"/>
  <c r="AC454" i="15"/>
  <c r="AC455" i="15"/>
  <c r="AC456" i="15"/>
  <c r="AC457" i="15"/>
  <c r="AC458" i="15"/>
  <c r="AC459" i="15"/>
  <c r="AC460" i="15"/>
  <c r="AC461" i="15"/>
  <c r="AC462" i="15"/>
  <c r="AC463" i="15"/>
  <c r="AC464" i="15"/>
  <c r="AC465" i="15"/>
  <c r="AC466" i="15"/>
  <c r="AC467" i="15"/>
  <c r="AC468" i="15"/>
  <c r="AC469" i="15"/>
  <c r="AC470" i="15"/>
  <c r="AC471" i="15"/>
  <c r="AC472" i="15"/>
  <c r="AC473" i="15"/>
  <c r="AC474" i="15"/>
  <c r="AC475" i="15"/>
  <c r="AC476" i="15"/>
  <c r="AC477" i="15"/>
  <c r="AC478" i="15"/>
  <c r="AC479" i="15"/>
  <c r="AC480" i="15"/>
  <c r="AC481" i="15"/>
  <c r="AC482" i="15"/>
  <c r="AC483" i="15"/>
  <c r="AC484" i="15"/>
  <c r="AC485" i="15"/>
  <c r="AC486" i="15"/>
  <c r="AC487" i="15"/>
  <c r="AC488" i="15"/>
  <c r="AC489" i="15"/>
  <c r="AC490" i="15"/>
  <c r="AC491" i="15"/>
  <c r="AC492" i="15"/>
  <c r="AC493" i="15"/>
  <c r="AC494" i="15"/>
  <c r="AC495" i="15"/>
  <c r="AC496" i="15"/>
  <c r="AC497" i="15"/>
  <c r="AC498" i="15"/>
  <c r="AC499" i="15"/>
  <c r="AC500" i="15"/>
  <c r="AC501" i="15"/>
  <c r="AC502" i="15"/>
  <c r="AC503" i="15"/>
  <c r="AC504" i="15"/>
  <c r="AC505" i="15"/>
  <c r="AC506" i="15"/>
  <c r="AC507" i="15"/>
  <c r="AC508" i="15"/>
  <c r="AC509" i="15"/>
  <c r="AC510" i="15"/>
  <c r="AC511" i="15"/>
  <c r="AC512" i="15"/>
  <c r="AC513" i="15"/>
  <c r="AC514" i="15"/>
  <c r="AC515" i="15"/>
  <c r="AC516" i="15"/>
  <c r="AC517" i="15"/>
  <c r="AC518" i="15"/>
  <c r="AC519" i="15"/>
  <c r="AC520" i="15"/>
  <c r="AC521" i="15"/>
  <c r="AC522" i="15"/>
  <c r="AC523" i="15"/>
  <c r="AC524" i="15"/>
  <c r="AC525" i="15"/>
  <c r="AC526" i="15"/>
  <c r="AC527" i="15"/>
  <c r="AC528" i="15"/>
  <c r="AC529" i="15"/>
  <c r="AC530" i="15"/>
  <c r="AC531" i="15"/>
  <c r="AC532" i="15"/>
  <c r="AC533" i="15"/>
  <c r="AC534" i="15"/>
  <c r="AC535" i="15"/>
  <c r="AC536" i="15"/>
  <c r="AC537" i="15"/>
  <c r="AC538" i="15"/>
  <c r="AC539" i="15"/>
  <c r="AC540" i="15"/>
  <c r="AC541" i="15"/>
  <c r="AC542" i="15"/>
  <c r="AC543" i="15"/>
  <c r="AC544" i="15"/>
  <c r="AC545" i="15"/>
  <c r="AC546" i="15"/>
  <c r="AC547" i="15"/>
  <c r="AC548" i="15"/>
  <c r="AC549" i="15"/>
  <c r="AC550" i="15"/>
  <c r="AC551" i="15"/>
  <c r="AC552" i="15"/>
  <c r="AC553" i="15"/>
  <c r="AC554" i="15"/>
  <c r="AC555" i="15"/>
  <c r="AC556" i="15"/>
  <c r="AC557" i="15"/>
  <c r="AC558" i="15"/>
  <c r="AC559" i="15"/>
  <c r="AC560" i="15"/>
  <c r="AC561" i="15"/>
  <c r="AC562" i="15"/>
  <c r="AC563" i="15"/>
  <c r="AC564" i="15"/>
  <c r="AC565" i="15"/>
  <c r="AC566" i="15"/>
  <c r="AC567" i="15"/>
  <c r="AC568" i="15"/>
  <c r="AC569" i="15"/>
  <c r="AC570" i="15"/>
  <c r="AC571" i="15"/>
  <c r="AC572" i="15"/>
  <c r="AC573" i="15"/>
  <c r="AC574" i="15"/>
  <c r="AC575" i="15"/>
  <c r="AC576" i="15"/>
  <c r="AC577" i="15"/>
  <c r="AC578" i="15"/>
  <c r="AC579" i="15"/>
  <c r="AC580" i="15"/>
  <c r="AC581" i="15"/>
  <c r="AC582" i="15"/>
  <c r="AC583" i="15"/>
  <c r="AC584" i="15"/>
  <c r="AC585" i="15"/>
  <c r="AC586" i="15"/>
  <c r="AC587" i="15"/>
  <c r="AC588" i="15"/>
  <c r="AC589" i="15"/>
  <c r="AC590" i="15"/>
  <c r="AC591" i="15"/>
  <c r="AC592" i="15"/>
  <c r="AC593" i="15"/>
  <c r="AC594" i="15"/>
  <c r="AC595" i="15"/>
  <c r="AC596" i="15"/>
  <c r="AC597" i="15"/>
  <c r="AC598" i="15"/>
  <c r="AC599" i="15"/>
  <c r="AC600" i="15"/>
  <c r="AC601" i="15"/>
  <c r="AC602" i="15"/>
  <c r="AC603" i="15"/>
  <c r="AC604" i="15"/>
  <c r="AC605" i="15"/>
  <c r="AC606" i="15"/>
  <c r="AC607" i="15"/>
  <c r="AC608" i="15"/>
  <c r="AC609" i="15"/>
  <c r="AC610" i="15"/>
  <c r="AC611" i="15"/>
  <c r="AC612" i="15"/>
  <c r="AC613" i="15"/>
  <c r="AC614" i="15"/>
  <c r="AC615" i="15"/>
  <c r="AC616" i="15"/>
  <c r="AC617" i="15"/>
  <c r="AC618" i="15"/>
  <c r="AC619" i="15"/>
  <c r="AC620" i="15"/>
  <c r="AC621" i="15"/>
  <c r="AC622" i="15"/>
  <c r="AC623" i="15"/>
  <c r="AC624" i="15"/>
  <c r="AC625" i="15"/>
  <c r="AC626" i="15"/>
  <c r="AC627" i="15"/>
  <c r="AC628" i="15"/>
  <c r="AC629" i="15"/>
  <c r="AC630" i="15"/>
  <c r="AC631" i="15"/>
  <c r="AC632" i="15"/>
  <c r="AC633" i="15"/>
  <c r="AC634" i="15"/>
  <c r="AC635" i="15"/>
  <c r="AC636" i="15"/>
  <c r="AC637" i="15"/>
  <c r="AC638" i="15"/>
  <c r="AC639" i="15"/>
  <c r="AC640" i="15"/>
  <c r="AC641" i="15"/>
  <c r="AC642" i="15"/>
  <c r="AC643" i="15"/>
  <c r="AC644" i="15"/>
  <c r="AC645" i="15"/>
  <c r="AC646" i="15"/>
  <c r="AC647" i="15"/>
  <c r="AC648" i="15"/>
  <c r="AC649" i="15"/>
  <c r="AC650" i="15"/>
  <c r="AC651" i="15"/>
  <c r="AC652" i="15"/>
  <c r="AC653" i="15"/>
  <c r="AC654" i="15"/>
  <c r="AC655" i="15"/>
  <c r="AC656" i="15"/>
  <c r="AC657" i="15"/>
  <c r="AC658" i="15"/>
  <c r="AC659" i="15"/>
  <c r="AC660" i="15"/>
  <c r="AC661" i="15"/>
  <c r="AC662" i="15"/>
  <c r="AC663" i="15"/>
  <c r="AC664" i="15"/>
  <c r="AC665" i="15"/>
  <c r="AC666" i="15"/>
  <c r="AC667" i="15"/>
  <c r="AC668" i="15"/>
  <c r="AC669" i="15"/>
  <c r="AC670" i="15"/>
  <c r="AC671" i="15"/>
  <c r="AC672" i="15"/>
  <c r="AC673" i="15"/>
  <c r="AC674" i="15"/>
  <c r="AC675" i="15"/>
  <c r="AC676" i="15"/>
  <c r="AC677" i="15"/>
  <c r="AC678" i="15"/>
  <c r="AC679" i="15"/>
  <c r="AC680" i="15"/>
  <c r="AC681" i="15"/>
  <c r="AC682" i="15"/>
  <c r="AC683" i="15"/>
  <c r="AC684" i="15"/>
  <c r="AC685" i="15"/>
  <c r="AC686" i="15"/>
  <c r="AC687" i="15"/>
  <c r="AC688" i="15"/>
  <c r="AC689" i="15"/>
  <c r="AC690" i="15"/>
  <c r="AC691" i="15"/>
  <c r="AC692" i="15"/>
  <c r="AC693" i="15"/>
  <c r="AC694" i="15"/>
  <c r="AC695" i="15"/>
  <c r="AC696" i="15"/>
  <c r="AC697" i="15"/>
  <c r="AC698" i="15"/>
  <c r="AC699" i="15"/>
  <c r="AC700" i="15"/>
  <c r="AC701" i="15"/>
  <c r="AC702" i="15"/>
  <c r="AC703" i="15"/>
  <c r="AC704" i="15"/>
  <c r="AC705" i="15"/>
  <c r="AC706" i="15"/>
  <c r="AC707" i="15"/>
  <c r="AC708" i="15"/>
  <c r="AC709" i="15"/>
  <c r="AC710" i="15"/>
  <c r="AC711" i="15"/>
  <c r="AC712" i="15"/>
  <c r="AC713" i="15"/>
  <c r="AC714" i="15"/>
  <c r="AC715" i="15"/>
  <c r="AC716" i="15"/>
  <c r="AC717" i="15"/>
  <c r="AC718" i="15"/>
  <c r="AC719" i="15"/>
  <c r="AC720" i="15"/>
  <c r="AC721" i="15"/>
  <c r="AC722" i="15"/>
  <c r="AC723" i="15"/>
  <c r="AC724" i="15"/>
  <c r="AC725" i="15"/>
  <c r="AC726" i="15"/>
  <c r="AC727" i="15"/>
  <c r="AC728" i="15"/>
  <c r="AC729" i="15"/>
  <c r="AC730" i="15"/>
  <c r="AC731" i="15"/>
  <c r="AC732" i="15"/>
  <c r="AC733" i="15"/>
  <c r="AC734" i="15"/>
  <c r="AC735" i="15"/>
  <c r="AC736" i="15"/>
  <c r="AC737" i="15"/>
  <c r="AC738" i="15"/>
  <c r="AC739" i="15"/>
  <c r="AC740" i="15"/>
  <c r="AC741" i="15"/>
  <c r="AC742" i="15"/>
  <c r="AC743" i="15"/>
  <c r="AC744" i="15"/>
  <c r="AC745" i="15"/>
  <c r="AC746" i="15"/>
  <c r="AC747" i="15"/>
  <c r="AC748" i="15"/>
  <c r="AC749" i="15"/>
  <c r="AC750" i="15"/>
  <c r="AC751" i="15"/>
  <c r="AC752" i="15"/>
  <c r="AC753" i="15"/>
  <c r="AC754" i="15"/>
  <c r="AC755" i="15"/>
  <c r="AC756" i="15"/>
  <c r="AC757" i="15"/>
  <c r="AC758" i="15"/>
  <c r="AC759" i="15"/>
  <c r="AC760" i="15"/>
  <c r="AC761" i="15"/>
  <c r="AC762" i="15"/>
  <c r="AC763" i="15"/>
  <c r="AC764" i="15"/>
  <c r="AC765" i="15"/>
  <c r="AC766" i="15"/>
  <c r="AC767" i="15"/>
  <c r="AC768" i="15"/>
  <c r="AC769" i="15"/>
  <c r="AC770" i="15"/>
  <c r="AC771" i="15"/>
  <c r="AC772" i="15"/>
  <c r="AC773" i="15"/>
  <c r="AC774" i="15"/>
  <c r="AC775" i="15"/>
  <c r="AC776" i="15"/>
  <c r="AC777" i="15"/>
  <c r="AC778" i="15"/>
  <c r="AC779" i="15"/>
  <c r="AC780" i="15"/>
  <c r="AC781" i="15"/>
  <c r="AC782" i="15"/>
  <c r="AC783" i="15"/>
  <c r="AC784" i="15"/>
  <c r="AC785" i="15"/>
  <c r="AC786" i="15"/>
  <c r="AC787" i="15"/>
  <c r="AC788" i="15"/>
  <c r="AC789" i="15"/>
  <c r="AC790" i="15"/>
  <c r="AC791" i="15"/>
  <c r="AC792" i="15"/>
  <c r="AC793" i="15"/>
  <c r="AC794" i="15"/>
  <c r="AC795" i="15"/>
  <c r="AC796" i="15"/>
  <c r="AC797" i="15"/>
  <c r="AC798" i="15"/>
  <c r="AC799" i="15"/>
  <c r="AC800" i="15"/>
  <c r="AC801" i="15"/>
  <c r="AC802" i="15"/>
  <c r="AC803" i="15"/>
  <c r="AC804" i="15"/>
  <c r="AC805" i="15"/>
  <c r="AC806" i="15"/>
  <c r="AC807" i="15"/>
  <c r="AC808" i="15"/>
  <c r="AC809" i="15"/>
  <c r="AC810" i="15"/>
  <c r="AC811" i="15"/>
  <c r="AC812" i="15"/>
  <c r="AC813" i="15"/>
  <c r="AC814" i="15"/>
  <c r="AC815" i="15"/>
  <c r="AC816" i="15"/>
  <c r="AC817" i="15"/>
  <c r="AC818" i="15"/>
  <c r="AC819" i="15"/>
  <c r="AC820" i="15"/>
  <c r="AC821" i="15"/>
  <c r="AC822" i="15"/>
  <c r="AC823" i="15"/>
  <c r="AC824" i="15"/>
  <c r="AC825" i="15"/>
  <c r="AC826" i="15"/>
  <c r="AC827" i="15"/>
  <c r="AC828" i="15"/>
  <c r="AC829" i="15"/>
  <c r="AC830" i="15"/>
  <c r="AC831" i="15"/>
  <c r="AC832" i="15"/>
  <c r="AC833" i="15"/>
  <c r="AC834" i="15"/>
  <c r="AC835" i="15"/>
  <c r="AC836" i="15"/>
  <c r="AC837" i="15"/>
  <c r="AC838" i="15"/>
  <c r="AC839" i="15"/>
  <c r="AC840" i="15"/>
  <c r="AC841" i="15"/>
  <c r="AC842" i="15"/>
  <c r="AC843" i="15"/>
  <c r="AC844" i="15"/>
  <c r="AC845" i="15"/>
  <c r="AC846" i="15"/>
  <c r="AC847" i="15"/>
  <c r="AC848" i="15"/>
  <c r="AC849" i="15"/>
  <c r="AC850" i="15"/>
  <c r="AC851" i="15"/>
  <c r="AC852" i="15"/>
  <c r="AC853" i="15"/>
  <c r="AC854" i="15"/>
  <c r="AC855" i="15"/>
  <c r="AC856" i="15"/>
  <c r="AC857" i="15"/>
  <c r="AC858" i="15"/>
  <c r="AC859" i="15"/>
  <c r="AC860" i="15"/>
  <c r="AC861" i="15"/>
  <c r="AC862" i="15"/>
  <c r="AC863" i="15"/>
  <c r="AC864" i="15"/>
  <c r="AC865" i="15"/>
  <c r="AC866" i="15"/>
  <c r="AC867" i="15"/>
  <c r="AC868" i="15"/>
  <c r="AC869" i="15"/>
  <c r="AC870" i="15"/>
  <c r="AC871" i="15"/>
  <c r="AC872" i="15"/>
  <c r="AC873" i="15"/>
  <c r="AC874" i="15"/>
  <c r="AC875" i="15"/>
  <c r="AC876" i="15"/>
  <c r="AC877" i="15"/>
  <c r="AC878" i="15"/>
  <c r="AC879" i="15"/>
  <c r="AC880" i="15"/>
  <c r="AC881" i="15"/>
  <c r="AC882" i="15"/>
  <c r="AC883" i="15"/>
  <c r="AC884" i="15"/>
  <c r="AC885" i="15"/>
  <c r="AC886" i="15"/>
  <c r="AC887" i="15"/>
  <c r="AC888" i="15"/>
  <c r="AC889" i="15"/>
  <c r="AC890" i="15"/>
  <c r="AC891" i="15"/>
  <c r="AC892" i="15"/>
  <c r="AC893" i="15"/>
  <c r="AC894" i="15"/>
  <c r="AC895" i="15"/>
  <c r="AC896" i="15"/>
  <c r="AC897" i="15"/>
  <c r="AC898" i="15"/>
  <c r="AC899" i="15"/>
  <c r="AC900" i="15"/>
  <c r="AC901" i="15"/>
  <c r="AC902" i="15"/>
  <c r="AC903" i="15"/>
  <c r="AC904" i="15"/>
  <c r="AC905" i="15"/>
  <c r="AC906" i="15"/>
  <c r="AC907" i="15"/>
  <c r="AC908" i="15"/>
  <c r="AC909" i="15"/>
  <c r="AC910" i="15"/>
  <c r="AC911" i="15"/>
  <c r="AC912" i="15"/>
  <c r="AC913" i="15"/>
  <c r="AC914" i="15"/>
  <c r="AC915" i="15"/>
  <c r="AC916" i="15"/>
  <c r="AC917" i="15"/>
  <c r="AC918" i="15"/>
  <c r="AC919" i="15"/>
  <c r="AC920" i="15"/>
  <c r="AC921" i="15"/>
  <c r="AC922" i="15"/>
  <c r="AC923" i="15"/>
  <c r="AC924" i="15"/>
  <c r="AC925" i="15"/>
  <c r="AC926" i="15"/>
  <c r="AC927" i="15"/>
  <c r="AC928" i="15"/>
  <c r="AC929" i="15"/>
  <c r="AC930" i="15"/>
  <c r="AC931" i="15"/>
  <c r="AC932" i="15"/>
  <c r="AC933" i="15"/>
  <c r="AC934" i="15"/>
  <c r="AC935" i="15"/>
  <c r="AC936" i="15"/>
  <c r="AC937" i="15"/>
  <c r="AC938" i="15"/>
  <c r="AC939" i="15"/>
  <c r="AC940" i="15"/>
  <c r="AC941" i="15"/>
  <c r="AC942" i="15"/>
  <c r="AC943" i="15"/>
  <c r="AC944" i="15"/>
  <c r="AC945" i="15"/>
  <c r="AC946" i="15"/>
  <c r="AC947" i="15"/>
  <c r="AC948" i="15"/>
  <c r="AC949" i="15"/>
  <c r="AC950" i="15"/>
  <c r="AC951" i="15"/>
  <c r="AC952" i="15"/>
  <c r="AC953" i="15"/>
  <c r="AC954" i="15"/>
  <c r="AC955" i="15"/>
  <c r="AC956" i="15"/>
  <c r="AC957" i="15"/>
  <c r="AC958" i="15"/>
  <c r="AC959" i="15"/>
  <c r="AC960" i="15"/>
  <c r="AC961" i="15"/>
  <c r="AC962" i="15"/>
  <c r="AC963" i="15"/>
  <c r="AC964" i="15"/>
  <c r="AC965" i="15"/>
  <c r="AC966" i="15"/>
  <c r="AC967" i="15"/>
  <c r="AC968" i="15"/>
  <c r="AC969" i="15"/>
  <c r="AC970" i="15"/>
  <c r="AC971" i="15"/>
  <c r="AC972" i="15"/>
  <c r="AC973" i="15"/>
  <c r="AC974" i="15"/>
  <c r="AC975" i="15"/>
  <c r="AC976" i="15"/>
  <c r="AC977" i="15"/>
  <c r="AC978" i="15"/>
  <c r="AC979" i="15"/>
  <c r="AC980" i="15"/>
  <c r="AC981" i="15"/>
  <c r="AC982" i="15"/>
  <c r="AC983" i="15"/>
  <c r="AC984" i="15"/>
  <c r="AC985" i="15"/>
  <c r="AC986" i="15"/>
  <c r="AC987" i="15"/>
  <c r="AC988" i="15"/>
  <c r="AC989" i="15"/>
  <c r="AC990" i="15"/>
  <c r="AC991" i="15"/>
  <c r="AC992" i="15"/>
  <c r="AC993" i="15"/>
  <c r="AC994" i="15"/>
  <c r="AC995" i="15"/>
  <c r="AC996" i="15"/>
  <c r="AC997" i="15"/>
  <c r="AC998" i="15"/>
  <c r="AC999" i="15"/>
  <c r="AC1000" i="15"/>
  <c r="AC1001" i="15"/>
  <c r="AC1002" i="15"/>
  <c r="AC1003" i="15"/>
  <c r="AC1004" i="15"/>
  <c r="AC1005" i="15"/>
  <c r="AC1006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61" i="15"/>
  <c r="AB62" i="15"/>
  <c r="AB63" i="15"/>
  <c r="AB64" i="15"/>
  <c r="AB65" i="15"/>
  <c r="AB66" i="15"/>
  <c r="AB67" i="15"/>
  <c r="AB68" i="15"/>
  <c r="AB69" i="15"/>
  <c r="AB70" i="15"/>
  <c r="AB71" i="15"/>
  <c r="AB72" i="15"/>
  <c r="AB73" i="15"/>
  <c r="AB74" i="15"/>
  <c r="AB75" i="15"/>
  <c r="AB76" i="15"/>
  <c r="AB77" i="15"/>
  <c r="AB78" i="15"/>
  <c r="AB79" i="15"/>
  <c r="AB80" i="15"/>
  <c r="AB81" i="15"/>
  <c r="AB82" i="15"/>
  <c r="AB83" i="15"/>
  <c r="AB84" i="15"/>
  <c r="AB85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B110" i="15"/>
  <c r="AB111" i="15"/>
  <c r="AB112" i="15"/>
  <c r="AB113" i="15"/>
  <c r="AB114" i="15"/>
  <c r="AB115" i="15"/>
  <c r="AB116" i="15"/>
  <c r="AB117" i="15"/>
  <c r="AB118" i="15"/>
  <c r="AB119" i="15"/>
  <c r="AB120" i="15"/>
  <c r="AB121" i="15"/>
  <c r="AB122" i="15"/>
  <c r="AB123" i="15"/>
  <c r="AB124" i="15"/>
  <c r="AB125" i="15"/>
  <c r="AB126" i="15"/>
  <c r="AB127" i="15"/>
  <c r="AB128" i="15"/>
  <c r="AB129" i="15"/>
  <c r="AB130" i="15"/>
  <c r="AB131" i="15"/>
  <c r="AB132" i="15"/>
  <c r="AB133" i="15"/>
  <c r="AB134" i="15"/>
  <c r="AB135" i="15"/>
  <c r="AB136" i="15"/>
  <c r="AB137" i="15"/>
  <c r="AB138" i="15"/>
  <c r="AB139" i="15"/>
  <c r="AB140" i="15"/>
  <c r="AB141" i="15"/>
  <c r="AB142" i="15"/>
  <c r="AB143" i="15"/>
  <c r="AB144" i="15"/>
  <c r="AB145" i="15"/>
  <c r="AB146" i="15"/>
  <c r="AB147" i="15"/>
  <c r="AB148" i="15"/>
  <c r="AB149" i="15"/>
  <c r="AB150" i="15"/>
  <c r="AB151" i="15"/>
  <c r="AB152" i="15"/>
  <c r="AB153" i="15"/>
  <c r="AB154" i="15"/>
  <c r="AB155" i="15"/>
  <c r="AB156" i="15"/>
  <c r="AB157" i="15"/>
  <c r="AB158" i="15"/>
  <c r="AB159" i="15"/>
  <c r="AB160" i="15"/>
  <c r="AB161" i="15"/>
  <c r="AB162" i="15"/>
  <c r="AB163" i="15"/>
  <c r="AB164" i="15"/>
  <c r="AB165" i="15"/>
  <c r="AB166" i="15"/>
  <c r="AB167" i="15"/>
  <c r="AB168" i="15"/>
  <c r="AB169" i="15"/>
  <c r="AB170" i="15"/>
  <c r="AB171" i="15"/>
  <c r="AB172" i="15"/>
  <c r="AB173" i="15"/>
  <c r="AB174" i="15"/>
  <c r="AB175" i="15"/>
  <c r="AB176" i="15"/>
  <c r="AB177" i="15"/>
  <c r="AB178" i="15"/>
  <c r="AB179" i="15"/>
  <c r="AB180" i="15"/>
  <c r="AB181" i="15"/>
  <c r="AB182" i="15"/>
  <c r="AB183" i="15"/>
  <c r="AB184" i="15"/>
  <c r="AB185" i="15"/>
  <c r="AB186" i="15"/>
  <c r="AB187" i="15"/>
  <c r="AB188" i="15"/>
  <c r="AB189" i="15"/>
  <c r="AB190" i="15"/>
  <c r="AB191" i="15"/>
  <c r="AB192" i="15"/>
  <c r="AB193" i="15"/>
  <c r="AB194" i="15"/>
  <c r="AB195" i="15"/>
  <c r="AB196" i="15"/>
  <c r="AB197" i="15"/>
  <c r="AB198" i="15"/>
  <c r="AB199" i="15"/>
  <c r="AB200" i="15"/>
  <c r="AB201" i="15"/>
  <c r="AB202" i="15"/>
  <c r="AB203" i="15"/>
  <c r="AB204" i="15"/>
  <c r="AB205" i="15"/>
  <c r="AB206" i="15"/>
  <c r="AB207" i="15"/>
  <c r="AB208" i="15"/>
  <c r="AB209" i="15"/>
  <c r="AB210" i="15"/>
  <c r="AB211" i="15"/>
  <c r="AB212" i="15"/>
  <c r="AB213" i="15"/>
  <c r="AB214" i="15"/>
  <c r="AB215" i="15"/>
  <c r="AB216" i="15"/>
  <c r="AB217" i="15"/>
  <c r="AB218" i="15"/>
  <c r="AB219" i="15"/>
  <c r="AB220" i="15"/>
  <c r="AB221" i="15"/>
  <c r="AB222" i="15"/>
  <c r="AB223" i="15"/>
  <c r="AB224" i="15"/>
  <c r="AB225" i="15"/>
  <c r="AB226" i="15"/>
  <c r="AB227" i="15"/>
  <c r="AB228" i="15"/>
  <c r="AB229" i="15"/>
  <c r="AB230" i="15"/>
  <c r="AB231" i="15"/>
  <c r="AB232" i="15"/>
  <c r="AB233" i="15"/>
  <c r="AB234" i="15"/>
  <c r="AB235" i="15"/>
  <c r="AB236" i="15"/>
  <c r="AB237" i="15"/>
  <c r="AB238" i="15"/>
  <c r="AB239" i="15"/>
  <c r="AB240" i="15"/>
  <c r="AB241" i="15"/>
  <c r="AB242" i="15"/>
  <c r="AB243" i="15"/>
  <c r="AB244" i="15"/>
  <c r="AB245" i="15"/>
  <c r="AB246" i="15"/>
  <c r="AB247" i="15"/>
  <c r="AB248" i="15"/>
  <c r="AB249" i="15"/>
  <c r="AB250" i="15"/>
  <c r="AB251" i="15"/>
  <c r="AB252" i="15"/>
  <c r="AB253" i="15"/>
  <c r="AB254" i="15"/>
  <c r="AB255" i="15"/>
  <c r="AB256" i="15"/>
  <c r="AB257" i="15"/>
  <c r="AB258" i="15"/>
  <c r="AB259" i="15"/>
  <c r="AB260" i="15"/>
  <c r="AB261" i="15"/>
  <c r="AB262" i="15"/>
  <c r="AB263" i="15"/>
  <c r="AB264" i="15"/>
  <c r="AB265" i="15"/>
  <c r="AB266" i="15"/>
  <c r="AB267" i="15"/>
  <c r="AB268" i="15"/>
  <c r="AB269" i="15"/>
  <c r="AB270" i="15"/>
  <c r="AB271" i="15"/>
  <c r="AB272" i="15"/>
  <c r="AB273" i="15"/>
  <c r="AB274" i="15"/>
  <c r="AB275" i="15"/>
  <c r="AB276" i="15"/>
  <c r="AB277" i="15"/>
  <c r="AB278" i="15"/>
  <c r="AB279" i="15"/>
  <c r="AB280" i="15"/>
  <c r="AB281" i="15"/>
  <c r="AB282" i="15"/>
  <c r="AB283" i="15"/>
  <c r="AB284" i="15"/>
  <c r="AB285" i="15"/>
  <c r="AB286" i="15"/>
  <c r="AB287" i="15"/>
  <c r="AB288" i="15"/>
  <c r="AB289" i="15"/>
  <c r="AB290" i="15"/>
  <c r="AB291" i="15"/>
  <c r="AB292" i="15"/>
  <c r="AB293" i="15"/>
  <c r="AB294" i="15"/>
  <c r="AB295" i="15"/>
  <c r="AB296" i="15"/>
  <c r="AB297" i="15"/>
  <c r="AB298" i="15"/>
  <c r="AB299" i="15"/>
  <c r="AB300" i="15"/>
  <c r="AB301" i="15"/>
  <c r="AB302" i="15"/>
  <c r="AB303" i="15"/>
  <c r="AB304" i="15"/>
  <c r="AB305" i="15"/>
  <c r="AB306" i="15"/>
  <c r="AB307" i="15"/>
  <c r="AB308" i="15"/>
  <c r="AB309" i="15"/>
  <c r="AB310" i="15"/>
  <c r="AB311" i="15"/>
  <c r="AB312" i="15"/>
  <c r="AB313" i="15"/>
  <c r="AB314" i="15"/>
  <c r="AB315" i="15"/>
  <c r="AB316" i="15"/>
  <c r="AB317" i="15"/>
  <c r="AB318" i="15"/>
  <c r="AB319" i="15"/>
  <c r="AB320" i="15"/>
  <c r="AB321" i="15"/>
  <c r="AB322" i="15"/>
  <c r="AB323" i="15"/>
  <c r="AB324" i="15"/>
  <c r="AB325" i="15"/>
  <c r="AB326" i="15"/>
  <c r="AB327" i="15"/>
  <c r="AB328" i="15"/>
  <c r="AB329" i="15"/>
  <c r="AB330" i="15"/>
  <c r="AB331" i="15"/>
  <c r="AB332" i="15"/>
  <c r="AB333" i="15"/>
  <c r="AB334" i="15"/>
  <c r="AB335" i="15"/>
  <c r="AB336" i="15"/>
  <c r="AB337" i="15"/>
  <c r="AB338" i="15"/>
  <c r="AB339" i="15"/>
  <c r="AB340" i="15"/>
  <c r="AB341" i="15"/>
  <c r="AB342" i="15"/>
  <c r="AB343" i="15"/>
  <c r="AB344" i="15"/>
  <c r="AB345" i="15"/>
  <c r="AB346" i="15"/>
  <c r="AB347" i="15"/>
  <c r="AB348" i="15"/>
  <c r="AB349" i="15"/>
  <c r="AB350" i="15"/>
  <c r="AB351" i="15"/>
  <c r="AB352" i="15"/>
  <c r="AB353" i="15"/>
  <c r="AB354" i="15"/>
  <c r="AB355" i="15"/>
  <c r="AB356" i="15"/>
  <c r="AB357" i="15"/>
  <c r="AB358" i="15"/>
  <c r="AB359" i="15"/>
  <c r="AB360" i="15"/>
  <c r="AB361" i="15"/>
  <c r="AB362" i="15"/>
  <c r="AB363" i="15"/>
  <c r="AB364" i="15"/>
  <c r="AB365" i="15"/>
  <c r="AB366" i="15"/>
  <c r="AB367" i="15"/>
  <c r="AB368" i="15"/>
  <c r="AB369" i="15"/>
  <c r="AB370" i="15"/>
  <c r="AB371" i="15"/>
  <c r="AB372" i="15"/>
  <c r="AB373" i="15"/>
  <c r="AB374" i="15"/>
  <c r="AB375" i="15"/>
  <c r="AB376" i="15"/>
  <c r="AB377" i="15"/>
  <c r="AB378" i="15"/>
  <c r="AB379" i="15"/>
  <c r="AB380" i="15"/>
  <c r="AB381" i="15"/>
  <c r="AB382" i="15"/>
  <c r="AB383" i="15"/>
  <c r="AB384" i="15"/>
  <c r="AB385" i="15"/>
  <c r="AB386" i="15"/>
  <c r="AB387" i="15"/>
  <c r="AB388" i="15"/>
  <c r="AB389" i="15"/>
  <c r="AB390" i="15"/>
  <c r="AB391" i="15"/>
  <c r="AB392" i="15"/>
  <c r="AB393" i="15"/>
  <c r="AB394" i="15"/>
  <c r="AB395" i="15"/>
  <c r="AB396" i="15"/>
  <c r="AB397" i="15"/>
  <c r="AB398" i="15"/>
  <c r="AB399" i="15"/>
  <c r="AB400" i="15"/>
  <c r="AB401" i="15"/>
  <c r="AB402" i="15"/>
  <c r="AB403" i="15"/>
  <c r="AB404" i="15"/>
  <c r="AB405" i="15"/>
  <c r="AB406" i="15"/>
  <c r="AB407" i="15"/>
  <c r="AB408" i="15"/>
  <c r="AB409" i="15"/>
  <c r="AB410" i="15"/>
  <c r="AB411" i="15"/>
  <c r="AB412" i="15"/>
  <c r="AB413" i="15"/>
  <c r="AB414" i="15"/>
  <c r="AB415" i="15"/>
  <c r="AB416" i="15"/>
  <c r="AB417" i="15"/>
  <c r="AB418" i="15"/>
  <c r="AB419" i="15"/>
  <c r="AB420" i="15"/>
  <c r="AB421" i="15"/>
  <c r="AB422" i="15"/>
  <c r="AB423" i="15"/>
  <c r="AB424" i="15"/>
  <c r="AB425" i="15"/>
  <c r="AB426" i="15"/>
  <c r="AB427" i="15"/>
  <c r="AB428" i="15"/>
  <c r="AB429" i="15"/>
  <c r="AB430" i="15"/>
  <c r="AB431" i="15"/>
  <c r="AB432" i="15"/>
  <c r="AB433" i="15"/>
  <c r="AB434" i="15"/>
  <c r="AB435" i="15"/>
  <c r="AB436" i="15"/>
  <c r="AB437" i="15"/>
  <c r="AB438" i="15"/>
  <c r="AB439" i="15"/>
  <c r="AB440" i="15"/>
  <c r="AB441" i="15"/>
  <c r="AB442" i="15"/>
  <c r="AB443" i="15"/>
  <c r="AB444" i="15"/>
  <c r="AB445" i="15"/>
  <c r="AB446" i="15"/>
  <c r="AB447" i="15"/>
  <c r="AB448" i="15"/>
  <c r="AB449" i="15"/>
  <c r="AB450" i="15"/>
  <c r="AB451" i="15"/>
  <c r="AB452" i="15"/>
  <c r="AB453" i="15"/>
  <c r="AB454" i="15"/>
  <c r="AB455" i="15"/>
  <c r="AB456" i="15"/>
  <c r="AB457" i="15"/>
  <c r="AB458" i="15"/>
  <c r="AB459" i="15"/>
  <c r="AB460" i="15"/>
  <c r="AB461" i="15"/>
  <c r="AB462" i="15"/>
  <c r="AB463" i="15"/>
  <c r="AB464" i="15"/>
  <c r="AB465" i="15"/>
  <c r="AB466" i="15"/>
  <c r="AB467" i="15"/>
  <c r="AB468" i="15"/>
  <c r="AB469" i="15"/>
  <c r="AB470" i="15"/>
  <c r="AB471" i="15"/>
  <c r="AB472" i="15"/>
  <c r="AB473" i="15"/>
  <c r="AB474" i="15"/>
  <c r="AB475" i="15"/>
  <c r="AB476" i="15"/>
  <c r="AB477" i="15"/>
  <c r="AB478" i="15"/>
  <c r="AB479" i="15"/>
  <c r="AB480" i="15"/>
  <c r="AB481" i="15"/>
  <c r="AB482" i="15"/>
  <c r="AB483" i="15"/>
  <c r="AB484" i="15"/>
  <c r="AB485" i="15"/>
  <c r="AB486" i="15"/>
  <c r="AB487" i="15"/>
  <c r="AB488" i="15"/>
  <c r="AB489" i="15"/>
  <c r="AB490" i="15"/>
  <c r="AB491" i="15"/>
  <c r="AB492" i="15"/>
  <c r="AB493" i="15"/>
  <c r="AB494" i="15"/>
  <c r="AB495" i="15"/>
  <c r="AB496" i="15"/>
  <c r="AB497" i="15"/>
  <c r="AB498" i="15"/>
  <c r="AB499" i="15"/>
  <c r="AB500" i="15"/>
  <c r="AB501" i="15"/>
  <c r="AB502" i="15"/>
  <c r="AB503" i="15"/>
  <c r="AB504" i="15"/>
  <c r="AB505" i="15"/>
  <c r="AB506" i="15"/>
  <c r="AB507" i="15"/>
  <c r="AB508" i="15"/>
  <c r="AB509" i="15"/>
  <c r="AB510" i="15"/>
  <c r="AB511" i="15"/>
  <c r="AB512" i="15"/>
  <c r="AB513" i="15"/>
  <c r="AB514" i="15"/>
  <c r="AB515" i="15"/>
  <c r="AB516" i="15"/>
  <c r="AB517" i="15"/>
  <c r="AB518" i="15"/>
  <c r="AB519" i="15"/>
  <c r="AB520" i="15"/>
  <c r="AB521" i="15"/>
  <c r="AB522" i="15"/>
  <c r="AB523" i="15"/>
  <c r="AB524" i="15"/>
  <c r="AB525" i="15"/>
  <c r="AB526" i="15"/>
  <c r="AB527" i="15"/>
  <c r="AB528" i="15"/>
  <c r="AB529" i="15"/>
  <c r="AB530" i="15"/>
  <c r="AB531" i="15"/>
  <c r="AB532" i="15"/>
  <c r="AB533" i="15"/>
  <c r="AB534" i="15"/>
  <c r="AB535" i="15"/>
  <c r="AB536" i="15"/>
  <c r="AB537" i="15"/>
  <c r="AB538" i="15"/>
  <c r="AB539" i="15"/>
  <c r="AB540" i="15"/>
  <c r="AB541" i="15"/>
  <c r="AB542" i="15"/>
  <c r="AB543" i="15"/>
  <c r="AB544" i="15"/>
  <c r="AB545" i="15"/>
  <c r="AB546" i="15"/>
  <c r="AB547" i="15"/>
  <c r="AB548" i="15"/>
  <c r="AB549" i="15"/>
  <c r="AB550" i="15"/>
  <c r="AB551" i="15"/>
  <c r="AB552" i="15"/>
  <c r="AB553" i="15"/>
  <c r="AB554" i="15"/>
  <c r="AB555" i="15"/>
  <c r="AB556" i="15"/>
  <c r="AB557" i="15"/>
  <c r="AB558" i="15"/>
  <c r="AB559" i="15"/>
  <c r="AB560" i="15"/>
  <c r="AB561" i="15"/>
  <c r="AB562" i="15"/>
  <c r="AB563" i="15"/>
  <c r="AB564" i="15"/>
  <c r="AB565" i="15"/>
  <c r="AB566" i="15"/>
  <c r="AB567" i="15"/>
  <c r="AB568" i="15"/>
  <c r="AB569" i="15"/>
  <c r="AB570" i="15"/>
  <c r="AB571" i="15"/>
  <c r="AB572" i="15"/>
  <c r="AB573" i="15"/>
  <c r="AB574" i="15"/>
  <c r="AB575" i="15"/>
  <c r="AB576" i="15"/>
  <c r="AB577" i="15"/>
  <c r="AB578" i="15"/>
  <c r="AB579" i="15"/>
  <c r="AB580" i="15"/>
  <c r="AB581" i="15"/>
  <c r="AB582" i="15"/>
  <c r="AB583" i="15"/>
  <c r="AB584" i="15"/>
  <c r="AB585" i="15"/>
  <c r="AB586" i="15"/>
  <c r="AB587" i="15"/>
  <c r="AB588" i="15"/>
  <c r="AB589" i="15"/>
  <c r="AB590" i="15"/>
  <c r="AB591" i="15"/>
  <c r="AB592" i="15"/>
  <c r="AB593" i="15"/>
  <c r="AB594" i="15"/>
  <c r="AB595" i="15"/>
  <c r="AB596" i="15"/>
  <c r="AB597" i="15"/>
  <c r="AB598" i="15"/>
  <c r="AB599" i="15"/>
  <c r="AB600" i="15"/>
  <c r="AB601" i="15"/>
  <c r="AB602" i="15"/>
  <c r="AB603" i="15"/>
  <c r="AB604" i="15"/>
  <c r="AB605" i="15"/>
  <c r="AB606" i="15"/>
  <c r="AB607" i="15"/>
  <c r="AB608" i="15"/>
  <c r="AB609" i="15"/>
  <c r="AB610" i="15"/>
  <c r="AB611" i="15"/>
  <c r="AB612" i="15"/>
  <c r="AB613" i="15"/>
  <c r="AB614" i="15"/>
  <c r="AB615" i="15"/>
  <c r="AB616" i="15"/>
  <c r="AB617" i="15"/>
  <c r="AB618" i="15"/>
  <c r="AB619" i="15"/>
  <c r="AB620" i="15"/>
  <c r="AB621" i="15"/>
  <c r="AB622" i="15"/>
  <c r="AB623" i="15"/>
  <c r="AB624" i="15"/>
  <c r="AB625" i="15"/>
  <c r="AB626" i="15"/>
  <c r="AB627" i="15"/>
  <c r="AB628" i="15"/>
  <c r="AB629" i="15"/>
  <c r="AB630" i="15"/>
  <c r="AB631" i="15"/>
  <c r="AB632" i="15"/>
  <c r="AB633" i="15"/>
  <c r="AB634" i="15"/>
  <c r="AB635" i="15"/>
  <c r="AB636" i="15"/>
  <c r="AB637" i="15"/>
  <c r="AB638" i="15"/>
  <c r="AB639" i="15"/>
  <c r="AB640" i="15"/>
  <c r="AB641" i="15"/>
  <c r="AB642" i="15"/>
  <c r="AB643" i="15"/>
  <c r="AB644" i="15"/>
  <c r="AB645" i="15"/>
  <c r="AB646" i="15"/>
  <c r="AB647" i="15"/>
  <c r="AB648" i="15"/>
  <c r="AB649" i="15"/>
  <c r="AB650" i="15"/>
  <c r="AB651" i="15"/>
  <c r="AB652" i="15"/>
  <c r="AB653" i="15"/>
  <c r="AB654" i="15"/>
  <c r="AB655" i="15"/>
  <c r="AB656" i="15"/>
  <c r="AB657" i="15"/>
  <c r="AB658" i="15"/>
  <c r="AB659" i="15"/>
  <c r="AB660" i="15"/>
  <c r="AB661" i="15"/>
  <c r="AB662" i="15"/>
  <c r="AB663" i="15"/>
  <c r="AB664" i="15"/>
  <c r="AB665" i="15"/>
  <c r="AB666" i="15"/>
  <c r="AB667" i="15"/>
  <c r="AB668" i="15"/>
  <c r="AB669" i="15"/>
  <c r="AB670" i="15"/>
  <c r="AB671" i="15"/>
  <c r="AB672" i="15"/>
  <c r="AB673" i="15"/>
  <c r="AB674" i="15"/>
  <c r="AB675" i="15"/>
  <c r="AB676" i="15"/>
  <c r="AB677" i="15"/>
  <c r="AB678" i="15"/>
  <c r="AB679" i="15"/>
  <c r="AB680" i="15"/>
  <c r="AB681" i="15"/>
  <c r="AB682" i="15"/>
  <c r="AB683" i="15"/>
  <c r="AB684" i="15"/>
  <c r="AB685" i="15"/>
  <c r="AB686" i="15"/>
  <c r="AB687" i="15"/>
  <c r="AB688" i="15"/>
  <c r="AB689" i="15"/>
  <c r="AB690" i="15"/>
  <c r="AB691" i="15"/>
  <c r="AB692" i="15"/>
  <c r="AB693" i="15"/>
  <c r="AB694" i="15"/>
  <c r="AB695" i="15"/>
  <c r="AB696" i="15"/>
  <c r="AB697" i="15"/>
  <c r="AB698" i="15"/>
  <c r="AB699" i="15"/>
  <c r="AB700" i="15"/>
  <c r="AB701" i="15"/>
  <c r="AB702" i="15"/>
  <c r="AB703" i="15"/>
  <c r="AB704" i="15"/>
  <c r="AB705" i="15"/>
  <c r="AB706" i="15"/>
  <c r="AB707" i="15"/>
  <c r="AB708" i="15"/>
  <c r="AB709" i="15"/>
  <c r="AB710" i="15"/>
  <c r="AB711" i="15"/>
  <c r="AB712" i="15"/>
  <c r="AB713" i="15"/>
  <c r="AB714" i="15"/>
  <c r="AB715" i="15"/>
  <c r="AB716" i="15"/>
  <c r="AB717" i="15"/>
  <c r="AB718" i="15"/>
  <c r="AB719" i="15"/>
  <c r="AB720" i="15"/>
  <c r="AB721" i="15"/>
  <c r="AB722" i="15"/>
  <c r="AB723" i="15"/>
  <c r="AB724" i="15"/>
  <c r="AB725" i="15"/>
  <c r="AB726" i="15"/>
  <c r="AB727" i="15"/>
  <c r="AB728" i="15"/>
  <c r="AB729" i="15"/>
  <c r="AB730" i="15"/>
  <c r="AB731" i="15"/>
  <c r="AB732" i="15"/>
  <c r="AB733" i="15"/>
  <c r="AB734" i="15"/>
  <c r="AB735" i="15"/>
  <c r="AB736" i="15"/>
  <c r="AB737" i="15"/>
  <c r="AB738" i="15"/>
  <c r="AB739" i="15"/>
  <c r="AB740" i="15"/>
  <c r="AB741" i="15"/>
  <c r="AB742" i="15"/>
  <c r="AB743" i="15"/>
  <c r="AB744" i="15"/>
  <c r="AB745" i="15"/>
  <c r="AB746" i="15"/>
  <c r="AB747" i="15"/>
  <c r="AB748" i="15"/>
  <c r="AB749" i="15"/>
  <c r="AB750" i="15"/>
  <c r="AB751" i="15"/>
  <c r="AB752" i="15"/>
  <c r="AB753" i="15"/>
  <c r="AB754" i="15"/>
  <c r="AB755" i="15"/>
  <c r="AB756" i="15"/>
  <c r="AB757" i="15"/>
  <c r="AB758" i="15"/>
  <c r="AB759" i="15"/>
  <c r="AB760" i="15"/>
  <c r="AB761" i="15"/>
  <c r="AB762" i="15"/>
  <c r="AB763" i="15"/>
  <c r="AB764" i="15"/>
  <c r="AB765" i="15"/>
  <c r="AB766" i="15"/>
  <c r="AB767" i="15"/>
  <c r="AB768" i="15"/>
  <c r="AB769" i="15"/>
  <c r="AB770" i="15"/>
  <c r="AB771" i="15"/>
  <c r="AB772" i="15"/>
  <c r="AB773" i="15"/>
  <c r="AB774" i="15"/>
  <c r="AB775" i="15"/>
  <c r="AB776" i="15"/>
  <c r="AB777" i="15"/>
  <c r="AB778" i="15"/>
  <c r="AB779" i="15"/>
  <c r="AB780" i="15"/>
  <c r="AB781" i="15"/>
  <c r="AB782" i="15"/>
  <c r="AB783" i="15"/>
  <c r="AB784" i="15"/>
  <c r="AB785" i="15"/>
  <c r="AB786" i="15"/>
  <c r="AB787" i="15"/>
  <c r="AB788" i="15"/>
  <c r="AB789" i="15"/>
  <c r="AB790" i="15"/>
  <c r="AB791" i="15"/>
  <c r="AB792" i="15"/>
  <c r="AB793" i="15"/>
  <c r="AB794" i="15"/>
  <c r="AB795" i="15"/>
  <c r="AB796" i="15"/>
  <c r="AB797" i="15"/>
  <c r="AB798" i="15"/>
  <c r="AB799" i="15"/>
  <c r="AB800" i="15"/>
  <c r="AB801" i="15"/>
  <c r="AB802" i="15"/>
  <c r="AB803" i="15"/>
  <c r="AB804" i="15"/>
  <c r="AB805" i="15"/>
  <c r="AB806" i="15"/>
  <c r="AB807" i="15"/>
  <c r="AB808" i="15"/>
  <c r="AB809" i="15"/>
  <c r="AB810" i="15"/>
  <c r="AB811" i="15"/>
  <c r="AB812" i="15"/>
  <c r="AB813" i="15"/>
  <c r="AB814" i="15"/>
  <c r="AB815" i="15"/>
  <c r="AB816" i="15"/>
  <c r="AB817" i="15"/>
  <c r="AB818" i="15"/>
  <c r="AB819" i="15"/>
  <c r="AB820" i="15"/>
  <c r="AB821" i="15"/>
  <c r="AB822" i="15"/>
  <c r="AB823" i="15"/>
  <c r="AB824" i="15"/>
  <c r="AB825" i="15"/>
  <c r="AB826" i="15"/>
  <c r="AB827" i="15"/>
  <c r="AB828" i="15"/>
  <c r="AB829" i="15"/>
  <c r="AB830" i="15"/>
  <c r="AB831" i="15"/>
  <c r="AB832" i="15"/>
  <c r="AB833" i="15"/>
  <c r="AB834" i="15"/>
  <c r="AB835" i="15"/>
  <c r="AB836" i="15"/>
  <c r="AB837" i="15"/>
  <c r="AB838" i="15"/>
  <c r="AB839" i="15"/>
  <c r="AB840" i="15"/>
  <c r="AB841" i="15"/>
  <c r="AB842" i="15"/>
  <c r="AB843" i="15"/>
  <c r="AB844" i="15"/>
  <c r="AB845" i="15"/>
  <c r="AB846" i="15"/>
  <c r="AB847" i="15"/>
  <c r="AB848" i="15"/>
  <c r="AB849" i="15"/>
  <c r="AB850" i="15"/>
  <c r="AB851" i="15"/>
  <c r="AB852" i="15"/>
  <c r="AB853" i="15"/>
  <c r="AB854" i="15"/>
  <c r="AB855" i="15"/>
  <c r="AB856" i="15"/>
  <c r="AB857" i="15"/>
  <c r="AB858" i="15"/>
  <c r="AB859" i="15"/>
  <c r="AB860" i="15"/>
  <c r="AB861" i="15"/>
  <c r="AB862" i="15"/>
  <c r="AB863" i="15"/>
  <c r="AB864" i="15"/>
  <c r="AB865" i="15"/>
  <c r="AB866" i="15"/>
  <c r="AB867" i="15"/>
  <c r="AB868" i="15"/>
  <c r="AB869" i="15"/>
  <c r="AB870" i="15"/>
  <c r="AB871" i="15"/>
  <c r="AB872" i="15"/>
  <c r="AB873" i="15"/>
  <c r="AB874" i="15"/>
  <c r="AB875" i="15"/>
  <c r="AB876" i="15"/>
  <c r="AB877" i="15"/>
  <c r="AB878" i="15"/>
  <c r="AB879" i="15"/>
  <c r="AB880" i="15"/>
  <c r="AB881" i="15"/>
  <c r="AB882" i="15"/>
  <c r="AB883" i="15"/>
  <c r="AB884" i="15"/>
  <c r="AB885" i="15"/>
  <c r="AB886" i="15"/>
  <c r="AB887" i="15"/>
  <c r="AB888" i="15"/>
  <c r="AB889" i="15"/>
  <c r="AB890" i="15"/>
  <c r="AB891" i="15"/>
  <c r="AB892" i="15"/>
  <c r="AB893" i="15"/>
  <c r="AB894" i="15"/>
  <c r="AB895" i="15"/>
  <c r="AB896" i="15"/>
  <c r="AB897" i="15"/>
  <c r="AB898" i="15"/>
  <c r="AB899" i="15"/>
  <c r="AB900" i="15"/>
  <c r="AB901" i="15"/>
  <c r="AB902" i="15"/>
  <c r="AB903" i="15"/>
  <c r="AB904" i="15"/>
  <c r="AB905" i="15"/>
  <c r="AB906" i="15"/>
  <c r="AB907" i="15"/>
  <c r="AB908" i="15"/>
  <c r="AB909" i="15"/>
  <c r="AB910" i="15"/>
  <c r="AB911" i="15"/>
  <c r="AB912" i="15"/>
  <c r="AB913" i="15"/>
  <c r="AB914" i="15"/>
  <c r="AB915" i="15"/>
  <c r="AB916" i="15"/>
  <c r="AB917" i="15"/>
  <c r="AB918" i="15"/>
  <c r="AB919" i="15"/>
  <c r="AB920" i="15"/>
  <c r="AB921" i="15"/>
  <c r="AB922" i="15"/>
  <c r="AB923" i="15"/>
  <c r="AB924" i="15"/>
  <c r="AB925" i="15"/>
  <c r="AB926" i="15"/>
  <c r="AB927" i="15"/>
  <c r="AB928" i="15"/>
  <c r="AB929" i="15"/>
  <c r="AB930" i="15"/>
  <c r="AB931" i="15"/>
  <c r="AB932" i="15"/>
  <c r="AB933" i="15"/>
  <c r="AB934" i="15"/>
  <c r="AB935" i="15"/>
  <c r="AB936" i="15"/>
  <c r="AB937" i="15"/>
  <c r="AB938" i="15"/>
  <c r="AB939" i="15"/>
  <c r="AB940" i="15"/>
  <c r="AB941" i="15"/>
  <c r="AB942" i="15"/>
  <c r="AB943" i="15"/>
  <c r="AB944" i="15"/>
  <c r="AB945" i="15"/>
  <c r="AB946" i="15"/>
  <c r="AB947" i="15"/>
  <c r="AB948" i="15"/>
  <c r="AB949" i="15"/>
  <c r="AB950" i="15"/>
  <c r="AB951" i="15"/>
  <c r="AB952" i="15"/>
  <c r="AB953" i="15"/>
  <c r="AB954" i="15"/>
  <c r="AB955" i="15"/>
  <c r="AB956" i="15"/>
  <c r="AB957" i="15"/>
  <c r="AB958" i="15"/>
  <c r="AB959" i="15"/>
  <c r="AB960" i="15"/>
  <c r="AB961" i="15"/>
  <c r="AB962" i="15"/>
  <c r="AB963" i="15"/>
  <c r="AB964" i="15"/>
  <c r="AB965" i="15"/>
  <c r="AB966" i="15"/>
  <c r="AB967" i="15"/>
  <c r="AB968" i="15"/>
  <c r="AB969" i="15"/>
  <c r="AB970" i="15"/>
  <c r="AB971" i="15"/>
  <c r="AB972" i="15"/>
  <c r="AB973" i="15"/>
  <c r="AB974" i="15"/>
  <c r="AB975" i="15"/>
  <c r="AB976" i="15"/>
  <c r="AB977" i="15"/>
  <c r="AB978" i="15"/>
  <c r="AB979" i="15"/>
  <c r="AB980" i="15"/>
  <c r="AB981" i="15"/>
  <c r="AB982" i="15"/>
  <c r="AB983" i="15"/>
  <c r="AB984" i="15"/>
  <c r="AB985" i="15"/>
  <c r="AB986" i="15"/>
  <c r="AB987" i="15"/>
  <c r="AB988" i="15"/>
  <c r="AB989" i="15"/>
  <c r="AB990" i="15"/>
  <c r="AB991" i="15"/>
  <c r="AB992" i="15"/>
  <c r="AB993" i="15"/>
  <c r="AB994" i="15"/>
  <c r="AB995" i="15"/>
  <c r="AB996" i="15"/>
  <c r="AB997" i="15"/>
  <c r="AB998" i="15"/>
  <c r="AB999" i="15"/>
  <c r="AB1000" i="15"/>
  <c r="AB1001" i="15"/>
  <c r="AB1002" i="15"/>
  <c r="AB1003" i="15"/>
  <c r="AB1004" i="15"/>
  <c r="AB1005" i="15"/>
  <c r="AB1006" i="15"/>
  <c r="AA95" i="15"/>
  <c r="AA255" i="15"/>
  <c r="AA260" i="15"/>
  <c r="AA309" i="15"/>
  <c r="AA327" i="15"/>
  <c r="AA509" i="15"/>
  <c r="AA668" i="15"/>
  <c r="AA725" i="15"/>
  <c r="AA863" i="15"/>
  <c r="AA884" i="15"/>
  <c r="AA941" i="15"/>
  <c r="AA944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Z65" i="15"/>
  <c r="Z66" i="15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83" i="15"/>
  <c r="Z84" i="15"/>
  <c r="Z85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Z110" i="15"/>
  <c r="Z111" i="15"/>
  <c r="Z112" i="15"/>
  <c r="Z113" i="15"/>
  <c r="Z114" i="15"/>
  <c r="Z115" i="15"/>
  <c r="Z116" i="15"/>
  <c r="Z117" i="15"/>
  <c r="Z118" i="15"/>
  <c r="Z119" i="15"/>
  <c r="Z120" i="15"/>
  <c r="Z121" i="15"/>
  <c r="Z122" i="15"/>
  <c r="Z123" i="15"/>
  <c r="Z124" i="15"/>
  <c r="Z125" i="15"/>
  <c r="Z126" i="15"/>
  <c r="Z127" i="15"/>
  <c r="Z128" i="15"/>
  <c r="Z129" i="15"/>
  <c r="Z130" i="15"/>
  <c r="Z131" i="15"/>
  <c r="Z132" i="15"/>
  <c r="Z133" i="15"/>
  <c r="Z134" i="15"/>
  <c r="Z135" i="15"/>
  <c r="Z136" i="15"/>
  <c r="Z137" i="15"/>
  <c r="Z138" i="15"/>
  <c r="Z139" i="15"/>
  <c r="Z140" i="15"/>
  <c r="Z141" i="15"/>
  <c r="Z142" i="15"/>
  <c r="Z143" i="15"/>
  <c r="Z144" i="15"/>
  <c r="Z145" i="15"/>
  <c r="Z146" i="15"/>
  <c r="Z147" i="15"/>
  <c r="Z148" i="15"/>
  <c r="Z149" i="15"/>
  <c r="Z150" i="15"/>
  <c r="Z151" i="15"/>
  <c r="Z152" i="15"/>
  <c r="Z153" i="15"/>
  <c r="Z154" i="15"/>
  <c r="Z155" i="15"/>
  <c r="Z156" i="15"/>
  <c r="Z157" i="15"/>
  <c r="Z158" i="15"/>
  <c r="Z159" i="15"/>
  <c r="Z160" i="15"/>
  <c r="Z161" i="15"/>
  <c r="Z162" i="15"/>
  <c r="Z163" i="15"/>
  <c r="Z164" i="15"/>
  <c r="Z165" i="15"/>
  <c r="Z166" i="15"/>
  <c r="Z167" i="15"/>
  <c r="Z168" i="15"/>
  <c r="Z169" i="15"/>
  <c r="Z170" i="15"/>
  <c r="Z171" i="15"/>
  <c r="Z172" i="15"/>
  <c r="Z173" i="15"/>
  <c r="Z174" i="15"/>
  <c r="Z175" i="15"/>
  <c r="Z176" i="15"/>
  <c r="Z177" i="15"/>
  <c r="Z178" i="15"/>
  <c r="Z179" i="15"/>
  <c r="Z180" i="15"/>
  <c r="Z181" i="15"/>
  <c r="Z182" i="15"/>
  <c r="Z183" i="15"/>
  <c r="Z184" i="15"/>
  <c r="Z185" i="15"/>
  <c r="Z186" i="15"/>
  <c r="Z187" i="15"/>
  <c r="Z188" i="15"/>
  <c r="Z189" i="15"/>
  <c r="Z190" i="15"/>
  <c r="Z191" i="15"/>
  <c r="Z192" i="15"/>
  <c r="Z193" i="15"/>
  <c r="Z194" i="15"/>
  <c r="Z195" i="15"/>
  <c r="Z196" i="15"/>
  <c r="Z197" i="15"/>
  <c r="Z198" i="15"/>
  <c r="Z199" i="15"/>
  <c r="Z200" i="15"/>
  <c r="Z201" i="15"/>
  <c r="Z202" i="15"/>
  <c r="Z203" i="15"/>
  <c r="Z204" i="15"/>
  <c r="Z205" i="15"/>
  <c r="Z206" i="15"/>
  <c r="Z207" i="15"/>
  <c r="Z208" i="15"/>
  <c r="Z209" i="15"/>
  <c r="Z210" i="15"/>
  <c r="Z211" i="15"/>
  <c r="Z212" i="15"/>
  <c r="Z213" i="15"/>
  <c r="Z214" i="15"/>
  <c r="Z215" i="15"/>
  <c r="Z216" i="15"/>
  <c r="Z217" i="15"/>
  <c r="Z218" i="15"/>
  <c r="Z219" i="15"/>
  <c r="Z220" i="15"/>
  <c r="Z221" i="15"/>
  <c r="Z222" i="15"/>
  <c r="Z223" i="15"/>
  <c r="Z224" i="15"/>
  <c r="Z225" i="15"/>
  <c r="Z226" i="15"/>
  <c r="Z227" i="15"/>
  <c r="Z228" i="15"/>
  <c r="Z229" i="15"/>
  <c r="Z230" i="15"/>
  <c r="Z231" i="15"/>
  <c r="Z232" i="15"/>
  <c r="Z233" i="15"/>
  <c r="Z234" i="15"/>
  <c r="Z235" i="15"/>
  <c r="Z236" i="15"/>
  <c r="Z237" i="15"/>
  <c r="Z238" i="15"/>
  <c r="Z239" i="15"/>
  <c r="Z240" i="15"/>
  <c r="Z241" i="15"/>
  <c r="Z242" i="15"/>
  <c r="Z243" i="15"/>
  <c r="Z244" i="15"/>
  <c r="Z245" i="15"/>
  <c r="Z246" i="15"/>
  <c r="Z247" i="15"/>
  <c r="Z248" i="15"/>
  <c r="Z249" i="15"/>
  <c r="Z250" i="15"/>
  <c r="Z251" i="15"/>
  <c r="Z252" i="15"/>
  <c r="Z253" i="15"/>
  <c r="Z254" i="15"/>
  <c r="Z255" i="15"/>
  <c r="Z256" i="15"/>
  <c r="Z257" i="15"/>
  <c r="Z258" i="15"/>
  <c r="Z259" i="15"/>
  <c r="Z260" i="15"/>
  <c r="Z261" i="15"/>
  <c r="Z262" i="15"/>
  <c r="Z263" i="15"/>
  <c r="Z264" i="15"/>
  <c r="Z265" i="15"/>
  <c r="Z266" i="15"/>
  <c r="Z267" i="15"/>
  <c r="Z268" i="15"/>
  <c r="Z269" i="15"/>
  <c r="Z270" i="15"/>
  <c r="Z271" i="15"/>
  <c r="Z272" i="15"/>
  <c r="Z273" i="15"/>
  <c r="Z274" i="15"/>
  <c r="Z275" i="15"/>
  <c r="Z276" i="15"/>
  <c r="Z277" i="15"/>
  <c r="Z278" i="15"/>
  <c r="Z279" i="15"/>
  <c r="Z280" i="15"/>
  <c r="Z281" i="15"/>
  <c r="Z282" i="15"/>
  <c r="Z283" i="15"/>
  <c r="Z284" i="15"/>
  <c r="Z285" i="15"/>
  <c r="Z286" i="15"/>
  <c r="Z287" i="15"/>
  <c r="Z288" i="15"/>
  <c r="Z289" i="15"/>
  <c r="Z290" i="15"/>
  <c r="Z291" i="15"/>
  <c r="Z292" i="15"/>
  <c r="Z293" i="15"/>
  <c r="Z294" i="15"/>
  <c r="Z295" i="15"/>
  <c r="Z296" i="15"/>
  <c r="Z297" i="15"/>
  <c r="Z298" i="15"/>
  <c r="Z299" i="15"/>
  <c r="Z300" i="15"/>
  <c r="Z301" i="15"/>
  <c r="Z302" i="15"/>
  <c r="Z303" i="15"/>
  <c r="Z304" i="15"/>
  <c r="Z305" i="15"/>
  <c r="Z306" i="15"/>
  <c r="Z307" i="15"/>
  <c r="Z308" i="15"/>
  <c r="Z309" i="15"/>
  <c r="Z310" i="15"/>
  <c r="Z311" i="15"/>
  <c r="Z312" i="15"/>
  <c r="Z313" i="15"/>
  <c r="Z314" i="15"/>
  <c r="Z315" i="15"/>
  <c r="Z316" i="15"/>
  <c r="Z317" i="15"/>
  <c r="Z318" i="15"/>
  <c r="Z319" i="15"/>
  <c r="Z320" i="15"/>
  <c r="Z321" i="15"/>
  <c r="Z322" i="15"/>
  <c r="Z323" i="15"/>
  <c r="Z324" i="15"/>
  <c r="Z325" i="15"/>
  <c r="Z326" i="15"/>
  <c r="Z327" i="15"/>
  <c r="Z328" i="15"/>
  <c r="Z329" i="15"/>
  <c r="Z330" i="15"/>
  <c r="Z331" i="15"/>
  <c r="Z332" i="15"/>
  <c r="Z333" i="15"/>
  <c r="Z334" i="15"/>
  <c r="Z335" i="15"/>
  <c r="Z336" i="15"/>
  <c r="Z337" i="15"/>
  <c r="Z338" i="15"/>
  <c r="Z339" i="15"/>
  <c r="Z340" i="15"/>
  <c r="Z341" i="15"/>
  <c r="Z342" i="15"/>
  <c r="Z343" i="15"/>
  <c r="Z344" i="15"/>
  <c r="Z345" i="15"/>
  <c r="Z346" i="15"/>
  <c r="Z347" i="15"/>
  <c r="Z348" i="15"/>
  <c r="Z349" i="15"/>
  <c r="Z350" i="15"/>
  <c r="Z351" i="15"/>
  <c r="Z352" i="15"/>
  <c r="Z353" i="15"/>
  <c r="Z354" i="15"/>
  <c r="Z355" i="15"/>
  <c r="Z356" i="15"/>
  <c r="Z357" i="15"/>
  <c r="Z358" i="15"/>
  <c r="Z359" i="15"/>
  <c r="Z360" i="15"/>
  <c r="Z361" i="15"/>
  <c r="Z362" i="15"/>
  <c r="Z363" i="15"/>
  <c r="Z364" i="15"/>
  <c r="Z365" i="15"/>
  <c r="Z366" i="15"/>
  <c r="Z367" i="15"/>
  <c r="Z368" i="15"/>
  <c r="Z369" i="15"/>
  <c r="Z370" i="15"/>
  <c r="Z371" i="15"/>
  <c r="Z372" i="15"/>
  <c r="Z373" i="15"/>
  <c r="Z374" i="15"/>
  <c r="Z375" i="15"/>
  <c r="Z376" i="15"/>
  <c r="Z377" i="15"/>
  <c r="Z378" i="15"/>
  <c r="Z379" i="15"/>
  <c r="Z380" i="15"/>
  <c r="Z381" i="15"/>
  <c r="Z382" i="15"/>
  <c r="Z383" i="15"/>
  <c r="Z384" i="15"/>
  <c r="Z385" i="15"/>
  <c r="Z386" i="15"/>
  <c r="Z387" i="15"/>
  <c r="Z388" i="15"/>
  <c r="Z389" i="15"/>
  <c r="Z390" i="15"/>
  <c r="Z391" i="15"/>
  <c r="Z392" i="15"/>
  <c r="Z393" i="15"/>
  <c r="Z394" i="15"/>
  <c r="Z395" i="15"/>
  <c r="Z396" i="15"/>
  <c r="Z397" i="15"/>
  <c r="Z398" i="15"/>
  <c r="Z399" i="15"/>
  <c r="Z400" i="15"/>
  <c r="Z401" i="15"/>
  <c r="Z402" i="15"/>
  <c r="Z403" i="15"/>
  <c r="Z404" i="15"/>
  <c r="Z405" i="15"/>
  <c r="Z406" i="15"/>
  <c r="Z407" i="15"/>
  <c r="Z408" i="15"/>
  <c r="Z409" i="15"/>
  <c r="Z410" i="15"/>
  <c r="Z411" i="15"/>
  <c r="Z412" i="15"/>
  <c r="Z413" i="15"/>
  <c r="Z414" i="15"/>
  <c r="Z415" i="15"/>
  <c r="Z416" i="15"/>
  <c r="Z417" i="15"/>
  <c r="Z418" i="15"/>
  <c r="Z419" i="15"/>
  <c r="Z420" i="15"/>
  <c r="Z421" i="15"/>
  <c r="Z422" i="15"/>
  <c r="Z423" i="15"/>
  <c r="Z424" i="15"/>
  <c r="Z425" i="15"/>
  <c r="Z426" i="15"/>
  <c r="Z427" i="15"/>
  <c r="Z428" i="15"/>
  <c r="Z429" i="15"/>
  <c r="Z430" i="15"/>
  <c r="Z431" i="15"/>
  <c r="Z432" i="15"/>
  <c r="Z433" i="15"/>
  <c r="Z434" i="15"/>
  <c r="Z435" i="15"/>
  <c r="Z436" i="15"/>
  <c r="Z437" i="15"/>
  <c r="Z438" i="15"/>
  <c r="Z439" i="15"/>
  <c r="Z440" i="15"/>
  <c r="Z441" i="15"/>
  <c r="Z442" i="15"/>
  <c r="Z443" i="15"/>
  <c r="Z444" i="15"/>
  <c r="Z445" i="15"/>
  <c r="Z446" i="15"/>
  <c r="Z447" i="15"/>
  <c r="Z448" i="15"/>
  <c r="Z449" i="15"/>
  <c r="Z450" i="15"/>
  <c r="Z451" i="15"/>
  <c r="Z452" i="15"/>
  <c r="Z453" i="15"/>
  <c r="Z454" i="15"/>
  <c r="Z455" i="15"/>
  <c r="Z456" i="15"/>
  <c r="Z457" i="15"/>
  <c r="Z458" i="15"/>
  <c r="Z459" i="15"/>
  <c r="Z460" i="15"/>
  <c r="Z461" i="15"/>
  <c r="Z462" i="15"/>
  <c r="Z463" i="15"/>
  <c r="Z464" i="15"/>
  <c r="Z465" i="15"/>
  <c r="Z466" i="15"/>
  <c r="Z467" i="15"/>
  <c r="Z468" i="15"/>
  <c r="Z469" i="15"/>
  <c r="Z470" i="15"/>
  <c r="Z471" i="15"/>
  <c r="Z472" i="15"/>
  <c r="Z473" i="15"/>
  <c r="Z474" i="15"/>
  <c r="Z475" i="15"/>
  <c r="Z476" i="15"/>
  <c r="Z477" i="15"/>
  <c r="Z478" i="15"/>
  <c r="Z479" i="15"/>
  <c r="Z480" i="15"/>
  <c r="Z481" i="15"/>
  <c r="Z482" i="15"/>
  <c r="Z483" i="15"/>
  <c r="Z484" i="15"/>
  <c r="Z485" i="15"/>
  <c r="Z486" i="15"/>
  <c r="Z487" i="15"/>
  <c r="Z488" i="15"/>
  <c r="Z489" i="15"/>
  <c r="Z490" i="15"/>
  <c r="Z491" i="15"/>
  <c r="Z492" i="15"/>
  <c r="Z493" i="15"/>
  <c r="Z494" i="15"/>
  <c r="Z495" i="15"/>
  <c r="Z496" i="15"/>
  <c r="Z497" i="15"/>
  <c r="Z498" i="15"/>
  <c r="Z499" i="15"/>
  <c r="Z500" i="15"/>
  <c r="Z501" i="15"/>
  <c r="Z502" i="15"/>
  <c r="Z503" i="15"/>
  <c r="Z504" i="15"/>
  <c r="Z505" i="15"/>
  <c r="Z506" i="15"/>
  <c r="Z507" i="15"/>
  <c r="Z508" i="15"/>
  <c r="Z509" i="15"/>
  <c r="Z510" i="15"/>
  <c r="Z511" i="15"/>
  <c r="Z512" i="15"/>
  <c r="Z513" i="15"/>
  <c r="Z514" i="15"/>
  <c r="Z515" i="15"/>
  <c r="Z516" i="15"/>
  <c r="Z517" i="15"/>
  <c r="Z518" i="15"/>
  <c r="Z519" i="15"/>
  <c r="Z520" i="15"/>
  <c r="Z521" i="15"/>
  <c r="Z522" i="15"/>
  <c r="Z523" i="15"/>
  <c r="Z524" i="15"/>
  <c r="Z525" i="15"/>
  <c r="Z526" i="15"/>
  <c r="Z527" i="15"/>
  <c r="Z528" i="15"/>
  <c r="Z529" i="15"/>
  <c r="Z530" i="15"/>
  <c r="Z531" i="15"/>
  <c r="Z532" i="15"/>
  <c r="Z533" i="15"/>
  <c r="Z534" i="15"/>
  <c r="Z535" i="15"/>
  <c r="Z536" i="15"/>
  <c r="Z537" i="15"/>
  <c r="Z538" i="15"/>
  <c r="Z539" i="15"/>
  <c r="Z540" i="15"/>
  <c r="Z541" i="15"/>
  <c r="Z542" i="15"/>
  <c r="Z543" i="15"/>
  <c r="Z544" i="15"/>
  <c r="Z545" i="15"/>
  <c r="Z546" i="15"/>
  <c r="Z547" i="15"/>
  <c r="Z548" i="15"/>
  <c r="Z549" i="15"/>
  <c r="Z550" i="15"/>
  <c r="Z551" i="15"/>
  <c r="Z552" i="15"/>
  <c r="Z553" i="15"/>
  <c r="Z554" i="15"/>
  <c r="Z555" i="15"/>
  <c r="Z556" i="15"/>
  <c r="Z557" i="15"/>
  <c r="Z558" i="15"/>
  <c r="Z559" i="15"/>
  <c r="Z560" i="15"/>
  <c r="Z561" i="15"/>
  <c r="Z562" i="15"/>
  <c r="Z563" i="15"/>
  <c r="Z564" i="15"/>
  <c r="Z565" i="15"/>
  <c r="Z566" i="15"/>
  <c r="Z567" i="15"/>
  <c r="Z568" i="15"/>
  <c r="Z569" i="15"/>
  <c r="Z570" i="15"/>
  <c r="Z571" i="15"/>
  <c r="Z572" i="15"/>
  <c r="Z573" i="15"/>
  <c r="Z574" i="15"/>
  <c r="Z575" i="15"/>
  <c r="Z576" i="15"/>
  <c r="Z577" i="15"/>
  <c r="Z578" i="15"/>
  <c r="Z579" i="15"/>
  <c r="Z580" i="15"/>
  <c r="Z581" i="15"/>
  <c r="Z582" i="15"/>
  <c r="Z583" i="15"/>
  <c r="Z584" i="15"/>
  <c r="Z585" i="15"/>
  <c r="Z586" i="15"/>
  <c r="Z587" i="15"/>
  <c r="Z588" i="15"/>
  <c r="Z589" i="15"/>
  <c r="Z590" i="15"/>
  <c r="Z591" i="15"/>
  <c r="Z592" i="15"/>
  <c r="Z593" i="15"/>
  <c r="Z594" i="15"/>
  <c r="Z595" i="15"/>
  <c r="Z596" i="15"/>
  <c r="Z597" i="15"/>
  <c r="Z598" i="15"/>
  <c r="Z599" i="15"/>
  <c r="Z600" i="15"/>
  <c r="Z601" i="15"/>
  <c r="Z602" i="15"/>
  <c r="Z603" i="15"/>
  <c r="Z604" i="15"/>
  <c r="Z605" i="15"/>
  <c r="Z606" i="15"/>
  <c r="Z607" i="15"/>
  <c r="Z608" i="15"/>
  <c r="Z609" i="15"/>
  <c r="Z610" i="15"/>
  <c r="Z611" i="15"/>
  <c r="Z612" i="15"/>
  <c r="Z613" i="15"/>
  <c r="Z614" i="15"/>
  <c r="Z615" i="15"/>
  <c r="Z616" i="15"/>
  <c r="Z617" i="15"/>
  <c r="Z618" i="15"/>
  <c r="Z619" i="15"/>
  <c r="Z620" i="15"/>
  <c r="Z621" i="15"/>
  <c r="Z622" i="15"/>
  <c r="Z623" i="15"/>
  <c r="Z624" i="15"/>
  <c r="Z625" i="15"/>
  <c r="Z626" i="15"/>
  <c r="Z627" i="15"/>
  <c r="Z628" i="15"/>
  <c r="Z629" i="15"/>
  <c r="Z630" i="15"/>
  <c r="Z631" i="15"/>
  <c r="Z632" i="15"/>
  <c r="Z633" i="15"/>
  <c r="Z634" i="15"/>
  <c r="Z635" i="15"/>
  <c r="Z636" i="15"/>
  <c r="Z637" i="15"/>
  <c r="Z638" i="15"/>
  <c r="Z639" i="15"/>
  <c r="Z640" i="15"/>
  <c r="Z641" i="15"/>
  <c r="Z642" i="15"/>
  <c r="Z643" i="15"/>
  <c r="Z644" i="15"/>
  <c r="Z645" i="15"/>
  <c r="Z646" i="15"/>
  <c r="Z647" i="15"/>
  <c r="Z648" i="15"/>
  <c r="Z649" i="15"/>
  <c r="Z650" i="15"/>
  <c r="Z651" i="15"/>
  <c r="Z652" i="15"/>
  <c r="Z653" i="15"/>
  <c r="Z654" i="15"/>
  <c r="Z655" i="15"/>
  <c r="Z656" i="15"/>
  <c r="Z657" i="15"/>
  <c r="Z658" i="15"/>
  <c r="Z659" i="15"/>
  <c r="Z660" i="15"/>
  <c r="Z661" i="15"/>
  <c r="Z662" i="15"/>
  <c r="Z663" i="15"/>
  <c r="Z664" i="15"/>
  <c r="Z665" i="15"/>
  <c r="Z666" i="15"/>
  <c r="Z667" i="15"/>
  <c r="Z668" i="15"/>
  <c r="Z669" i="15"/>
  <c r="Z670" i="15"/>
  <c r="Z671" i="15"/>
  <c r="Z672" i="15"/>
  <c r="Z673" i="15"/>
  <c r="Z674" i="15"/>
  <c r="Z675" i="15"/>
  <c r="Z676" i="15"/>
  <c r="Z677" i="15"/>
  <c r="Z678" i="15"/>
  <c r="Z679" i="15"/>
  <c r="Z680" i="15"/>
  <c r="Z681" i="15"/>
  <c r="Z682" i="15"/>
  <c r="Z683" i="15"/>
  <c r="Z684" i="15"/>
  <c r="Z685" i="15"/>
  <c r="Z686" i="15"/>
  <c r="Z687" i="15"/>
  <c r="Z688" i="15"/>
  <c r="Z689" i="15"/>
  <c r="Z690" i="15"/>
  <c r="Z691" i="15"/>
  <c r="Z692" i="15"/>
  <c r="Z693" i="15"/>
  <c r="Z694" i="15"/>
  <c r="Z695" i="15"/>
  <c r="Z696" i="15"/>
  <c r="Z697" i="15"/>
  <c r="Z698" i="15"/>
  <c r="Z699" i="15"/>
  <c r="Z700" i="15"/>
  <c r="Z701" i="15"/>
  <c r="Z702" i="15"/>
  <c r="Z703" i="15"/>
  <c r="Z704" i="15"/>
  <c r="Z705" i="15"/>
  <c r="Z706" i="15"/>
  <c r="Z707" i="15"/>
  <c r="Z708" i="15"/>
  <c r="Z709" i="15"/>
  <c r="Z710" i="15"/>
  <c r="Z711" i="15"/>
  <c r="Z712" i="15"/>
  <c r="Z713" i="15"/>
  <c r="Z714" i="15"/>
  <c r="Z715" i="15"/>
  <c r="Z716" i="15"/>
  <c r="Z717" i="15"/>
  <c r="Z718" i="15"/>
  <c r="Z719" i="15"/>
  <c r="Z720" i="15"/>
  <c r="Z721" i="15"/>
  <c r="Z722" i="15"/>
  <c r="Z723" i="15"/>
  <c r="Z724" i="15"/>
  <c r="Z725" i="15"/>
  <c r="Z726" i="15"/>
  <c r="Z727" i="15"/>
  <c r="Z728" i="15"/>
  <c r="Z729" i="15"/>
  <c r="Z730" i="15"/>
  <c r="Z731" i="15"/>
  <c r="Z732" i="15"/>
  <c r="Z733" i="15"/>
  <c r="Z734" i="15"/>
  <c r="Z735" i="15"/>
  <c r="Z736" i="15"/>
  <c r="Z737" i="15"/>
  <c r="Z738" i="15"/>
  <c r="Z739" i="15"/>
  <c r="Z740" i="15"/>
  <c r="Z741" i="15"/>
  <c r="Z742" i="15"/>
  <c r="Z743" i="15"/>
  <c r="Z744" i="15"/>
  <c r="Z745" i="15"/>
  <c r="Z746" i="15"/>
  <c r="Z747" i="15"/>
  <c r="Z748" i="15"/>
  <c r="Z749" i="15"/>
  <c r="Z750" i="15"/>
  <c r="Z751" i="15"/>
  <c r="Z752" i="15"/>
  <c r="Z753" i="15"/>
  <c r="Z754" i="15"/>
  <c r="Z755" i="15"/>
  <c r="Z756" i="15"/>
  <c r="Z757" i="15"/>
  <c r="Z758" i="15"/>
  <c r="Z759" i="15"/>
  <c r="Z760" i="15"/>
  <c r="Z761" i="15"/>
  <c r="Z762" i="15"/>
  <c r="Z763" i="15"/>
  <c r="Z764" i="15"/>
  <c r="Z765" i="15"/>
  <c r="Z766" i="15"/>
  <c r="Z767" i="15"/>
  <c r="Z768" i="15"/>
  <c r="Z769" i="15"/>
  <c r="Z770" i="15"/>
  <c r="Z771" i="15"/>
  <c r="Z772" i="15"/>
  <c r="Z773" i="15"/>
  <c r="Z774" i="15"/>
  <c r="Z775" i="15"/>
  <c r="Z776" i="15"/>
  <c r="Z777" i="15"/>
  <c r="Z778" i="15"/>
  <c r="Z779" i="15"/>
  <c r="Z780" i="15"/>
  <c r="Z781" i="15"/>
  <c r="Z782" i="15"/>
  <c r="Z783" i="15"/>
  <c r="Z784" i="15"/>
  <c r="Z785" i="15"/>
  <c r="Z786" i="15"/>
  <c r="Z787" i="15"/>
  <c r="Z788" i="15"/>
  <c r="Z789" i="15"/>
  <c r="Z790" i="15"/>
  <c r="Z791" i="15"/>
  <c r="Z792" i="15"/>
  <c r="Z793" i="15"/>
  <c r="Z794" i="15"/>
  <c r="Z795" i="15"/>
  <c r="Z796" i="15"/>
  <c r="Z797" i="15"/>
  <c r="Z798" i="15"/>
  <c r="Z799" i="15"/>
  <c r="Z800" i="15"/>
  <c r="Z801" i="15"/>
  <c r="Z802" i="15"/>
  <c r="Z803" i="15"/>
  <c r="Z804" i="15"/>
  <c r="Z805" i="15"/>
  <c r="Z806" i="15"/>
  <c r="Z807" i="15"/>
  <c r="Z808" i="15"/>
  <c r="Z809" i="15"/>
  <c r="Z810" i="15"/>
  <c r="Z811" i="15"/>
  <c r="Z812" i="15"/>
  <c r="Z813" i="15"/>
  <c r="Z814" i="15"/>
  <c r="Z815" i="15"/>
  <c r="Z816" i="15"/>
  <c r="Z817" i="15"/>
  <c r="Z818" i="15"/>
  <c r="Z819" i="15"/>
  <c r="Z820" i="15"/>
  <c r="Z821" i="15"/>
  <c r="Z822" i="15"/>
  <c r="Z823" i="15"/>
  <c r="Z824" i="15"/>
  <c r="Z825" i="15"/>
  <c r="Z826" i="15"/>
  <c r="Z827" i="15"/>
  <c r="Z828" i="15"/>
  <c r="Z829" i="15"/>
  <c r="Z830" i="15"/>
  <c r="Z831" i="15"/>
  <c r="Z832" i="15"/>
  <c r="Z833" i="15"/>
  <c r="Z834" i="15"/>
  <c r="Z835" i="15"/>
  <c r="Z836" i="15"/>
  <c r="Z837" i="15"/>
  <c r="Z838" i="15"/>
  <c r="Z839" i="15"/>
  <c r="Z840" i="15"/>
  <c r="Z841" i="15"/>
  <c r="Z842" i="15"/>
  <c r="Z843" i="15"/>
  <c r="Z844" i="15"/>
  <c r="Z845" i="15"/>
  <c r="Z846" i="15"/>
  <c r="Z847" i="15"/>
  <c r="Z848" i="15"/>
  <c r="Z849" i="15"/>
  <c r="Z850" i="15"/>
  <c r="Z851" i="15"/>
  <c r="Z852" i="15"/>
  <c r="Z853" i="15"/>
  <c r="Z854" i="15"/>
  <c r="Z855" i="15"/>
  <c r="Z856" i="15"/>
  <c r="Z857" i="15"/>
  <c r="Z858" i="15"/>
  <c r="Z859" i="15"/>
  <c r="Z860" i="15"/>
  <c r="Z861" i="15"/>
  <c r="Z862" i="15"/>
  <c r="Z863" i="15"/>
  <c r="Z864" i="15"/>
  <c r="Z865" i="15"/>
  <c r="Z866" i="15"/>
  <c r="Z867" i="15"/>
  <c r="Z868" i="15"/>
  <c r="Z869" i="15"/>
  <c r="Z870" i="15"/>
  <c r="Z871" i="15"/>
  <c r="Z872" i="15"/>
  <c r="Z873" i="15"/>
  <c r="Z874" i="15"/>
  <c r="Z875" i="15"/>
  <c r="Z876" i="15"/>
  <c r="Z877" i="15"/>
  <c r="Z878" i="15"/>
  <c r="Z879" i="15"/>
  <c r="Z880" i="15"/>
  <c r="Z881" i="15"/>
  <c r="Z882" i="15"/>
  <c r="Z883" i="15"/>
  <c r="Z884" i="15"/>
  <c r="Z885" i="15"/>
  <c r="Z886" i="15"/>
  <c r="Z887" i="15"/>
  <c r="Z888" i="15"/>
  <c r="Z889" i="15"/>
  <c r="Z890" i="15"/>
  <c r="Z891" i="15"/>
  <c r="Z892" i="15"/>
  <c r="Z893" i="15"/>
  <c r="Z894" i="15"/>
  <c r="Z895" i="15"/>
  <c r="Z896" i="15"/>
  <c r="Z897" i="15"/>
  <c r="Z898" i="15"/>
  <c r="Z899" i="15"/>
  <c r="Z900" i="15"/>
  <c r="Z901" i="15"/>
  <c r="Z902" i="15"/>
  <c r="Z903" i="15"/>
  <c r="Z904" i="15"/>
  <c r="Z905" i="15"/>
  <c r="Z906" i="15"/>
  <c r="Z907" i="15"/>
  <c r="Z908" i="15"/>
  <c r="Z909" i="15"/>
  <c r="Z910" i="15"/>
  <c r="Z911" i="15"/>
  <c r="Z912" i="15"/>
  <c r="Z913" i="15"/>
  <c r="Z914" i="15"/>
  <c r="Z915" i="15"/>
  <c r="Z916" i="15"/>
  <c r="Z917" i="15"/>
  <c r="Z918" i="15"/>
  <c r="Z919" i="15"/>
  <c r="Z920" i="15"/>
  <c r="Z921" i="15"/>
  <c r="Z922" i="15"/>
  <c r="Z923" i="15"/>
  <c r="Z924" i="15"/>
  <c r="Z925" i="15"/>
  <c r="Z926" i="15"/>
  <c r="Z927" i="15"/>
  <c r="Z928" i="15"/>
  <c r="Z929" i="15"/>
  <c r="Z930" i="15"/>
  <c r="Z931" i="15"/>
  <c r="Z932" i="15"/>
  <c r="Z933" i="15"/>
  <c r="Z934" i="15"/>
  <c r="Z935" i="15"/>
  <c r="Z936" i="15"/>
  <c r="Z937" i="15"/>
  <c r="Z938" i="15"/>
  <c r="Z939" i="15"/>
  <c r="Z940" i="15"/>
  <c r="Z941" i="15"/>
  <c r="Z942" i="15"/>
  <c r="Z943" i="15"/>
  <c r="Z944" i="15"/>
  <c r="Z945" i="15"/>
  <c r="Z946" i="15"/>
  <c r="Z947" i="15"/>
  <c r="Z948" i="15"/>
  <c r="Z949" i="15"/>
  <c r="Z950" i="15"/>
  <c r="Z951" i="15"/>
  <c r="Z952" i="15"/>
  <c r="Z953" i="15"/>
  <c r="Z954" i="15"/>
  <c r="Z955" i="15"/>
  <c r="Z956" i="15"/>
  <c r="Z957" i="15"/>
  <c r="Z958" i="15"/>
  <c r="Z959" i="15"/>
  <c r="Z960" i="15"/>
  <c r="Z961" i="15"/>
  <c r="Z962" i="15"/>
  <c r="Z963" i="15"/>
  <c r="Z964" i="15"/>
  <c r="Z965" i="15"/>
  <c r="Z966" i="15"/>
  <c r="Z967" i="15"/>
  <c r="Z968" i="15"/>
  <c r="Z969" i="15"/>
  <c r="Z970" i="15"/>
  <c r="Z971" i="15"/>
  <c r="Z972" i="15"/>
  <c r="Z973" i="15"/>
  <c r="Z974" i="15"/>
  <c r="Z975" i="15"/>
  <c r="Z976" i="15"/>
  <c r="Z977" i="15"/>
  <c r="Z978" i="15"/>
  <c r="Z979" i="15"/>
  <c r="Z980" i="15"/>
  <c r="Z981" i="15"/>
  <c r="Z982" i="15"/>
  <c r="Z983" i="15"/>
  <c r="Z984" i="15"/>
  <c r="Z985" i="15"/>
  <c r="Z986" i="15"/>
  <c r="Z987" i="15"/>
  <c r="Z988" i="15"/>
  <c r="Z989" i="15"/>
  <c r="Z990" i="15"/>
  <c r="Z991" i="15"/>
  <c r="Z992" i="15"/>
  <c r="Z993" i="15"/>
  <c r="Z994" i="15"/>
  <c r="Z995" i="15"/>
  <c r="Z996" i="15"/>
  <c r="Z997" i="15"/>
  <c r="Z998" i="15"/>
  <c r="Z999" i="15"/>
  <c r="Z1000" i="15"/>
  <c r="Z1001" i="15"/>
  <c r="Z1002" i="15"/>
  <c r="Z1003" i="15"/>
  <c r="Z1004" i="15"/>
  <c r="Z1005" i="15"/>
  <c r="Z1006" i="15"/>
  <c r="Y4" i="15"/>
  <c r="AA4" i="15" s="1"/>
  <c r="Y5" i="15"/>
  <c r="AA5" i="15" s="1"/>
  <c r="Y6" i="15"/>
  <c r="AA6" i="15" s="1"/>
  <c r="Y11" i="15"/>
  <c r="AA11" i="15" s="1"/>
  <c r="Y13" i="15"/>
  <c r="AA13" i="15" s="1"/>
  <c r="Y27" i="15"/>
  <c r="AA27" i="15" s="1"/>
  <c r="Y29" i="15"/>
  <c r="AA29" i="15" s="1"/>
  <c r="Y30" i="15"/>
  <c r="AA30" i="15" s="1"/>
  <c r="Y43" i="15"/>
  <c r="AA43" i="15" s="1"/>
  <c r="Y45" i="15"/>
  <c r="AA45" i="15" s="1"/>
  <c r="Y47" i="15"/>
  <c r="AA47" i="15" s="1"/>
  <c r="Y49" i="15"/>
  <c r="AA49" i="15" s="1"/>
  <c r="Y59" i="15"/>
  <c r="AA59" i="15" s="1"/>
  <c r="Y61" i="15"/>
  <c r="AA61" i="15" s="1"/>
  <c r="Y66" i="15"/>
  <c r="AA66" i="15" s="1"/>
  <c r="Y73" i="15"/>
  <c r="AA73" i="15" s="1"/>
  <c r="Y75" i="15"/>
  <c r="AA75" i="15" s="1"/>
  <c r="Y77" i="15"/>
  <c r="AA77" i="15" s="1"/>
  <c r="Y79" i="15"/>
  <c r="AA79" i="15" s="1"/>
  <c r="Y80" i="15"/>
  <c r="AA80" i="15" s="1"/>
  <c r="Y83" i="15"/>
  <c r="AA83" i="15" s="1"/>
  <c r="Y92" i="15"/>
  <c r="AA92" i="15" s="1"/>
  <c r="Y97" i="15"/>
  <c r="AA97" i="15" s="1"/>
  <c r="Y99" i="15"/>
  <c r="AA99" i="15" s="1"/>
  <c r="Y101" i="15"/>
  <c r="AA101" i="15" s="1"/>
  <c r="Y107" i="15"/>
  <c r="AA107" i="15" s="1"/>
  <c r="Y113" i="15"/>
  <c r="AA113" i="15" s="1"/>
  <c r="Y115" i="15"/>
  <c r="AA115" i="15" s="1"/>
  <c r="Y116" i="15"/>
  <c r="AA116" i="15" s="1"/>
  <c r="Y119" i="15"/>
  <c r="AA119" i="15" s="1"/>
  <c r="Y121" i="15"/>
  <c r="AA121" i="15" s="1"/>
  <c r="Y125" i="15"/>
  <c r="AA125" i="15" s="1"/>
  <c r="Y126" i="15"/>
  <c r="AA126" i="15" s="1"/>
  <c r="Y131" i="15"/>
  <c r="AA131" i="15" s="1"/>
  <c r="Y133" i="15"/>
  <c r="AA133" i="15" s="1"/>
  <c r="Y135" i="15"/>
  <c r="AA135" i="15" s="1"/>
  <c r="Y142" i="15"/>
  <c r="AA142" i="15" s="1"/>
  <c r="Y145" i="15"/>
  <c r="AA145" i="15" s="1"/>
  <c r="Y147" i="15"/>
  <c r="AA147" i="15" s="1"/>
  <c r="Y162" i="15"/>
  <c r="AA162" i="15" s="1"/>
  <c r="Y164" i="15"/>
  <c r="AA164" i="15" s="1"/>
  <c r="Y167" i="15"/>
  <c r="AA167" i="15" s="1"/>
  <c r="Y179" i="15"/>
  <c r="AA179" i="15" s="1"/>
  <c r="Y181" i="15"/>
  <c r="AA181" i="15" s="1"/>
  <c r="Y183" i="15"/>
  <c r="AA183" i="15" s="1"/>
  <c r="Y185" i="15"/>
  <c r="AA185" i="15" s="1"/>
  <c r="Y186" i="15"/>
  <c r="AA186" i="15" s="1"/>
  <c r="Y193" i="15"/>
  <c r="AA193" i="15" s="1"/>
  <c r="Y201" i="15"/>
  <c r="AA201" i="15" s="1"/>
  <c r="Y211" i="15"/>
  <c r="AA211" i="15" s="1"/>
  <c r="Y212" i="15"/>
  <c r="AA212" i="15" s="1"/>
  <c r="Y213" i="15"/>
  <c r="AA213" i="15" s="1"/>
  <c r="Y215" i="15"/>
  <c r="AA215" i="15" s="1"/>
  <c r="Y227" i="15"/>
  <c r="AA227" i="15" s="1"/>
  <c r="Y229" i="15"/>
  <c r="AA229" i="15" s="1"/>
  <c r="Y233" i="15"/>
  <c r="AA233" i="15" s="1"/>
  <c r="Y234" i="15"/>
  <c r="AA234" i="15" s="1"/>
  <c r="Y236" i="15"/>
  <c r="AA236" i="15" s="1"/>
  <c r="Y239" i="15"/>
  <c r="AA239" i="15" s="1"/>
  <c r="Y241" i="15"/>
  <c r="AA241" i="15" s="1"/>
  <c r="Y247" i="15"/>
  <c r="AA247" i="15" s="1"/>
  <c r="Y251" i="15"/>
  <c r="AA251" i="15" s="1"/>
  <c r="Y253" i="15"/>
  <c r="AA253" i="15" s="1"/>
  <c r="Y255" i="15"/>
  <c r="Y265" i="15"/>
  <c r="AA265" i="15" s="1"/>
  <c r="Y269" i="15"/>
  <c r="AA269" i="15" s="1"/>
  <c r="Y272" i="15"/>
  <c r="AA272" i="15" s="1"/>
  <c r="Y279" i="15"/>
  <c r="AA279" i="15" s="1"/>
  <c r="Y282" i="15"/>
  <c r="AA282" i="15" s="1"/>
  <c r="Y283" i="15"/>
  <c r="AA283" i="15" s="1"/>
  <c r="Y290" i="15"/>
  <c r="AA290" i="15" s="1"/>
  <c r="Y297" i="15"/>
  <c r="AA297" i="15" s="1"/>
  <c r="Y301" i="15"/>
  <c r="AA301" i="15" s="1"/>
  <c r="Y305" i="15"/>
  <c r="AA305" i="15" s="1"/>
  <c r="Y306" i="15"/>
  <c r="AA306" i="15" s="1"/>
  <c r="Y315" i="15"/>
  <c r="AA315" i="15" s="1"/>
  <c r="Y320" i="15"/>
  <c r="AA320" i="15" s="1"/>
  <c r="Y321" i="15"/>
  <c r="AA321" i="15" s="1"/>
  <c r="Y330" i="15"/>
  <c r="AA330" i="15" s="1"/>
  <c r="Y341" i="15"/>
  <c r="AA341" i="15" s="1"/>
  <c r="Y342" i="15"/>
  <c r="AA342" i="15" s="1"/>
  <c r="Y349" i="15"/>
  <c r="AA349" i="15" s="1"/>
  <c r="Y354" i="15"/>
  <c r="AA354" i="15" s="1"/>
  <c r="Y361" i="15"/>
  <c r="AA361" i="15" s="1"/>
  <c r="Y364" i="15"/>
  <c r="AA364" i="15" s="1"/>
  <c r="Y369" i="15"/>
  <c r="AA369" i="15" s="1"/>
  <c r="Y381" i="15"/>
  <c r="AA381" i="15" s="1"/>
  <c r="Y383" i="15"/>
  <c r="AA383" i="15" s="1"/>
  <c r="Y385" i="15"/>
  <c r="AA385" i="15" s="1"/>
  <c r="Y388" i="15"/>
  <c r="AA388" i="15" s="1"/>
  <c r="Y390" i="15"/>
  <c r="AA390" i="15" s="1"/>
  <c r="Y397" i="15"/>
  <c r="AA397" i="15" s="1"/>
  <c r="Y400" i="15"/>
  <c r="AA400" i="15" s="1"/>
  <c r="Y404" i="15"/>
  <c r="AA404" i="15" s="1"/>
  <c r="Y410" i="15"/>
  <c r="AA410" i="15" s="1"/>
  <c r="Y414" i="15"/>
  <c r="AA414" i="15" s="1"/>
  <c r="Y421" i="15"/>
  <c r="AA421" i="15" s="1"/>
  <c r="Y428" i="15"/>
  <c r="AA428" i="15" s="1"/>
  <c r="Y433" i="15"/>
  <c r="AA433" i="15" s="1"/>
  <c r="Y436" i="15"/>
  <c r="AA436" i="15" s="1"/>
  <c r="Y445" i="15"/>
  <c r="AA445" i="15" s="1"/>
  <c r="Y448" i="15"/>
  <c r="AA448" i="15" s="1"/>
  <c r="Y450" i="15"/>
  <c r="AA450" i="15" s="1"/>
  <c r="Y451" i="15"/>
  <c r="AA451" i="15" s="1"/>
  <c r="Y460" i="15"/>
  <c r="AA460" i="15" s="1"/>
  <c r="Y474" i="15"/>
  <c r="AA474" i="15" s="1"/>
  <c r="Y475" i="15"/>
  <c r="AA475" i="15" s="1"/>
  <c r="Y476" i="15"/>
  <c r="AA476" i="15" s="1"/>
  <c r="Y481" i="15"/>
  <c r="AA481" i="15" s="1"/>
  <c r="Y489" i="15"/>
  <c r="AA489" i="15" s="1"/>
  <c r="Y493" i="15"/>
  <c r="AA493" i="15" s="1"/>
  <c r="Y505" i="15"/>
  <c r="AA505" i="15" s="1"/>
  <c r="Y508" i="15"/>
  <c r="AA508" i="15" s="1"/>
  <c r="Y512" i="15"/>
  <c r="AA512" i="15" s="1"/>
  <c r="Y513" i="15"/>
  <c r="AA513" i="15" s="1"/>
  <c r="Y520" i="15"/>
  <c r="AA520" i="15" s="1"/>
  <c r="Y528" i="15"/>
  <c r="AA528" i="15" s="1"/>
  <c r="Y529" i="15"/>
  <c r="AA529" i="15" s="1"/>
  <c r="Y538" i="15"/>
  <c r="AA538" i="15" s="1"/>
  <c r="Y541" i="15"/>
  <c r="AA541" i="15" s="1"/>
  <c r="Y544" i="15"/>
  <c r="AA544" i="15" s="1"/>
  <c r="Y546" i="15"/>
  <c r="AA546" i="15" s="1"/>
  <c r="Y553" i="15"/>
  <c r="AA553" i="15" s="1"/>
  <c r="Y559" i="15"/>
  <c r="AA559" i="15" s="1"/>
  <c r="Y565" i="15"/>
  <c r="AA565" i="15" s="1"/>
  <c r="Y571" i="15"/>
  <c r="AA571" i="15" s="1"/>
  <c r="Y572" i="15"/>
  <c r="AA572" i="15" s="1"/>
  <c r="Y577" i="15"/>
  <c r="AA577" i="15" s="1"/>
  <c r="Y589" i="15"/>
  <c r="AA589" i="15" s="1"/>
  <c r="Y592" i="15"/>
  <c r="AA592" i="15" s="1"/>
  <c r="Y594" i="15"/>
  <c r="AA594" i="15" s="1"/>
  <c r="Y599" i="15"/>
  <c r="AA599" i="15" s="1"/>
  <c r="Y604" i="15"/>
  <c r="AA604" i="15" s="1"/>
  <c r="Y607" i="15"/>
  <c r="AA607" i="15" s="1"/>
  <c r="Y616" i="15"/>
  <c r="AA616" i="15" s="1"/>
  <c r="Y618" i="15"/>
  <c r="AA618" i="15" s="1"/>
  <c r="Y620" i="15"/>
  <c r="AA620" i="15" s="1"/>
  <c r="Y625" i="15"/>
  <c r="AA625" i="15" s="1"/>
  <c r="Y637" i="15"/>
  <c r="AA637" i="15" s="1"/>
  <c r="Y649" i="15"/>
  <c r="AA649" i="15" s="1"/>
  <c r="Y651" i="15"/>
  <c r="AA651" i="15" s="1"/>
  <c r="Y652" i="15"/>
  <c r="AA652" i="15" s="1"/>
  <c r="Y654" i="15"/>
  <c r="AA654" i="15" s="1"/>
  <c r="Y661" i="15"/>
  <c r="AA661" i="15" s="1"/>
  <c r="Y664" i="15"/>
  <c r="AA664" i="15" s="1"/>
  <c r="Y673" i="15"/>
  <c r="AA673" i="15" s="1"/>
  <c r="Y676" i="15"/>
  <c r="AA676" i="15" s="1"/>
  <c r="Y685" i="15"/>
  <c r="AA685" i="15" s="1"/>
  <c r="Y686" i="15"/>
  <c r="AA686" i="15" s="1"/>
  <c r="Y688" i="15"/>
  <c r="AA688" i="15" s="1"/>
  <c r="Y697" i="15"/>
  <c r="AA697" i="15" s="1"/>
  <c r="Y700" i="15"/>
  <c r="AA700" i="15" s="1"/>
  <c r="Y704" i="15"/>
  <c r="AA704" i="15" s="1"/>
  <c r="Y712" i="15"/>
  <c r="AA712" i="15" s="1"/>
  <c r="Y721" i="15"/>
  <c r="AA721" i="15" s="1"/>
  <c r="Y724" i="15"/>
  <c r="AA724" i="15" s="1"/>
  <c r="Y726" i="15"/>
  <c r="AA726" i="15" s="1"/>
  <c r="Y738" i="15"/>
  <c r="AA738" i="15" s="1"/>
  <c r="Y739" i="15"/>
  <c r="AA739" i="15" s="1"/>
  <c r="Y740" i="15"/>
  <c r="AA740" i="15" s="1"/>
  <c r="Y745" i="15"/>
  <c r="AA745" i="15" s="1"/>
  <c r="Y752" i="15"/>
  <c r="AA752" i="15" s="1"/>
  <c r="Y755" i="15"/>
  <c r="AA755" i="15" s="1"/>
  <c r="Y757" i="15"/>
  <c r="AA757" i="15" s="1"/>
  <c r="Y769" i="15"/>
  <c r="AA769" i="15" s="1"/>
  <c r="Y777" i="15"/>
  <c r="AA777" i="15" s="1"/>
  <c r="Y781" i="15"/>
  <c r="AA781" i="15" s="1"/>
  <c r="Y784" i="15"/>
  <c r="AA784" i="15" s="1"/>
  <c r="Y791" i="15"/>
  <c r="AA791" i="15" s="1"/>
  <c r="Y793" i="15"/>
  <c r="AA793" i="15" s="1"/>
  <c r="Y796" i="15"/>
  <c r="AA796" i="15" s="1"/>
  <c r="Y805" i="15"/>
  <c r="AA805" i="15" s="1"/>
  <c r="Y808" i="15"/>
  <c r="AA808" i="15" s="1"/>
  <c r="Y809" i="15"/>
  <c r="AA809" i="15" s="1"/>
  <c r="Y810" i="15"/>
  <c r="AA810" i="15" s="1"/>
  <c r="Y817" i="15"/>
  <c r="AA817" i="15" s="1"/>
  <c r="Y828" i="15"/>
  <c r="AA828" i="15" s="1"/>
  <c r="Y829" i="15"/>
  <c r="AA829" i="15" s="1"/>
  <c r="Y832" i="15"/>
  <c r="AA832" i="15" s="1"/>
  <c r="Y834" i="15"/>
  <c r="AA834" i="15" s="1"/>
  <c r="Y841" i="15"/>
  <c r="AA841" i="15" s="1"/>
  <c r="Y844" i="15"/>
  <c r="AA844" i="15" s="1"/>
  <c r="Y853" i="15"/>
  <c r="AA853" i="15" s="1"/>
  <c r="Y856" i="15"/>
  <c r="AA856" i="15" s="1"/>
  <c r="Y857" i="15"/>
  <c r="AA857" i="15" s="1"/>
  <c r="Y858" i="15"/>
  <c r="AA858" i="15" s="1"/>
  <c r="Y865" i="15"/>
  <c r="AA865" i="15" s="1"/>
  <c r="Y877" i="15"/>
  <c r="AA877" i="15" s="1"/>
  <c r="Y880" i="15"/>
  <c r="AA880" i="15" s="1"/>
  <c r="Y882" i="15"/>
  <c r="AA882" i="15" s="1"/>
  <c r="Y887" i="15"/>
  <c r="AA887" i="15" s="1"/>
  <c r="Y888" i="15"/>
  <c r="AA888" i="15" s="1"/>
  <c r="Y889" i="15"/>
  <c r="AA889" i="15" s="1"/>
  <c r="Y892" i="15"/>
  <c r="AA892" i="15" s="1"/>
  <c r="Y901" i="15"/>
  <c r="AA901" i="15" s="1"/>
  <c r="Y904" i="15"/>
  <c r="AA904" i="15" s="1"/>
  <c r="Y905" i="15"/>
  <c r="AA905" i="15" s="1"/>
  <c r="Y906" i="15"/>
  <c r="AA906" i="15" s="1"/>
  <c r="Y913" i="15"/>
  <c r="AA913" i="15" s="1"/>
  <c r="Y925" i="15"/>
  <c r="AA925" i="15" s="1"/>
  <c r="Y928" i="15"/>
  <c r="AA928" i="15" s="1"/>
  <c r="Y930" i="15"/>
  <c r="AA930" i="15" s="1"/>
  <c r="Y936" i="15"/>
  <c r="AA936" i="15" s="1"/>
  <c r="Y937" i="15"/>
  <c r="AA937" i="15" s="1"/>
  <c r="Y940" i="15"/>
  <c r="AA940" i="15" s="1"/>
  <c r="Y949" i="15"/>
  <c r="AA949" i="15" s="1"/>
  <c r="Y952" i="15"/>
  <c r="AA952" i="15" s="1"/>
  <c r="Y953" i="15"/>
  <c r="AA953" i="15" s="1"/>
  <c r="Y954" i="15"/>
  <c r="AA954" i="15" s="1"/>
  <c r="Y961" i="15"/>
  <c r="AA961" i="15" s="1"/>
  <c r="Y973" i="15"/>
  <c r="AA973" i="15" s="1"/>
  <c r="Y976" i="15"/>
  <c r="AA976" i="15" s="1"/>
  <c r="Y978" i="15"/>
  <c r="AA978" i="15" s="1"/>
  <c r="Y983" i="15"/>
  <c r="AA983" i="15" s="1"/>
  <c r="Y985" i="15"/>
  <c r="AA985" i="15" s="1"/>
  <c r="Y988" i="15"/>
  <c r="AA988" i="15" s="1"/>
  <c r="Y997" i="15"/>
  <c r="AA997" i="15" s="1"/>
  <c r="Y1000" i="15"/>
  <c r="AA1000" i="15" s="1"/>
  <c r="Y1001" i="15"/>
  <c r="AA1001" i="15" s="1"/>
  <c r="Y1002" i="15"/>
  <c r="AA1002" i="15" s="1"/>
  <c r="X3" i="15"/>
  <c r="Y3" i="15" s="1"/>
  <c r="AA3" i="15" s="1"/>
  <c r="X4" i="15"/>
  <c r="X5" i="15"/>
  <c r="X6" i="15"/>
  <c r="X7" i="15"/>
  <c r="Y7" i="15" s="1"/>
  <c r="AA7" i="15" s="1"/>
  <c r="X8" i="15"/>
  <c r="Y8" i="15" s="1"/>
  <c r="AA8" i="15" s="1"/>
  <c r="X9" i="15"/>
  <c r="Y9" i="15" s="1"/>
  <c r="AA9" i="15" s="1"/>
  <c r="X10" i="15"/>
  <c r="Y10" i="15" s="1"/>
  <c r="AA10" i="15" s="1"/>
  <c r="X11" i="15"/>
  <c r="X12" i="15"/>
  <c r="Y12" i="15" s="1"/>
  <c r="AA12" i="15" s="1"/>
  <c r="X13" i="15"/>
  <c r="X14" i="15"/>
  <c r="Y14" i="15" s="1"/>
  <c r="AA14" i="15" s="1"/>
  <c r="X15" i="15"/>
  <c r="Y15" i="15" s="1"/>
  <c r="AA15" i="15" s="1"/>
  <c r="X16" i="15"/>
  <c r="Y16" i="15" s="1"/>
  <c r="AA16" i="15" s="1"/>
  <c r="X17" i="15"/>
  <c r="Y17" i="15" s="1"/>
  <c r="AA17" i="15" s="1"/>
  <c r="X18" i="15"/>
  <c r="Y18" i="15" s="1"/>
  <c r="AA18" i="15" s="1"/>
  <c r="X19" i="15"/>
  <c r="Y19" i="15" s="1"/>
  <c r="AA19" i="15" s="1"/>
  <c r="X20" i="15"/>
  <c r="Y20" i="15" s="1"/>
  <c r="AA20" i="15" s="1"/>
  <c r="X21" i="15"/>
  <c r="Y21" i="15" s="1"/>
  <c r="AA21" i="15" s="1"/>
  <c r="X22" i="15"/>
  <c r="Y22" i="15" s="1"/>
  <c r="AA22" i="15" s="1"/>
  <c r="X23" i="15"/>
  <c r="Y23" i="15" s="1"/>
  <c r="AA23" i="15" s="1"/>
  <c r="X24" i="15"/>
  <c r="Y24" i="15" s="1"/>
  <c r="AA24" i="15" s="1"/>
  <c r="X25" i="15"/>
  <c r="Y25" i="15" s="1"/>
  <c r="AA25" i="15" s="1"/>
  <c r="X26" i="15"/>
  <c r="Y26" i="15" s="1"/>
  <c r="AA26" i="15" s="1"/>
  <c r="X27" i="15"/>
  <c r="X28" i="15"/>
  <c r="Y28" i="15" s="1"/>
  <c r="AA28" i="15" s="1"/>
  <c r="X29" i="15"/>
  <c r="X30" i="15"/>
  <c r="X31" i="15"/>
  <c r="Y31" i="15" s="1"/>
  <c r="AA31" i="15" s="1"/>
  <c r="X32" i="15"/>
  <c r="Y32" i="15" s="1"/>
  <c r="AA32" i="15" s="1"/>
  <c r="X33" i="15"/>
  <c r="Y33" i="15" s="1"/>
  <c r="AA33" i="15" s="1"/>
  <c r="X34" i="15"/>
  <c r="Y34" i="15" s="1"/>
  <c r="AA34" i="15" s="1"/>
  <c r="X35" i="15"/>
  <c r="Y35" i="15" s="1"/>
  <c r="AA35" i="15" s="1"/>
  <c r="X36" i="15"/>
  <c r="Y36" i="15" s="1"/>
  <c r="AA36" i="15" s="1"/>
  <c r="X37" i="15"/>
  <c r="Y37" i="15" s="1"/>
  <c r="AA37" i="15" s="1"/>
  <c r="X38" i="15"/>
  <c r="Y38" i="15" s="1"/>
  <c r="AA38" i="15" s="1"/>
  <c r="X39" i="15"/>
  <c r="Y39" i="15" s="1"/>
  <c r="AA39" i="15" s="1"/>
  <c r="X40" i="15"/>
  <c r="Y40" i="15" s="1"/>
  <c r="AA40" i="15" s="1"/>
  <c r="X41" i="15"/>
  <c r="Y41" i="15" s="1"/>
  <c r="AA41" i="15" s="1"/>
  <c r="X42" i="15"/>
  <c r="Y42" i="15" s="1"/>
  <c r="AA42" i="15" s="1"/>
  <c r="X43" i="15"/>
  <c r="X44" i="15"/>
  <c r="Y44" i="15" s="1"/>
  <c r="AA44" i="15" s="1"/>
  <c r="X45" i="15"/>
  <c r="X46" i="15"/>
  <c r="Y46" i="15" s="1"/>
  <c r="AA46" i="15" s="1"/>
  <c r="X47" i="15"/>
  <c r="X48" i="15"/>
  <c r="Y48" i="15" s="1"/>
  <c r="AA48" i="15" s="1"/>
  <c r="X49" i="15"/>
  <c r="X50" i="15"/>
  <c r="Y50" i="15" s="1"/>
  <c r="AA50" i="15" s="1"/>
  <c r="X51" i="15"/>
  <c r="Y51" i="15" s="1"/>
  <c r="AA51" i="15" s="1"/>
  <c r="X52" i="15"/>
  <c r="Y52" i="15" s="1"/>
  <c r="AA52" i="15" s="1"/>
  <c r="X53" i="15"/>
  <c r="Y53" i="15" s="1"/>
  <c r="AA53" i="15" s="1"/>
  <c r="X54" i="15"/>
  <c r="Y54" i="15" s="1"/>
  <c r="AA54" i="15" s="1"/>
  <c r="X55" i="15"/>
  <c r="Y55" i="15" s="1"/>
  <c r="AA55" i="15" s="1"/>
  <c r="X56" i="15"/>
  <c r="Y56" i="15" s="1"/>
  <c r="AA56" i="15" s="1"/>
  <c r="X57" i="15"/>
  <c r="Y57" i="15" s="1"/>
  <c r="AA57" i="15" s="1"/>
  <c r="X58" i="15"/>
  <c r="Y58" i="15" s="1"/>
  <c r="AA58" i="15" s="1"/>
  <c r="X59" i="15"/>
  <c r="X60" i="15"/>
  <c r="Y60" i="15" s="1"/>
  <c r="AA60" i="15" s="1"/>
  <c r="X61" i="15"/>
  <c r="X62" i="15"/>
  <c r="Y62" i="15" s="1"/>
  <c r="AA62" i="15" s="1"/>
  <c r="X63" i="15"/>
  <c r="Y63" i="15" s="1"/>
  <c r="AA63" i="15" s="1"/>
  <c r="X64" i="15"/>
  <c r="Y64" i="15" s="1"/>
  <c r="AA64" i="15" s="1"/>
  <c r="X65" i="15"/>
  <c r="Y65" i="15" s="1"/>
  <c r="AA65" i="15" s="1"/>
  <c r="X66" i="15"/>
  <c r="X67" i="15"/>
  <c r="Y67" i="15" s="1"/>
  <c r="AA67" i="15" s="1"/>
  <c r="X68" i="15"/>
  <c r="Y68" i="15" s="1"/>
  <c r="AA68" i="15" s="1"/>
  <c r="X69" i="15"/>
  <c r="Y69" i="15" s="1"/>
  <c r="AA69" i="15" s="1"/>
  <c r="X70" i="15"/>
  <c r="Y70" i="15" s="1"/>
  <c r="AA70" i="15" s="1"/>
  <c r="X71" i="15"/>
  <c r="Y71" i="15" s="1"/>
  <c r="AA71" i="15" s="1"/>
  <c r="X72" i="15"/>
  <c r="Y72" i="15" s="1"/>
  <c r="AA72" i="15" s="1"/>
  <c r="X73" i="15"/>
  <c r="X74" i="15"/>
  <c r="Y74" i="15" s="1"/>
  <c r="AA74" i="15" s="1"/>
  <c r="X75" i="15"/>
  <c r="X76" i="15"/>
  <c r="Y76" i="15" s="1"/>
  <c r="AA76" i="15" s="1"/>
  <c r="X77" i="15"/>
  <c r="X78" i="15"/>
  <c r="Y78" i="15" s="1"/>
  <c r="AA78" i="15" s="1"/>
  <c r="X79" i="15"/>
  <c r="X80" i="15"/>
  <c r="X81" i="15"/>
  <c r="Y81" i="15" s="1"/>
  <c r="AA81" i="15" s="1"/>
  <c r="X82" i="15"/>
  <c r="Y82" i="15" s="1"/>
  <c r="AA82" i="15" s="1"/>
  <c r="X83" i="15"/>
  <c r="X84" i="15"/>
  <c r="Y84" i="15" s="1"/>
  <c r="AA84" i="15" s="1"/>
  <c r="X85" i="15"/>
  <c r="Y85" i="15" s="1"/>
  <c r="AA85" i="15" s="1"/>
  <c r="X86" i="15"/>
  <c r="Y86" i="15" s="1"/>
  <c r="AA86" i="15" s="1"/>
  <c r="X87" i="15"/>
  <c r="Y87" i="15" s="1"/>
  <c r="AA87" i="15" s="1"/>
  <c r="X88" i="15"/>
  <c r="Y88" i="15" s="1"/>
  <c r="AA88" i="15" s="1"/>
  <c r="X89" i="15"/>
  <c r="Y89" i="15" s="1"/>
  <c r="AA89" i="15" s="1"/>
  <c r="X90" i="15"/>
  <c r="Y90" i="15" s="1"/>
  <c r="AA90" i="15" s="1"/>
  <c r="X91" i="15"/>
  <c r="Y91" i="15" s="1"/>
  <c r="AA91" i="15" s="1"/>
  <c r="X92" i="15"/>
  <c r="X93" i="15"/>
  <c r="Y93" i="15" s="1"/>
  <c r="AA93" i="15" s="1"/>
  <c r="X94" i="15"/>
  <c r="Y94" i="15" s="1"/>
  <c r="AA94" i="15" s="1"/>
  <c r="X95" i="15"/>
  <c r="Y95" i="15" s="1"/>
  <c r="X96" i="15"/>
  <c r="Y96" i="15" s="1"/>
  <c r="AA96" i="15" s="1"/>
  <c r="X97" i="15"/>
  <c r="X98" i="15"/>
  <c r="Y98" i="15" s="1"/>
  <c r="AA98" i="15" s="1"/>
  <c r="X99" i="15"/>
  <c r="X100" i="15"/>
  <c r="Y100" i="15" s="1"/>
  <c r="AA100" i="15" s="1"/>
  <c r="X101" i="15"/>
  <c r="X102" i="15"/>
  <c r="Y102" i="15" s="1"/>
  <c r="AA102" i="15" s="1"/>
  <c r="X103" i="15"/>
  <c r="Y103" i="15" s="1"/>
  <c r="AA103" i="15" s="1"/>
  <c r="X104" i="15"/>
  <c r="Y104" i="15" s="1"/>
  <c r="AA104" i="15" s="1"/>
  <c r="X105" i="15"/>
  <c r="Y105" i="15" s="1"/>
  <c r="AA105" i="15" s="1"/>
  <c r="X106" i="15"/>
  <c r="Y106" i="15" s="1"/>
  <c r="AA106" i="15" s="1"/>
  <c r="X107" i="15"/>
  <c r="X108" i="15"/>
  <c r="Y108" i="15" s="1"/>
  <c r="AA108" i="15" s="1"/>
  <c r="X109" i="15"/>
  <c r="Y109" i="15" s="1"/>
  <c r="AA109" i="15" s="1"/>
  <c r="X110" i="15"/>
  <c r="Y110" i="15" s="1"/>
  <c r="AA110" i="15" s="1"/>
  <c r="X111" i="15"/>
  <c r="Y111" i="15" s="1"/>
  <c r="AA111" i="15" s="1"/>
  <c r="X112" i="15"/>
  <c r="Y112" i="15" s="1"/>
  <c r="AA112" i="15" s="1"/>
  <c r="X113" i="15"/>
  <c r="X114" i="15"/>
  <c r="Y114" i="15" s="1"/>
  <c r="AA114" i="15" s="1"/>
  <c r="X115" i="15"/>
  <c r="X116" i="15"/>
  <c r="X117" i="15"/>
  <c r="Y117" i="15" s="1"/>
  <c r="AA117" i="15" s="1"/>
  <c r="X118" i="15"/>
  <c r="Y118" i="15" s="1"/>
  <c r="AA118" i="15" s="1"/>
  <c r="X119" i="15"/>
  <c r="X120" i="15"/>
  <c r="Y120" i="15" s="1"/>
  <c r="AA120" i="15" s="1"/>
  <c r="X121" i="15"/>
  <c r="X122" i="15"/>
  <c r="Y122" i="15" s="1"/>
  <c r="AA122" i="15" s="1"/>
  <c r="X123" i="15"/>
  <c r="Y123" i="15" s="1"/>
  <c r="AA123" i="15" s="1"/>
  <c r="X124" i="15"/>
  <c r="Y124" i="15" s="1"/>
  <c r="AA124" i="15" s="1"/>
  <c r="X125" i="15"/>
  <c r="X126" i="15"/>
  <c r="X127" i="15"/>
  <c r="Y127" i="15" s="1"/>
  <c r="AA127" i="15" s="1"/>
  <c r="X128" i="15"/>
  <c r="Y128" i="15" s="1"/>
  <c r="AA128" i="15" s="1"/>
  <c r="X129" i="15"/>
  <c r="Y129" i="15" s="1"/>
  <c r="AA129" i="15" s="1"/>
  <c r="X130" i="15"/>
  <c r="Y130" i="15" s="1"/>
  <c r="AA130" i="15" s="1"/>
  <c r="X131" i="15"/>
  <c r="X132" i="15"/>
  <c r="Y132" i="15" s="1"/>
  <c r="AA132" i="15" s="1"/>
  <c r="X133" i="15"/>
  <c r="X134" i="15"/>
  <c r="Y134" i="15" s="1"/>
  <c r="AA134" i="15" s="1"/>
  <c r="X135" i="15"/>
  <c r="X136" i="15"/>
  <c r="Y136" i="15" s="1"/>
  <c r="AA136" i="15" s="1"/>
  <c r="X137" i="15"/>
  <c r="Y137" i="15" s="1"/>
  <c r="AA137" i="15" s="1"/>
  <c r="X138" i="15"/>
  <c r="Y138" i="15" s="1"/>
  <c r="AA138" i="15" s="1"/>
  <c r="X139" i="15"/>
  <c r="Y139" i="15" s="1"/>
  <c r="AA139" i="15" s="1"/>
  <c r="X140" i="15"/>
  <c r="Y140" i="15" s="1"/>
  <c r="AA140" i="15" s="1"/>
  <c r="X141" i="15"/>
  <c r="Y141" i="15" s="1"/>
  <c r="AA141" i="15" s="1"/>
  <c r="X142" i="15"/>
  <c r="X143" i="15"/>
  <c r="Y143" i="15" s="1"/>
  <c r="AA143" i="15" s="1"/>
  <c r="X144" i="15"/>
  <c r="Y144" i="15" s="1"/>
  <c r="AA144" i="15" s="1"/>
  <c r="X145" i="15"/>
  <c r="X146" i="15"/>
  <c r="Y146" i="15" s="1"/>
  <c r="AA146" i="15" s="1"/>
  <c r="X147" i="15"/>
  <c r="X148" i="15"/>
  <c r="Y148" i="15" s="1"/>
  <c r="AA148" i="15" s="1"/>
  <c r="X149" i="15"/>
  <c r="Y149" i="15" s="1"/>
  <c r="AA149" i="15" s="1"/>
  <c r="X150" i="15"/>
  <c r="Y150" i="15" s="1"/>
  <c r="AA150" i="15" s="1"/>
  <c r="X151" i="15"/>
  <c r="Y151" i="15" s="1"/>
  <c r="AA151" i="15" s="1"/>
  <c r="X152" i="15"/>
  <c r="Y152" i="15" s="1"/>
  <c r="AA152" i="15" s="1"/>
  <c r="X153" i="15"/>
  <c r="Y153" i="15" s="1"/>
  <c r="AA153" i="15" s="1"/>
  <c r="X154" i="15"/>
  <c r="Y154" i="15" s="1"/>
  <c r="AA154" i="15" s="1"/>
  <c r="X155" i="15"/>
  <c r="Y155" i="15" s="1"/>
  <c r="AA155" i="15" s="1"/>
  <c r="X156" i="15"/>
  <c r="Y156" i="15" s="1"/>
  <c r="AA156" i="15" s="1"/>
  <c r="X157" i="15"/>
  <c r="Y157" i="15" s="1"/>
  <c r="AA157" i="15" s="1"/>
  <c r="X158" i="15"/>
  <c r="Y158" i="15" s="1"/>
  <c r="AA158" i="15" s="1"/>
  <c r="X159" i="15"/>
  <c r="Y159" i="15" s="1"/>
  <c r="AA159" i="15" s="1"/>
  <c r="X160" i="15"/>
  <c r="Y160" i="15" s="1"/>
  <c r="AA160" i="15" s="1"/>
  <c r="X161" i="15"/>
  <c r="Y161" i="15" s="1"/>
  <c r="AA161" i="15" s="1"/>
  <c r="X162" i="15"/>
  <c r="X163" i="15"/>
  <c r="Y163" i="15" s="1"/>
  <c r="AA163" i="15" s="1"/>
  <c r="X164" i="15"/>
  <c r="X165" i="15"/>
  <c r="Y165" i="15" s="1"/>
  <c r="AA165" i="15" s="1"/>
  <c r="X166" i="15"/>
  <c r="Y166" i="15" s="1"/>
  <c r="AA166" i="15" s="1"/>
  <c r="X167" i="15"/>
  <c r="X168" i="15"/>
  <c r="Y168" i="15" s="1"/>
  <c r="AA168" i="15" s="1"/>
  <c r="X169" i="15"/>
  <c r="Y169" i="15" s="1"/>
  <c r="AA169" i="15" s="1"/>
  <c r="X170" i="15"/>
  <c r="Y170" i="15" s="1"/>
  <c r="AA170" i="15" s="1"/>
  <c r="X171" i="15"/>
  <c r="Y171" i="15" s="1"/>
  <c r="AA171" i="15" s="1"/>
  <c r="X172" i="15"/>
  <c r="Y172" i="15" s="1"/>
  <c r="AA172" i="15" s="1"/>
  <c r="X173" i="15"/>
  <c r="Y173" i="15" s="1"/>
  <c r="AA173" i="15" s="1"/>
  <c r="X174" i="15"/>
  <c r="Y174" i="15" s="1"/>
  <c r="AA174" i="15" s="1"/>
  <c r="X175" i="15"/>
  <c r="Y175" i="15" s="1"/>
  <c r="AA175" i="15" s="1"/>
  <c r="X176" i="15"/>
  <c r="Y176" i="15" s="1"/>
  <c r="AA176" i="15" s="1"/>
  <c r="X177" i="15"/>
  <c r="Y177" i="15" s="1"/>
  <c r="AA177" i="15" s="1"/>
  <c r="X178" i="15"/>
  <c r="Y178" i="15" s="1"/>
  <c r="AA178" i="15" s="1"/>
  <c r="X179" i="15"/>
  <c r="X180" i="15"/>
  <c r="Y180" i="15" s="1"/>
  <c r="AA180" i="15" s="1"/>
  <c r="X181" i="15"/>
  <c r="X182" i="15"/>
  <c r="Y182" i="15" s="1"/>
  <c r="AA182" i="15" s="1"/>
  <c r="X183" i="15"/>
  <c r="X184" i="15"/>
  <c r="Y184" i="15" s="1"/>
  <c r="AA184" i="15" s="1"/>
  <c r="X185" i="15"/>
  <c r="X186" i="15"/>
  <c r="X187" i="15"/>
  <c r="Y187" i="15" s="1"/>
  <c r="AA187" i="15" s="1"/>
  <c r="X188" i="15"/>
  <c r="Y188" i="15" s="1"/>
  <c r="AA188" i="15" s="1"/>
  <c r="X189" i="15"/>
  <c r="Y189" i="15" s="1"/>
  <c r="AA189" i="15" s="1"/>
  <c r="X190" i="15"/>
  <c r="Y190" i="15" s="1"/>
  <c r="AA190" i="15" s="1"/>
  <c r="X191" i="15"/>
  <c r="Y191" i="15" s="1"/>
  <c r="AA191" i="15" s="1"/>
  <c r="X192" i="15"/>
  <c r="Y192" i="15" s="1"/>
  <c r="AA192" i="15" s="1"/>
  <c r="X193" i="15"/>
  <c r="X194" i="15"/>
  <c r="Y194" i="15" s="1"/>
  <c r="AA194" i="15" s="1"/>
  <c r="X195" i="15"/>
  <c r="Y195" i="15" s="1"/>
  <c r="AA195" i="15" s="1"/>
  <c r="X196" i="15"/>
  <c r="Y196" i="15" s="1"/>
  <c r="AA196" i="15" s="1"/>
  <c r="X197" i="15"/>
  <c r="Y197" i="15" s="1"/>
  <c r="AA197" i="15" s="1"/>
  <c r="X198" i="15"/>
  <c r="Y198" i="15" s="1"/>
  <c r="AA198" i="15" s="1"/>
  <c r="X199" i="15"/>
  <c r="Y199" i="15" s="1"/>
  <c r="AA199" i="15" s="1"/>
  <c r="X200" i="15"/>
  <c r="Y200" i="15" s="1"/>
  <c r="AA200" i="15" s="1"/>
  <c r="X201" i="15"/>
  <c r="X202" i="15"/>
  <c r="Y202" i="15" s="1"/>
  <c r="AA202" i="15" s="1"/>
  <c r="X203" i="15"/>
  <c r="Y203" i="15" s="1"/>
  <c r="AA203" i="15" s="1"/>
  <c r="X204" i="15"/>
  <c r="Y204" i="15" s="1"/>
  <c r="AA204" i="15" s="1"/>
  <c r="X205" i="15"/>
  <c r="Y205" i="15" s="1"/>
  <c r="AA205" i="15" s="1"/>
  <c r="X206" i="15"/>
  <c r="Y206" i="15" s="1"/>
  <c r="AA206" i="15" s="1"/>
  <c r="X207" i="15"/>
  <c r="Y207" i="15" s="1"/>
  <c r="AA207" i="15" s="1"/>
  <c r="X208" i="15"/>
  <c r="Y208" i="15" s="1"/>
  <c r="AA208" i="15" s="1"/>
  <c r="X209" i="15"/>
  <c r="Y209" i="15" s="1"/>
  <c r="AA209" i="15" s="1"/>
  <c r="X210" i="15"/>
  <c r="Y210" i="15" s="1"/>
  <c r="AA210" i="15" s="1"/>
  <c r="X211" i="15"/>
  <c r="X212" i="15"/>
  <c r="X213" i="15"/>
  <c r="X214" i="15"/>
  <c r="Y214" i="15" s="1"/>
  <c r="AA214" i="15" s="1"/>
  <c r="X215" i="15"/>
  <c r="X216" i="15"/>
  <c r="Y216" i="15" s="1"/>
  <c r="AA216" i="15" s="1"/>
  <c r="X217" i="15"/>
  <c r="Y217" i="15" s="1"/>
  <c r="AA217" i="15" s="1"/>
  <c r="X218" i="15"/>
  <c r="Y218" i="15" s="1"/>
  <c r="AA218" i="15" s="1"/>
  <c r="X219" i="15"/>
  <c r="Y219" i="15" s="1"/>
  <c r="AA219" i="15" s="1"/>
  <c r="X220" i="15"/>
  <c r="Y220" i="15" s="1"/>
  <c r="AA220" i="15" s="1"/>
  <c r="X221" i="15"/>
  <c r="Y221" i="15" s="1"/>
  <c r="AA221" i="15" s="1"/>
  <c r="X222" i="15"/>
  <c r="Y222" i="15" s="1"/>
  <c r="AA222" i="15" s="1"/>
  <c r="X223" i="15"/>
  <c r="Y223" i="15" s="1"/>
  <c r="AA223" i="15" s="1"/>
  <c r="X224" i="15"/>
  <c r="Y224" i="15" s="1"/>
  <c r="AA224" i="15" s="1"/>
  <c r="X225" i="15"/>
  <c r="Y225" i="15" s="1"/>
  <c r="AA225" i="15" s="1"/>
  <c r="X226" i="15"/>
  <c r="Y226" i="15" s="1"/>
  <c r="AA226" i="15" s="1"/>
  <c r="X227" i="15"/>
  <c r="X228" i="15"/>
  <c r="Y228" i="15" s="1"/>
  <c r="AA228" i="15" s="1"/>
  <c r="X229" i="15"/>
  <c r="X230" i="15"/>
  <c r="Y230" i="15" s="1"/>
  <c r="AA230" i="15" s="1"/>
  <c r="X231" i="15"/>
  <c r="Y231" i="15" s="1"/>
  <c r="AA231" i="15" s="1"/>
  <c r="X232" i="15"/>
  <c r="Y232" i="15" s="1"/>
  <c r="AA232" i="15" s="1"/>
  <c r="X233" i="15"/>
  <c r="X234" i="15"/>
  <c r="X235" i="15"/>
  <c r="Y235" i="15" s="1"/>
  <c r="AA235" i="15" s="1"/>
  <c r="X236" i="15"/>
  <c r="X237" i="15"/>
  <c r="Y237" i="15" s="1"/>
  <c r="AA237" i="15" s="1"/>
  <c r="X238" i="15"/>
  <c r="Y238" i="15" s="1"/>
  <c r="AA238" i="15" s="1"/>
  <c r="X239" i="15"/>
  <c r="X240" i="15"/>
  <c r="Y240" i="15" s="1"/>
  <c r="AA240" i="15" s="1"/>
  <c r="X241" i="15"/>
  <c r="X242" i="15"/>
  <c r="Y242" i="15" s="1"/>
  <c r="AA242" i="15" s="1"/>
  <c r="X243" i="15"/>
  <c r="Y243" i="15" s="1"/>
  <c r="AA243" i="15" s="1"/>
  <c r="X244" i="15"/>
  <c r="Y244" i="15" s="1"/>
  <c r="AA244" i="15" s="1"/>
  <c r="X245" i="15"/>
  <c r="Y245" i="15" s="1"/>
  <c r="AA245" i="15" s="1"/>
  <c r="X246" i="15"/>
  <c r="Y246" i="15" s="1"/>
  <c r="AA246" i="15" s="1"/>
  <c r="X247" i="15"/>
  <c r="X248" i="15"/>
  <c r="Y248" i="15" s="1"/>
  <c r="AA248" i="15" s="1"/>
  <c r="X249" i="15"/>
  <c r="Y249" i="15" s="1"/>
  <c r="AA249" i="15" s="1"/>
  <c r="X250" i="15"/>
  <c r="Y250" i="15" s="1"/>
  <c r="AA250" i="15" s="1"/>
  <c r="X251" i="15"/>
  <c r="X252" i="15"/>
  <c r="Y252" i="15" s="1"/>
  <c r="AA252" i="15" s="1"/>
  <c r="X253" i="15"/>
  <c r="X254" i="15"/>
  <c r="Y254" i="15" s="1"/>
  <c r="AA254" i="15" s="1"/>
  <c r="X255" i="15"/>
  <c r="X256" i="15"/>
  <c r="Y256" i="15" s="1"/>
  <c r="AA256" i="15" s="1"/>
  <c r="X257" i="15"/>
  <c r="Y257" i="15" s="1"/>
  <c r="AA257" i="15" s="1"/>
  <c r="X258" i="15"/>
  <c r="Y258" i="15" s="1"/>
  <c r="AA258" i="15" s="1"/>
  <c r="X259" i="15"/>
  <c r="Y259" i="15" s="1"/>
  <c r="AA259" i="15" s="1"/>
  <c r="X260" i="15"/>
  <c r="Y260" i="15" s="1"/>
  <c r="X261" i="15"/>
  <c r="Y261" i="15" s="1"/>
  <c r="AA261" i="15" s="1"/>
  <c r="X262" i="15"/>
  <c r="Y262" i="15" s="1"/>
  <c r="AA262" i="15" s="1"/>
  <c r="X263" i="15"/>
  <c r="Y263" i="15" s="1"/>
  <c r="AA263" i="15" s="1"/>
  <c r="X264" i="15"/>
  <c r="Y264" i="15" s="1"/>
  <c r="AA264" i="15" s="1"/>
  <c r="X265" i="15"/>
  <c r="X266" i="15"/>
  <c r="Y266" i="15" s="1"/>
  <c r="AA266" i="15" s="1"/>
  <c r="X267" i="15"/>
  <c r="Y267" i="15" s="1"/>
  <c r="AA267" i="15" s="1"/>
  <c r="X268" i="15"/>
  <c r="Y268" i="15" s="1"/>
  <c r="AA268" i="15" s="1"/>
  <c r="X269" i="15"/>
  <c r="X270" i="15"/>
  <c r="Y270" i="15" s="1"/>
  <c r="AA270" i="15" s="1"/>
  <c r="X271" i="15"/>
  <c r="Y271" i="15" s="1"/>
  <c r="AA271" i="15" s="1"/>
  <c r="X272" i="15"/>
  <c r="X273" i="15"/>
  <c r="Y273" i="15" s="1"/>
  <c r="AA273" i="15" s="1"/>
  <c r="X274" i="15"/>
  <c r="Y274" i="15" s="1"/>
  <c r="AA274" i="15" s="1"/>
  <c r="X275" i="15"/>
  <c r="Y275" i="15" s="1"/>
  <c r="AA275" i="15" s="1"/>
  <c r="X276" i="15"/>
  <c r="Y276" i="15" s="1"/>
  <c r="AA276" i="15" s="1"/>
  <c r="X277" i="15"/>
  <c r="Y277" i="15" s="1"/>
  <c r="AA277" i="15" s="1"/>
  <c r="X278" i="15"/>
  <c r="Y278" i="15" s="1"/>
  <c r="AA278" i="15" s="1"/>
  <c r="X279" i="15"/>
  <c r="X280" i="15"/>
  <c r="Y280" i="15" s="1"/>
  <c r="AA280" i="15" s="1"/>
  <c r="X281" i="15"/>
  <c r="Y281" i="15" s="1"/>
  <c r="AA281" i="15" s="1"/>
  <c r="X282" i="15"/>
  <c r="X283" i="15"/>
  <c r="X284" i="15"/>
  <c r="Y284" i="15" s="1"/>
  <c r="AA284" i="15" s="1"/>
  <c r="X285" i="15"/>
  <c r="Y285" i="15" s="1"/>
  <c r="AA285" i="15" s="1"/>
  <c r="X286" i="15"/>
  <c r="Y286" i="15" s="1"/>
  <c r="AA286" i="15" s="1"/>
  <c r="X287" i="15"/>
  <c r="Y287" i="15" s="1"/>
  <c r="AA287" i="15" s="1"/>
  <c r="X288" i="15"/>
  <c r="Y288" i="15" s="1"/>
  <c r="AA288" i="15" s="1"/>
  <c r="X289" i="15"/>
  <c r="Y289" i="15" s="1"/>
  <c r="AA289" i="15" s="1"/>
  <c r="X290" i="15"/>
  <c r="X291" i="15"/>
  <c r="Y291" i="15" s="1"/>
  <c r="AA291" i="15" s="1"/>
  <c r="X292" i="15"/>
  <c r="Y292" i="15" s="1"/>
  <c r="AA292" i="15" s="1"/>
  <c r="X293" i="15"/>
  <c r="Y293" i="15" s="1"/>
  <c r="AA293" i="15" s="1"/>
  <c r="X294" i="15"/>
  <c r="Y294" i="15" s="1"/>
  <c r="AA294" i="15" s="1"/>
  <c r="X295" i="15"/>
  <c r="Y295" i="15" s="1"/>
  <c r="AA295" i="15" s="1"/>
  <c r="X296" i="15"/>
  <c r="Y296" i="15" s="1"/>
  <c r="AA296" i="15" s="1"/>
  <c r="X297" i="15"/>
  <c r="X298" i="15"/>
  <c r="Y298" i="15" s="1"/>
  <c r="AA298" i="15" s="1"/>
  <c r="X299" i="15"/>
  <c r="Y299" i="15" s="1"/>
  <c r="AA299" i="15" s="1"/>
  <c r="X300" i="15"/>
  <c r="Y300" i="15" s="1"/>
  <c r="AA300" i="15" s="1"/>
  <c r="X301" i="15"/>
  <c r="X302" i="15"/>
  <c r="Y302" i="15" s="1"/>
  <c r="AA302" i="15" s="1"/>
  <c r="X303" i="15"/>
  <c r="Y303" i="15" s="1"/>
  <c r="AA303" i="15" s="1"/>
  <c r="X304" i="15"/>
  <c r="Y304" i="15" s="1"/>
  <c r="AA304" i="15" s="1"/>
  <c r="X305" i="15"/>
  <c r="X306" i="15"/>
  <c r="X307" i="15"/>
  <c r="Y307" i="15" s="1"/>
  <c r="AA307" i="15" s="1"/>
  <c r="X308" i="15"/>
  <c r="Y308" i="15" s="1"/>
  <c r="AA308" i="15" s="1"/>
  <c r="X309" i="15"/>
  <c r="Y309" i="15" s="1"/>
  <c r="X310" i="15"/>
  <c r="Y310" i="15" s="1"/>
  <c r="AA310" i="15" s="1"/>
  <c r="X311" i="15"/>
  <c r="Y311" i="15" s="1"/>
  <c r="AA311" i="15" s="1"/>
  <c r="X312" i="15"/>
  <c r="Y312" i="15" s="1"/>
  <c r="AA312" i="15" s="1"/>
  <c r="X313" i="15"/>
  <c r="Y313" i="15" s="1"/>
  <c r="AA313" i="15" s="1"/>
  <c r="X314" i="15"/>
  <c r="Y314" i="15" s="1"/>
  <c r="AA314" i="15" s="1"/>
  <c r="X315" i="15"/>
  <c r="X316" i="15"/>
  <c r="Y316" i="15" s="1"/>
  <c r="AA316" i="15" s="1"/>
  <c r="X317" i="15"/>
  <c r="Y317" i="15" s="1"/>
  <c r="AA317" i="15" s="1"/>
  <c r="X318" i="15"/>
  <c r="Y318" i="15" s="1"/>
  <c r="AA318" i="15" s="1"/>
  <c r="X319" i="15"/>
  <c r="Y319" i="15" s="1"/>
  <c r="AA319" i="15" s="1"/>
  <c r="X320" i="15"/>
  <c r="X321" i="15"/>
  <c r="X322" i="15"/>
  <c r="Y322" i="15" s="1"/>
  <c r="AA322" i="15" s="1"/>
  <c r="X323" i="15"/>
  <c r="Y323" i="15" s="1"/>
  <c r="AA323" i="15" s="1"/>
  <c r="X324" i="15"/>
  <c r="Y324" i="15" s="1"/>
  <c r="AA324" i="15" s="1"/>
  <c r="X325" i="15"/>
  <c r="Y325" i="15" s="1"/>
  <c r="AA325" i="15" s="1"/>
  <c r="X326" i="15"/>
  <c r="Y326" i="15" s="1"/>
  <c r="AA326" i="15" s="1"/>
  <c r="X327" i="15"/>
  <c r="Y327" i="15" s="1"/>
  <c r="X328" i="15"/>
  <c r="Y328" i="15" s="1"/>
  <c r="AA328" i="15" s="1"/>
  <c r="X329" i="15"/>
  <c r="Y329" i="15" s="1"/>
  <c r="AA329" i="15" s="1"/>
  <c r="X330" i="15"/>
  <c r="X331" i="15"/>
  <c r="Y331" i="15" s="1"/>
  <c r="AA331" i="15" s="1"/>
  <c r="X332" i="15"/>
  <c r="Y332" i="15" s="1"/>
  <c r="AA332" i="15" s="1"/>
  <c r="X333" i="15"/>
  <c r="Y333" i="15" s="1"/>
  <c r="AA333" i="15" s="1"/>
  <c r="X334" i="15"/>
  <c r="Y334" i="15" s="1"/>
  <c r="AA334" i="15" s="1"/>
  <c r="X335" i="15"/>
  <c r="Y335" i="15" s="1"/>
  <c r="AA335" i="15" s="1"/>
  <c r="X336" i="15"/>
  <c r="Y336" i="15" s="1"/>
  <c r="AA336" i="15" s="1"/>
  <c r="X337" i="15"/>
  <c r="Y337" i="15" s="1"/>
  <c r="AA337" i="15" s="1"/>
  <c r="X338" i="15"/>
  <c r="Y338" i="15" s="1"/>
  <c r="AA338" i="15" s="1"/>
  <c r="X339" i="15"/>
  <c r="Y339" i="15" s="1"/>
  <c r="AA339" i="15" s="1"/>
  <c r="X340" i="15"/>
  <c r="Y340" i="15" s="1"/>
  <c r="AA340" i="15" s="1"/>
  <c r="X341" i="15"/>
  <c r="X342" i="15"/>
  <c r="X343" i="15"/>
  <c r="Y343" i="15" s="1"/>
  <c r="AA343" i="15" s="1"/>
  <c r="X344" i="15"/>
  <c r="Y344" i="15" s="1"/>
  <c r="AA344" i="15" s="1"/>
  <c r="X345" i="15"/>
  <c r="Y345" i="15" s="1"/>
  <c r="AA345" i="15" s="1"/>
  <c r="X346" i="15"/>
  <c r="Y346" i="15" s="1"/>
  <c r="AA346" i="15" s="1"/>
  <c r="X347" i="15"/>
  <c r="Y347" i="15" s="1"/>
  <c r="AA347" i="15" s="1"/>
  <c r="X348" i="15"/>
  <c r="Y348" i="15" s="1"/>
  <c r="AA348" i="15" s="1"/>
  <c r="X349" i="15"/>
  <c r="X350" i="15"/>
  <c r="Y350" i="15" s="1"/>
  <c r="AA350" i="15" s="1"/>
  <c r="X351" i="15"/>
  <c r="Y351" i="15" s="1"/>
  <c r="AA351" i="15" s="1"/>
  <c r="X352" i="15"/>
  <c r="Y352" i="15" s="1"/>
  <c r="AA352" i="15" s="1"/>
  <c r="X353" i="15"/>
  <c r="Y353" i="15" s="1"/>
  <c r="AA353" i="15" s="1"/>
  <c r="X354" i="15"/>
  <c r="X355" i="15"/>
  <c r="Y355" i="15" s="1"/>
  <c r="AA355" i="15" s="1"/>
  <c r="X356" i="15"/>
  <c r="Y356" i="15" s="1"/>
  <c r="AA356" i="15" s="1"/>
  <c r="X357" i="15"/>
  <c r="Y357" i="15" s="1"/>
  <c r="AA357" i="15" s="1"/>
  <c r="X358" i="15"/>
  <c r="Y358" i="15" s="1"/>
  <c r="AA358" i="15" s="1"/>
  <c r="X359" i="15"/>
  <c r="Y359" i="15" s="1"/>
  <c r="AA359" i="15" s="1"/>
  <c r="X360" i="15"/>
  <c r="Y360" i="15" s="1"/>
  <c r="AA360" i="15" s="1"/>
  <c r="X361" i="15"/>
  <c r="X362" i="15"/>
  <c r="Y362" i="15" s="1"/>
  <c r="AA362" i="15" s="1"/>
  <c r="X363" i="15"/>
  <c r="Y363" i="15" s="1"/>
  <c r="AA363" i="15" s="1"/>
  <c r="X364" i="15"/>
  <c r="X365" i="15"/>
  <c r="Y365" i="15" s="1"/>
  <c r="AA365" i="15" s="1"/>
  <c r="X366" i="15"/>
  <c r="Y366" i="15" s="1"/>
  <c r="AA366" i="15" s="1"/>
  <c r="X367" i="15"/>
  <c r="Y367" i="15" s="1"/>
  <c r="AA367" i="15" s="1"/>
  <c r="X368" i="15"/>
  <c r="Y368" i="15" s="1"/>
  <c r="AA368" i="15" s="1"/>
  <c r="X369" i="15"/>
  <c r="X370" i="15"/>
  <c r="Y370" i="15" s="1"/>
  <c r="AA370" i="15" s="1"/>
  <c r="X371" i="15"/>
  <c r="Y371" i="15" s="1"/>
  <c r="AA371" i="15" s="1"/>
  <c r="X372" i="15"/>
  <c r="Y372" i="15" s="1"/>
  <c r="AA372" i="15" s="1"/>
  <c r="X373" i="15"/>
  <c r="Y373" i="15" s="1"/>
  <c r="AA373" i="15" s="1"/>
  <c r="X374" i="15"/>
  <c r="Y374" i="15" s="1"/>
  <c r="AA374" i="15" s="1"/>
  <c r="X375" i="15"/>
  <c r="Y375" i="15" s="1"/>
  <c r="AA375" i="15" s="1"/>
  <c r="X376" i="15"/>
  <c r="Y376" i="15" s="1"/>
  <c r="AA376" i="15" s="1"/>
  <c r="X377" i="15"/>
  <c r="Y377" i="15" s="1"/>
  <c r="AA377" i="15" s="1"/>
  <c r="X378" i="15"/>
  <c r="Y378" i="15" s="1"/>
  <c r="AA378" i="15" s="1"/>
  <c r="X379" i="15"/>
  <c r="Y379" i="15" s="1"/>
  <c r="AA379" i="15" s="1"/>
  <c r="X380" i="15"/>
  <c r="Y380" i="15" s="1"/>
  <c r="AA380" i="15" s="1"/>
  <c r="X381" i="15"/>
  <c r="X382" i="15"/>
  <c r="Y382" i="15" s="1"/>
  <c r="AA382" i="15" s="1"/>
  <c r="X383" i="15"/>
  <c r="X384" i="15"/>
  <c r="Y384" i="15" s="1"/>
  <c r="AA384" i="15" s="1"/>
  <c r="X385" i="15"/>
  <c r="X386" i="15"/>
  <c r="Y386" i="15" s="1"/>
  <c r="AA386" i="15" s="1"/>
  <c r="X387" i="15"/>
  <c r="Y387" i="15" s="1"/>
  <c r="AA387" i="15" s="1"/>
  <c r="X388" i="15"/>
  <c r="X389" i="15"/>
  <c r="Y389" i="15" s="1"/>
  <c r="AA389" i="15" s="1"/>
  <c r="X390" i="15"/>
  <c r="X391" i="15"/>
  <c r="Y391" i="15" s="1"/>
  <c r="AA391" i="15" s="1"/>
  <c r="X392" i="15"/>
  <c r="Y392" i="15" s="1"/>
  <c r="AA392" i="15" s="1"/>
  <c r="X393" i="15"/>
  <c r="Y393" i="15" s="1"/>
  <c r="AA393" i="15" s="1"/>
  <c r="X394" i="15"/>
  <c r="Y394" i="15" s="1"/>
  <c r="AA394" i="15" s="1"/>
  <c r="X395" i="15"/>
  <c r="Y395" i="15" s="1"/>
  <c r="AA395" i="15" s="1"/>
  <c r="X396" i="15"/>
  <c r="Y396" i="15" s="1"/>
  <c r="AA396" i="15" s="1"/>
  <c r="X397" i="15"/>
  <c r="X398" i="15"/>
  <c r="Y398" i="15" s="1"/>
  <c r="AA398" i="15" s="1"/>
  <c r="X399" i="15"/>
  <c r="Y399" i="15" s="1"/>
  <c r="AA399" i="15" s="1"/>
  <c r="X400" i="15"/>
  <c r="X401" i="15"/>
  <c r="Y401" i="15" s="1"/>
  <c r="AA401" i="15" s="1"/>
  <c r="X402" i="15"/>
  <c r="Y402" i="15" s="1"/>
  <c r="AA402" i="15" s="1"/>
  <c r="X403" i="15"/>
  <c r="Y403" i="15" s="1"/>
  <c r="AA403" i="15" s="1"/>
  <c r="X404" i="15"/>
  <c r="X405" i="15"/>
  <c r="Y405" i="15" s="1"/>
  <c r="AA405" i="15" s="1"/>
  <c r="X406" i="15"/>
  <c r="Y406" i="15" s="1"/>
  <c r="AA406" i="15" s="1"/>
  <c r="X407" i="15"/>
  <c r="Y407" i="15" s="1"/>
  <c r="AA407" i="15" s="1"/>
  <c r="X408" i="15"/>
  <c r="Y408" i="15" s="1"/>
  <c r="AA408" i="15" s="1"/>
  <c r="X409" i="15"/>
  <c r="Y409" i="15" s="1"/>
  <c r="AA409" i="15" s="1"/>
  <c r="X410" i="15"/>
  <c r="X411" i="15"/>
  <c r="Y411" i="15" s="1"/>
  <c r="AA411" i="15" s="1"/>
  <c r="X412" i="15"/>
  <c r="Y412" i="15" s="1"/>
  <c r="AA412" i="15" s="1"/>
  <c r="X413" i="15"/>
  <c r="Y413" i="15" s="1"/>
  <c r="AA413" i="15" s="1"/>
  <c r="X414" i="15"/>
  <c r="X415" i="15"/>
  <c r="Y415" i="15" s="1"/>
  <c r="AA415" i="15" s="1"/>
  <c r="X416" i="15"/>
  <c r="Y416" i="15" s="1"/>
  <c r="AA416" i="15" s="1"/>
  <c r="X417" i="15"/>
  <c r="Y417" i="15" s="1"/>
  <c r="AA417" i="15" s="1"/>
  <c r="X418" i="15"/>
  <c r="Y418" i="15" s="1"/>
  <c r="AA418" i="15" s="1"/>
  <c r="X419" i="15"/>
  <c r="Y419" i="15" s="1"/>
  <c r="AA419" i="15" s="1"/>
  <c r="X420" i="15"/>
  <c r="Y420" i="15" s="1"/>
  <c r="AA420" i="15" s="1"/>
  <c r="X421" i="15"/>
  <c r="X422" i="15"/>
  <c r="Y422" i="15" s="1"/>
  <c r="AA422" i="15" s="1"/>
  <c r="X423" i="15"/>
  <c r="Y423" i="15" s="1"/>
  <c r="AA423" i="15" s="1"/>
  <c r="X424" i="15"/>
  <c r="Y424" i="15" s="1"/>
  <c r="AA424" i="15" s="1"/>
  <c r="X425" i="15"/>
  <c r="Y425" i="15" s="1"/>
  <c r="AA425" i="15" s="1"/>
  <c r="X426" i="15"/>
  <c r="Y426" i="15" s="1"/>
  <c r="AA426" i="15" s="1"/>
  <c r="X427" i="15"/>
  <c r="Y427" i="15" s="1"/>
  <c r="AA427" i="15" s="1"/>
  <c r="X428" i="15"/>
  <c r="X429" i="15"/>
  <c r="Y429" i="15" s="1"/>
  <c r="AA429" i="15" s="1"/>
  <c r="X430" i="15"/>
  <c r="Y430" i="15" s="1"/>
  <c r="AA430" i="15" s="1"/>
  <c r="X431" i="15"/>
  <c r="Y431" i="15" s="1"/>
  <c r="AA431" i="15" s="1"/>
  <c r="X432" i="15"/>
  <c r="Y432" i="15" s="1"/>
  <c r="AA432" i="15" s="1"/>
  <c r="X433" i="15"/>
  <c r="X434" i="15"/>
  <c r="Y434" i="15" s="1"/>
  <c r="AA434" i="15" s="1"/>
  <c r="X435" i="15"/>
  <c r="Y435" i="15" s="1"/>
  <c r="AA435" i="15" s="1"/>
  <c r="X436" i="15"/>
  <c r="X437" i="15"/>
  <c r="Y437" i="15" s="1"/>
  <c r="AA437" i="15" s="1"/>
  <c r="X438" i="15"/>
  <c r="Y438" i="15" s="1"/>
  <c r="AA438" i="15" s="1"/>
  <c r="X439" i="15"/>
  <c r="Y439" i="15" s="1"/>
  <c r="AA439" i="15" s="1"/>
  <c r="X440" i="15"/>
  <c r="Y440" i="15" s="1"/>
  <c r="AA440" i="15" s="1"/>
  <c r="X441" i="15"/>
  <c r="Y441" i="15" s="1"/>
  <c r="AA441" i="15" s="1"/>
  <c r="X442" i="15"/>
  <c r="Y442" i="15" s="1"/>
  <c r="AA442" i="15" s="1"/>
  <c r="X443" i="15"/>
  <c r="Y443" i="15" s="1"/>
  <c r="AA443" i="15" s="1"/>
  <c r="X444" i="15"/>
  <c r="Y444" i="15" s="1"/>
  <c r="AA444" i="15" s="1"/>
  <c r="X445" i="15"/>
  <c r="X446" i="15"/>
  <c r="Y446" i="15" s="1"/>
  <c r="AA446" i="15" s="1"/>
  <c r="X447" i="15"/>
  <c r="Y447" i="15" s="1"/>
  <c r="AA447" i="15" s="1"/>
  <c r="X448" i="15"/>
  <c r="X449" i="15"/>
  <c r="Y449" i="15" s="1"/>
  <c r="AA449" i="15" s="1"/>
  <c r="X450" i="15"/>
  <c r="X451" i="15"/>
  <c r="X452" i="15"/>
  <c r="Y452" i="15" s="1"/>
  <c r="AA452" i="15" s="1"/>
  <c r="X453" i="15"/>
  <c r="Y453" i="15" s="1"/>
  <c r="AA453" i="15" s="1"/>
  <c r="X454" i="15"/>
  <c r="Y454" i="15" s="1"/>
  <c r="AA454" i="15" s="1"/>
  <c r="X455" i="15"/>
  <c r="Y455" i="15" s="1"/>
  <c r="AA455" i="15" s="1"/>
  <c r="X456" i="15"/>
  <c r="Y456" i="15" s="1"/>
  <c r="AA456" i="15" s="1"/>
  <c r="X457" i="15"/>
  <c r="Y457" i="15" s="1"/>
  <c r="AA457" i="15" s="1"/>
  <c r="X458" i="15"/>
  <c r="Y458" i="15" s="1"/>
  <c r="AA458" i="15" s="1"/>
  <c r="X459" i="15"/>
  <c r="Y459" i="15" s="1"/>
  <c r="AA459" i="15" s="1"/>
  <c r="X460" i="15"/>
  <c r="X461" i="15"/>
  <c r="Y461" i="15" s="1"/>
  <c r="AA461" i="15" s="1"/>
  <c r="X462" i="15"/>
  <c r="Y462" i="15" s="1"/>
  <c r="AA462" i="15" s="1"/>
  <c r="X463" i="15"/>
  <c r="Y463" i="15" s="1"/>
  <c r="AA463" i="15" s="1"/>
  <c r="X464" i="15"/>
  <c r="Y464" i="15" s="1"/>
  <c r="AA464" i="15" s="1"/>
  <c r="X465" i="15"/>
  <c r="Y465" i="15" s="1"/>
  <c r="AA465" i="15" s="1"/>
  <c r="X466" i="15"/>
  <c r="Y466" i="15" s="1"/>
  <c r="AA466" i="15" s="1"/>
  <c r="X467" i="15"/>
  <c r="Y467" i="15" s="1"/>
  <c r="AA467" i="15" s="1"/>
  <c r="X468" i="15"/>
  <c r="Y468" i="15" s="1"/>
  <c r="AA468" i="15" s="1"/>
  <c r="X469" i="15"/>
  <c r="Y469" i="15" s="1"/>
  <c r="AA469" i="15" s="1"/>
  <c r="X470" i="15"/>
  <c r="Y470" i="15" s="1"/>
  <c r="AA470" i="15" s="1"/>
  <c r="X471" i="15"/>
  <c r="Y471" i="15" s="1"/>
  <c r="AA471" i="15" s="1"/>
  <c r="X472" i="15"/>
  <c r="Y472" i="15" s="1"/>
  <c r="AA472" i="15" s="1"/>
  <c r="X473" i="15"/>
  <c r="Y473" i="15" s="1"/>
  <c r="AA473" i="15" s="1"/>
  <c r="X474" i="15"/>
  <c r="X475" i="15"/>
  <c r="X476" i="15"/>
  <c r="X477" i="15"/>
  <c r="Y477" i="15" s="1"/>
  <c r="AA477" i="15" s="1"/>
  <c r="X478" i="15"/>
  <c r="Y478" i="15" s="1"/>
  <c r="AA478" i="15" s="1"/>
  <c r="X479" i="15"/>
  <c r="Y479" i="15" s="1"/>
  <c r="AA479" i="15" s="1"/>
  <c r="X480" i="15"/>
  <c r="Y480" i="15" s="1"/>
  <c r="AA480" i="15" s="1"/>
  <c r="X481" i="15"/>
  <c r="X482" i="15"/>
  <c r="Y482" i="15" s="1"/>
  <c r="AA482" i="15" s="1"/>
  <c r="X483" i="15"/>
  <c r="Y483" i="15" s="1"/>
  <c r="AA483" i="15" s="1"/>
  <c r="X484" i="15"/>
  <c r="Y484" i="15" s="1"/>
  <c r="AA484" i="15" s="1"/>
  <c r="X485" i="15"/>
  <c r="Y485" i="15" s="1"/>
  <c r="AA485" i="15" s="1"/>
  <c r="X486" i="15"/>
  <c r="Y486" i="15" s="1"/>
  <c r="AA486" i="15" s="1"/>
  <c r="X487" i="15"/>
  <c r="Y487" i="15" s="1"/>
  <c r="AA487" i="15" s="1"/>
  <c r="X488" i="15"/>
  <c r="Y488" i="15" s="1"/>
  <c r="AA488" i="15" s="1"/>
  <c r="X489" i="15"/>
  <c r="X490" i="15"/>
  <c r="Y490" i="15" s="1"/>
  <c r="AA490" i="15" s="1"/>
  <c r="X491" i="15"/>
  <c r="Y491" i="15" s="1"/>
  <c r="AA491" i="15" s="1"/>
  <c r="X492" i="15"/>
  <c r="Y492" i="15" s="1"/>
  <c r="AA492" i="15" s="1"/>
  <c r="X493" i="15"/>
  <c r="X494" i="15"/>
  <c r="Y494" i="15" s="1"/>
  <c r="AA494" i="15" s="1"/>
  <c r="X495" i="15"/>
  <c r="Y495" i="15" s="1"/>
  <c r="AA495" i="15" s="1"/>
  <c r="X496" i="15"/>
  <c r="Y496" i="15" s="1"/>
  <c r="AA496" i="15" s="1"/>
  <c r="X497" i="15"/>
  <c r="Y497" i="15" s="1"/>
  <c r="AA497" i="15" s="1"/>
  <c r="X498" i="15"/>
  <c r="Y498" i="15" s="1"/>
  <c r="AA498" i="15" s="1"/>
  <c r="X499" i="15"/>
  <c r="Y499" i="15" s="1"/>
  <c r="AA499" i="15" s="1"/>
  <c r="X500" i="15"/>
  <c r="Y500" i="15" s="1"/>
  <c r="AA500" i="15" s="1"/>
  <c r="X501" i="15"/>
  <c r="Y501" i="15" s="1"/>
  <c r="AA501" i="15" s="1"/>
  <c r="X502" i="15"/>
  <c r="Y502" i="15" s="1"/>
  <c r="AA502" i="15" s="1"/>
  <c r="X503" i="15"/>
  <c r="Y503" i="15" s="1"/>
  <c r="AA503" i="15" s="1"/>
  <c r="X504" i="15"/>
  <c r="Y504" i="15" s="1"/>
  <c r="AA504" i="15" s="1"/>
  <c r="X505" i="15"/>
  <c r="X506" i="15"/>
  <c r="Y506" i="15" s="1"/>
  <c r="AA506" i="15" s="1"/>
  <c r="X507" i="15"/>
  <c r="Y507" i="15" s="1"/>
  <c r="AA507" i="15" s="1"/>
  <c r="X508" i="15"/>
  <c r="X509" i="15"/>
  <c r="Y509" i="15" s="1"/>
  <c r="X510" i="15"/>
  <c r="Y510" i="15" s="1"/>
  <c r="AA510" i="15" s="1"/>
  <c r="X511" i="15"/>
  <c r="Y511" i="15" s="1"/>
  <c r="AA511" i="15" s="1"/>
  <c r="X512" i="15"/>
  <c r="X513" i="15"/>
  <c r="X514" i="15"/>
  <c r="Y514" i="15" s="1"/>
  <c r="AA514" i="15" s="1"/>
  <c r="X515" i="15"/>
  <c r="Y515" i="15" s="1"/>
  <c r="AA515" i="15" s="1"/>
  <c r="X516" i="15"/>
  <c r="Y516" i="15" s="1"/>
  <c r="AA516" i="15" s="1"/>
  <c r="X517" i="15"/>
  <c r="Y517" i="15" s="1"/>
  <c r="AA517" i="15" s="1"/>
  <c r="X518" i="15"/>
  <c r="Y518" i="15" s="1"/>
  <c r="AA518" i="15" s="1"/>
  <c r="X519" i="15"/>
  <c r="Y519" i="15" s="1"/>
  <c r="AA519" i="15" s="1"/>
  <c r="X520" i="15"/>
  <c r="X521" i="15"/>
  <c r="Y521" i="15" s="1"/>
  <c r="AA521" i="15" s="1"/>
  <c r="X522" i="15"/>
  <c r="Y522" i="15" s="1"/>
  <c r="AA522" i="15" s="1"/>
  <c r="X523" i="15"/>
  <c r="Y523" i="15" s="1"/>
  <c r="AA523" i="15" s="1"/>
  <c r="X524" i="15"/>
  <c r="Y524" i="15" s="1"/>
  <c r="AA524" i="15" s="1"/>
  <c r="X525" i="15"/>
  <c r="Y525" i="15" s="1"/>
  <c r="AA525" i="15" s="1"/>
  <c r="X526" i="15"/>
  <c r="Y526" i="15" s="1"/>
  <c r="AA526" i="15" s="1"/>
  <c r="X527" i="15"/>
  <c r="Y527" i="15" s="1"/>
  <c r="AA527" i="15" s="1"/>
  <c r="X528" i="15"/>
  <c r="X529" i="15"/>
  <c r="X530" i="15"/>
  <c r="Y530" i="15" s="1"/>
  <c r="AA530" i="15" s="1"/>
  <c r="X531" i="15"/>
  <c r="Y531" i="15" s="1"/>
  <c r="AA531" i="15" s="1"/>
  <c r="X532" i="15"/>
  <c r="Y532" i="15" s="1"/>
  <c r="AA532" i="15" s="1"/>
  <c r="X533" i="15"/>
  <c r="Y533" i="15" s="1"/>
  <c r="AA533" i="15" s="1"/>
  <c r="X534" i="15"/>
  <c r="Y534" i="15" s="1"/>
  <c r="AA534" i="15" s="1"/>
  <c r="X535" i="15"/>
  <c r="Y535" i="15" s="1"/>
  <c r="AA535" i="15" s="1"/>
  <c r="X536" i="15"/>
  <c r="Y536" i="15" s="1"/>
  <c r="AA536" i="15" s="1"/>
  <c r="X537" i="15"/>
  <c r="Y537" i="15" s="1"/>
  <c r="AA537" i="15" s="1"/>
  <c r="X538" i="15"/>
  <c r="X539" i="15"/>
  <c r="Y539" i="15" s="1"/>
  <c r="AA539" i="15" s="1"/>
  <c r="X540" i="15"/>
  <c r="Y540" i="15" s="1"/>
  <c r="AA540" i="15" s="1"/>
  <c r="X541" i="15"/>
  <c r="X542" i="15"/>
  <c r="Y542" i="15" s="1"/>
  <c r="AA542" i="15" s="1"/>
  <c r="X543" i="15"/>
  <c r="Y543" i="15" s="1"/>
  <c r="AA543" i="15" s="1"/>
  <c r="X544" i="15"/>
  <c r="X545" i="15"/>
  <c r="Y545" i="15" s="1"/>
  <c r="AA545" i="15" s="1"/>
  <c r="X546" i="15"/>
  <c r="X547" i="15"/>
  <c r="Y547" i="15" s="1"/>
  <c r="AA547" i="15" s="1"/>
  <c r="X548" i="15"/>
  <c r="Y548" i="15" s="1"/>
  <c r="AA548" i="15" s="1"/>
  <c r="X549" i="15"/>
  <c r="Y549" i="15" s="1"/>
  <c r="AA549" i="15" s="1"/>
  <c r="X550" i="15"/>
  <c r="Y550" i="15" s="1"/>
  <c r="AA550" i="15" s="1"/>
  <c r="X551" i="15"/>
  <c r="Y551" i="15" s="1"/>
  <c r="AA551" i="15" s="1"/>
  <c r="X552" i="15"/>
  <c r="Y552" i="15" s="1"/>
  <c r="AA552" i="15" s="1"/>
  <c r="X553" i="15"/>
  <c r="X554" i="15"/>
  <c r="Y554" i="15" s="1"/>
  <c r="AA554" i="15" s="1"/>
  <c r="X555" i="15"/>
  <c r="Y555" i="15" s="1"/>
  <c r="AA555" i="15" s="1"/>
  <c r="X556" i="15"/>
  <c r="Y556" i="15" s="1"/>
  <c r="AA556" i="15" s="1"/>
  <c r="X557" i="15"/>
  <c r="Y557" i="15" s="1"/>
  <c r="AA557" i="15" s="1"/>
  <c r="X558" i="15"/>
  <c r="Y558" i="15" s="1"/>
  <c r="AA558" i="15" s="1"/>
  <c r="X559" i="15"/>
  <c r="X560" i="15"/>
  <c r="Y560" i="15" s="1"/>
  <c r="AA560" i="15" s="1"/>
  <c r="X561" i="15"/>
  <c r="Y561" i="15" s="1"/>
  <c r="AA561" i="15" s="1"/>
  <c r="X562" i="15"/>
  <c r="Y562" i="15" s="1"/>
  <c r="AA562" i="15" s="1"/>
  <c r="X563" i="15"/>
  <c r="Y563" i="15" s="1"/>
  <c r="AA563" i="15" s="1"/>
  <c r="X564" i="15"/>
  <c r="Y564" i="15" s="1"/>
  <c r="AA564" i="15" s="1"/>
  <c r="X565" i="15"/>
  <c r="X566" i="15"/>
  <c r="Y566" i="15" s="1"/>
  <c r="AA566" i="15" s="1"/>
  <c r="X567" i="15"/>
  <c r="Y567" i="15" s="1"/>
  <c r="AA567" i="15" s="1"/>
  <c r="X568" i="15"/>
  <c r="Y568" i="15" s="1"/>
  <c r="AA568" i="15" s="1"/>
  <c r="X569" i="15"/>
  <c r="Y569" i="15" s="1"/>
  <c r="AA569" i="15" s="1"/>
  <c r="X570" i="15"/>
  <c r="Y570" i="15" s="1"/>
  <c r="AA570" i="15" s="1"/>
  <c r="X571" i="15"/>
  <c r="X572" i="15"/>
  <c r="X573" i="15"/>
  <c r="Y573" i="15" s="1"/>
  <c r="AA573" i="15" s="1"/>
  <c r="X574" i="15"/>
  <c r="Y574" i="15" s="1"/>
  <c r="AA574" i="15" s="1"/>
  <c r="X575" i="15"/>
  <c r="Y575" i="15" s="1"/>
  <c r="AA575" i="15" s="1"/>
  <c r="X576" i="15"/>
  <c r="Y576" i="15" s="1"/>
  <c r="AA576" i="15" s="1"/>
  <c r="X577" i="15"/>
  <c r="X578" i="15"/>
  <c r="Y578" i="15" s="1"/>
  <c r="AA578" i="15" s="1"/>
  <c r="X579" i="15"/>
  <c r="Y579" i="15" s="1"/>
  <c r="AA579" i="15" s="1"/>
  <c r="X580" i="15"/>
  <c r="Y580" i="15" s="1"/>
  <c r="AA580" i="15" s="1"/>
  <c r="X581" i="15"/>
  <c r="Y581" i="15" s="1"/>
  <c r="AA581" i="15" s="1"/>
  <c r="X582" i="15"/>
  <c r="Y582" i="15" s="1"/>
  <c r="AA582" i="15" s="1"/>
  <c r="X583" i="15"/>
  <c r="Y583" i="15" s="1"/>
  <c r="AA583" i="15" s="1"/>
  <c r="X584" i="15"/>
  <c r="Y584" i="15" s="1"/>
  <c r="AA584" i="15" s="1"/>
  <c r="X585" i="15"/>
  <c r="Y585" i="15" s="1"/>
  <c r="AA585" i="15" s="1"/>
  <c r="X586" i="15"/>
  <c r="Y586" i="15" s="1"/>
  <c r="AA586" i="15" s="1"/>
  <c r="X587" i="15"/>
  <c r="Y587" i="15" s="1"/>
  <c r="AA587" i="15" s="1"/>
  <c r="X588" i="15"/>
  <c r="Y588" i="15" s="1"/>
  <c r="AA588" i="15" s="1"/>
  <c r="X589" i="15"/>
  <c r="X590" i="15"/>
  <c r="Y590" i="15" s="1"/>
  <c r="AA590" i="15" s="1"/>
  <c r="X591" i="15"/>
  <c r="Y591" i="15" s="1"/>
  <c r="AA591" i="15" s="1"/>
  <c r="X592" i="15"/>
  <c r="X593" i="15"/>
  <c r="Y593" i="15" s="1"/>
  <c r="AA593" i="15" s="1"/>
  <c r="X594" i="15"/>
  <c r="X595" i="15"/>
  <c r="Y595" i="15" s="1"/>
  <c r="AA595" i="15" s="1"/>
  <c r="X596" i="15"/>
  <c r="Y596" i="15" s="1"/>
  <c r="AA596" i="15" s="1"/>
  <c r="X597" i="15"/>
  <c r="Y597" i="15" s="1"/>
  <c r="AA597" i="15" s="1"/>
  <c r="X598" i="15"/>
  <c r="Y598" i="15" s="1"/>
  <c r="AA598" i="15" s="1"/>
  <c r="X599" i="15"/>
  <c r="X600" i="15"/>
  <c r="Y600" i="15" s="1"/>
  <c r="AA600" i="15" s="1"/>
  <c r="X601" i="15"/>
  <c r="Y601" i="15" s="1"/>
  <c r="AA601" i="15" s="1"/>
  <c r="X602" i="15"/>
  <c r="Y602" i="15" s="1"/>
  <c r="AA602" i="15" s="1"/>
  <c r="X603" i="15"/>
  <c r="Y603" i="15" s="1"/>
  <c r="AA603" i="15" s="1"/>
  <c r="X604" i="15"/>
  <c r="X605" i="15"/>
  <c r="Y605" i="15" s="1"/>
  <c r="AA605" i="15" s="1"/>
  <c r="X606" i="15"/>
  <c r="Y606" i="15" s="1"/>
  <c r="AA606" i="15" s="1"/>
  <c r="X607" i="15"/>
  <c r="X608" i="15"/>
  <c r="Y608" i="15" s="1"/>
  <c r="AA608" i="15" s="1"/>
  <c r="X609" i="15"/>
  <c r="Y609" i="15" s="1"/>
  <c r="AA609" i="15" s="1"/>
  <c r="X610" i="15"/>
  <c r="Y610" i="15" s="1"/>
  <c r="AA610" i="15" s="1"/>
  <c r="X611" i="15"/>
  <c r="Y611" i="15" s="1"/>
  <c r="AA611" i="15" s="1"/>
  <c r="X612" i="15"/>
  <c r="Y612" i="15" s="1"/>
  <c r="AA612" i="15" s="1"/>
  <c r="X613" i="15"/>
  <c r="Y613" i="15" s="1"/>
  <c r="AA613" i="15" s="1"/>
  <c r="X614" i="15"/>
  <c r="Y614" i="15" s="1"/>
  <c r="AA614" i="15" s="1"/>
  <c r="X615" i="15"/>
  <c r="Y615" i="15" s="1"/>
  <c r="AA615" i="15" s="1"/>
  <c r="X616" i="15"/>
  <c r="X617" i="15"/>
  <c r="Y617" i="15" s="1"/>
  <c r="AA617" i="15" s="1"/>
  <c r="X618" i="15"/>
  <c r="X619" i="15"/>
  <c r="Y619" i="15" s="1"/>
  <c r="AA619" i="15" s="1"/>
  <c r="X620" i="15"/>
  <c r="X621" i="15"/>
  <c r="Y621" i="15" s="1"/>
  <c r="AA621" i="15" s="1"/>
  <c r="X622" i="15"/>
  <c r="Y622" i="15" s="1"/>
  <c r="AA622" i="15" s="1"/>
  <c r="X623" i="15"/>
  <c r="Y623" i="15" s="1"/>
  <c r="AA623" i="15" s="1"/>
  <c r="X624" i="15"/>
  <c r="Y624" i="15" s="1"/>
  <c r="AA624" i="15" s="1"/>
  <c r="X625" i="15"/>
  <c r="X626" i="15"/>
  <c r="Y626" i="15" s="1"/>
  <c r="AA626" i="15" s="1"/>
  <c r="X627" i="15"/>
  <c r="Y627" i="15" s="1"/>
  <c r="AA627" i="15" s="1"/>
  <c r="X628" i="15"/>
  <c r="Y628" i="15" s="1"/>
  <c r="AA628" i="15" s="1"/>
  <c r="X629" i="15"/>
  <c r="Y629" i="15" s="1"/>
  <c r="AA629" i="15" s="1"/>
  <c r="X630" i="15"/>
  <c r="Y630" i="15" s="1"/>
  <c r="AA630" i="15" s="1"/>
  <c r="X631" i="15"/>
  <c r="Y631" i="15" s="1"/>
  <c r="AA631" i="15" s="1"/>
  <c r="X632" i="15"/>
  <c r="Y632" i="15" s="1"/>
  <c r="AA632" i="15" s="1"/>
  <c r="X633" i="15"/>
  <c r="Y633" i="15" s="1"/>
  <c r="AA633" i="15" s="1"/>
  <c r="X634" i="15"/>
  <c r="Y634" i="15" s="1"/>
  <c r="AA634" i="15" s="1"/>
  <c r="X635" i="15"/>
  <c r="Y635" i="15" s="1"/>
  <c r="AA635" i="15" s="1"/>
  <c r="X636" i="15"/>
  <c r="Y636" i="15" s="1"/>
  <c r="AA636" i="15" s="1"/>
  <c r="X637" i="15"/>
  <c r="X638" i="15"/>
  <c r="Y638" i="15" s="1"/>
  <c r="AA638" i="15" s="1"/>
  <c r="X639" i="15"/>
  <c r="Y639" i="15" s="1"/>
  <c r="AA639" i="15" s="1"/>
  <c r="X640" i="15"/>
  <c r="Y640" i="15" s="1"/>
  <c r="AA640" i="15" s="1"/>
  <c r="X641" i="15"/>
  <c r="Y641" i="15" s="1"/>
  <c r="AA641" i="15" s="1"/>
  <c r="X642" i="15"/>
  <c r="Y642" i="15" s="1"/>
  <c r="AA642" i="15" s="1"/>
  <c r="X643" i="15"/>
  <c r="Y643" i="15" s="1"/>
  <c r="AA643" i="15" s="1"/>
  <c r="X644" i="15"/>
  <c r="Y644" i="15" s="1"/>
  <c r="AA644" i="15" s="1"/>
  <c r="X645" i="15"/>
  <c r="Y645" i="15" s="1"/>
  <c r="AA645" i="15" s="1"/>
  <c r="X646" i="15"/>
  <c r="Y646" i="15" s="1"/>
  <c r="AA646" i="15" s="1"/>
  <c r="X647" i="15"/>
  <c r="Y647" i="15" s="1"/>
  <c r="AA647" i="15" s="1"/>
  <c r="X648" i="15"/>
  <c r="Y648" i="15" s="1"/>
  <c r="AA648" i="15" s="1"/>
  <c r="X649" i="15"/>
  <c r="X650" i="15"/>
  <c r="Y650" i="15" s="1"/>
  <c r="AA650" i="15" s="1"/>
  <c r="X651" i="15"/>
  <c r="X652" i="15"/>
  <c r="X653" i="15"/>
  <c r="Y653" i="15" s="1"/>
  <c r="AA653" i="15" s="1"/>
  <c r="X654" i="15"/>
  <c r="X655" i="15"/>
  <c r="Y655" i="15" s="1"/>
  <c r="AA655" i="15" s="1"/>
  <c r="X656" i="15"/>
  <c r="Y656" i="15" s="1"/>
  <c r="AA656" i="15" s="1"/>
  <c r="X657" i="15"/>
  <c r="Y657" i="15" s="1"/>
  <c r="AA657" i="15" s="1"/>
  <c r="X658" i="15"/>
  <c r="Y658" i="15" s="1"/>
  <c r="AA658" i="15" s="1"/>
  <c r="X659" i="15"/>
  <c r="Y659" i="15" s="1"/>
  <c r="AA659" i="15" s="1"/>
  <c r="X660" i="15"/>
  <c r="Y660" i="15" s="1"/>
  <c r="AA660" i="15" s="1"/>
  <c r="X661" i="15"/>
  <c r="X662" i="15"/>
  <c r="Y662" i="15" s="1"/>
  <c r="AA662" i="15" s="1"/>
  <c r="X663" i="15"/>
  <c r="Y663" i="15" s="1"/>
  <c r="AA663" i="15" s="1"/>
  <c r="X664" i="15"/>
  <c r="X665" i="15"/>
  <c r="Y665" i="15" s="1"/>
  <c r="AA665" i="15" s="1"/>
  <c r="X666" i="15"/>
  <c r="Y666" i="15" s="1"/>
  <c r="AA666" i="15" s="1"/>
  <c r="X667" i="15"/>
  <c r="Y667" i="15" s="1"/>
  <c r="AA667" i="15" s="1"/>
  <c r="X668" i="15"/>
  <c r="Y668" i="15" s="1"/>
  <c r="X669" i="15"/>
  <c r="Y669" i="15" s="1"/>
  <c r="AA669" i="15" s="1"/>
  <c r="X670" i="15"/>
  <c r="Y670" i="15" s="1"/>
  <c r="AA670" i="15" s="1"/>
  <c r="X671" i="15"/>
  <c r="Y671" i="15" s="1"/>
  <c r="AA671" i="15" s="1"/>
  <c r="X672" i="15"/>
  <c r="Y672" i="15" s="1"/>
  <c r="AA672" i="15" s="1"/>
  <c r="X673" i="15"/>
  <c r="X674" i="15"/>
  <c r="Y674" i="15" s="1"/>
  <c r="AA674" i="15" s="1"/>
  <c r="X675" i="15"/>
  <c r="Y675" i="15" s="1"/>
  <c r="AA675" i="15" s="1"/>
  <c r="X676" i="15"/>
  <c r="X677" i="15"/>
  <c r="Y677" i="15" s="1"/>
  <c r="AA677" i="15" s="1"/>
  <c r="X678" i="15"/>
  <c r="Y678" i="15" s="1"/>
  <c r="AA678" i="15" s="1"/>
  <c r="X679" i="15"/>
  <c r="Y679" i="15" s="1"/>
  <c r="AA679" i="15" s="1"/>
  <c r="X680" i="15"/>
  <c r="Y680" i="15" s="1"/>
  <c r="AA680" i="15" s="1"/>
  <c r="X681" i="15"/>
  <c r="Y681" i="15" s="1"/>
  <c r="AA681" i="15" s="1"/>
  <c r="X682" i="15"/>
  <c r="Y682" i="15" s="1"/>
  <c r="AA682" i="15" s="1"/>
  <c r="X683" i="15"/>
  <c r="Y683" i="15" s="1"/>
  <c r="AA683" i="15" s="1"/>
  <c r="X684" i="15"/>
  <c r="Y684" i="15" s="1"/>
  <c r="AA684" i="15" s="1"/>
  <c r="X685" i="15"/>
  <c r="X686" i="15"/>
  <c r="X687" i="15"/>
  <c r="Y687" i="15" s="1"/>
  <c r="AA687" i="15" s="1"/>
  <c r="X688" i="15"/>
  <c r="X689" i="15"/>
  <c r="Y689" i="15" s="1"/>
  <c r="AA689" i="15" s="1"/>
  <c r="X690" i="15"/>
  <c r="Y690" i="15" s="1"/>
  <c r="AA690" i="15" s="1"/>
  <c r="X691" i="15"/>
  <c r="Y691" i="15" s="1"/>
  <c r="AA691" i="15" s="1"/>
  <c r="X692" i="15"/>
  <c r="Y692" i="15" s="1"/>
  <c r="AA692" i="15" s="1"/>
  <c r="X693" i="15"/>
  <c r="Y693" i="15" s="1"/>
  <c r="AA693" i="15" s="1"/>
  <c r="X694" i="15"/>
  <c r="Y694" i="15" s="1"/>
  <c r="AA694" i="15" s="1"/>
  <c r="X695" i="15"/>
  <c r="Y695" i="15" s="1"/>
  <c r="AA695" i="15" s="1"/>
  <c r="X696" i="15"/>
  <c r="Y696" i="15" s="1"/>
  <c r="AA696" i="15" s="1"/>
  <c r="X697" i="15"/>
  <c r="X698" i="15"/>
  <c r="Y698" i="15" s="1"/>
  <c r="AA698" i="15" s="1"/>
  <c r="X699" i="15"/>
  <c r="Y699" i="15" s="1"/>
  <c r="AA699" i="15" s="1"/>
  <c r="X700" i="15"/>
  <c r="X701" i="15"/>
  <c r="Y701" i="15" s="1"/>
  <c r="AA701" i="15" s="1"/>
  <c r="X702" i="15"/>
  <c r="Y702" i="15" s="1"/>
  <c r="AA702" i="15" s="1"/>
  <c r="X703" i="15"/>
  <c r="Y703" i="15" s="1"/>
  <c r="AA703" i="15" s="1"/>
  <c r="X704" i="15"/>
  <c r="X705" i="15"/>
  <c r="Y705" i="15" s="1"/>
  <c r="AA705" i="15" s="1"/>
  <c r="X706" i="15"/>
  <c r="Y706" i="15" s="1"/>
  <c r="AA706" i="15" s="1"/>
  <c r="X707" i="15"/>
  <c r="Y707" i="15" s="1"/>
  <c r="AA707" i="15" s="1"/>
  <c r="X708" i="15"/>
  <c r="Y708" i="15" s="1"/>
  <c r="AA708" i="15" s="1"/>
  <c r="X709" i="15"/>
  <c r="Y709" i="15" s="1"/>
  <c r="AA709" i="15" s="1"/>
  <c r="X710" i="15"/>
  <c r="Y710" i="15" s="1"/>
  <c r="AA710" i="15" s="1"/>
  <c r="X711" i="15"/>
  <c r="Y711" i="15" s="1"/>
  <c r="AA711" i="15" s="1"/>
  <c r="X712" i="15"/>
  <c r="X713" i="15"/>
  <c r="Y713" i="15" s="1"/>
  <c r="AA713" i="15" s="1"/>
  <c r="X714" i="15"/>
  <c r="Y714" i="15" s="1"/>
  <c r="AA714" i="15" s="1"/>
  <c r="X715" i="15"/>
  <c r="Y715" i="15" s="1"/>
  <c r="AA715" i="15" s="1"/>
  <c r="X716" i="15"/>
  <c r="Y716" i="15" s="1"/>
  <c r="AA716" i="15" s="1"/>
  <c r="X717" i="15"/>
  <c r="Y717" i="15" s="1"/>
  <c r="AA717" i="15" s="1"/>
  <c r="X718" i="15"/>
  <c r="Y718" i="15" s="1"/>
  <c r="AA718" i="15" s="1"/>
  <c r="X719" i="15"/>
  <c r="Y719" i="15" s="1"/>
  <c r="AA719" i="15" s="1"/>
  <c r="X720" i="15"/>
  <c r="Y720" i="15" s="1"/>
  <c r="AA720" i="15" s="1"/>
  <c r="X721" i="15"/>
  <c r="X722" i="15"/>
  <c r="Y722" i="15" s="1"/>
  <c r="AA722" i="15" s="1"/>
  <c r="X723" i="15"/>
  <c r="Y723" i="15" s="1"/>
  <c r="AA723" i="15" s="1"/>
  <c r="X724" i="15"/>
  <c r="X725" i="15"/>
  <c r="Y725" i="15" s="1"/>
  <c r="X726" i="15"/>
  <c r="X727" i="15"/>
  <c r="Y727" i="15" s="1"/>
  <c r="AA727" i="15" s="1"/>
  <c r="X728" i="15"/>
  <c r="Y728" i="15" s="1"/>
  <c r="AA728" i="15" s="1"/>
  <c r="X729" i="15"/>
  <c r="Y729" i="15" s="1"/>
  <c r="AA729" i="15" s="1"/>
  <c r="X730" i="15"/>
  <c r="Y730" i="15" s="1"/>
  <c r="AA730" i="15" s="1"/>
  <c r="X731" i="15"/>
  <c r="Y731" i="15" s="1"/>
  <c r="AA731" i="15" s="1"/>
  <c r="X732" i="15"/>
  <c r="Y732" i="15" s="1"/>
  <c r="AA732" i="15" s="1"/>
  <c r="X733" i="15"/>
  <c r="Y733" i="15" s="1"/>
  <c r="AA733" i="15" s="1"/>
  <c r="X734" i="15"/>
  <c r="Y734" i="15" s="1"/>
  <c r="AA734" i="15" s="1"/>
  <c r="X735" i="15"/>
  <c r="Y735" i="15" s="1"/>
  <c r="AA735" i="15" s="1"/>
  <c r="X736" i="15"/>
  <c r="Y736" i="15" s="1"/>
  <c r="AA736" i="15" s="1"/>
  <c r="X737" i="15"/>
  <c r="Y737" i="15" s="1"/>
  <c r="AA737" i="15" s="1"/>
  <c r="X738" i="15"/>
  <c r="X739" i="15"/>
  <c r="X740" i="15"/>
  <c r="X741" i="15"/>
  <c r="Y741" i="15" s="1"/>
  <c r="AA741" i="15" s="1"/>
  <c r="X742" i="15"/>
  <c r="Y742" i="15" s="1"/>
  <c r="AA742" i="15" s="1"/>
  <c r="X743" i="15"/>
  <c r="Y743" i="15" s="1"/>
  <c r="AA743" i="15" s="1"/>
  <c r="X744" i="15"/>
  <c r="Y744" i="15" s="1"/>
  <c r="AA744" i="15" s="1"/>
  <c r="X745" i="15"/>
  <c r="X746" i="15"/>
  <c r="Y746" i="15" s="1"/>
  <c r="AA746" i="15" s="1"/>
  <c r="X747" i="15"/>
  <c r="Y747" i="15" s="1"/>
  <c r="AA747" i="15" s="1"/>
  <c r="X748" i="15"/>
  <c r="Y748" i="15" s="1"/>
  <c r="AA748" i="15" s="1"/>
  <c r="X749" i="15"/>
  <c r="Y749" i="15" s="1"/>
  <c r="AA749" i="15" s="1"/>
  <c r="X750" i="15"/>
  <c r="Y750" i="15" s="1"/>
  <c r="AA750" i="15" s="1"/>
  <c r="X751" i="15"/>
  <c r="Y751" i="15" s="1"/>
  <c r="AA751" i="15" s="1"/>
  <c r="X752" i="15"/>
  <c r="X753" i="15"/>
  <c r="Y753" i="15" s="1"/>
  <c r="AA753" i="15" s="1"/>
  <c r="X754" i="15"/>
  <c r="Y754" i="15" s="1"/>
  <c r="AA754" i="15" s="1"/>
  <c r="X755" i="15"/>
  <c r="X756" i="15"/>
  <c r="Y756" i="15" s="1"/>
  <c r="AA756" i="15" s="1"/>
  <c r="X757" i="15"/>
  <c r="X758" i="15"/>
  <c r="Y758" i="15" s="1"/>
  <c r="AA758" i="15" s="1"/>
  <c r="X759" i="15"/>
  <c r="Y759" i="15" s="1"/>
  <c r="AA759" i="15" s="1"/>
  <c r="X760" i="15"/>
  <c r="Y760" i="15" s="1"/>
  <c r="AA760" i="15" s="1"/>
  <c r="X761" i="15"/>
  <c r="Y761" i="15" s="1"/>
  <c r="AA761" i="15" s="1"/>
  <c r="X762" i="15"/>
  <c r="Y762" i="15" s="1"/>
  <c r="AA762" i="15" s="1"/>
  <c r="X763" i="15"/>
  <c r="Y763" i="15" s="1"/>
  <c r="AA763" i="15" s="1"/>
  <c r="X764" i="15"/>
  <c r="Y764" i="15" s="1"/>
  <c r="AA764" i="15" s="1"/>
  <c r="X765" i="15"/>
  <c r="Y765" i="15" s="1"/>
  <c r="AA765" i="15" s="1"/>
  <c r="X766" i="15"/>
  <c r="Y766" i="15" s="1"/>
  <c r="AA766" i="15" s="1"/>
  <c r="X767" i="15"/>
  <c r="Y767" i="15" s="1"/>
  <c r="AA767" i="15" s="1"/>
  <c r="X768" i="15"/>
  <c r="Y768" i="15" s="1"/>
  <c r="AA768" i="15" s="1"/>
  <c r="X769" i="15"/>
  <c r="X770" i="15"/>
  <c r="Y770" i="15" s="1"/>
  <c r="AA770" i="15" s="1"/>
  <c r="X771" i="15"/>
  <c r="Y771" i="15" s="1"/>
  <c r="AA771" i="15" s="1"/>
  <c r="X772" i="15"/>
  <c r="Y772" i="15" s="1"/>
  <c r="AA772" i="15" s="1"/>
  <c r="X773" i="15"/>
  <c r="Y773" i="15" s="1"/>
  <c r="AA773" i="15" s="1"/>
  <c r="X774" i="15"/>
  <c r="Y774" i="15" s="1"/>
  <c r="AA774" i="15" s="1"/>
  <c r="X775" i="15"/>
  <c r="Y775" i="15" s="1"/>
  <c r="AA775" i="15" s="1"/>
  <c r="X776" i="15"/>
  <c r="Y776" i="15" s="1"/>
  <c r="AA776" i="15" s="1"/>
  <c r="X777" i="15"/>
  <c r="X778" i="15"/>
  <c r="Y778" i="15" s="1"/>
  <c r="AA778" i="15" s="1"/>
  <c r="X779" i="15"/>
  <c r="Y779" i="15" s="1"/>
  <c r="AA779" i="15" s="1"/>
  <c r="X780" i="15"/>
  <c r="Y780" i="15" s="1"/>
  <c r="AA780" i="15" s="1"/>
  <c r="X781" i="15"/>
  <c r="X782" i="15"/>
  <c r="Y782" i="15" s="1"/>
  <c r="AA782" i="15" s="1"/>
  <c r="X783" i="15"/>
  <c r="Y783" i="15" s="1"/>
  <c r="AA783" i="15" s="1"/>
  <c r="X784" i="15"/>
  <c r="X785" i="15"/>
  <c r="Y785" i="15" s="1"/>
  <c r="AA785" i="15" s="1"/>
  <c r="X786" i="15"/>
  <c r="Y786" i="15" s="1"/>
  <c r="AA786" i="15" s="1"/>
  <c r="X787" i="15"/>
  <c r="Y787" i="15" s="1"/>
  <c r="AA787" i="15" s="1"/>
  <c r="X788" i="15"/>
  <c r="Y788" i="15" s="1"/>
  <c r="AA788" i="15" s="1"/>
  <c r="X789" i="15"/>
  <c r="Y789" i="15" s="1"/>
  <c r="AA789" i="15" s="1"/>
  <c r="X790" i="15"/>
  <c r="Y790" i="15" s="1"/>
  <c r="AA790" i="15" s="1"/>
  <c r="X791" i="15"/>
  <c r="X792" i="15"/>
  <c r="Y792" i="15" s="1"/>
  <c r="AA792" i="15" s="1"/>
  <c r="X793" i="15"/>
  <c r="X794" i="15"/>
  <c r="Y794" i="15" s="1"/>
  <c r="AA794" i="15" s="1"/>
  <c r="X795" i="15"/>
  <c r="Y795" i="15" s="1"/>
  <c r="AA795" i="15" s="1"/>
  <c r="X796" i="15"/>
  <c r="X797" i="15"/>
  <c r="Y797" i="15" s="1"/>
  <c r="AA797" i="15" s="1"/>
  <c r="X798" i="15"/>
  <c r="Y798" i="15" s="1"/>
  <c r="AA798" i="15" s="1"/>
  <c r="X799" i="15"/>
  <c r="Y799" i="15" s="1"/>
  <c r="AA799" i="15" s="1"/>
  <c r="X800" i="15"/>
  <c r="Y800" i="15" s="1"/>
  <c r="AA800" i="15" s="1"/>
  <c r="X801" i="15"/>
  <c r="Y801" i="15" s="1"/>
  <c r="AA801" i="15" s="1"/>
  <c r="X802" i="15"/>
  <c r="Y802" i="15" s="1"/>
  <c r="AA802" i="15" s="1"/>
  <c r="X803" i="15"/>
  <c r="Y803" i="15" s="1"/>
  <c r="AA803" i="15" s="1"/>
  <c r="X804" i="15"/>
  <c r="Y804" i="15" s="1"/>
  <c r="AA804" i="15" s="1"/>
  <c r="X805" i="15"/>
  <c r="X806" i="15"/>
  <c r="Y806" i="15" s="1"/>
  <c r="AA806" i="15" s="1"/>
  <c r="X807" i="15"/>
  <c r="Y807" i="15" s="1"/>
  <c r="AA807" i="15" s="1"/>
  <c r="X808" i="15"/>
  <c r="X809" i="15"/>
  <c r="X810" i="15"/>
  <c r="X811" i="15"/>
  <c r="Y811" i="15" s="1"/>
  <c r="AA811" i="15" s="1"/>
  <c r="X812" i="15"/>
  <c r="Y812" i="15" s="1"/>
  <c r="AA812" i="15" s="1"/>
  <c r="X813" i="15"/>
  <c r="Y813" i="15" s="1"/>
  <c r="AA813" i="15" s="1"/>
  <c r="X814" i="15"/>
  <c r="Y814" i="15" s="1"/>
  <c r="AA814" i="15" s="1"/>
  <c r="X815" i="15"/>
  <c r="Y815" i="15" s="1"/>
  <c r="AA815" i="15" s="1"/>
  <c r="X816" i="15"/>
  <c r="Y816" i="15" s="1"/>
  <c r="AA816" i="15" s="1"/>
  <c r="X817" i="15"/>
  <c r="X818" i="15"/>
  <c r="Y818" i="15" s="1"/>
  <c r="AA818" i="15" s="1"/>
  <c r="X819" i="15"/>
  <c r="Y819" i="15" s="1"/>
  <c r="AA819" i="15" s="1"/>
  <c r="X820" i="15"/>
  <c r="Y820" i="15" s="1"/>
  <c r="AA820" i="15" s="1"/>
  <c r="X821" i="15"/>
  <c r="Y821" i="15" s="1"/>
  <c r="AA821" i="15" s="1"/>
  <c r="X822" i="15"/>
  <c r="Y822" i="15" s="1"/>
  <c r="AA822" i="15" s="1"/>
  <c r="X823" i="15"/>
  <c r="Y823" i="15" s="1"/>
  <c r="AA823" i="15" s="1"/>
  <c r="X824" i="15"/>
  <c r="Y824" i="15" s="1"/>
  <c r="AA824" i="15" s="1"/>
  <c r="X825" i="15"/>
  <c r="Y825" i="15" s="1"/>
  <c r="AA825" i="15" s="1"/>
  <c r="X826" i="15"/>
  <c r="Y826" i="15" s="1"/>
  <c r="AA826" i="15" s="1"/>
  <c r="X827" i="15"/>
  <c r="Y827" i="15" s="1"/>
  <c r="AA827" i="15" s="1"/>
  <c r="X828" i="15"/>
  <c r="X829" i="15"/>
  <c r="X830" i="15"/>
  <c r="Y830" i="15" s="1"/>
  <c r="AA830" i="15" s="1"/>
  <c r="X831" i="15"/>
  <c r="Y831" i="15" s="1"/>
  <c r="AA831" i="15" s="1"/>
  <c r="X832" i="15"/>
  <c r="X833" i="15"/>
  <c r="Y833" i="15" s="1"/>
  <c r="AA833" i="15" s="1"/>
  <c r="X834" i="15"/>
  <c r="X835" i="15"/>
  <c r="Y835" i="15" s="1"/>
  <c r="AA835" i="15" s="1"/>
  <c r="X836" i="15"/>
  <c r="Y836" i="15" s="1"/>
  <c r="AA836" i="15" s="1"/>
  <c r="X837" i="15"/>
  <c r="Y837" i="15" s="1"/>
  <c r="AA837" i="15" s="1"/>
  <c r="X838" i="15"/>
  <c r="Y838" i="15" s="1"/>
  <c r="AA838" i="15" s="1"/>
  <c r="X839" i="15"/>
  <c r="Y839" i="15" s="1"/>
  <c r="AA839" i="15" s="1"/>
  <c r="X840" i="15"/>
  <c r="Y840" i="15" s="1"/>
  <c r="AA840" i="15" s="1"/>
  <c r="X841" i="15"/>
  <c r="X842" i="15"/>
  <c r="Y842" i="15" s="1"/>
  <c r="AA842" i="15" s="1"/>
  <c r="X843" i="15"/>
  <c r="Y843" i="15" s="1"/>
  <c r="AA843" i="15" s="1"/>
  <c r="X844" i="15"/>
  <c r="X845" i="15"/>
  <c r="Y845" i="15" s="1"/>
  <c r="AA845" i="15" s="1"/>
  <c r="X846" i="15"/>
  <c r="Y846" i="15" s="1"/>
  <c r="AA846" i="15" s="1"/>
  <c r="X847" i="15"/>
  <c r="Y847" i="15" s="1"/>
  <c r="AA847" i="15" s="1"/>
  <c r="X848" i="15"/>
  <c r="Y848" i="15" s="1"/>
  <c r="AA848" i="15" s="1"/>
  <c r="X849" i="15"/>
  <c r="Y849" i="15" s="1"/>
  <c r="AA849" i="15" s="1"/>
  <c r="X850" i="15"/>
  <c r="Y850" i="15" s="1"/>
  <c r="AA850" i="15" s="1"/>
  <c r="X851" i="15"/>
  <c r="Y851" i="15" s="1"/>
  <c r="AA851" i="15" s="1"/>
  <c r="X852" i="15"/>
  <c r="Y852" i="15" s="1"/>
  <c r="AA852" i="15" s="1"/>
  <c r="X853" i="15"/>
  <c r="X854" i="15"/>
  <c r="Y854" i="15" s="1"/>
  <c r="AA854" i="15" s="1"/>
  <c r="X855" i="15"/>
  <c r="Y855" i="15" s="1"/>
  <c r="AA855" i="15" s="1"/>
  <c r="X856" i="15"/>
  <c r="X857" i="15"/>
  <c r="X858" i="15"/>
  <c r="X859" i="15"/>
  <c r="Y859" i="15" s="1"/>
  <c r="AA859" i="15" s="1"/>
  <c r="X860" i="15"/>
  <c r="Y860" i="15" s="1"/>
  <c r="AA860" i="15" s="1"/>
  <c r="X861" i="15"/>
  <c r="Y861" i="15" s="1"/>
  <c r="AA861" i="15" s="1"/>
  <c r="X862" i="15"/>
  <c r="Y862" i="15" s="1"/>
  <c r="AA862" i="15" s="1"/>
  <c r="X863" i="15"/>
  <c r="Y863" i="15" s="1"/>
  <c r="X864" i="15"/>
  <c r="Y864" i="15" s="1"/>
  <c r="AA864" i="15" s="1"/>
  <c r="X865" i="15"/>
  <c r="X866" i="15"/>
  <c r="Y866" i="15" s="1"/>
  <c r="AA866" i="15" s="1"/>
  <c r="X867" i="15"/>
  <c r="Y867" i="15" s="1"/>
  <c r="AA867" i="15" s="1"/>
  <c r="X868" i="15"/>
  <c r="Y868" i="15" s="1"/>
  <c r="AA868" i="15" s="1"/>
  <c r="X869" i="15"/>
  <c r="Y869" i="15" s="1"/>
  <c r="AA869" i="15" s="1"/>
  <c r="X870" i="15"/>
  <c r="Y870" i="15" s="1"/>
  <c r="AA870" i="15" s="1"/>
  <c r="X871" i="15"/>
  <c r="Y871" i="15" s="1"/>
  <c r="AA871" i="15" s="1"/>
  <c r="X872" i="15"/>
  <c r="Y872" i="15" s="1"/>
  <c r="AA872" i="15" s="1"/>
  <c r="X873" i="15"/>
  <c r="Y873" i="15" s="1"/>
  <c r="AA873" i="15" s="1"/>
  <c r="X874" i="15"/>
  <c r="Y874" i="15" s="1"/>
  <c r="AA874" i="15" s="1"/>
  <c r="X875" i="15"/>
  <c r="Y875" i="15" s="1"/>
  <c r="AA875" i="15" s="1"/>
  <c r="X876" i="15"/>
  <c r="Y876" i="15" s="1"/>
  <c r="AA876" i="15" s="1"/>
  <c r="X877" i="15"/>
  <c r="X878" i="15"/>
  <c r="Y878" i="15" s="1"/>
  <c r="AA878" i="15" s="1"/>
  <c r="X879" i="15"/>
  <c r="Y879" i="15" s="1"/>
  <c r="AA879" i="15" s="1"/>
  <c r="X880" i="15"/>
  <c r="X881" i="15"/>
  <c r="Y881" i="15" s="1"/>
  <c r="AA881" i="15" s="1"/>
  <c r="X882" i="15"/>
  <c r="X883" i="15"/>
  <c r="Y883" i="15" s="1"/>
  <c r="AA883" i="15" s="1"/>
  <c r="X884" i="15"/>
  <c r="Y884" i="15" s="1"/>
  <c r="X885" i="15"/>
  <c r="Y885" i="15" s="1"/>
  <c r="AA885" i="15" s="1"/>
  <c r="X886" i="15"/>
  <c r="Y886" i="15" s="1"/>
  <c r="AA886" i="15" s="1"/>
  <c r="X887" i="15"/>
  <c r="X888" i="15"/>
  <c r="X889" i="15"/>
  <c r="X890" i="15"/>
  <c r="Y890" i="15" s="1"/>
  <c r="AA890" i="15" s="1"/>
  <c r="X891" i="15"/>
  <c r="Y891" i="15" s="1"/>
  <c r="AA891" i="15" s="1"/>
  <c r="X892" i="15"/>
  <c r="X893" i="15"/>
  <c r="Y893" i="15" s="1"/>
  <c r="AA893" i="15" s="1"/>
  <c r="X894" i="15"/>
  <c r="Y894" i="15" s="1"/>
  <c r="AA894" i="15" s="1"/>
  <c r="X895" i="15"/>
  <c r="Y895" i="15" s="1"/>
  <c r="AA895" i="15" s="1"/>
  <c r="X896" i="15"/>
  <c r="Y896" i="15" s="1"/>
  <c r="AA896" i="15" s="1"/>
  <c r="X897" i="15"/>
  <c r="Y897" i="15" s="1"/>
  <c r="AA897" i="15" s="1"/>
  <c r="X898" i="15"/>
  <c r="Y898" i="15" s="1"/>
  <c r="AA898" i="15" s="1"/>
  <c r="X899" i="15"/>
  <c r="Y899" i="15" s="1"/>
  <c r="AA899" i="15" s="1"/>
  <c r="X900" i="15"/>
  <c r="Y900" i="15" s="1"/>
  <c r="AA900" i="15" s="1"/>
  <c r="X901" i="15"/>
  <c r="X902" i="15"/>
  <c r="Y902" i="15" s="1"/>
  <c r="AA902" i="15" s="1"/>
  <c r="X903" i="15"/>
  <c r="Y903" i="15" s="1"/>
  <c r="AA903" i="15" s="1"/>
  <c r="X904" i="15"/>
  <c r="X905" i="15"/>
  <c r="X906" i="15"/>
  <c r="X907" i="15"/>
  <c r="Y907" i="15" s="1"/>
  <c r="AA907" i="15" s="1"/>
  <c r="X908" i="15"/>
  <c r="Y908" i="15" s="1"/>
  <c r="AA908" i="15" s="1"/>
  <c r="X909" i="15"/>
  <c r="Y909" i="15" s="1"/>
  <c r="AA909" i="15" s="1"/>
  <c r="X910" i="15"/>
  <c r="Y910" i="15" s="1"/>
  <c r="AA910" i="15" s="1"/>
  <c r="X911" i="15"/>
  <c r="Y911" i="15" s="1"/>
  <c r="AA911" i="15" s="1"/>
  <c r="X912" i="15"/>
  <c r="Y912" i="15" s="1"/>
  <c r="AA912" i="15" s="1"/>
  <c r="X913" i="15"/>
  <c r="X914" i="15"/>
  <c r="Y914" i="15" s="1"/>
  <c r="AA914" i="15" s="1"/>
  <c r="X915" i="15"/>
  <c r="Y915" i="15" s="1"/>
  <c r="AA915" i="15" s="1"/>
  <c r="X916" i="15"/>
  <c r="Y916" i="15" s="1"/>
  <c r="AA916" i="15" s="1"/>
  <c r="X917" i="15"/>
  <c r="Y917" i="15" s="1"/>
  <c r="AA917" i="15" s="1"/>
  <c r="X918" i="15"/>
  <c r="Y918" i="15" s="1"/>
  <c r="AA918" i="15" s="1"/>
  <c r="X919" i="15"/>
  <c r="Y919" i="15" s="1"/>
  <c r="AA919" i="15" s="1"/>
  <c r="X920" i="15"/>
  <c r="Y920" i="15" s="1"/>
  <c r="AA920" i="15" s="1"/>
  <c r="X921" i="15"/>
  <c r="Y921" i="15" s="1"/>
  <c r="AA921" i="15" s="1"/>
  <c r="X922" i="15"/>
  <c r="Y922" i="15" s="1"/>
  <c r="AA922" i="15" s="1"/>
  <c r="X923" i="15"/>
  <c r="Y923" i="15" s="1"/>
  <c r="AA923" i="15" s="1"/>
  <c r="X924" i="15"/>
  <c r="Y924" i="15" s="1"/>
  <c r="AA924" i="15" s="1"/>
  <c r="X925" i="15"/>
  <c r="X926" i="15"/>
  <c r="Y926" i="15" s="1"/>
  <c r="AA926" i="15" s="1"/>
  <c r="X927" i="15"/>
  <c r="Y927" i="15" s="1"/>
  <c r="AA927" i="15" s="1"/>
  <c r="X928" i="15"/>
  <c r="X929" i="15"/>
  <c r="Y929" i="15" s="1"/>
  <c r="AA929" i="15" s="1"/>
  <c r="X930" i="15"/>
  <c r="X931" i="15"/>
  <c r="Y931" i="15" s="1"/>
  <c r="AA931" i="15" s="1"/>
  <c r="X932" i="15"/>
  <c r="Y932" i="15" s="1"/>
  <c r="AA932" i="15" s="1"/>
  <c r="X933" i="15"/>
  <c r="Y933" i="15" s="1"/>
  <c r="AA933" i="15" s="1"/>
  <c r="X934" i="15"/>
  <c r="Y934" i="15" s="1"/>
  <c r="AA934" i="15" s="1"/>
  <c r="X935" i="15"/>
  <c r="Y935" i="15" s="1"/>
  <c r="AA935" i="15" s="1"/>
  <c r="X936" i="15"/>
  <c r="X937" i="15"/>
  <c r="X938" i="15"/>
  <c r="Y938" i="15" s="1"/>
  <c r="AA938" i="15" s="1"/>
  <c r="X939" i="15"/>
  <c r="Y939" i="15" s="1"/>
  <c r="AA939" i="15" s="1"/>
  <c r="X940" i="15"/>
  <c r="X941" i="15"/>
  <c r="Y941" i="15" s="1"/>
  <c r="X942" i="15"/>
  <c r="Y942" i="15" s="1"/>
  <c r="AA942" i="15" s="1"/>
  <c r="X943" i="15"/>
  <c r="Y943" i="15" s="1"/>
  <c r="AA943" i="15" s="1"/>
  <c r="X944" i="15"/>
  <c r="Y944" i="15" s="1"/>
  <c r="X945" i="15"/>
  <c r="Y945" i="15" s="1"/>
  <c r="AA945" i="15" s="1"/>
  <c r="X946" i="15"/>
  <c r="Y946" i="15" s="1"/>
  <c r="AA946" i="15" s="1"/>
  <c r="X947" i="15"/>
  <c r="Y947" i="15" s="1"/>
  <c r="AA947" i="15" s="1"/>
  <c r="X948" i="15"/>
  <c r="Y948" i="15" s="1"/>
  <c r="AA948" i="15" s="1"/>
  <c r="X949" i="15"/>
  <c r="X950" i="15"/>
  <c r="Y950" i="15" s="1"/>
  <c r="AA950" i="15" s="1"/>
  <c r="X951" i="15"/>
  <c r="Y951" i="15" s="1"/>
  <c r="AA951" i="15" s="1"/>
  <c r="X952" i="15"/>
  <c r="X953" i="15"/>
  <c r="X954" i="15"/>
  <c r="X955" i="15"/>
  <c r="Y955" i="15" s="1"/>
  <c r="AA955" i="15" s="1"/>
  <c r="X956" i="15"/>
  <c r="Y956" i="15" s="1"/>
  <c r="AA956" i="15" s="1"/>
  <c r="X957" i="15"/>
  <c r="Y957" i="15" s="1"/>
  <c r="AA957" i="15" s="1"/>
  <c r="X958" i="15"/>
  <c r="Y958" i="15" s="1"/>
  <c r="AA958" i="15" s="1"/>
  <c r="X959" i="15"/>
  <c r="Y959" i="15" s="1"/>
  <c r="AA959" i="15" s="1"/>
  <c r="X960" i="15"/>
  <c r="Y960" i="15" s="1"/>
  <c r="AA960" i="15" s="1"/>
  <c r="X961" i="15"/>
  <c r="X962" i="15"/>
  <c r="Y962" i="15" s="1"/>
  <c r="AA962" i="15" s="1"/>
  <c r="X963" i="15"/>
  <c r="Y963" i="15" s="1"/>
  <c r="AA963" i="15" s="1"/>
  <c r="X964" i="15"/>
  <c r="Y964" i="15" s="1"/>
  <c r="AA964" i="15" s="1"/>
  <c r="X965" i="15"/>
  <c r="Y965" i="15" s="1"/>
  <c r="AA965" i="15" s="1"/>
  <c r="X966" i="15"/>
  <c r="Y966" i="15" s="1"/>
  <c r="AA966" i="15" s="1"/>
  <c r="X967" i="15"/>
  <c r="Y967" i="15" s="1"/>
  <c r="AA967" i="15" s="1"/>
  <c r="X968" i="15"/>
  <c r="Y968" i="15" s="1"/>
  <c r="AA968" i="15" s="1"/>
  <c r="X969" i="15"/>
  <c r="Y969" i="15" s="1"/>
  <c r="AA969" i="15" s="1"/>
  <c r="X970" i="15"/>
  <c r="Y970" i="15" s="1"/>
  <c r="AA970" i="15" s="1"/>
  <c r="X971" i="15"/>
  <c r="Y971" i="15" s="1"/>
  <c r="AA971" i="15" s="1"/>
  <c r="X972" i="15"/>
  <c r="Y972" i="15" s="1"/>
  <c r="AA972" i="15" s="1"/>
  <c r="X973" i="15"/>
  <c r="X974" i="15"/>
  <c r="Y974" i="15" s="1"/>
  <c r="AA974" i="15" s="1"/>
  <c r="X975" i="15"/>
  <c r="Y975" i="15" s="1"/>
  <c r="AA975" i="15" s="1"/>
  <c r="X976" i="15"/>
  <c r="X977" i="15"/>
  <c r="Y977" i="15" s="1"/>
  <c r="AA977" i="15" s="1"/>
  <c r="X978" i="15"/>
  <c r="X979" i="15"/>
  <c r="Y979" i="15" s="1"/>
  <c r="AA979" i="15" s="1"/>
  <c r="X980" i="15"/>
  <c r="Y980" i="15" s="1"/>
  <c r="AA980" i="15" s="1"/>
  <c r="X981" i="15"/>
  <c r="Y981" i="15" s="1"/>
  <c r="AA981" i="15" s="1"/>
  <c r="X982" i="15"/>
  <c r="Y982" i="15" s="1"/>
  <c r="AA982" i="15" s="1"/>
  <c r="X983" i="15"/>
  <c r="X984" i="15"/>
  <c r="Y984" i="15" s="1"/>
  <c r="AA984" i="15" s="1"/>
  <c r="X985" i="15"/>
  <c r="X986" i="15"/>
  <c r="Y986" i="15" s="1"/>
  <c r="AA986" i="15" s="1"/>
  <c r="X987" i="15"/>
  <c r="Y987" i="15" s="1"/>
  <c r="AA987" i="15" s="1"/>
  <c r="X988" i="15"/>
  <c r="X989" i="15"/>
  <c r="Y989" i="15" s="1"/>
  <c r="AA989" i="15" s="1"/>
  <c r="X990" i="15"/>
  <c r="Y990" i="15" s="1"/>
  <c r="AA990" i="15" s="1"/>
  <c r="X991" i="15"/>
  <c r="Y991" i="15" s="1"/>
  <c r="AA991" i="15" s="1"/>
  <c r="X992" i="15"/>
  <c r="Y992" i="15" s="1"/>
  <c r="AA992" i="15" s="1"/>
  <c r="X993" i="15"/>
  <c r="Y993" i="15" s="1"/>
  <c r="AA993" i="15" s="1"/>
  <c r="X994" i="15"/>
  <c r="Y994" i="15" s="1"/>
  <c r="AA994" i="15" s="1"/>
  <c r="X995" i="15"/>
  <c r="Y995" i="15" s="1"/>
  <c r="AA995" i="15" s="1"/>
  <c r="X996" i="15"/>
  <c r="Y996" i="15" s="1"/>
  <c r="AA996" i="15" s="1"/>
  <c r="X997" i="15"/>
  <c r="X998" i="15"/>
  <c r="Y998" i="15" s="1"/>
  <c r="AA998" i="15" s="1"/>
  <c r="X999" i="15"/>
  <c r="Y999" i="15" s="1"/>
  <c r="AA999" i="15" s="1"/>
  <c r="X1000" i="15"/>
  <c r="X1001" i="15"/>
  <c r="X1002" i="15"/>
  <c r="X1003" i="15"/>
  <c r="Y1003" i="15" s="1"/>
  <c r="AA1003" i="15" s="1"/>
  <c r="X1004" i="15"/>
  <c r="Y1004" i="15" s="1"/>
  <c r="AA1004" i="15" s="1"/>
  <c r="X1005" i="15"/>
  <c r="Y1005" i="15" s="1"/>
  <c r="AA1005" i="15" s="1"/>
  <c r="X1006" i="15"/>
  <c r="Y1006" i="15" s="1"/>
  <c r="AA1006" i="15" s="1"/>
  <c r="W8" i="15"/>
  <c r="W21" i="15"/>
  <c r="W30" i="15"/>
  <c r="W32" i="15"/>
  <c r="W33" i="15"/>
  <c r="W37" i="15"/>
  <c r="W59" i="15"/>
  <c r="W62" i="15"/>
  <c r="W68" i="15"/>
  <c r="W70" i="15"/>
  <c r="W83" i="15"/>
  <c r="W85" i="15"/>
  <c r="W87" i="15"/>
  <c r="W110" i="15"/>
  <c r="W128" i="15"/>
  <c r="W134" i="15"/>
  <c r="W162" i="15"/>
  <c r="W163" i="15"/>
  <c r="W166" i="15"/>
  <c r="W169" i="15"/>
  <c r="W191" i="15"/>
  <c r="W201" i="15"/>
  <c r="W207" i="15"/>
  <c r="W214" i="15"/>
  <c r="W217" i="15"/>
  <c r="W219" i="15"/>
  <c r="W242" i="15"/>
  <c r="W247" i="15"/>
  <c r="W259" i="15"/>
  <c r="W267" i="15"/>
  <c r="W268" i="15"/>
  <c r="W285" i="15"/>
  <c r="W295" i="15"/>
  <c r="W306" i="15"/>
  <c r="W310" i="15"/>
  <c r="W326" i="15"/>
  <c r="W330" i="15"/>
  <c r="W338" i="15"/>
  <c r="W345" i="15"/>
  <c r="W347" i="15"/>
  <c r="W349" i="15"/>
  <c r="W352" i="15"/>
  <c r="W374" i="15"/>
  <c r="W382" i="15"/>
  <c r="W398" i="15"/>
  <c r="W399" i="15"/>
  <c r="W426" i="15"/>
  <c r="W427" i="15"/>
  <c r="W442" i="15"/>
  <c r="W448" i="15"/>
  <c r="W463" i="15"/>
  <c r="W476" i="15"/>
  <c r="W477" i="15"/>
  <c r="W483" i="15"/>
  <c r="W487" i="15"/>
  <c r="W506" i="15"/>
  <c r="W515" i="15"/>
  <c r="W526" i="15"/>
  <c r="W530" i="15"/>
  <c r="W532" i="15"/>
  <c r="W551" i="15"/>
  <c r="W558" i="15"/>
  <c r="W572" i="15"/>
  <c r="W573" i="15"/>
  <c r="W595" i="15"/>
  <c r="W596" i="15"/>
  <c r="W598" i="15"/>
  <c r="W607" i="15"/>
  <c r="W608" i="15"/>
  <c r="W613" i="15"/>
  <c r="W630" i="15"/>
  <c r="W638" i="15"/>
  <c r="W643" i="15"/>
  <c r="W646" i="15"/>
  <c r="W647" i="15"/>
  <c r="W651" i="15"/>
  <c r="W669" i="15"/>
  <c r="W690" i="15"/>
  <c r="W692" i="15"/>
  <c r="W714" i="15"/>
  <c r="W715" i="15"/>
  <c r="W716" i="15"/>
  <c r="W730" i="15"/>
  <c r="W735" i="15"/>
  <c r="W758" i="15"/>
  <c r="W765" i="15"/>
  <c r="W767" i="15"/>
  <c r="W769" i="15"/>
  <c r="W787" i="15"/>
  <c r="W794" i="15"/>
  <c r="W801" i="15"/>
  <c r="W806" i="15"/>
  <c r="W810" i="15"/>
  <c r="W834" i="15"/>
  <c r="W836" i="15"/>
  <c r="W847" i="15"/>
  <c r="W853" i="15"/>
  <c r="W854" i="15"/>
  <c r="W871" i="15"/>
  <c r="W874" i="15"/>
  <c r="W879" i="15"/>
  <c r="W885" i="15"/>
  <c r="W886" i="15"/>
  <c r="W908" i="15"/>
  <c r="W918" i="15"/>
  <c r="W922" i="15"/>
  <c r="W926" i="15"/>
  <c r="W931" i="15"/>
  <c r="W954" i="15"/>
  <c r="W957" i="15"/>
  <c r="W967" i="15"/>
  <c r="W970" i="15"/>
  <c r="W974" i="15"/>
  <c r="W991" i="15"/>
  <c r="W992" i="15"/>
  <c r="W993" i="15"/>
  <c r="W1003" i="15"/>
  <c r="V6" i="15"/>
  <c r="V38" i="15"/>
  <c r="V39" i="15"/>
  <c r="V62" i="15"/>
  <c r="V75" i="15"/>
  <c r="V78" i="15"/>
  <c r="V98" i="15"/>
  <c r="V102" i="15"/>
  <c r="V110" i="15"/>
  <c r="V115" i="15"/>
  <c r="V116" i="15"/>
  <c r="V138" i="15"/>
  <c r="V151" i="15"/>
  <c r="V223" i="15"/>
  <c r="V242" i="15"/>
  <c r="V254" i="15"/>
  <c r="V258" i="15"/>
  <c r="V282" i="15"/>
  <c r="V286" i="15"/>
  <c r="V319" i="15"/>
  <c r="V339" i="15"/>
  <c r="V351" i="15"/>
  <c r="V416" i="15"/>
  <c r="V442" i="15"/>
  <c r="V444" i="15"/>
  <c r="V458" i="15"/>
  <c r="V467" i="15"/>
  <c r="V486" i="15"/>
  <c r="V514" i="15"/>
  <c r="V520" i="15"/>
  <c r="V534" i="15"/>
  <c r="V542" i="15"/>
  <c r="V590" i="15"/>
  <c r="V626" i="15"/>
  <c r="V627" i="15"/>
  <c r="V630" i="15"/>
  <c r="V634" i="15"/>
  <c r="V654" i="15"/>
  <c r="V666" i="15"/>
  <c r="V675" i="15"/>
  <c r="V676" i="15"/>
  <c r="V690" i="15"/>
  <c r="V694" i="15"/>
  <c r="V695" i="15"/>
  <c r="V696" i="15"/>
  <c r="V710" i="15"/>
  <c r="V714" i="15"/>
  <c r="V718" i="15"/>
  <c r="V730" i="15"/>
  <c r="V738" i="15"/>
  <c r="V758" i="15"/>
  <c r="V770" i="15"/>
  <c r="V774" i="15"/>
  <c r="V776" i="15"/>
  <c r="V794" i="15"/>
  <c r="V795" i="15"/>
  <c r="V806" i="15"/>
  <c r="V807" i="15"/>
  <c r="V810" i="15"/>
  <c r="V812" i="15"/>
  <c r="V822" i="15"/>
  <c r="V826" i="15"/>
  <c r="V827" i="15"/>
  <c r="V828" i="15"/>
  <c r="V846" i="15"/>
  <c r="V858" i="15"/>
  <c r="V862" i="15"/>
  <c r="V863" i="15"/>
  <c r="V874" i="15"/>
  <c r="V878" i="15"/>
  <c r="V896" i="15"/>
  <c r="V910" i="15"/>
  <c r="V911" i="15"/>
  <c r="V926" i="15"/>
  <c r="V943" i="15"/>
  <c r="V950" i="15"/>
  <c r="V958" i="15"/>
  <c r="V986" i="15"/>
  <c r="V987" i="15"/>
  <c r="V998" i="15"/>
  <c r="V999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765" i="15"/>
  <c r="U766" i="15"/>
  <c r="U767" i="15"/>
  <c r="U768" i="15"/>
  <c r="U769" i="15"/>
  <c r="U770" i="15"/>
  <c r="U771" i="15"/>
  <c r="U772" i="15"/>
  <c r="U773" i="15"/>
  <c r="U774" i="15"/>
  <c r="U775" i="15"/>
  <c r="U776" i="15"/>
  <c r="U777" i="15"/>
  <c r="U778" i="15"/>
  <c r="U779" i="15"/>
  <c r="U780" i="15"/>
  <c r="U781" i="15"/>
  <c r="U782" i="15"/>
  <c r="U783" i="15"/>
  <c r="U784" i="15"/>
  <c r="U785" i="15"/>
  <c r="U786" i="15"/>
  <c r="U787" i="15"/>
  <c r="U788" i="15"/>
  <c r="U789" i="15"/>
  <c r="U790" i="15"/>
  <c r="U791" i="15"/>
  <c r="U792" i="15"/>
  <c r="U793" i="15"/>
  <c r="U794" i="15"/>
  <c r="U795" i="15"/>
  <c r="U796" i="15"/>
  <c r="U797" i="15"/>
  <c r="U798" i="15"/>
  <c r="U799" i="15"/>
  <c r="U800" i="15"/>
  <c r="U801" i="15"/>
  <c r="U802" i="15"/>
  <c r="U803" i="15"/>
  <c r="U804" i="15"/>
  <c r="U805" i="15"/>
  <c r="U806" i="15"/>
  <c r="U807" i="15"/>
  <c r="U808" i="15"/>
  <c r="U809" i="15"/>
  <c r="U810" i="15"/>
  <c r="U811" i="15"/>
  <c r="U812" i="15"/>
  <c r="U813" i="15"/>
  <c r="U814" i="15"/>
  <c r="U815" i="15"/>
  <c r="U816" i="15"/>
  <c r="U817" i="15"/>
  <c r="U818" i="15"/>
  <c r="U819" i="15"/>
  <c r="U820" i="15"/>
  <c r="U821" i="15"/>
  <c r="U822" i="15"/>
  <c r="U823" i="15"/>
  <c r="U824" i="15"/>
  <c r="U825" i="15"/>
  <c r="U826" i="15"/>
  <c r="U827" i="15"/>
  <c r="U828" i="15"/>
  <c r="U829" i="15"/>
  <c r="U830" i="15"/>
  <c r="U831" i="15"/>
  <c r="U832" i="15"/>
  <c r="U833" i="15"/>
  <c r="U834" i="15"/>
  <c r="U835" i="15"/>
  <c r="U836" i="15"/>
  <c r="U837" i="15"/>
  <c r="U838" i="15"/>
  <c r="U839" i="15"/>
  <c r="U840" i="15"/>
  <c r="U841" i="15"/>
  <c r="U842" i="15"/>
  <c r="U843" i="15"/>
  <c r="U844" i="15"/>
  <c r="U845" i="15"/>
  <c r="U846" i="15"/>
  <c r="U847" i="15"/>
  <c r="U848" i="15"/>
  <c r="U849" i="15"/>
  <c r="U850" i="15"/>
  <c r="U851" i="15"/>
  <c r="U852" i="15"/>
  <c r="U853" i="15"/>
  <c r="U854" i="15"/>
  <c r="U855" i="15"/>
  <c r="U856" i="15"/>
  <c r="U857" i="15"/>
  <c r="U858" i="15"/>
  <c r="U859" i="15"/>
  <c r="U860" i="15"/>
  <c r="U861" i="15"/>
  <c r="U862" i="15"/>
  <c r="U863" i="15"/>
  <c r="U864" i="15"/>
  <c r="U865" i="15"/>
  <c r="U866" i="15"/>
  <c r="U867" i="15"/>
  <c r="U868" i="15"/>
  <c r="U869" i="15"/>
  <c r="U870" i="15"/>
  <c r="U871" i="15"/>
  <c r="U872" i="15"/>
  <c r="U873" i="15"/>
  <c r="U874" i="15"/>
  <c r="U875" i="15"/>
  <c r="U876" i="15"/>
  <c r="U877" i="15"/>
  <c r="U878" i="15"/>
  <c r="U879" i="15"/>
  <c r="U880" i="15"/>
  <c r="U881" i="15"/>
  <c r="U882" i="15"/>
  <c r="U883" i="15"/>
  <c r="U884" i="15"/>
  <c r="U885" i="15"/>
  <c r="U886" i="15"/>
  <c r="U887" i="15"/>
  <c r="U888" i="15"/>
  <c r="U889" i="15"/>
  <c r="U890" i="15"/>
  <c r="U891" i="15"/>
  <c r="U892" i="15"/>
  <c r="U893" i="15"/>
  <c r="U894" i="15"/>
  <c r="U895" i="15"/>
  <c r="U896" i="15"/>
  <c r="U897" i="15"/>
  <c r="U898" i="15"/>
  <c r="U899" i="15"/>
  <c r="U900" i="15"/>
  <c r="U901" i="15"/>
  <c r="U902" i="15"/>
  <c r="U903" i="15"/>
  <c r="U904" i="15"/>
  <c r="U905" i="15"/>
  <c r="U906" i="15"/>
  <c r="U907" i="15"/>
  <c r="U908" i="15"/>
  <c r="U909" i="15"/>
  <c r="U910" i="15"/>
  <c r="U911" i="15"/>
  <c r="U912" i="15"/>
  <c r="U913" i="15"/>
  <c r="U914" i="15"/>
  <c r="U915" i="15"/>
  <c r="U916" i="15"/>
  <c r="U917" i="15"/>
  <c r="U918" i="15"/>
  <c r="U919" i="15"/>
  <c r="U920" i="15"/>
  <c r="U921" i="15"/>
  <c r="U922" i="15"/>
  <c r="U923" i="15"/>
  <c r="U924" i="15"/>
  <c r="U925" i="15"/>
  <c r="U926" i="15"/>
  <c r="U927" i="15"/>
  <c r="U928" i="15"/>
  <c r="U929" i="15"/>
  <c r="U930" i="15"/>
  <c r="U931" i="15"/>
  <c r="U932" i="15"/>
  <c r="U933" i="15"/>
  <c r="U934" i="15"/>
  <c r="U935" i="15"/>
  <c r="U936" i="15"/>
  <c r="U937" i="15"/>
  <c r="U938" i="15"/>
  <c r="U939" i="15"/>
  <c r="U940" i="15"/>
  <c r="U941" i="15"/>
  <c r="U942" i="15"/>
  <c r="U943" i="15"/>
  <c r="U944" i="15"/>
  <c r="U945" i="15"/>
  <c r="U946" i="15"/>
  <c r="U947" i="15"/>
  <c r="U948" i="15"/>
  <c r="U949" i="15"/>
  <c r="U950" i="15"/>
  <c r="U951" i="15"/>
  <c r="U952" i="15"/>
  <c r="U953" i="15"/>
  <c r="U954" i="15"/>
  <c r="U955" i="15"/>
  <c r="U956" i="15"/>
  <c r="U957" i="15"/>
  <c r="U958" i="15"/>
  <c r="U959" i="15"/>
  <c r="U960" i="15"/>
  <c r="U961" i="15"/>
  <c r="U962" i="15"/>
  <c r="U963" i="15"/>
  <c r="U964" i="15"/>
  <c r="U965" i="15"/>
  <c r="U966" i="15"/>
  <c r="U967" i="15"/>
  <c r="U968" i="15"/>
  <c r="U969" i="15"/>
  <c r="U970" i="15"/>
  <c r="U971" i="15"/>
  <c r="U972" i="15"/>
  <c r="U973" i="15"/>
  <c r="U974" i="15"/>
  <c r="U975" i="15"/>
  <c r="U976" i="15"/>
  <c r="U977" i="15"/>
  <c r="U978" i="15"/>
  <c r="U979" i="15"/>
  <c r="U980" i="15"/>
  <c r="U981" i="15"/>
  <c r="U982" i="15"/>
  <c r="U983" i="15"/>
  <c r="U984" i="15"/>
  <c r="U985" i="15"/>
  <c r="U986" i="15"/>
  <c r="U987" i="15"/>
  <c r="U988" i="15"/>
  <c r="U989" i="15"/>
  <c r="U990" i="15"/>
  <c r="U991" i="15"/>
  <c r="U992" i="15"/>
  <c r="U993" i="15"/>
  <c r="U994" i="15"/>
  <c r="U995" i="15"/>
  <c r="U996" i="15"/>
  <c r="U997" i="15"/>
  <c r="U998" i="15"/>
  <c r="U999" i="15"/>
  <c r="U1000" i="15"/>
  <c r="U1001" i="15"/>
  <c r="U1002" i="15"/>
  <c r="U1003" i="15"/>
  <c r="U1004" i="15"/>
  <c r="U1005" i="15"/>
  <c r="U1006" i="15"/>
  <c r="T3" i="15"/>
  <c r="W3" i="15" s="1"/>
  <c r="T4" i="15"/>
  <c r="W4" i="15" s="1"/>
  <c r="T5" i="15"/>
  <c r="W5" i="15" s="1"/>
  <c r="T6" i="15"/>
  <c r="W6" i="15" s="1"/>
  <c r="T7" i="15"/>
  <c r="W7" i="15" s="1"/>
  <c r="T8" i="15"/>
  <c r="T9" i="15"/>
  <c r="W9" i="15" s="1"/>
  <c r="T10" i="15"/>
  <c r="W10" i="15" s="1"/>
  <c r="T11" i="15"/>
  <c r="W11" i="15" s="1"/>
  <c r="T12" i="15"/>
  <c r="W12" i="15" s="1"/>
  <c r="T13" i="15"/>
  <c r="W13" i="15" s="1"/>
  <c r="T14" i="15"/>
  <c r="W14" i="15" s="1"/>
  <c r="T15" i="15"/>
  <c r="W15" i="15" s="1"/>
  <c r="T16" i="15"/>
  <c r="W16" i="15" s="1"/>
  <c r="T17" i="15"/>
  <c r="W17" i="15" s="1"/>
  <c r="T18" i="15"/>
  <c r="W18" i="15" s="1"/>
  <c r="T19" i="15"/>
  <c r="W19" i="15" s="1"/>
  <c r="T20" i="15"/>
  <c r="W20" i="15" s="1"/>
  <c r="T21" i="15"/>
  <c r="T22" i="15"/>
  <c r="W22" i="15" s="1"/>
  <c r="T23" i="15"/>
  <c r="W23" i="15" s="1"/>
  <c r="T24" i="15"/>
  <c r="W24" i="15" s="1"/>
  <c r="T25" i="15"/>
  <c r="W25" i="15" s="1"/>
  <c r="T26" i="15"/>
  <c r="W26" i="15" s="1"/>
  <c r="T27" i="15"/>
  <c r="W27" i="15" s="1"/>
  <c r="T28" i="15"/>
  <c r="W28" i="15" s="1"/>
  <c r="T29" i="15"/>
  <c r="W29" i="15" s="1"/>
  <c r="T30" i="15"/>
  <c r="T31" i="15"/>
  <c r="W31" i="15" s="1"/>
  <c r="T32" i="15"/>
  <c r="T33" i="15"/>
  <c r="T34" i="15"/>
  <c r="W34" i="15" s="1"/>
  <c r="T35" i="15"/>
  <c r="W35" i="15" s="1"/>
  <c r="T36" i="15"/>
  <c r="W36" i="15" s="1"/>
  <c r="T37" i="15"/>
  <c r="T38" i="15"/>
  <c r="W38" i="15" s="1"/>
  <c r="T39" i="15"/>
  <c r="W39" i="15" s="1"/>
  <c r="T40" i="15"/>
  <c r="W40" i="15" s="1"/>
  <c r="T41" i="15"/>
  <c r="W41" i="15" s="1"/>
  <c r="T42" i="15"/>
  <c r="W42" i="15" s="1"/>
  <c r="T43" i="15"/>
  <c r="W43" i="15" s="1"/>
  <c r="T44" i="15"/>
  <c r="W44" i="15" s="1"/>
  <c r="T45" i="15"/>
  <c r="W45" i="15" s="1"/>
  <c r="T46" i="15"/>
  <c r="W46" i="15" s="1"/>
  <c r="T47" i="15"/>
  <c r="W47" i="15" s="1"/>
  <c r="T48" i="15"/>
  <c r="W48" i="15" s="1"/>
  <c r="T49" i="15"/>
  <c r="W49" i="15" s="1"/>
  <c r="T50" i="15"/>
  <c r="W50" i="15" s="1"/>
  <c r="T51" i="15"/>
  <c r="W51" i="15" s="1"/>
  <c r="T52" i="15"/>
  <c r="W52" i="15" s="1"/>
  <c r="T53" i="15"/>
  <c r="W53" i="15" s="1"/>
  <c r="T54" i="15"/>
  <c r="W54" i="15" s="1"/>
  <c r="T55" i="15"/>
  <c r="W55" i="15" s="1"/>
  <c r="T56" i="15"/>
  <c r="W56" i="15" s="1"/>
  <c r="T57" i="15"/>
  <c r="W57" i="15" s="1"/>
  <c r="T58" i="15"/>
  <c r="W58" i="15" s="1"/>
  <c r="T59" i="15"/>
  <c r="T60" i="15"/>
  <c r="W60" i="15" s="1"/>
  <c r="T61" i="15"/>
  <c r="W61" i="15" s="1"/>
  <c r="T62" i="15"/>
  <c r="T63" i="15"/>
  <c r="W63" i="15" s="1"/>
  <c r="T64" i="15"/>
  <c r="W64" i="15" s="1"/>
  <c r="T65" i="15"/>
  <c r="W65" i="15" s="1"/>
  <c r="T66" i="15"/>
  <c r="W66" i="15" s="1"/>
  <c r="T67" i="15"/>
  <c r="W67" i="15" s="1"/>
  <c r="T68" i="15"/>
  <c r="T69" i="15"/>
  <c r="W69" i="15" s="1"/>
  <c r="T70" i="15"/>
  <c r="T71" i="15"/>
  <c r="W71" i="15" s="1"/>
  <c r="T72" i="15"/>
  <c r="W72" i="15" s="1"/>
  <c r="T73" i="15"/>
  <c r="W73" i="15" s="1"/>
  <c r="T74" i="15"/>
  <c r="W74" i="15" s="1"/>
  <c r="T75" i="15"/>
  <c r="W75" i="15" s="1"/>
  <c r="T76" i="15"/>
  <c r="W76" i="15" s="1"/>
  <c r="T77" i="15"/>
  <c r="W77" i="15" s="1"/>
  <c r="T78" i="15"/>
  <c r="W78" i="15" s="1"/>
  <c r="T79" i="15"/>
  <c r="W79" i="15" s="1"/>
  <c r="T80" i="15"/>
  <c r="W80" i="15" s="1"/>
  <c r="T81" i="15"/>
  <c r="W81" i="15" s="1"/>
  <c r="T82" i="15"/>
  <c r="W82" i="15" s="1"/>
  <c r="T83" i="15"/>
  <c r="T84" i="15"/>
  <c r="W84" i="15" s="1"/>
  <c r="T85" i="15"/>
  <c r="T86" i="15"/>
  <c r="W86" i="15" s="1"/>
  <c r="T87" i="15"/>
  <c r="T88" i="15"/>
  <c r="W88" i="15" s="1"/>
  <c r="T89" i="15"/>
  <c r="W89" i="15" s="1"/>
  <c r="T90" i="15"/>
  <c r="W90" i="15" s="1"/>
  <c r="T91" i="15"/>
  <c r="W91" i="15" s="1"/>
  <c r="T92" i="15"/>
  <c r="W92" i="15" s="1"/>
  <c r="T93" i="15"/>
  <c r="W93" i="15" s="1"/>
  <c r="T94" i="15"/>
  <c r="W94" i="15" s="1"/>
  <c r="T95" i="15"/>
  <c r="W95" i="15" s="1"/>
  <c r="T96" i="15"/>
  <c r="W96" i="15" s="1"/>
  <c r="T97" i="15"/>
  <c r="W97" i="15" s="1"/>
  <c r="T98" i="15"/>
  <c r="W98" i="15" s="1"/>
  <c r="T99" i="15"/>
  <c r="W99" i="15" s="1"/>
  <c r="T100" i="15"/>
  <c r="W100" i="15" s="1"/>
  <c r="T101" i="15"/>
  <c r="W101" i="15" s="1"/>
  <c r="T102" i="15"/>
  <c r="W102" i="15" s="1"/>
  <c r="T103" i="15"/>
  <c r="W103" i="15" s="1"/>
  <c r="T104" i="15"/>
  <c r="W104" i="15" s="1"/>
  <c r="T105" i="15"/>
  <c r="W105" i="15" s="1"/>
  <c r="T106" i="15"/>
  <c r="W106" i="15" s="1"/>
  <c r="T107" i="15"/>
  <c r="W107" i="15" s="1"/>
  <c r="T108" i="15"/>
  <c r="W108" i="15" s="1"/>
  <c r="T109" i="15"/>
  <c r="W109" i="15" s="1"/>
  <c r="T110" i="15"/>
  <c r="T111" i="15"/>
  <c r="W111" i="15" s="1"/>
  <c r="T112" i="15"/>
  <c r="W112" i="15" s="1"/>
  <c r="T113" i="15"/>
  <c r="W113" i="15" s="1"/>
  <c r="T114" i="15"/>
  <c r="W114" i="15" s="1"/>
  <c r="T115" i="15"/>
  <c r="W115" i="15" s="1"/>
  <c r="T116" i="15"/>
  <c r="W116" i="15" s="1"/>
  <c r="T117" i="15"/>
  <c r="W117" i="15" s="1"/>
  <c r="T118" i="15"/>
  <c r="W118" i="15" s="1"/>
  <c r="T119" i="15"/>
  <c r="W119" i="15" s="1"/>
  <c r="T120" i="15"/>
  <c r="W120" i="15" s="1"/>
  <c r="T121" i="15"/>
  <c r="W121" i="15" s="1"/>
  <c r="T122" i="15"/>
  <c r="W122" i="15" s="1"/>
  <c r="T123" i="15"/>
  <c r="W123" i="15" s="1"/>
  <c r="T124" i="15"/>
  <c r="W124" i="15" s="1"/>
  <c r="T125" i="15"/>
  <c r="W125" i="15" s="1"/>
  <c r="T126" i="15"/>
  <c r="W126" i="15" s="1"/>
  <c r="T127" i="15"/>
  <c r="W127" i="15" s="1"/>
  <c r="T128" i="15"/>
  <c r="T129" i="15"/>
  <c r="W129" i="15" s="1"/>
  <c r="T130" i="15"/>
  <c r="W130" i="15" s="1"/>
  <c r="T131" i="15"/>
  <c r="W131" i="15" s="1"/>
  <c r="T132" i="15"/>
  <c r="W132" i="15" s="1"/>
  <c r="T133" i="15"/>
  <c r="W133" i="15" s="1"/>
  <c r="T134" i="15"/>
  <c r="T135" i="15"/>
  <c r="W135" i="15" s="1"/>
  <c r="T136" i="15"/>
  <c r="W136" i="15" s="1"/>
  <c r="T137" i="15"/>
  <c r="W137" i="15" s="1"/>
  <c r="T138" i="15"/>
  <c r="W138" i="15" s="1"/>
  <c r="T139" i="15"/>
  <c r="W139" i="15" s="1"/>
  <c r="T140" i="15"/>
  <c r="W140" i="15" s="1"/>
  <c r="T141" i="15"/>
  <c r="W141" i="15" s="1"/>
  <c r="T142" i="15"/>
  <c r="W142" i="15" s="1"/>
  <c r="T143" i="15"/>
  <c r="W143" i="15" s="1"/>
  <c r="T144" i="15"/>
  <c r="W144" i="15" s="1"/>
  <c r="T145" i="15"/>
  <c r="W145" i="15" s="1"/>
  <c r="T146" i="15"/>
  <c r="W146" i="15" s="1"/>
  <c r="T147" i="15"/>
  <c r="W147" i="15" s="1"/>
  <c r="T148" i="15"/>
  <c r="W148" i="15" s="1"/>
  <c r="T149" i="15"/>
  <c r="W149" i="15" s="1"/>
  <c r="T150" i="15"/>
  <c r="W150" i="15" s="1"/>
  <c r="T151" i="15"/>
  <c r="W151" i="15" s="1"/>
  <c r="T152" i="15"/>
  <c r="W152" i="15" s="1"/>
  <c r="T153" i="15"/>
  <c r="W153" i="15" s="1"/>
  <c r="T154" i="15"/>
  <c r="W154" i="15" s="1"/>
  <c r="T155" i="15"/>
  <c r="W155" i="15" s="1"/>
  <c r="T156" i="15"/>
  <c r="W156" i="15" s="1"/>
  <c r="T157" i="15"/>
  <c r="W157" i="15" s="1"/>
  <c r="T158" i="15"/>
  <c r="W158" i="15" s="1"/>
  <c r="T159" i="15"/>
  <c r="W159" i="15" s="1"/>
  <c r="T160" i="15"/>
  <c r="W160" i="15" s="1"/>
  <c r="T161" i="15"/>
  <c r="W161" i="15" s="1"/>
  <c r="T162" i="15"/>
  <c r="T163" i="15"/>
  <c r="T164" i="15"/>
  <c r="W164" i="15" s="1"/>
  <c r="T165" i="15"/>
  <c r="W165" i="15" s="1"/>
  <c r="T166" i="15"/>
  <c r="T167" i="15"/>
  <c r="W167" i="15" s="1"/>
  <c r="T168" i="15"/>
  <c r="W168" i="15" s="1"/>
  <c r="T169" i="15"/>
  <c r="T170" i="15"/>
  <c r="W170" i="15" s="1"/>
  <c r="T171" i="15"/>
  <c r="W171" i="15" s="1"/>
  <c r="T172" i="15"/>
  <c r="W172" i="15" s="1"/>
  <c r="T173" i="15"/>
  <c r="V173" i="15" s="1"/>
  <c r="T174" i="15"/>
  <c r="W174" i="15" s="1"/>
  <c r="T175" i="15"/>
  <c r="W175" i="15" s="1"/>
  <c r="T176" i="15"/>
  <c r="W176" i="15" s="1"/>
  <c r="T177" i="15"/>
  <c r="W177" i="15" s="1"/>
  <c r="T178" i="15"/>
  <c r="W178" i="15" s="1"/>
  <c r="T179" i="15"/>
  <c r="W179" i="15" s="1"/>
  <c r="T180" i="15"/>
  <c r="W180" i="15" s="1"/>
  <c r="T181" i="15"/>
  <c r="W181" i="15" s="1"/>
  <c r="T182" i="15"/>
  <c r="W182" i="15" s="1"/>
  <c r="T183" i="15"/>
  <c r="W183" i="15" s="1"/>
  <c r="T184" i="15"/>
  <c r="W184" i="15" s="1"/>
  <c r="T185" i="15"/>
  <c r="W185" i="15" s="1"/>
  <c r="T186" i="15"/>
  <c r="W186" i="15" s="1"/>
  <c r="T187" i="15"/>
  <c r="W187" i="15" s="1"/>
  <c r="T188" i="15"/>
  <c r="W188" i="15" s="1"/>
  <c r="T189" i="15"/>
  <c r="W189" i="15" s="1"/>
  <c r="T190" i="15"/>
  <c r="W190" i="15" s="1"/>
  <c r="T191" i="15"/>
  <c r="T192" i="15"/>
  <c r="W192" i="15" s="1"/>
  <c r="T193" i="15"/>
  <c r="W193" i="15" s="1"/>
  <c r="T194" i="15"/>
  <c r="W194" i="15" s="1"/>
  <c r="T195" i="15"/>
  <c r="W195" i="15" s="1"/>
  <c r="T196" i="15"/>
  <c r="W196" i="15" s="1"/>
  <c r="T197" i="15"/>
  <c r="W197" i="15" s="1"/>
  <c r="T198" i="15"/>
  <c r="W198" i="15" s="1"/>
  <c r="T199" i="15"/>
  <c r="W199" i="15" s="1"/>
  <c r="T200" i="15"/>
  <c r="W200" i="15" s="1"/>
  <c r="T201" i="15"/>
  <c r="T202" i="15"/>
  <c r="W202" i="15" s="1"/>
  <c r="T203" i="15"/>
  <c r="W203" i="15" s="1"/>
  <c r="T204" i="15"/>
  <c r="W204" i="15" s="1"/>
  <c r="T205" i="15"/>
  <c r="W205" i="15" s="1"/>
  <c r="T206" i="15"/>
  <c r="W206" i="15" s="1"/>
  <c r="T207" i="15"/>
  <c r="V207" i="15" s="1"/>
  <c r="T208" i="15"/>
  <c r="W208" i="15" s="1"/>
  <c r="T209" i="15"/>
  <c r="W209" i="15" s="1"/>
  <c r="T210" i="15"/>
  <c r="W210" i="15" s="1"/>
  <c r="T211" i="15"/>
  <c r="W211" i="15" s="1"/>
  <c r="T212" i="15"/>
  <c r="W212" i="15" s="1"/>
  <c r="T213" i="15"/>
  <c r="W213" i="15" s="1"/>
  <c r="T214" i="15"/>
  <c r="T215" i="15"/>
  <c r="W215" i="15" s="1"/>
  <c r="T216" i="15"/>
  <c r="W216" i="15" s="1"/>
  <c r="T217" i="15"/>
  <c r="T218" i="15"/>
  <c r="W218" i="15" s="1"/>
  <c r="T219" i="15"/>
  <c r="V219" i="15" s="1"/>
  <c r="T220" i="15"/>
  <c r="W220" i="15" s="1"/>
  <c r="T221" i="15"/>
  <c r="W221" i="15" s="1"/>
  <c r="T222" i="15"/>
  <c r="W222" i="15" s="1"/>
  <c r="T223" i="15"/>
  <c r="W223" i="15" s="1"/>
  <c r="T224" i="15"/>
  <c r="W224" i="15" s="1"/>
  <c r="T225" i="15"/>
  <c r="W225" i="15" s="1"/>
  <c r="T226" i="15"/>
  <c r="W226" i="15" s="1"/>
  <c r="T227" i="15"/>
  <c r="W227" i="15" s="1"/>
  <c r="T228" i="15"/>
  <c r="W228" i="15" s="1"/>
  <c r="T229" i="15"/>
  <c r="W229" i="15" s="1"/>
  <c r="T230" i="15"/>
  <c r="W230" i="15" s="1"/>
  <c r="T231" i="15"/>
  <c r="W231" i="15" s="1"/>
  <c r="T232" i="15"/>
  <c r="W232" i="15" s="1"/>
  <c r="T233" i="15"/>
  <c r="W233" i="15" s="1"/>
  <c r="T234" i="15"/>
  <c r="W234" i="15" s="1"/>
  <c r="T235" i="15"/>
  <c r="W235" i="15" s="1"/>
  <c r="T236" i="15"/>
  <c r="W236" i="15" s="1"/>
  <c r="T237" i="15"/>
  <c r="W237" i="15" s="1"/>
  <c r="T238" i="15"/>
  <c r="W238" i="15" s="1"/>
  <c r="T239" i="15"/>
  <c r="W239" i="15" s="1"/>
  <c r="T240" i="15"/>
  <c r="W240" i="15" s="1"/>
  <c r="T241" i="15"/>
  <c r="W241" i="15" s="1"/>
  <c r="T242" i="15"/>
  <c r="T243" i="15"/>
  <c r="W243" i="15" s="1"/>
  <c r="T244" i="15"/>
  <c r="W244" i="15" s="1"/>
  <c r="T245" i="15"/>
  <c r="W245" i="15" s="1"/>
  <c r="T246" i="15"/>
  <c r="W246" i="15" s="1"/>
  <c r="T247" i="15"/>
  <c r="T248" i="15"/>
  <c r="W248" i="15" s="1"/>
  <c r="T249" i="15"/>
  <c r="W249" i="15" s="1"/>
  <c r="T250" i="15"/>
  <c r="W250" i="15" s="1"/>
  <c r="T251" i="15"/>
  <c r="W251" i="15" s="1"/>
  <c r="T252" i="15"/>
  <c r="W252" i="15" s="1"/>
  <c r="T253" i="15"/>
  <c r="W253" i="15" s="1"/>
  <c r="T254" i="15"/>
  <c r="W254" i="15" s="1"/>
  <c r="T255" i="15"/>
  <c r="W255" i="15" s="1"/>
  <c r="T256" i="15"/>
  <c r="W256" i="15" s="1"/>
  <c r="T257" i="15"/>
  <c r="W257" i="15" s="1"/>
  <c r="T258" i="15"/>
  <c r="W258" i="15" s="1"/>
  <c r="T259" i="15"/>
  <c r="T260" i="15"/>
  <c r="W260" i="15" s="1"/>
  <c r="T261" i="15"/>
  <c r="W261" i="15" s="1"/>
  <c r="T262" i="15"/>
  <c r="W262" i="15" s="1"/>
  <c r="T263" i="15"/>
  <c r="W263" i="15" s="1"/>
  <c r="T264" i="15"/>
  <c r="W264" i="15" s="1"/>
  <c r="T265" i="15"/>
  <c r="W265" i="15" s="1"/>
  <c r="T266" i="15"/>
  <c r="W266" i="15" s="1"/>
  <c r="T267" i="15"/>
  <c r="V267" i="15" s="1"/>
  <c r="T268" i="15"/>
  <c r="T269" i="15"/>
  <c r="W269" i="15" s="1"/>
  <c r="T270" i="15"/>
  <c r="W270" i="15" s="1"/>
  <c r="T271" i="15"/>
  <c r="W271" i="15" s="1"/>
  <c r="T272" i="15"/>
  <c r="W272" i="15" s="1"/>
  <c r="T273" i="15"/>
  <c r="W273" i="15" s="1"/>
  <c r="T274" i="15"/>
  <c r="W274" i="15" s="1"/>
  <c r="T275" i="15"/>
  <c r="W275" i="15" s="1"/>
  <c r="T276" i="15"/>
  <c r="W276" i="15" s="1"/>
  <c r="T277" i="15"/>
  <c r="W277" i="15" s="1"/>
  <c r="T278" i="15"/>
  <c r="W278" i="15" s="1"/>
  <c r="T279" i="15"/>
  <c r="W279" i="15" s="1"/>
  <c r="T280" i="15"/>
  <c r="W280" i="15" s="1"/>
  <c r="T281" i="15"/>
  <c r="W281" i="15" s="1"/>
  <c r="T282" i="15"/>
  <c r="W282" i="15" s="1"/>
  <c r="T283" i="15"/>
  <c r="W283" i="15" s="1"/>
  <c r="T284" i="15"/>
  <c r="W284" i="15" s="1"/>
  <c r="T285" i="15"/>
  <c r="T286" i="15"/>
  <c r="W286" i="15" s="1"/>
  <c r="T287" i="15"/>
  <c r="W287" i="15" s="1"/>
  <c r="T288" i="15"/>
  <c r="W288" i="15" s="1"/>
  <c r="T289" i="15"/>
  <c r="W289" i="15" s="1"/>
  <c r="T290" i="15"/>
  <c r="W290" i="15" s="1"/>
  <c r="T291" i="15"/>
  <c r="W291" i="15" s="1"/>
  <c r="T292" i="15"/>
  <c r="W292" i="15" s="1"/>
  <c r="T293" i="15"/>
  <c r="W293" i="15" s="1"/>
  <c r="T294" i="15"/>
  <c r="W294" i="15" s="1"/>
  <c r="T295" i="15"/>
  <c r="T296" i="15"/>
  <c r="W296" i="15" s="1"/>
  <c r="T297" i="15"/>
  <c r="W297" i="15" s="1"/>
  <c r="T298" i="15"/>
  <c r="W298" i="15" s="1"/>
  <c r="T299" i="15"/>
  <c r="W299" i="15" s="1"/>
  <c r="T300" i="15"/>
  <c r="W300" i="15" s="1"/>
  <c r="T301" i="15"/>
  <c r="W301" i="15" s="1"/>
  <c r="T302" i="15"/>
  <c r="W302" i="15" s="1"/>
  <c r="T303" i="15"/>
  <c r="W303" i="15" s="1"/>
  <c r="T304" i="15"/>
  <c r="W304" i="15" s="1"/>
  <c r="T305" i="15"/>
  <c r="W305" i="15" s="1"/>
  <c r="T306" i="15"/>
  <c r="T307" i="15"/>
  <c r="W307" i="15" s="1"/>
  <c r="T308" i="15"/>
  <c r="W308" i="15" s="1"/>
  <c r="T309" i="15"/>
  <c r="W309" i="15" s="1"/>
  <c r="T310" i="15"/>
  <c r="T311" i="15"/>
  <c r="W311" i="15" s="1"/>
  <c r="T312" i="15"/>
  <c r="W312" i="15" s="1"/>
  <c r="T313" i="15"/>
  <c r="W313" i="15" s="1"/>
  <c r="T314" i="15"/>
  <c r="W314" i="15" s="1"/>
  <c r="T315" i="15"/>
  <c r="W315" i="15" s="1"/>
  <c r="T316" i="15"/>
  <c r="W316" i="15" s="1"/>
  <c r="T317" i="15"/>
  <c r="W317" i="15" s="1"/>
  <c r="T318" i="15"/>
  <c r="W318" i="15" s="1"/>
  <c r="T319" i="15"/>
  <c r="W319" i="15" s="1"/>
  <c r="T320" i="15"/>
  <c r="W320" i="15" s="1"/>
  <c r="T321" i="15"/>
  <c r="W321" i="15" s="1"/>
  <c r="T322" i="15"/>
  <c r="W322" i="15" s="1"/>
  <c r="T323" i="15"/>
  <c r="W323" i="15" s="1"/>
  <c r="T324" i="15"/>
  <c r="W324" i="15" s="1"/>
  <c r="T325" i="15"/>
  <c r="W325" i="15" s="1"/>
  <c r="T326" i="15"/>
  <c r="T327" i="15"/>
  <c r="W327" i="15" s="1"/>
  <c r="T328" i="15"/>
  <c r="W328" i="15" s="1"/>
  <c r="T329" i="15"/>
  <c r="W329" i="15" s="1"/>
  <c r="T330" i="15"/>
  <c r="T331" i="15"/>
  <c r="W331" i="15" s="1"/>
  <c r="T332" i="15"/>
  <c r="W332" i="15" s="1"/>
  <c r="T333" i="15"/>
  <c r="W333" i="15" s="1"/>
  <c r="T334" i="15"/>
  <c r="W334" i="15" s="1"/>
  <c r="T335" i="15"/>
  <c r="W335" i="15" s="1"/>
  <c r="T336" i="15"/>
  <c r="W336" i="15" s="1"/>
  <c r="T337" i="15"/>
  <c r="W337" i="15" s="1"/>
  <c r="T338" i="15"/>
  <c r="T339" i="15"/>
  <c r="W339" i="15" s="1"/>
  <c r="T340" i="15"/>
  <c r="W340" i="15" s="1"/>
  <c r="T341" i="15"/>
  <c r="W341" i="15" s="1"/>
  <c r="T342" i="15"/>
  <c r="W342" i="15" s="1"/>
  <c r="T343" i="15"/>
  <c r="W343" i="15" s="1"/>
  <c r="T344" i="15"/>
  <c r="W344" i="15" s="1"/>
  <c r="T345" i="15"/>
  <c r="T346" i="15"/>
  <c r="W346" i="15" s="1"/>
  <c r="T347" i="15"/>
  <c r="T348" i="15"/>
  <c r="W348" i="15" s="1"/>
  <c r="T349" i="15"/>
  <c r="T350" i="15"/>
  <c r="W350" i="15" s="1"/>
  <c r="T351" i="15"/>
  <c r="W351" i="15" s="1"/>
  <c r="T352" i="15"/>
  <c r="T353" i="15"/>
  <c r="W353" i="15" s="1"/>
  <c r="T354" i="15"/>
  <c r="W354" i="15" s="1"/>
  <c r="T355" i="15"/>
  <c r="W355" i="15" s="1"/>
  <c r="T356" i="15"/>
  <c r="W356" i="15" s="1"/>
  <c r="T357" i="15"/>
  <c r="W357" i="15" s="1"/>
  <c r="T358" i="15"/>
  <c r="W358" i="15" s="1"/>
  <c r="T359" i="15"/>
  <c r="W359" i="15" s="1"/>
  <c r="T360" i="15"/>
  <c r="W360" i="15" s="1"/>
  <c r="T361" i="15"/>
  <c r="W361" i="15" s="1"/>
  <c r="T362" i="15"/>
  <c r="W362" i="15" s="1"/>
  <c r="T363" i="15"/>
  <c r="W363" i="15" s="1"/>
  <c r="T364" i="15"/>
  <c r="W364" i="15" s="1"/>
  <c r="T365" i="15"/>
  <c r="W365" i="15" s="1"/>
  <c r="T366" i="15"/>
  <c r="W366" i="15" s="1"/>
  <c r="T367" i="15"/>
  <c r="W367" i="15" s="1"/>
  <c r="T368" i="15"/>
  <c r="W368" i="15" s="1"/>
  <c r="T369" i="15"/>
  <c r="W369" i="15" s="1"/>
  <c r="T370" i="15"/>
  <c r="W370" i="15" s="1"/>
  <c r="T371" i="15"/>
  <c r="W371" i="15" s="1"/>
  <c r="T372" i="15"/>
  <c r="W372" i="15" s="1"/>
  <c r="T373" i="15"/>
  <c r="W373" i="15" s="1"/>
  <c r="T374" i="15"/>
  <c r="T375" i="15"/>
  <c r="W375" i="15" s="1"/>
  <c r="T376" i="15"/>
  <c r="W376" i="15" s="1"/>
  <c r="T377" i="15"/>
  <c r="W377" i="15" s="1"/>
  <c r="T378" i="15"/>
  <c r="W378" i="15" s="1"/>
  <c r="T379" i="15"/>
  <c r="W379" i="15" s="1"/>
  <c r="T380" i="15"/>
  <c r="W380" i="15" s="1"/>
  <c r="T381" i="15"/>
  <c r="W381" i="15" s="1"/>
  <c r="T382" i="15"/>
  <c r="T383" i="15"/>
  <c r="W383" i="15" s="1"/>
  <c r="T384" i="15"/>
  <c r="W384" i="15" s="1"/>
  <c r="T385" i="15"/>
  <c r="W385" i="15" s="1"/>
  <c r="T386" i="15"/>
  <c r="W386" i="15" s="1"/>
  <c r="T387" i="15"/>
  <c r="W387" i="15" s="1"/>
  <c r="T388" i="15"/>
  <c r="W388" i="15" s="1"/>
  <c r="T389" i="15"/>
  <c r="W389" i="15" s="1"/>
  <c r="T390" i="15"/>
  <c r="W390" i="15" s="1"/>
  <c r="T391" i="15"/>
  <c r="W391" i="15" s="1"/>
  <c r="T392" i="15"/>
  <c r="W392" i="15" s="1"/>
  <c r="T393" i="15"/>
  <c r="W393" i="15" s="1"/>
  <c r="T394" i="15"/>
  <c r="W394" i="15" s="1"/>
  <c r="T395" i="15"/>
  <c r="W395" i="15" s="1"/>
  <c r="T396" i="15"/>
  <c r="W396" i="15" s="1"/>
  <c r="T397" i="15"/>
  <c r="W397" i="15" s="1"/>
  <c r="T398" i="15"/>
  <c r="T399" i="15"/>
  <c r="T400" i="15"/>
  <c r="W400" i="15" s="1"/>
  <c r="T401" i="15"/>
  <c r="W401" i="15" s="1"/>
  <c r="T402" i="15"/>
  <c r="W402" i="15" s="1"/>
  <c r="T403" i="15"/>
  <c r="W403" i="15" s="1"/>
  <c r="T404" i="15"/>
  <c r="W404" i="15" s="1"/>
  <c r="T405" i="15"/>
  <c r="W405" i="15" s="1"/>
  <c r="T406" i="15"/>
  <c r="W406" i="15" s="1"/>
  <c r="T407" i="15"/>
  <c r="W407" i="15" s="1"/>
  <c r="T408" i="15"/>
  <c r="W408" i="15" s="1"/>
  <c r="T409" i="15"/>
  <c r="W409" i="15" s="1"/>
  <c r="T410" i="15"/>
  <c r="W410" i="15" s="1"/>
  <c r="T411" i="15"/>
  <c r="W411" i="15" s="1"/>
  <c r="T412" i="15"/>
  <c r="W412" i="15" s="1"/>
  <c r="T413" i="15"/>
  <c r="W413" i="15" s="1"/>
  <c r="T414" i="15"/>
  <c r="W414" i="15" s="1"/>
  <c r="T415" i="15"/>
  <c r="W415" i="15" s="1"/>
  <c r="T416" i="15"/>
  <c r="W416" i="15" s="1"/>
  <c r="T417" i="15"/>
  <c r="W417" i="15" s="1"/>
  <c r="T418" i="15"/>
  <c r="W418" i="15" s="1"/>
  <c r="T419" i="15"/>
  <c r="W419" i="15" s="1"/>
  <c r="T420" i="15"/>
  <c r="W420" i="15" s="1"/>
  <c r="T421" i="15"/>
  <c r="W421" i="15" s="1"/>
  <c r="T422" i="15"/>
  <c r="W422" i="15" s="1"/>
  <c r="T423" i="15"/>
  <c r="W423" i="15" s="1"/>
  <c r="T424" i="15"/>
  <c r="W424" i="15" s="1"/>
  <c r="T425" i="15"/>
  <c r="W425" i="15" s="1"/>
  <c r="T426" i="15"/>
  <c r="T427" i="15"/>
  <c r="T428" i="15"/>
  <c r="W428" i="15" s="1"/>
  <c r="T429" i="15"/>
  <c r="W429" i="15" s="1"/>
  <c r="T430" i="15"/>
  <c r="W430" i="15" s="1"/>
  <c r="T431" i="15"/>
  <c r="W431" i="15" s="1"/>
  <c r="T432" i="15"/>
  <c r="W432" i="15" s="1"/>
  <c r="T433" i="15"/>
  <c r="W433" i="15" s="1"/>
  <c r="T434" i="15"/>
  <c r="W434" i="15" s="1"/>
  <c r="T435" i="15"/>
  <c r="W435" i="15" s="1"/>
  <c r="T436" i="15"/>
  <c r="W436" i="15" s="1"/>
  <c r="T437" i="15"/>
  <c r="W437" i="15" s="1"/>
  <c r="T438" i="15"/>
  <c r="W438" i="15" s="1"/>
  <c r="T439" i="15"/>
  <c r="W439" i="15" s="1"/>
  <c r="T440" i="15"/>
  <c r="W440" i="15" s="1"/>
  <c r="T441" i="15"/>
  <c r="W441" i="15" s="1"/>
  <c r="T442" i="15"/>
  <c r="T443" i="15"/>
  <c r="W443" i="15" s="1"/>
  <c r="T444" i="15"/>
  <c r="W444" i="15" s="1"/>
  <c r="T445" i="15"/>
  <c r="W445" i="15" s="1"/>
  <c r="T446" i="15"/>
  <c r="W446" i="15" s="1"/>
  <c r="T447" i="15"/>
  <c r="W447" i="15" s="1"/>
  <c r="T448" i="15"/>
  <c r="T449" i="15"/>
  <c r="W449" i="15" s="1"/>
  <c r="T450" i="15"/>
  <c r="W450" i="15" s="1"/>
  <c r="T451" i="15"/>
  <c r="W451" i="15" s="1"/>
  <c r="T452" i="15"/>
  <c r="W452" i="15" s="1"/>
  <c r="T453" i="15"/>
  <c r="W453" i="15" s="1"/>
  <c r="T454" i="15"/>
  <c r="W454" i="15" s="1"/>
  <c r="T455" i="15"/>
  <c r="W455" i="15" s="1"/>
  <c r="T456" i="15"/>
  <c r="W456" i="15" s="1"/>
  <c r="T457" i="15"/>
  <c r="W457" i="15" s="1"/>
  <c r="T458" i="15"/>
  <c r="W458" i="15" s="1"/>
  <c r="T459" i="15"/>
  <c r="W459" i="15" s="1"/>
  <c r="T460" i="15"/>
  <c r="W460" i="15" s="1"/>
  <c r="T461" i="15"/>
  <c r="W461" i="15" s="1"/>
  <c r="T462" i="15"/>
  <c r="W462" i="15" s="1"/>
  <c r="T463" i="15"/>
  <c r="T464" i="15"/>
  <c r="W464" i="15" s="1"/>
  <c r="T465" i="15"/>
  <c r="W465" i="15" s="1"/>
  <c r="T466" i="15"/>
  <c r="W466" i="15" s="1"/>
  <c r="T467" i="15"/>
  <c r="W467" i="15" s="1"/>
  <c r="T468" i="15"/>
  <c r="W468" i="15" s="1"/>
  <c r="T469" i="15"/>
  <c r="W469" i="15" s="1"/>
  <c r="T470" i="15"/>
  <c r="W470" i="15" s="1"/>
  <c r="T471" i="15"/>
  <c r="W471" i="15" s="1"/>
  <c r="T472" i="15"/>
  <c r="W472" i="15" s="1"/>
  <c r="T473" i="15"/>
  <c r="W473" i="15" s="1"/>
  <c r="T474" i="15"/>
  <c r="W474" i="15" s="1"/>
  <c r="T475" i="15"/>
  <c r="W475" i="15" s="1"/>
  <c r="T476" i="15"/>
  <c r="T477" i="15"/>
  <c r="T478" i="15"/>
  <c r="W478" i="15" s="1"/>
  <c r="T479" i="15"/>
  <c r="W479" i="15" s="1"/>
  <c r="T480" i="15"/>
  <c r="W480" i="15" s="1"/>
  <c r="T481" i="15"/>
  <c r="W481" i="15" s="1"/>
  <c r="T482" i="15"/>
  <c r="W482" i="15" s="1"/>
  <c r="T483" i="15"/>
  <c r="T484" i="15"/>
  <c r="W484" i="15" s="1"/>
  <c r="T485" i="15"/>
  <c r="W485" i="15" s="1"/>
  <c r="T486" i="15"/>
  <c r="W486" i="15" s="1"/>
  <c r="T487" i="15"/>
  <c r="T488" i="15"/>
  <c r="W488" i="15" s="1"/>
  <c r="T489" i="15"/>
  <c r="W489" i="15" s="1"/>
  <c r="T490" i="15"/>
  <c r="W490" i="15" s="1"/>
  <c r="T491" i="15"/>
  <c r="W491" i="15" s="1"/>
  <c r="T492" i="15"/>
  <c r="W492" i="15" s="1"/>
  <c r="T493" i="15"/>
  <c r="W493" i="15" s="1"/>
  <c r="T494" i="15"/>
  <c r="W494" i="15" s="1"/>
  <c r="T495" i="15"/>
  <c r="W495" i="15" s="1"/>
  <c r="T496" i="15"/>
  <c r="W496" i="15" s="1"/>
  <c r="T497" i="15"/>
  <c r="W497" i="15" s="1"/>
  <c r="T498" i="15"/>
  <c r="W498" i="15" s="1"/>
  <c r="T499" i="15"/>
  <c r="W499" i="15" s="1"/>
  <c r="T500" i="15"/>
  <c r="W500" i="15" s="1"/>
  <c r="T501" i="15"/>
  <c r="W501" i="15" s="1"/>
  <c r="T502" i="15"/>
  <c r="W502" i="15" s="1"/>
  <c r="T503" i="15"/>
  <c r="W503" i="15" s="1"/>
  <c r="T504" i="15"/>
  <c r="W504" i="15" s="1"/>
  <c r="T505" i="15"/>
  <c r="W505" i="15" s="1"/>
  <c r="T506" i="15"/>
  <c r="T507" i="15"/>
  <c r="W507" i="15" s="1"/>
  <c r="T508" i="15"/>
  <c r="W508" i="15" s="1"/>
  <c r="T509" i="15"/>
  <c r="W509" i="15" s="1"/>
  <c r="T510" i="15"/>
  <c r="W510" i="15" s="1"/>
  <c r="T511" i="15"/>
  <c r="W511" i="15" s="1"/>
  <c r="T512" i="15"/>
  <c r="W512" i="15" s="1"/>
  <c r="T513" i="15"/>
  <c r="W513" i="15" s="1"/>
  <c r="T514" i="15"/>
  <c r="W514" i="15" s="1"/>
  <c r="T515" i="15"/>
  <c r="T516" i="15"/>
  <c r="W516" i="15" s="1"/>
  <c r="T517" i="15"/>
  <c r="W517" i="15" s="1"/>
  <c r="T518" i="15"/>
  <c r="W518" i="15" s="1"/>
  <c r="T519" i="15"/>
  <c r="W519" i="15" s="1"/>
  <c r="T520" i="15"/>
  <c r="W520" i="15" s="1"/>
  <c r="T521" i="15"/>
  <c r="W521" i="15" s="1"/>
  <c r="T522" i="15"/>
  <c r="W522" i="15" s="1"/>
  <c r="T523" i="15"/>
  <c r="W523" i="15" s="1"/>
  <c r="T524" i="15"/>
  <c r="W524" i="15" s="1"/>
  <c r="T525" i="15"/>
  <c r="W525" i="15" s="1"/>
  <c r="T526" i="15"/>
  <c r="T527" i="15"/>
  <c r="W527" i="15" s="1"/>
  <c r="T528" i="15"/>
  <c r="W528" i="15" s="1"/>
  <c r="T529" i="15"/>
  <c r="W529" i="15" s="1"/>
  <c r="T530" i="15"/>
  <c r="T531" i="15"/>
  <c r="W531" i="15" s="1"/>
  <c r="T532" i="15"/>
  <c r="V532" i="15" s="1"/>
  <c r="T533" i="15"/>
  <c r="W533" i="15" s="1"/>
  <c r="T534" i="15"/>
  <c r="W534" i="15" s="1"/>
  <c r="T535" i="15"/>
  <c r="W535" i="15" s="1"/>
  <c r="T536" i="15"/>
  <c r="W536" i="15" s="1"/>
  <c r="T537" i="15"/>
  <c r="W537" i="15" s="1"/>
  <c r="T538" i="15"/>
  <c r="W538" i="15" s="1"/>
  <c r="T539" i="15"/>
  <c r="W539" i="15" s="1"/>
  <c r="T540" i="15"/>
  <c r="W540" i="15" s="1"/>
  <c r="T541" i="15"/>
  <c r="W541" i="15" s="1"/>
  <c r="T542" i="15"/>
  <c r="W542" i="15" s="1"/>
  <c r="T543" i="15"/>
  <c r="W543" i="15" s="1"/>
  <c r="T544" i="15"/>
  <c r="V544" i="15" s="1"/>
  <c r="T545" i="15"/>
  <c r="W545" i="15" s="1"/>
  <c r="T546" i="15"/>
  <c r="W546" i="15" s="1"/>
  <c r="T547" i="15"/>
  <c r="W547" i="15" s="1"/>
  <c r="T548" i="15"/>
  <c r="W548" i="15" s="1"/>
  <c r="T549" i="15"/>
  <c r="W549" i="15" s="1"/>
  <c r="T550" i="15"/>
  <c r="W550" i="15" s="1"/>
  <c r="T551" i="15"/>
  <c r="T552" i="15"/>
  <c r="W552" i="15" s="1"/>
  <c r="T553" i="15"/>
  <c r="W553" i="15" s="1"/>
  <c r="T554" i="15"/>
  <c r="W554" i="15" s="1"/>
  <c r="T555" i="15"/>
  <c r="W555" i="15" s="1"/>
  <c r="T556" i="15"/>
  <c r="W556" i="15" s="1"/>
  <c r="T557" i="15"/>
  <c r="W557" i="15" s="1"/>
  <c r="T558" i="15"/>
  <c r="T559" i="15"/>
  <c r="W559" i="15" s="1"/>
  <c r="T560" i="15"/>
  <c r="W560" i="15" s="1"/>
  <c r="T561" i="15"/>
  <c r="W561" i="15" s="1"/>
  <c r="T562" i="15"/>
  <c r="W562" i="15" s="1"/>
  <c r="T563" i="15"/>
  <c r="W563" i="15" s="1"/>
  <c r="T564" i="15"/>
  <c r="W564" i="15" s="1"/>
  <c r="T565" i="15"/>
  <c r="W565" i="15" s="1"/>
  <c r="T566" i="15"/>
  <c r="W566" i="15" s="1"/>
  <c r="T567" i="15"/>
  <c r="W567" i="15" s="1"/>
  <c r="T568" i="15"/>
  <c r="W568" i="15" s="1"/>
  <c r="T569" i="15"/>
  <c r="V569" i="15" s="1"/>
  <c r="T570" i="15"/>
  <c r="W570" i="15" s="1"/>
  <c r="T571" i="15"/>
  <c r="W571" i="15" s="1"/>
  <c r="T572" i="15"/>
  <c r="T573" i="15"/>
  <c r="T574" i="15"/>
  <c r="W574" i="15" s="1"/>
  <c r="T575" i="15"/>
  <c r="W575" i="15" s="1"/>
  <c r="T576" i="15"/>
  <c r="W576" i="15" s="1"/>
  <c r="T577" i="15"/>
  <c r="W577" i="15" s="1"/>
  <c r="T578" i="15"/>
  <c r="W578" i="15" s="1"/>
  <c r="T579" i="15"/>
  <c r="W579" i="15" s="1"/>
  <c r="T580" i="15"/>
  <c r="W580" i="15" s="1"/>
  <c r="T581" i="15"/>
  <c r="W581" i="15" s="1"/>
  <c r="T582" i="15"/>
  <c r="W582" i="15" s="1"/>
  <c r="T583" i="15"/>
  <c r="W583" i="15" s="1"/>
  <c r="T584" i="15"/>
  <c r="W584" i="15" s="1"/>
  <c r="T585" i="15"/>
  <c r="W585" i="15" s="1"/>
  <c r="T586" i="15"/>
  <c r="W586" i="15" s="1"/>
  <c r="T587" i="15"/>
  <c r="W587" i="15" s="1"/>
  <c r="T588" i="15"/>
  <c r="W588" i="15" s="1"/>
  <c r="T589" i="15"/>
  <c r="W589" i="15" s="1"/>
  <c r="T590" i="15"/>
  <c r="W590" i="15" s="1"/>
  <c r="T591" i="15"/>
  <c r="W591" i="15" s="1"/>
  <c r="T592" i="15"/>
  <c r="W592" i="15" s="1"/>
  <c r="T593" i="15"/>
  <c r="W593" i="15" s="1"/>
  <c r="T594" i="15"/>
  <c r="W594" i="15" s="1"/>
  <c r="T595" i="15"/>
  <c r="T596" i="15"/>
  <c r="T597" i="15"/>
  <c r="W597" i="15" s="1"/>
  <c r="T598" i="15"/>
  <c r="T599" i="15"/>
  <c r="W599" i="15" s="1"/>
  <c r="T600" i="15"/>
  <c r="W600" i="15" s="1"/>
  <c r="T601" i="15"/>
  <c r="W601" i="15" s="1"/>
  <c r="T602" i="15"/>
  <c r="W602" i="15" s="1"/>
  <c r="T603" i="15"/>
  <c r="W603" i="15" s="1"/>
  <c r="T604" i="15"/>
  <c r="W604" i="15" s="1"/>
  <c r="T605" i="15"/>
  <c r="W605" i="15" s="1"/>
  <c r="T606" i="15"/>
  <c r="W606" i="15" s="1"/>
  <c r="T607" i="15"/>
  <c r="T608" i="15"/>
  <c r="T609" i="15"/>
  <c r="W609" i="15" s="1"/>
  <c r="T610" i="15"/>
  <c r="W610" i="15" s="1"/>
  <c r="T611" i="15"/>
  <c r="W611" i="15" s="1"/>
  <c r="T612" i="15"/>
  <c r="W612" i="15" s="1"/>
  <c r="T613" i="15"/>
  <c r="T614" i="15"/>
  <c r="W614" i="15" s="1"/>
  <c r="T615" i="15"/>
  <c r="W615" i="15" s="1"/>
  <c r="T616" i="15"/>
  <c r="W616" i="15" s="1"/>
  <c r="T617" i="15"/>
  <c r="W617" i="15" s="1"/>
  <c r="T618" i="15"/>
  <c r="W618" i="15" s="1"/>
  <c r="T619" i="15"/>
  <c r="W619" i="15" s="1"/>
  <c r="T620" i="15"/>
  <c r="W620" i="15" s="1"/>
  <c r="T621" i="15"/>
  <c r="W621" i="15" s="1"/>
  <c r="T622" i="15"/>
  <c r="W622" i="15" s="1"/>
  <c r="T623" i="15"/>
  <c r="W623" i="15" s="1"/>
  <c r="T624" i="15"/>
  <c r="W624" i="15" s="1"/>
  <c r="T625" i="15"/>
  <c r="W625" i="15" s="1"/>
  <c r="T626" i="15"/>
  <c r="W626" i="15" s="1"/>
  <c r="T627" i="15"/>
  <c r="W627" i="15" s="1"/>
  <c r="T628" i="15"/>
  <c r="W628" i="15" s="1"/>
  <c r="T629" i="15"/>
  <c r="W629" i="15" s="1"/>
  <c r="T630" i="15"/>
  <c r="T631" i="15"/>
  <c r="W631" i="15" s="1"/>
  <c r="T632" i="15"/>
  <c r="W632" i="15" s="1"/>
  <c r="T633" i="15"/>
  <c r="W633" i="15" s="1"/>
  <c r="T634" i="15"/>
  <c r="W634" i="15" s="1"/>
  <c r="T635" i="15"/>
  <c r="W635" i="15" s="1"/>
  <c r="T636" i="15"/>
  <c r="W636" i="15" s="1"/>
  <c r="T637" i="15"/>
  <c r="W637" i="15" s="1"/>
  <c r="T638" i="15"/>
  <c r="T639" i="15"/>
  <c r="W639" i="15" s="1"/>
  <c r="T640" i="15"/>
  <c r="W640" i="15" s="1"/>
  <c r="T641" i="15"/>
  <c r="W641" i="15" s="1"/>
  <c r="T642" i="15"/>
  <c r="W642" i="15" s="1"/>
  <c r="T643" i="15"/>
  <c r="T644" i="15"/>
  <c r="W644" i="15" s="1"/>
  <c r="T645" i="15"/>
  <c r="W645" i="15" s="1"/>
  <c r="T646" i="15"/>
  <c r="T647" i="15"/>
  <c r="T648" i="15"/>
  <c r="W648" i="15" s="1"/>
  <c r="T649" i="15"/>
  <c r="W649" i="15" s="1"/>
  <c r="T650" i="15"/>
  <c r="W650" i="15" s="1"/>
  <c r="T651" i="15"/>
  <c r="V651" i="15" s="1"/>
  <c r="T652" i="15"/>
  <c r="W652" i="15" s="1"/>
  <c r="T653" i="15"/>
  <c r="W653" i="15" s="1"/>
  <c r="T654" i="15"/>
  <c r="W654" i="15" s="1"/>
  <c r="T655" i="15"/>
  <c r="W655" i="15" s="1"/>
  <c r="T656" i="15"/>
  <c r="W656" i="15" s="1"/>
  <c r="T657" i="15"/>
  <c r="W657" i="15" s="1"/>
  <c r="T658" i="15"/>
  <c r="W658" i="15" s="1"/>
  <c r="T659" i="15"/>
  <c r="W659" i="15" s="1"/>
  <c r="T660" i="15"/>
  <c r="W660" i="15" s="1"/>
  <c r="T661" i="15"/>
  <c r="W661" i="15" s="1"/>
  <c r="T662" i="15"/>
  <c r="W662" i="15" s="1"/>
  <c r="T663" i="15"/>
  <c r="W663" i="15" s="1"/>
  <c r="T664" i="15"/>
  <c r="W664" i="15" s="1"/>
  <c r="T665" i="15"/>
  <c r="W665" i="15" s="1"/>
  <c r="T666" i="15"/>
  <c r="W666" i="15" s="1"/>
  <c r="T667" i="15"/>
  <c r="W667" i="15" s="1"/>
  <c r="T668" i="15"/>
  <c r="W668" i="15" s="1"/>
  <c r="T669" i="15"/>
  <c r="T670" i="15"/>
  <c r="W670" i="15" s="1"/>
  <c r="T671" i="15"/>
  <c r="W671" i="15" s="1"/>
  <c r="T672" i="15"/>
  <c r="W672" i="15" s="1"/>
  <c r="T673" i="15"/>
  <c r="W673" i="15" s="1"/>
  <c r="T674" i="15"/>
  <c r="W674" i="15" s="1"/>
  <c r="T675" i="15"/>
  <c r="W675" i="15" s="1"/>
  <c r="T676" i="15"/>
  <c r="W676" i="15" s="1"/>
  <c r="T677" i="15"/>
  <c r="W677" i="15" s="1"/>
  <c r="T678" i="15"/>
  <c r="W678" i="15" s="1"/>
  <c r="T679" i="15"/>
  <c r="W679" i="15" s="1"/>
  <c r="T680" i="15"/>
  <c r="W680" i="15" s="1"/>
  <c r="T681" i="15"/>
  <c r="W681" i="15" s="1"/>
  <c r="T682" i="15"/>
  <c r="W682" i="15" s="1"/>
  <c r="T683" i="15"/>
  <c r="W683" i="15" s="1"/>
  <c r="T684" i="15"/>
  <c r="W684" i="15" s="1"/>
  <c r="T685" i="15"/>
  <c r="W685" i="15" s="1"/>
  <c r="T686" i="15"/>
  <c r="W686" i="15" s="1"/>
  <c r="T687" i="15"/>
  <c r="W687" i="15" s="1"/>
  <c r="T688" i="15"/>
  <c r="W688" i="15" s="1"/>
  <c r="T689" i="15"/>
  <c r="V689" i="15" s="1"/>
  <c r="T690" i="15"/>
  <c r="T691" i="15"/>
  <c r="W691" i="15" s="1"/>
  <c r="T692" i="15"/>
  <c r="T693" i="15"/>
  <c r="W693" i="15" s="1"/>
  <c r="T694" i="15"/>
  <c r="W694" i="15" s="1"/>
  <c r="T695" i="15"/>
  <c r="W695" i="15" s="1"/>
  <c r="T696" i="15"/>
  <c r="W696" i="15" s="1"/>
  <c r="T697" i="15"/>
  <c r="W697" i="15" s="1"/>
  <c r="T698" i="15"/>
  <c r="W698" i="15" s="1"/>
  <c r="T699" i="15"/>
  <c r="W699" i="15" s="1"/>
  <c r="T700" i="15"/>
  <c r="W700" i="15" s="1"/>
  <c r="T701" i="15"/>
  <c r="W701" i="15" s="1"/>
  <c r="T702" i="15"/>
  <c r="W702" i="15" s="1"/>
  <c r="T703" i="15"/>
  <c r="W703" i="15" s="1"/>
  <c r="T704" i="15"/>
  <c r="W704" i="15" s="1"/>
  <c r="T705" i="15"/>
  <c r="W705" i="15" s="1"/>
  <c r="T706" i="15"/>
  <c r="W706" i="15" s="1"/>
  <c r="T707" i="15"/>
  <c r="W707" i="15" s="1"/>
  <c r="T708" i="15"/>
  <c r="W708" i="15" s="1"/>
  <c r="T709" i="15"/>
  <c r="W709" i="15" s="1"/>
  <c r="T710" i="15"/>
  <c r="W710" i="15" s="1"/>
  <c r="T711" i="15"/>
  <c r="W711" i="15" s="1"/>
  <c r="T712" i="15"/>
  <c r="W712" i="15" s="1"/>
  <c r="T713" i="15"/>
  <c r="W713" i="15" s="1"/>
  <c r="T714" i="15"/>
  <c r="T715" i="15"/>
  <c r="T716" i="15"/>
  <c r="T717" i="15"/>
  <c r="W717" i="15" s="1"/>
  <c r="T718" i="15"/>
  <c r="W718" i="15" s="1"/>
  <c r="T719" i="15"/>
  <c r="W719" i="15" s="1"/>
  <c r="T720" i="15"/>
  <c r="W720" i="15" s="1"/>
  <c r="T721" i="15"/>
  <c r="W721" i="15" s="1"/>
  <c r="T722" i="15"/>
  <c r="W722" i="15" s="1"/>
  <c r="T723" i="15"/>
  <c r="W723" i="15" s="1"/>
  <c r="T724" i="15"/>
  <c r="W724" i="15" s="1"/>
  <c r="T725" i="15"/>
  <c r="W725" i="15" s="1"/>
  <c r="T726" i="15"/>
  <c r="W726" i="15" s="1"/>
  <c r="T727" i="15"/>
  <c r="W727" i="15" s="1"/>
  <c r="T728" i="15"/>
  <c r="W728" i="15" s="1"/>
  <c r="T729" i="15"/>
  <c r="W729" i="15" s="1"/>
  <c r="T730" i="15"/>
  <c r="T731" i="15"/>
  <c r="W731" i="15" s="1"/>
  <c r="T732" i="15"/>
  <c r="W732" i="15" s="1"/>
  <c r="T733" i="15"/>
  <c r="W733" i="15" s="1"/>
  <c r="T734" i="15"/>
  <c r="W734" i="15" s="1"/>
  <c r="T735" i="15"/>
  <c r="V735" i="15" s="1"/>
  <c r="T736" i="15"/>
  <c r="W736" i="15" s="1"/>
  <c r="T737" i="15"/>
  <c r="W737" i="15" s="1"/>
  <c r="T738" i="15"/>
  <c r="W738" i="15" s="1"/>
  <c r="T739" i="15"/>
  <c r="W739" i="15" s="1"/>
  <c r="T740" i="15"/>
  <c r="W740" i="15" s="1"/>
  <c r="T741" i="15"/>
  <c r="W741" i="15" s="1"/>
  <c r="T742" i="15"/>
  <c r="W742" i="15" s="1"/>
  <c r="T743" i="15"/>
  <c r="W743" i="15" s="1"/>
  <c r="T744" i="15"/>
  <c r="W744" i="15" s="1"/>
  <c r="T745" i="15"/>
  <c r="W745" i="15" s="1"/>
  <c r="T746" i="15"/>
  <c r="W746" i="15" s="1"/>
  <c r="T747" i="15"/>
  <c r="W747" i="15" s="1"/>
  <c r="T748" i="15"/>
  <c r="W748" i="15" s="1"/>
  <c r="T749" i="15"/>
  <c r="W749" i="15" s="1"/>
  <c r="T750" i="15"/>
  <c r="W750" i="15" s="1"/>
  <c r="T751" i="15"/>
  <c r="W751" i="15" s="1"/>
  <c r="T752" i="15"/>
  <c r="W752" i="15" s="1"/>
  <c r="T753" i="15"/>
  <c r="W753" i="15" s="1"/>
  <c r="T754" i="15"/>
  <c r="W754" i="15" s="1"/>
  <c r="T755" i="15"/>
  <c r="W755" i="15" s="1"/>
  <c r="T756" i="15"/>
  <c r="W756" i="15" s="1"/>
  <c r="T757" i="15"/>
  <c r="W757" i="15" s="1"/>
  <c r="T758" i="15"/>
  <c r="T759" i="15"/>
  <c r="W759" i="15" s="1"/>
  <c r="T760" i="15"/>
  <c r="W760" i="15" s="1"/>
  <c r="T761" i="15"/>
  <c r="W761" i="15" s="1"/>
  <c r="T762" i="15"/>
  <c r="W762" i="15" s="1"/>
  <c r="T763" i="15"/>
  <c r="W763" i="15" s="1"/>
  <c r="T764" i="15"/>
  <c r="W764" i="15" s="1"/>
  <c r="T765" i="15"/>
  <c r="T766" i="15"/>
  <c r="W766" i="15" s="1"/>
  <c r="T767" i="15"/>
  <c r="T768" i="15"/>
  <c r="W768" i="15" s="1"/>
  <c r="T769" i="15"/>
  <c r="T770" i="15"/>
  <c r="W770" i="15" s="1"/>
  <c r="T771" i="15"/>
  <c r="W771" i="15" s="1"/>
  <c r="T772" i="15"/>
  <c r="W772" i="15" s="1"/>
  <c r="T773" i="15"/>
  <c r="W773" i="15" s="1"/>
  <c r="T774" i="15"/>
  <c r="W774" i="15" s="1"/>
  <c r="T775" i="15"/>
  <c r="W775" i="15" s="1"/>
  <c r="T776" i="15"/>
  <c r="W776" i="15" s="1"/>
  <c r="T777" i="15"/>
  <c r="W777" i="15" s="1"/>
  <c r="T778" i="15"/>
  <c r="W778" i="15" s="1"/>
  <c r="T779" i="15"/>
  <c r="W779" i="15" s="1"/>
  <c r="T780" i="15"/>
  <c r="W780" i="15" s="1"/>
  <c r="T781" i="15"/>
  <c r="W781" i="15" s="1"/>
  <c r="T782" i="15"/>
  <c r="W782" i="15" s="1"/>
  <c r="T783" i="15"/>
  <c r="W783" i="15" s="1"/>
  <c r="T784" i="15"/>
  <c r="W784" i="15" s="1"/>
  <c r="T785" i="15"/>
  <c r="W785" i="15" s="1"/>
  <c r="T786" i="15"/>
  <c r="W786" i="15" s="1"/>
  <c r="T787" i="15"/>
  <c r="T788" i="15"/>
  <c r="W788" i="15" s="1"/>
  <c r="T789" i="15"/>
  <c r="W789" i="15" s="1"/>
  <c r="T790" i="15"/>
  <c r="W790" i="15" s="1"/>
  <c r="T791" i="15"/>
  <c r="W791" i="15" s="1"/>
  <c r="T792" i="15"/>
  <c r="W792" i="15" s="1"/>
  <c r="T793" i="15"/>
  <c r="W793" i="15" s="1"/>
  <c r="T794" i="15"/>
  <c r="T795" i="15"/>
  <c r="W795" i="15" s="1"/>
  <c r="T796" i="15"/>
  <c r="W796" i="15" s="1"/>
  <c r="T797" i="15"/>
  <c r="W797" i="15" s="1"/>
  <c r="T798" i="15"/>
  <c r="W798" i="15" s="1"/>
  <c r="T799" i="15"/>
  <c r="W799" i="15" s="1"/>
  <c r="T800" i="15"/>
  <c r="W800" i="15" s="1"/>
  <c r="T801" i="15"/>
  <c r="T802" i="15"/>
  <c r="W802" i="15" s="1"/>
  <c r="T803" i="15"/>
  <c r="W803" i="15" s="1"/>
  <c r="T804" i="15"/>
  <c r="W804" i="15" s="1"/>
  <c r="T805" i="15"/>
  <c r="W805" i="15" s="1"/>
  <c r="T806" i="15"/>
  <c r="T807" i="15"/>
  <c r="W807" i="15" s="1"/>
  <c r="T808" i="15"/>
  <c r="W808" i="15" s="1"/>
  <c r="T809" i="15"/>
  <c r="W809" i="15" s="1"/>
  <c r="T810" i="15"/>
  <c r="T811" i="15"/>
  <c r="W811" i="15" s="1"/>
  <c r="T812" i="15"/>
  <c r="W812" i="15" s="1"/>
  <c r="T813" i="15"/>
  <c r="W813" i="15" s="1"/>
  <c r="T814" i="15"/>
  <c r="W814" i="15" s="1"/>
  <c r="T815" i="15"/>
  <c r="W815" i="15" s="1"/>
  <c r="T816" i="15"/>
  <c r="W816" i="15" s="1"/>
  <c r="T817" i="15"/>
  <c r="W817" i="15" s="1"/>
  <c r="T818" i="15"/>
  <c r="W818" i="15" s="1"/>
  <c r="T819" i="15"/>
  <c r="W819" i="15" s="1"/>
  <c r="T820" i="15"/>
  <c r="W820" i="15" s="1"/>
  <c r="T821" i="15"/>
  <c r="W821" i="15" s="1"/>
  <c r="T822" i="15"/>
  <c r="W822" i="15" s="1"/>
  <c r="T823" i="15"/>
  <c r="W823" i="15" s="1"/>
  <c r="T824" i="15"/>
  <c r="W824" i="15" s="1"/>
  <c r="T825" i="15"/>
  <c r="W825" i="15" s="1"/>
  <c r="T826" i="15"/>
  <c r="W826" i="15" s="1"/>
  <c r="T827" i="15"/>
  <c r="W827" i="15" s="1"/>
  <c r="T828" i="15"/>
  <c r="W828" i="15" s="1"/>
  <c r="T829" i="15"/>
  <c r="W829" i="15" s="1"/>
  <c r="T830" i="15"/>
  <c r="W830" i="15" s="1"/>
  <c r="T831" i="15"/>
  <c r="W831" i="15" s="1"/>
  <c r="T832" i="15"/>
  <c r="W832" i="15" s="1"/>
  <c r="T833" i="15"/>
  <c r="W833" i="15" s="1"/>
  <c r="T834" i="15"/>
  <c r="T835" i="15"/>
  <c r="W835" i="15" s="1"/>
  <c r="T836" i="15"/>
  <c r="T837" i="15"/>
  <c r="W837" i="15" s="1"/>
  <c r="T838" i="15"/>
  <c r="W838" i="15" s="1"/>
  <c r="T839" i="15"/>
  <c r="W839" i="15" s="1"/>
  <c r="T840" i="15"/>
  <c r="W840" i="15" s="1"/>
  <c r="T841" i="15"/>
  <c r="W841" i="15" s="1"/>
  <c r="T842" i="15"/>
  <c r="W842" i="15" s="1"/>
  <c r="T843" i="15"/>
  <c r="W843" i="15" s="1"/>
  <c r="T844" i="15"/>
  <c r="W844" i="15" s="1"/>
  <c r="T845" i="15"/>
  <c r="W845" i="15" s="1"/>
  <c r="T846" i="15"/>
  <c r="W846" i="15" s="1"/>
  <c r="T847" i="15"/>
  <c r="T848" i="15"/>
  <c r="W848" i="15" s="1"/>
  <c r="T849" i="15"/>
  <c r="W849" i="15" s="1"/>
  <c r="T850" i="15"/>
  <c r="W850" i="15" s="1"/>
  <c r="T851" i="15"/>
  <c r="W851" i="15" s="1"/>
  <c r="T852" i="15"/>
  <c r="W852" i="15" s="1"/>
  <c r="T853" i="15"/>
  <c r="T854" i="15"/>
  <c r="T855" i="15"/>
  <c r="W855" i="15" s="1"/>
  <c r="T856" i="15"/>
  <c r="W856" i="15" s="1"/>
  <c r="T857" i="15"/>
  <c r="W857" i="15" s="1"/>
  <c r="T858" i="15"/>
  <c r="W858" i="15" s="1"/>
  <c r="T859" i="15"/>
  <c r="W859" i="15" s="1"/>
  <c r="T860" i="15"/>
  <c r="W860" i="15" s="1"/>
  <c r="T861" i="15"/>
  <c r="W861" i="15" s="1"/>
  <c r="T862" i="15"/>
  <c r="W862" i="15" s="1"/>
  <c r="T863" i="15"/>
  <c r="W863" i="15" s="1"/>
  <c r="T864" i="15"/>
  <c r="W864" i="15" s="1"/>
  <c r="T865" i="15"/>
  <c r="W865" i="15" s="1"/>
  <c r="T866" i="15"/>
  <c r="W866" i="15" s="1"/>
  <c r="T867" i="15"/>
  <c r="W867" i="15" s="1"/>
  <c r="T868" i="15"/>
  <c r="W868" i="15" s="1"/>
  <c r="T869" i="15"/>
  <c r="W869" i="15" s="1"/>
  <c r="T870" i="15"/>
  <c r="W870" i="15" s="1"/>
  <c r="T871" i="15"/>
  <c r="T872" i="15"/>
  <c r="W872" i="15" s="1"/>
  <c r="T873" i="15"/>
  <c r="W873" i="15" s="1"/>
  <c r="T874" i="15"/>
  <c r="T875" i="15"/>
  <c r="W875" i="15" s="1"/>
  <c r="T876" i="15"/>
  <c r="W876" i="15" s="1"/>
  <c r="T877" i="15"/>
  <c r="W877" i="15" s="1"/>
  <c r="T878" i="15"/>
  <c r="W878" i="15" s="1"/>
  <c r="T879" i="15"/>
  <c r="T880" i="15"/>
  <c r="W880" i="15" s="1"/>
  <c r="T881" i="15"/>
  <c r="W881" i="15" s="1"/>
  <c r="T882" i="15"/>
  <c r="W882" i="15" s="1"/>
  <c r="T883" i="15"/>
  <c r="W883" i="15" s="1"/>
  <c r="T884" i="15"/>
  <c r="W884" i="15" s="1"/>
  <c r="T885" i="15"/>
  <c r="T886" i="15"/>
  <c r="V886" i="15" s="1"/>
  <c r="T887" i="15"/>
  <c r="W887" i="15" s="1"/>
  <c r="T888" i="15"/>
  <c r="W888" i="15" s="1"/>
  <c r="T889" i="15"/>
  <c r="W889" i="15" s="1"/>
  <c r="T890" i="15"/>
  <c r="W890" i="15" s="1"/>
  <c r="T891" i="15"/>
  <c r="W891" i="15" s="1"/>
  <c r="T892" i="15"/>
  <c r="W892" i="15" s="1"/>
  <c r="T893" i="15"/>
  <c r="W893" i="15" s="1"/>
  <c r="T894" i="15"/>
  <c r="W894" i="15" s="1"/>
  <c r="T895" i="15"/>
  <c r="W895" i="15" s="1"/>
  <c r="T896" i="15"/>
  <c r="W896" i="15" s="1"/>
  <c r="T897" i="15"/>
  <c r="W897" i="15" s="1"/>
  <c r="T898" i="15"/>
  <c r="W898" i="15" s="1"/>
  <c r="T899" i="15"/>
  <c r="W899" i="15" s="1"/>
  <c r="T900" i="15"/>
  <c r="W900" i="15" s="1"/>
  <c r="T901" i="15"/>
  <c r="W901" i="15" s="1"/>
  <c r="T902" i="15"/>
  <c r="W902" i="15" s="1"/>
  <c r="T903" i="15"/>
  <c r="W903" i="15" s="1"/>
  <c r="T904" i="15"/>
  <c r="W904" i="15" s="1"/>
  <c r="T905" i="15"/>
  <c r="W905" i="15" s="1"/>
  <c r="T906" i="15"/>
  <c r="W906" i="15" s="1"/>
  <c r="T907" i="15"/>
  <c r="W907" i="15" s="1"/>
  <c r="T908" i="15"/>
  <c r="T909" i="15"/>
  <c r="W909" i="15" s="1"/>
  <c r="T910" i="15"/>
  <c r="W910" i="15" s="1"/>
  <c r="T911" i="15"/>
  <c r="W911" i="15" s="1"/>
  <c r="T912" i="15"/>
  <c r="W912" i="15" s="1"/>
  <c r="T913" i="15"/>
  <c r="W913" i="15" s="1"/>
  <c r="T914" i="15"/>
  <c r="W914" i="15" s="1"/>
  <c r="T915" i="15"/>
  <c r="W915" i="15" s="1"/>
  <c r="T916" i="15"/>
  <c r="W916" i="15" s="1"/>
  <c r="T917" i="15"/>
  <c r="W917" i="15" s="1"/>
  <c r="T918" i="15"/>
  <c r="T919" i="15"/>
  <c r="W919" i="15" s="1"/>
  <c r="T920" i="15"/>
  <c r="W920" i="15" s="1"/>
  <c r="T921" i="15"/>
  <c r="W921" i="15" s="1"/>
  <c r="T922" i="15"/>
  <c r="T923" i="15"/>
  <c r="W923" i="15" s="1"/>
  <c r="T924" i="15"/>
  <c r="W924" i="15" s="1"/>
  <c r="T925" i="15"/>
  <c r="W925" i="15" s="1"/>
  <c r="T926" i="15"/>
  <c r="T927" i="15"/>
  <c r="W927" i="15" s="1"/>
  <c r="T928" i="15"/>
  <c r="W928" i="15" s="1"/>
  <c r="T929" i="15"/>
  <c r="W929" i="15" s="1"/>
  <c r="T930" i="15"/>
  <c r="W930" i="15" s="1"/>
  <c r="T931" i="15"/>
  <c r="T932" i="15"/>
  <c r="W932" i="15" s="1"/>
  <c r="T933" i="15"/>
  <c r="W933" i="15" s="1"/>
  <c r="T934" i="15"/>
  <c r="W934" i="15" s="1"/>
  <c r="T935" i="15"/>
  <c r="W935" i="15" s="1"/>
  <c r="T936" i="15"/>
  <c r="W936" i="15" s="1"/>
  <c r="T937" i="15"/>
  <c r="W937" i="15" s="1"/>
  <c r="T938" i="15"/>
  <c r="W938" i="15" s="1"/>
  <c r="T939" i="15"/>
  <c r="W939" i="15" s="1"/>
  <c r="T940" i="15"/>
  <c r="W940" i="15" s="1"/>
  <c r="T941" i="15"/>
  <c r="W941" i="15" s="1"/>
  <c r="T942" i="15"/>
  <c r="W942" i="15" s="1"/>
  <c r="T943" i="15"/>
  <c r="W943" i="15" s="1"/>
  <c r="T944" i="15"/>
  <c r="W944" i="15" s="1"/>
  <c r="T945" i="15"/>
  <c r="W945" i="15" s="1"/>
  <c r="T946" i="15"/>
  <c r="W946" i="15" s="1"/>
  <c r="T947" i="15"/>
  <c r="W947" i="15" s="1"/>
  <c r="T948" i="15"/>
  <c r="W948" i="15" s="1"/>
  <c r="T949" i="15"/>
  <c r="W949" i="15" s="1"/>
  <c r="T950" i="15"/>
  <c r="W950" i="15" s="1"/>
  <c r="T951" i="15"/>
  <c r="W951" i="15" s="1"/>
  <c r="T952" i="15"/>
  <c r="W952" i="15" s="1"/>
  <c r="T953" i="15"/>
  <c r="W953" i="15" s="1"/>
  <c r="T954" i="15"/>
  <c r="T955" i="15"/>
  <c r="W955" i="15" s="1"/>
  <c r="T956" i="15"/>
  <c r="W956" i="15" s="1"/>
  <c r="T957" i="15"/>
  <c r="T958" i="15"/>
  <c r="W958" i="15" s="1"/>
  <c r="T959" i="15"/>
  <c r="W959" i="15" s="1"/>
  <c r="T960" i="15"/>
  <c r="W960" i="15" s="1"/>
  <c r="T961" i="15"/>
  <c r="W961" i="15" s="1"/>
  <c r="T962" i="15"/>
  <c r="W962" i="15" s="1"/>
  <c r="T963" i="15"/>
  <c r="V963" i="15" s="1"/>
  <c r="T964" i="15"/>
  <c r="W964" i="15" s="1"/>
  <c r="T965" i="15"/>
  <c r="W965" i="15" s="1"/>
  <c r="T966" i="15"/>
  <c r="W966" i="15" s="1"/>
  <c r="T967" i="15"/>
  <c r="T968" i="15"/>
  <c r="W968" i="15" s="1"/>
  <c r="T969" i="15"/>
  <c r="W969" i="15" s="1"/>
  <c r="T970" i="15"/>
  <c r="T971" i="15"/>
  <c r="W971" i="15" s="1"/>
  <c r="T972" i="15"/>
  <c r="W972" i="15" s="1"/>
  <c r="T973" i="15"/>
  <c r="W973" i="15" s="1"/>
  <c r="T974" i="15"/>
  <c r="T975" i="15"/>
  <c r="W975" i="15" s="1"/>
  <c r="T976" i="15"/>
  <c r="W976" i="15" s="1"/>
  <c r="T977" i="15"/>
  <c r="W977" i="15" s="1"/>
  <c r="T978" i="15"/>
  <c r="W978" i="15" s="1"/>
  <c r="T979" i="15"/>
  <c r="W979" i="15" s="1"/>
  <c r="T980" i="15"/>
  <c r="W980" i="15" s="1"/>
  <c r="T981" i="15"/>
  <c r="W981" i="15" s="1"/>
  <c r="T982" i="15"/>
  <c r="W982" i="15" s="1"/>
  <c r="T983" i="15"/>
  <c r="W983" i="15" s="1"/>
  <c r="T984" i="15"/>
  <c r="W984" i="15" s="1"/>
  <c r="T985" i="15"/>
  <c r="W985" i="15" s="1"/>
  <c r="T986" i="15"/>
  <c r="W986" i="15" s="1"/>
  <c r="T987" i="15"/>
  <c r="W987" i="15" s="1"/>
  <c r="T988" i="15"/>
  <c r="W988" i="15" s="1"/>
  <c r="T989" i="15"/>
  <c r="W989" i="15" s="1"/>
  <c r="T990" i="15"/>
  <c r="W990" i="15" s="1"/>
  <c r="T991" i="15"/>
  <c r="T992" i="15"/>
  <c r="T993" i="15"/>
  <c r="T994" i="15"/>
  <c r="W994" i="15" s="1"/>
  <c r="T995" i="15"/>
  <c r="W995" i="15" s="1"/>
  <c r="T996" i="15"/>
  <c r="W996" i="15" s="1"/>
  <c r="T997" i="15"/>
  <c r="W997" i="15" s="1"/>
  <c r="T998" i="15"/>
  <c r="W998" i="15" s="1"/>
  <c r="T999" i="15"/>
  <c r="W999" i="15" s="1"/>
  <c r="T1000" i="15"/>
  <c r="W1000" i="15" s="1"/>
  <c r="T1001" i="15"/>
  <c r="W1001" i="15" s="1"/>
  <c r="T1002" i="15"/>
  <c r="W1002" i="15" s="1"/>
  <c r="T1003" i="15"/>
  <c r="T1004" i="15"/>
  <c r="W1004" i="15" s="1"/>
  <c r="T1005" i="15"/>
  <c r="W1005" i="15" s="1"/>
  <c r="T1006" i="15"/>
  <c r="W1006" i="15" s="1"/>
  <c r="S3" i="15"/>
  <c r="S4" i="15"/>
  <c r="S5" i="15"/>
  <c r="S6" i="15"/>
  <c r="S7" i="15"/>
  <c r="S8" i="15"/>
  <c r="S9" i="15"/>
  <c r="V9" i="15" s="1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V31" i="15" s="1"/>
  <c r="S32" i="15"/>
  <c r="V32" i="15" s="1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V55" i="15" s="1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V68" i="15" s="1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V285" i="15" s="1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V379" i="15" s="1"/>
  <c r="S380" i="15"/>
  <c r="V380" i="15" s="1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V632" i="15" s="1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V717" i="15" s="1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V752" i="15" s="1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V824" i="15" s="1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V957" i="15" s="1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V1003" i="15" s="1"/>
  <c r="S1004" i="15"/>
  <c r="V1004" i="15" s="1"/>
  <c r="S1005" i="15"/>
  <c r="V1005" i="15" s="1"/>
  <c r="S1006" i="15"/>
  <c r="R3" i="15"/>
  <c r="R4" i="15"/>
  <c r="R5" i="15"/>
  <c r="R6" i="15"/>
  <c r="R7" i="15"/>
  <c r="R8" i="15"/>
  <c r="R9" i="15"/>
  <c r="R10" i="15"/>
  <c r="V10" i="15" s="1"/>
  <c r="R11" i="15"/>
  <c r="V11" i="15" s="1"/>
  <c r="R12" i="15"/>
  <c r="V12" i="15" s="1"/>
  <c r="R13" i="15"/>
  <c r="V13" i="15" s="1"/>
  <c r="R14" i="15"/>
  <c r="V14" i="15" s="1"/>
  <c r="R15" i="15"/>
  <c r="R16" i="15"/>
  <c r="R17" i="15"/>
  <c r="R18" i="15"/>
  <c r="V18" i="15" s="1"/>
  <c r="R19" i="15"/>
  <c r="V19" i="15" s="1"/>
  <c r="R20" i="15"/>
  <c r="V20" i="15" s="1"/>
  <c r="R21" i="15"/>
  <c r="R22" i="15"/>
  <c r="R23" i="15"/>
  <c r="V23" i="15" s="1"/>
  <c r="R24" i="15"/>
  <c r="V24" i="15" s="1"/>
  <c r="R25" i="15"/>
  <c r="V25" i="15" s="1"/>
  <c r="R26" i="15"/>
  <c r="R27" i="15"/>
  <c r="R28" i="15"/>
  <c r="R29" i="15"/>
  <c r="R30" i="15"/>
  <c r="V30" i="15" s="1"/>
  <c r="R31" i="15"/>
  <c r="R32" i="15"/>
  <c r="R33" i="15"/>
  <c r="R34" i="15"/>
  <c r="R35" i="15"/>
  <c r="V35" i="15" s="1"/>
  <c r="R36" i="15"/>
  <c r="V36" i="15" s="1"/>
  <c r="R37" i="15"/>
  <c r="V37" i="15" s="1"/>
  <c r="R38" i="15"/>
  <c r="R39" i="15"/>
  <c r="R40" i="15"/>
  <c r="R41" i="15"/>
  <c r="R42" i="15"/>
  <c r="V42" i="15" s="1"/>
  <c r="R43" i="15"/>
  <c r="R44" i="15"/>
  <c r="R45" i="15"/>
  <c r="R46" i="15"/>
  <c r="R47" i="15"/>
  <c r="V47" i="15" s="1"/>
  <c r="R48" i="15"/>
  <c r="V48" i="15" s="1"/>
  <c r="R49" i="15"/>
  <c r="V49" i="15" s="1"/>
  <c r="R50" i="15"/>
  <c r="R51" i="15"/>
  <c r="V51" i="15" s="1"/>
  <c r="R52" i="15"/>
  <c r="R53" i="15"/>
  <c r="V53" i="15" s="1"/>
  <c r="R54" i="15"/>
  <c r="V54" i="15" s="1"/>
  <c r="R55" i="15"/>
  <c r="R56" i="15"/>
  <c r="R57" i="15"/>
  <c r="R58" i="15"/>
  <c r="R59" i="15"/>
  <c r="V59" i="15" s="1"/>
  <c r="R60" i="15"/>
  <c r="V60" i="15" s="1"/>
  <c r="R61" i="15"/>
  <c r="V61" i="15" s="1"/>
  <c r="R62" i="15"/>
  <c r="R63" i="15"/>
  <c r="R64" i="15"/>
  <c r="R65" i="15"/>
  <c r="R66" i="15"/>
  <c r="V66" i="15" s="1"/>
  <c r="R67" i="15"/>
  <c r="R68" i="15"/>
  <c r="R69" i="15"/>
  <c r="R70" i="15"/>
  <c r="R71" i="15"/>
  <c r="V71" i="15" s="1"/>
  <c r="R72" i="15"/>
  <c r="V72" i="15" s="1"/>
  <c r="R73" i="15"/>
  <c r="V73" i="15" s="1"/>
  <c r="R74" i="15"/>
  <c r="R75" i="15"/>
  <c r="R76" i="15"/>
  <c r="R77" i="15"/>
  <c r="R78" i="15"/>
  <c r="R79" i="15"/>
  <c r="R80" i="15"/>
  <c r="R81" i="15"/>
  <c r="V81" i="15" s="1"/>
  <c r="R82" i="15"/>
  <c r="R83" i="15"/>
  <c r="V83" i="15" s="1"/>
  <c r="R84" i="15"/>
  <c r="V84" i="15" s="1"/>
  <c r="R85" i="15"/>
  <c r="V85" i="15" s="1"/>
  <c r="R86" i="15"/>
  <c r="R87" i="15"/>
  <c r="R88" i="15"/>
  <c r="R89" i="15"/>
  <c r="V89" i="15" s="1"/>
  <c r="R90" i="15"/>
  <c r="V90" i="15" s="1"/>
  <c r="R91" i="15"/>
  <c r="R92" i="15"/>
  <c r="R93" i="15"/>
  <c r="V93" i="15" s="1"/>
  <c r="R94" i="15"/>
  <c r="R95" i="15"/>
  <c r="V95" i="15" s="1"/>
  <c r="R96" i="15"/>
  <c r="V96" i="15" s="1"/>
  <c r="R97" i="15"/>
  <c r="V97" i="15" s="1"/>
  <c r="R98" i="15"/>
  <c r="R99" i="15"/>
  <c r="R100" i="15"/>
  <c r="R101" i="15"/>
  <c r="R102" i="15"/>
  <c r="R103" i="15"/>
  <c r="V103" i="15" s="1"/>
  <c r="R104" i="15"/>
  <c r="R105" i="15"/>
  <c r="R106" i="15"/>
  <c r="R107" i="15"/>
  <c r="V107" i="15" s="1"/>
  <c r="R108" i="15"/>
  <c r="V108" i="15" s="1"/>
  <c r="R109" i="15"/>
  <c r="V109" i="15" s="1"/>
  <c r="R110" i="15"/>
  <c r="R111" i="15"/>
  <c r="R112" i="15"/>
  <c r="R113" i="15"/>
  <c r="R114" i="15"/>
  <c r="V114" i="15" s="1"/>
  <c r="R115" i="15"/>
  <c r="R116" i="15"/>
  <c r="R117" i="15"/>
  <c r="V117" i="15" s="1"/>
  <c r="R118" i="15"/>
  <c r="V118" i="15" s="1"/>
  <c r="R119" i="15"/>
  <c r="V119" i="15" s="1"/>
  <c r="R120" i="15"/>
  <c r="V120" i="15" s="1"/>
  <c r="R121" i="15"/>
  <c r="V121" i="15" s="1"/>
  <c r="R122" i="15"/>
  <c r="V122" i="15" s="1"/>
  <c r="R123" i="15"/>
  <c r="R124" i="15"/>
  <c r="R125" i="15"/>
  <c r="V125" i="15" s="1"/>
  <c r="R126" i="15"/>
  <c r="V126" i="15" s="1"/>
  <c r="R127" i="15"/>
  <c r="R128" i="15"/>
  <c r="R129" i="15"/>
  <c r="R130" i="15"/>
  <c r="R131" i="15"/>
  <c r="V131" i="15" s="1"/>
  <c r="R132" i="15"/>
  <c r="V132" i="15" s="1"/>
  <c r="R133" i="15"/>
  <c r="V133" i="15" s="1"/>
  <c r="R134" i="15"/>
  <c r="R135" i="15"/>
  <c r="R136" i="15"/>
  <c r="R137" i="15"/>
  <c r="R138" i="15"/>
  <c r="R139" i="15"/>
  <c r="R140" i="15"/>
  <c r="R141" i="15"/>
  <c r="V141" i="15" s="1"/>
  <c r="R142" i="15"/>
  <c r="R143" i="15"/>
  <c r="V143" i="15" s="1"/>
  <c r="R144" i="15"/>
  <c r="V144" i="15" s="1"/>
  <c r="R145" i="15"/>
  <c r="V145" i="15" s="1"/>
  <c r="R146" i="15"/>
  <c r="R147" i="15"/>
  <c r="R148" i="15"/>
  <c r="R149" i="15"/>
  <c r="R150" i="15"/>
  <c r="V150" i="15" s="1"/>
  <c r="R151" i="15"/>
  <c r="R152" i="15"/>
  <c r="R153" i="15"/>
  <c r="R154" i="15"/>
  <c r="R155" i="15"/>
  <c r="V155" i="15" s="1"/>
  <c r="R156" i="15"/>
  <c r="V156" i="15" s="1"/>
  <c r="R157" i="15"/>
  <c r="V157" i="15" s="1"/>
  <c r="R158" i="15"/>
  <c r="R159" i="15"/>
  <c r="V159" i="15" s="1"/>
  <c r="R160" i="15"/>
  <c r="R161" i="15"/>
  <c r="R162" i="15"/>
  <c r="V162" i="15" s="1"/>
  <c r="R163" i="15"/>
  <c r="R164" i="15"/>
  <c r="V164" i="15" s="1"/>
  <c r="R165" i="15"/>
  <c r="R166" i="15"/>
  <c r="V166" i="15" s="1"/>
  <c r="R167" i="15"/>
  <c r="V167" i="15" s="1"/>
  <c r="R168" i="15"/>
  <c r="V168" i="15" s="1"/>
  <c r="R169" i="15"/>
  <c r="V169" i="15" s="1"/>
  <c r="R170" i="15"/>
  <c r="R171" i="15"/>
  <c r="R172" i="15"/>
  <c r="R173" i="15"/>
  <c r="R174" i="15"/>
  <c r="V174" i="15" s="1"/>
  <c r="R175" i="15"/>
  <c r="R176" i="15"/>
  <c r="R177" i="15"/>
  <c r="V177" i="15" s="1"/>
  <c r="R178" i="15"/>
  <c r="R179" i="15"/>
  <c r="V179" i="15" s="1"/>
  <c r="R180" i="15"/>
  <c r="V180" i="15" s="1"/>
  <c r="R181" i="15"/>
  <c r="V181" i="15" s="1"/>
  <c r="R182" i="15"/>
  <c r="R183" i="15"/>
  <c r="R184" i="15"/>
  <c r="R185" i="15"/>
  <c r="R186" i="15"/>
  <c r="V186" i="15" s="1"/>
  <c r="R187" i="15"/>
  <c r="R188" i="15"/>
  <c r="V188" i="15" s="1"/>
  <c r="R189" i="15"/>
  <c r="R190" i="15"/>
  <c r="R191" i="15"/>
  <c r="V191" i="15" s="1"/>
  <c r="R192" i="15"/>
  <c r="V192" i="15" s="1"/>
  <c r="R193" i="15"/>
  <c r="V193" i="15" s="1"/>
  <c r="R194" i="15"/>
  <c r="V194" i="15" s="1"/>
  <c r="R195" i="15"/>
  <c r="R196" i="15"/>
  <c r="R197" i="15"/>
  <c r="V197" i="15" s="1"/>
  <c r="R198" i="15"/>
  <c r="V198" i="15" s="1"/>
  <c r="R199" i="15"/>
  <c r="R200" i="15"/>
  <c r="R201" i="15"/>
  <c r="V201" i="15" s="1"/>
  <c r="R202" i="15"/>
  <c r="R203" i="15"/>
  <c r="V203" i="15" s="1"/>
  <c r="R204" i="15"/>
  <c r="V204" i="15" s="1"/>
  <c r="R205" i="15"/>
  <c r="V205" i="15" s="1"/>
  <c r="R206" i="15"/>
  <c r="R207" i="15"/>
  <c r="R208" i="15"/>
  <c r="R209" i="15"/>
  <c r="R210" i="15"/>
  <c r="V210" i="15" s="1"/>
  <c r="R211" i="15"/>
  <c r="R212" i="15"/>
  <c r="R213" i="15"/>
  <c r="R214" i="15"/>
  <c r="V214" i="15" s="1"/>
  <c r="R215" i="15"/>
  <c r="V215" i="15" s="1"/>
  <c r="R216" i="15"/>
  <c r="V216" i="15" s="1"/>
  <c r="R217" i="15"/>
  <c r="V217" i="15" s="1"/>
  <c r="R218" i="15"/>
  <c r="R219" i="15"/>
  <c r="R220" i="15"/>
  <c r="R221" i="15"/>
  <c r="R222" i="15"/>
  <c r="V222" i="15" s="1"/>
  <c r="R223" i="15"/>
  <c r="R224" i="15"/>
  <c r="V224" i="15" s="1"/>
  <c r="R225" i="15"/>
  <c r="R226" i="15"/>
  <c r="R227" i="15"/>
  <c r="V227" i="15" s="1"/>
  <c r="R228" i="15"/>
  <c r="V228" i="15" s="1"/>
  <c r="R229" i="15"/>
  <c r="V229" i="15" s="1"/>
  <c r="R230" i="15"/>
  <c r="R231" i="15"/>
  <c r="R232" i="15"/>
  <c r="R233" i="15"/>
  <c r="R234" i="15"/>
  <c r="V234" i="15" s="1"/>
  <c r="R235" i="15"/>
  <c r="R236" i="15"/>
  <c r="V236" i="15" s="1"/>
  <c r="R237" i="15"/>
  <c r="R238" i="15"/>
  <c r="R239" i="15"/>
  <c r="V239" i="15" s="1"/>
  <c r="R240" i="15"/>
  <c r="V240" i="15" s="1"/>
  <c r="R241" i="15"/>
  <c r="V241" i="15" s="1"/>
  <c r="R242" i="15"/>
  <c r="R243" i="15"/>
  <c r="R244" i="15"/>
  <c r="R245" i="15"/>
  <c r="R246" i="15"/>
  <c r="V246" i="15" s="1"/>
  <c r="R247" i="15"/>
  <c r="R248" i="15"/>
  <c r="V248" i="15" s="1"/>
  <c r="R249" i="15"/>
  <c r="R250" i="15"/>
  <c r="R251" i="15"/>
  <c r="V251" i="15" s="1"/>
  <c r="R252" i="15"/>
  <c r="V252" i="15" s="1"/>
  <c r="R253" i="15"/>
  <c r="V253" i="15" s="1"/>
  <c r="R254" i="15"/>
  <c r="R255" i="15"/>
  <c r="R256" i="15"/>
  <c r="R257" i="15"/>
  <c r="R258" i="15"/>
  <c r="R259" i="15"/>
  <c r="V259" i="15" s="1"/>
  <c r="R260" i="15"/>
  <c r="V260" i="15" s="1"/>
  <c r="R261" i="15"/>
  <c r="V261" i="15" s="1"/>
  <c r="R262" i="15"/>
  <c r="R263" i="15"/>
  <c r="V263" i="15" s="1"/>
  <c r="R264" i="15"/>
  <c r="V264" i="15" s="1"/>
  <c r="R265" i="15"/>
  <c r="V265" i="15" s="1"/>
  <c r="R266" i="15"/>
  <c r="V266" i="15" s="1"/>
  <c r="R267" i="15"/>
  <c r="R268" i="15"/>
  <c r="R269" i="15"/>
  <c r="R270" i="15"/>
  <c r="V270" i="15" s="1"/>
  <c r="R271" i="15"/>
  <c r="R272" i="15"/>
  <c r="R273" i="15"/>
  <c r="V273" i="15" s="1"/>
  <c r="R274" i="15"/>
  <c r="R275" i="15"/>
  <c r="V275" i="15" s="1"/>
  <c r="R276" i="15"/>
  <c r="V276" i="15" s="1"/>
  <c r="R277" i="15"/>
  <c r="V277" i="15" s="1"/>
  <c r="R278" i="15"/>
  <c r="R279" i="15"/>
  <c r="V279" i="15" s="1"/>
  <c r="R280" i="15"/>
  <c r="R281" i="15"/>
  <c r="R282" i="15"/>
  <c r="R283" i="15"/>
  <c r="R284" i="15"/>
  <c r="R285" i="15"/>
  <c r="R286" i="15"/>
  <c r="R287" i="15"/>
  <c r="V287" i="15" s="1"/>
  <c r="R288" i="15"/>
  <c r="V288" i="15" s="1"/>
  <c r="R289" i="15"/>
  <c r="V289" i="15" s="1"/>
  <c r="R290" i="15"/>
  <c r="V290" i="15" s="1"/>
  <c r="R291" i="15"/>
  <c r="R292" i="15"/>
  <c r="R293" i="15"/>
  <c r="R294" i="15"/>
  <c r="V294" i="15" s="1"/>
  <c r="R295" i="15"/>
  <c r="V295" i="15" s="1"/>
  <c r="R296" i="15"/>
  <c r="R297" i="15"/>
  <c r="R298" i="15"/>
  <c r="V298" i="15" s="1"/>
  <c r="R299" i="15"/>
  <c r="V299" i="15" s="1"/>
  <c r="R300" i="15"/>
  <c r="V300" i="15" s="1"/>
  <c r="R301" i="15"/>
  <c r="V301" i="15" s="1"/>
  <c r="R302" i="15"/>
  <c r="V302" i="15" s="1"/>
  <c r="R303" i="15"/>
  <c r="R304" i="15"/>
  <c r="R305" i="15"/>
  <c r="R306" i="15"/>
  <c r="V306" i="15" s="1"/>
  <c r="R307" i="15"/>
  <c r="R308" i="15"/>
  <c r="R309" i="15"/>
  <c r="R310" i="15"/>
  <c r="R311" i="15"/>
  <c r="V311" i="15" s="1"/>
  <c r="R312" i="15"/>
  <c r="V312" i="15" s="1"/>
  <c r="R313" i="15"/>
  <c r="V313" i="15" s="1"/>
  <c r="R314" i="15"/>
  <c r="V314" i="15" s="1"/>
  <c r="R315" i="15"/>
  <c r="R316" i="15"/>
  <c r="R317" i="15"/>
  <c r="R318" i="15"/>
  <c r="V318" i="15" s="1"/>
  <c r="R319" i="15"/>
  <c r="R320" i="15"/>
  <c r="R321" i="15"/>
  <c r="V321" i="15" s="1"/>
  <c r="R322" i="15"/>
  <c r="R323" i="15"/>
  <c r="V323" i="15" s="1"/>
  <c r="R324" i="15"/>
  <c r="V324" i="15" s="1"/>
  <c r="R325" i="15"/>
  <c r="V325" i="15" s="1"/>
  <c r="R326" i="15"/>
  <c r="R327" i="15"/>
  <c r="R328" i="15"/>
  <c r="R329" i="15"/>
  <c r="R330" i="15"/>
  <c r="V330" i="15" s="1"/>
  <c r="R331" i="15"/>
  <c r="R332" i="15"/>
  <c r="R333" i="15"/>
  <c r="V333" i="15" s="1"/>
  <c r="R334" i="15"/>
  <c r="R335" i="15"/>
  <c r="V335" i="15" s="1"/>
  <c r="R336" i="15"/>
  <c r="V336" i="15" s="1"/>
  <c r="R337" i="15"/>
  <c r="V337" i="15" s="1"/>
  <c r="R338" i="15"/>
  <c r="R339" i="15"/>
  <c r="R340" i="15"/>
  <c r="R341" i="15"/>
  <c r="R342" i="15"/>
  <c r="V342" i="15" s="1"/>
  <c r="R343" i="15"/>
  <c r="R344" i="15"/>
  <c r="R345" i="15"/>
  <c r="R346" i="15"/>
  <c r="R347" i="15"/>
  <c r="V347" i="15" s="1"/>
  <c r="R348" i="15"/>
  <c r="V348" i="15" s="1"/>
  <c r="R349" i="15"/>
  <c r="V349" i="15" s="1"/>
  <c r="R350" i="15"/>
  <c r="R351" i="15"/>
  <c r="R352" i="15"/>
  <c r="R353" i="15"/>
  <c r="R354" i="15"/>
  <c r="V354" i="15" s="1"/>
  <c r="R355" i="15"/>
  <c r="V355" i="15" s="1"/>
  <c r="R356" i="15"/>
  <c r="R357" i="15"/>
  <c r="R358" i="15"/>
  <c r="R359" i="15"/>
  <c r="V359" i="15" s="1"/>
  <c r="R360" i="15"/>
  <c r="V360" i="15" s="1"/>
  <c r="R361" i="15"/>
  <c r="V361" i="15" s="1"/>
  <c r="R362" i="15"/>
  <c r="V362" i="15" s="1"/>
  <c r="R363" i="15"/>
  <c r="R364" i="15"/>
  <c r="R365" i="15"/>
  <c r="R366" i="15"/>
  <c r="V366" i="15" s="1"/>
  <c r="R367" i="15"/>
  <c r="V367" i="15" s="1"/>
  <c r="R368" i="15"/>
  <c r="R369" i="15"/>
  <c r="V369" i="15" s="1"/>
  <c r="R370" i="15"/>
  <c r="R371" i="15"/>
  <c r="V371" i="15" s="1"/>
  <c r="R372" i="15"/>
  <c r="V372" i="15" s="1"/>
  <c r="R373" i="15"/>
  <c r="V373" i="15" s="1"/>
  <c r="R374" i="15"/>
  <c r="R375" i="15"/>
  <c r="R376" i="15"/>
  <c r="R377" i="15"/>
  <c r="V377" i="15" s="1"/>
  <c r="R378" i="15"/>
  <c r="V378" i="15" s="1"/>
  <c r="R379" i="15"/>
  <c r="R380" i="15"/>
  <c r="R381" i="15"/>
  <c r="R382" i="15"/>
  <c r="R383" i="15"/>
  <c r="V383" i="15" s="1"/>
  <c r="R384" i="15"/>
  <c r="V384" i="15" s="1"/>
  <c r="R385" i="15"/>
  <c r="V385" i="15" s="1"/>
  <c r="R386" i="15"/>
  <c r="R387" i="15"/>
  <c r="R388" i="15"/>
  <c r="R389" i="15"/>
  <c r="R390" i="15"/>
  <c r="V390" i="15" s="1"/>
  <c r="R391" i="15"/>
  <c r="R392" i="15"/>
  <c r="V392" i="15" s="1"/>
  <c r="R393" i="15"/>
  <c r="V393" i="15" s="1"/>
  <c r="R394" i="15"/>
  <c r="V394" i="15" s="1"/>
  <c r="R395" i="15"/>
  <c r="V395" i="15" s="1"/>
  <c r="R396" i="15"/>
  <c r="V396" i="15" s="1"/>
  <c r="R397" i="15"/>
  <c r="V397" i="15" s="1"/>
  <c r="R398" i="15"/>
  <c r="V398" i="15" s="1"/>
  <c r="R399" i="15"/>
  <c r="R400" i="15"/>
  <c r="R401" i="15"/>
  <c r="R402" i="15"/>
  <c r="V402" i="15" s="1"/>
  <c r="R403" i="15"/>
  <c r="R404" i="15"/>
  <c r="R405" i="15"/>
  <c r="V405" i="15" s="1"/>
  <c r="R406" i="15"/>
  <c r="R407" i="15"/>
  <c r="V407" i="15" s="1"/>
  <c r="R408" i="15"/>
  <c r="V408" i="15" s="1"/>
  <c r="R409" i="15"/>
  <c r="V409" i="15" s="1"/>
  <c r="R410" i="15"/>
  <c r="V410" i="15" s="1"/>
  <c r="R411" i="15"/>
  <c r="R412" i="15"/>
  <c r="R413" i="15"/>
  <c r="R414" i="15"/>
  <c r="V414" i="15" s="1"/>
  <c r="R415" i="15"/>
  <c r="R416" i="15"/>
  <c r="R417" i="15"/>
  <c r="V417" i="15" s="1"/>
  <c r="R418" i="15"/>
  <c r="R419" i="15"/>
  <c r="V419" i="15" s="1"/>
  <c r="R420" i="15"/>
  <c r="V420" i="15" s="1"/>
  <c r="R421" i="15"/>
  <c r="V421" i="15" s="1"/>
  <c r="R422" i="15"/>
  <c r="R423" i="15"/>
  <c r="V423" i="15" s="1"/>
  <c r="R424" i="15"/>
  <c r="R425" i="15"/>
  <c r="V425" i="15" s="1"/>
  <c r="R426" i="15"/>
  <c r="V426" i="15" s="1"/>
  <c r="R427" i="15"/>
  <c r="R428" i="15"/>
  <c r="V428" i="15" s="1"/>
  <c r="R429" i="15"/>
  <c r="V429" i="15" s="1"/>
  <c r="R430" i="15"/>
  <c r="V430" i="15" s="1"/>
  <c r="R431" i="15"/>
  <c r="V431" i="15" s="1"/>
  <c r="R432" i="15"/>
  <c r="V432" i="15" s="1"/>
  <c r="R433" i="15"/>
  <c r="V433" i="15" s="1"/>
  <c r="R434" i="15"/>
  <c r="R435" i="15"/>
  <c r="R436" i="15"/>
  <c r="V436" i="15" s="1"/>
  <c r="R437" i="15"/>
  <c r="R438" i="15"/>
  <c r="V438" i="15" s="1"/>
  <c r="R439" i="15"/>
  <c r="R440" i="15"/>
  <c r="R441" i="15"/>
  <c r="V441" i="15" s="1"/>
  <c r="R442" i="15"/>
  <c r="R443" i="15"/>
  <c r="V443" i="15" s="1"/>
  <c r="R444" i="15"/>
  <c r="R445" i="15"/>
  <c r="V445" i="15" s="1"/>
  <c r="R446" i="15"/>
  <c r="V446" i="15" s="1"/>
  <c r="R447" i="15"/>
  <c r="R448" i="15"/>
  <c r="V448" i="15" s="1"/>
  <c r="R449" i="15"/>
  <c r="R450" i="15"/>
  <c r="V450" i="15" s="1"/>
  <c r="R451" i="15"/>
  <c r="R452" i="15"/>
  <c r="R453" i="15"/>
  <c r="V453" i="15" s="1"/>
  <c r="R454" i="15"/>
  <c r="R455" i="15"/>
  <c r="V455" i="15" s="1"/>
  <c r="R456" i="15"/>
  <c r="V456" i="15" s="1"/>
  <c r="R457" i="15"/>
  <c r="V457" i="15" s="1"/>
  <c r="R458" i="15"/>
  <c r="R459" i="15"/>
  <c r="R460" i="15"/>
  <c r="R461" i="15"/>
  <c r="R462" i="15"/>
  <c r="V462" i="15" s="1"/>
  <c r="R463" i="15"/>
  <c r="R464" i="15"/>
  <c r="R465" i="15"/>
  <c r="V465" i="15" s="1"/>
  <c r="R466" i="15"/>
  <c r="R467" i="15"/>
  <c r="R468" i="15"/>
  <c r="V468" i="15" s="1"/>
  <c r="R469" i="15"/>
  <c r="V469" i="15" s="1"/>
  <c r="R470" i="15"/>
  <c r="V470" i="15" s="1"/>
  <c r="R471" i="15"/>
  <c r="R472" i="15"/>
  <c r="R473" i="15"/>
  <c r="R474" i="15"/>
  <c r="V474" i="15" s="1"/>
  <c r="R475" i="15"/>
  <c r="R476" i="15"/>
  <c r="V476" i="15" s="1"/>
  <c r="R477" i="15"/>
  <c r="R478" i="15"/>
  <c r="R479" i="15"/>
  <c r="V479" i="15" s="1"/>
  <c r="R480" i="15"/>
  <c r="V480" i="15" s="1"/>
  <c r="R481" i="15"/>
  <c r="V481" i="15" s="1"/>
  <c r="R482" i="15"/>
  <c r="V482" i="15" s="1"/>
  <c r="R483" i="15"/>
  <c r="R484" i="15"/>
  <c r="R485" i="15"/>
  <c r="R486" i="15"/>
  <c r="R487" i="15"/>
  <c r="R488" i="15"/>
  <c r="V488" i="15" s="1"/>
  <c r="R489" i="15"/>
  <c r="R490" i="15"/>
  <c r="R491" i="15"/>
  <c r="V491" i="15" s="1"/>
  <c r="R492" i="15"/>
  <c r="V492" i="15" s="1"/>
  <c r="R493" i="15"/>
  <c r="V493" i="15" s="1"/>
  <c r="R494" i="15"/>
  <c r="R495" i="15"/>
  <c r="R496" i="15"/>
  <c r="R497" i="15"/>
  <c r="R498" i="15"/>
  <c r="V498" i="15" s="1"/>
  <c r="R499" i="15"/>
  <c r="R500" i="15"/>
  <c r="V500" i="15" s="1"/>
  <c r="R501" i="15"/>
  <c r="V501" i="15" s="1"/>
  <c r="R502" i="15"/>
  <c r="R503" i="15"/>
  <c r="V503" i="15" s="1"/>
  <c r="R504" i="15"/>
  <c r="V504" i="15" s="1"/>
  <c r="R505" i="15"/>
  <c r="V505" i="15" s="1"/>
  <c r="R506" i="15"/>
  <c r="R507" i="15"/>
  <c r="R508" i="15"/>
  <c r="R509" i="15"/>
  <c r="R510" i="15"/>
  <c r="V510" i="15" s="1"/>
  <c r="R511" i="15"/>
  <c r="R512" i="15"/>
  <c r="V512" i="15" s="1"/>
  <c r="R513" i="15"/>
  <c r="R514" i="15"/>
  <c r="R515" i="15"/>
  <c r="V515" i="15" s="1"/>
  <c r="R516" i="15"/>
  <c r="V516" i="15" s="1"/>
  <c r="R517" i="15"/>
  <c r="V517" i="15" s="1"/>
  <c r="R518" i="15"/>
  <c r="R519" i="15"/>
  <c r="R520" i="15"/>
  <c r="R521" i="15"/>
  <c r="R522" i="15"/>
  <c r="V522" i="15" s="1"/>
  <c r="R523" i="15"/>
  <c r="R524" i="15"/>
  <c r="R525" i="15"/>
  <c r="R526" i="15"/>
  <c r="R527" i="15"/>
  <c r="V527" i="15" s="1"/>
  <c r="R528" i="15"/>
  <c r="V528" i="15" s="1"/>
  <c r="R529" i="15"/>
  <c r="V529" i="15" s="1"/>
  <c r="R530" i="15"/>
  <c r="V530" i="15" s="1"/>
  <c r="R531" i="15"/>
  <c r="R532" i="15"/>
  <c r="R533" i="15"/>
  <c r="V533" i="15" s="1"/>
  <c r="R534" i="15"/>
  <c r="R535" i="15"/>
  <c r="R536" i="15"/>
  <c r="R537" i="15"/>
  <c r="R538" i="15"/>
  <c r="R539" i="15"/>
  <c r="V539" i="15" s="1"/>
  <c r="R540" i="15"/>
  <c r="V540" i="15" s="1"/>
  <c r="R541" i="15"/>
  <c r="V541" i="15" s="1"/>
  <c r="R542" i="15"/>
  <c r="R543" i="15"/>
  <c r="R544" i="15"/>
  <c r="R545" i="15"/>
  <c r="R546" i="15"/>
  <c r="V546" i="15" s="1"/>
  <c r="R547" i="15"/>
  <c r="R548" i="15"/>
  <c r="V548" i="15" s="1"/>
  <c r="R549" i="15"/>
  <c r="V549" i="15" s="1"/>
  <c r="R550" i="15"/>
  <c r="R551" i="15"/>
  <c r="V551" i="15" s="1"/>
  <c r="R552" i="15"/>
  <c r="V552" i="15" s="1"/>
  <c r="R553" i="15"/>
  <c r="V553" i="15" s="1"/>
  <c r="R554" i="15"/>
  <c r="R555" i="15"/>
  <c r="R556" i="15"/>
  <c r="R557" i="15"/>
  <c r="V557" i="15" s="1"/>
  <c r="R558" i="15"/>
  <c r="V558" i="15" s="1"/>
  <c r="R559" i="15"/>
  <c r="R560" i="15"/>
  <c r="V560" i="15" s="1"/>
  <c r="R561" i="15"/>
  <c r="V561" i="15" s="1"/>
  <c r="R562" i="15"/>
  <c r="V562" i="15" s="1"/>
  <c r="R563" i="15"/>
  <c r="V563" i="15" s="1"/>
  <c r="R564" i="15"/>
  <c r="V564" i="15" s="1"/>
  <c r="R565" i="15"/>
  <c r="V565" i="15" s="1"/>
  <c r="R566" i="15"/>
  <c r="R567" i="15"/>
  <c r="R568" i="15"/>
  <c r="R569" i="15"/>
  <c r="R570" i="15"/>
  <c r="V570" i="15" s="1"/>
  <c r="R571" i="15"/>
  <c r="R572" i="15"/>
  <c r="R573" i="15"/>
  <c r="V573" i="15" s="1"/>
  <c r="R574" i="15"/>
  <c r="V574" i="15" s="1"/>
  <c r="R575" i="15"/>
  <c r="V575" i="15" s="1"/>
  <c r="R576" i="15"/>
  <c r="V576" i="15" s="1"/>
  <c r="R577" i="15"/>
  <c r="V577" i="15" s="1"/>
  <c r="R578" i="15"/>
  <c r="R579" i="15"/>
  <c r="R580" i="15"/>
  <c r="V580" i="15" s="1"/>
  <c r="R581" i="15"/>
  <c r="R582" i="15"/>
  <c r="V582" i="15" s="1"/>
  <c r="R583" i="15"/>
  <c r="R584" i="15"/>
  <c r="V584" i="15" s="1"/>
  <c r="R585" i="15"/>
  <c r="V585" i="15" s="1"/>
  <c r="R586" i="15"/>
  <c r="V586" i="15" s="1"/>
  <c r="R587" i="15"/>
  <c r="V587" i="15" s="1"/>
  <c r="R588" i="15"/>
  <c r="V588" i="15" s="1"/>
  <c r="R589" i="15"/>
  <c r="V589" i="15" s="1"/>
  <c r="R590" i="15"/>
  <c r="R591" i="15"/>
  <c r="R592" i="15"/>
  <c r="R593" i="15"/>
  <c r="R594" i="15"/>
  <c r="V594" i="15" s="1"/>
  <c r="R595" i="15"/>
  <c r="R596" i="15"/>
  <c r="R597" i="15"/>
  <c r="V597" i="15" s="1"/>
  <c r="R598" i="15"/>
  <c r="V598" i="15" s="1"/>
  <c r="R599" i="15"/>
  <c r="V599" i="15" s="1"/>
  <c r="R600" i="15"/>
  <c r="V600" i="15" s="1"/>
  <c r="R601" i="15"/>
  <c r="V601" i="15" s="1"/>
  <c r="R602" i="15"/>
  <c r="V602" i="15" s="1"/>
  <c r="R603" i="15"/>
  <c r="R604" i="15"/>
  <c r="R605" i="15"/>
  <c r="R606" i="15"/>
  <c r="V606" i="15" s="1"/>
  <c r="R607" i="15"/>
  <c r="R608" i="15"/>
  <c r="V608" i="15" s="1"/>
  <c r="R609" i="15"/>
  <c r="R610" i="15"/>
  <c r="R611" i="15"/>
  <c r="V611" i="15" s="1"/>
  <c r="R612" i="15"/>
  <c r="V612" i="15" s="1"/>
  <c r="R613" i="15"/>
  <c r="V613" i="15" s="1"/>
  <c r="R614" i="15"/>
  <c r="R615" i="15"/>
  <c r="V615" i="15" s="1"/>
  <c r="R616" i="15"/>
  <c r="V616" i="15" s="1"/>
  <c r="R617" i="15"/>
  <c r="V617" i="15" s="1"/>
  <c r="R618" i="15"/>
  <c r="V618" i="15" s="1"/>
  <c r="R619" i="15"/>
  <c r="R620" i="15"/>
  <c r="R621" i="15"/>
  <c r="R622" i="15"/>
  <c r="R623" i="15"/>
  <c r="V623" i="15" s="1"/>
  <c r="R624" i="15"/>
  <c r="V624" i="15" s="1"/>
  <c r="R625" i="15"/>
  <c r="V625" i="15" s="1"/>
  <c r="R626" i="15"/>
  <c r="R627" i="15"/>
  <c r="R628" i="15"/>
  <c r="V628" i="15" s="1"/>
  <c r="R629" i="15"/>
  <c r="R630" i="15"/>
  <c r="R631" i="15"/>
  <c r="R632" i="15"/>
  <c r="R633" i="15"/>
  <c r="R634" i="15"/>
  <c r="R635" i="15"/>
  <c r="V635" i="15" s="1"/>
  <c r="R636" i="15"/>
  <c r="V636" i="15" s="1"/>
  <c r="R637" i="15"/>
  <c r="V637" i="15" s="1"/>
  <c r="R638" i="15"/>
  <c r="V638" i="15" s="1"/>
  <c r="R639" i="15"/>
  <c r="V639" i="15" s="1"/>
  <c r="R640" i="15"/>
  <c r="R641" i="15"/>
  <c r="V641" i="15" s="1"/>
  <c r="R642" i="15"/>
  <c r="V642" i="15" s="1"/>
  <c r="R643" i="15"/>
  <c r="R644" i="15"/>
  <c r="V644" i="15" s="1"/>
  <c r="R645" i="15"/>
  <c r="R646" i="15"/>
  <c r="R647" i="15"/>
  <c r="V647" i="15" s="1"/>
  <c r="R648" i="15"/>
  <c r="V648" i="15" s="1"/>
  <c r="R649" i="15"/>
  <c r="V649" i="15" s="1"/>
  <c r="R650" i="15"/>
  <c r="V650" i="15" s="1"/>
  <c r="R651" i="15"/>
  <c r="R652" i="15"/>
  <c r="R653" i="15"/>
  <c r="R654" i="15"/>
  <c r="R655" i="15"/>
  <c r="R656" i="15"/>
  <c r="R657" i="15"/>
  <c r="V657" i="15" s="1"/>
  <c r="R658" i="15"/>
  <c r="V658" i="15" s="1"/>
  <c r="R659" i="15"/>
  <c r="V659" i="15" s="1"/>
  <c r="R660" i="15"/>
  <c r="V660" i="15" s="1"/>
  <c r="R661" i="15"/>
  <c r="V661" i="15" s="1"/>
  <c r="R662" i="15"/>
  <c r="R663" i="15"/>
  <c r="V663" i="15" s="1"/>
  <c r="R664" i="15"/>
  <c r="R665" i="15"/>
  <c r="V665" i="15" s="1"/>
  <c r="R666" i="15"/>
  <c r="R667" i="15"/>
  <c r="R668" i="15"/>
  <c r="R669" i="15"/>
  <c r="V669" i="15" s="1"/>
  <c r="R670" i="15"/>
  <c r="V670" i="15" s="1"/>
  <c r="R671" i="15"/>
  <c r="V671" i="15" s="1"/>
  <c r="R672" i="15"/>
  <c r="V672" i="15" s="1"/>
  <c r="R673" i="15"/>
  <c r="V673" i="15" s="1"/>
  <c r="R674" i="15"/>
  <c r="R675" i="15"/>
  <c r="R676" i="15"/>
  <c r="R677" i="15"/>
  <c r="R678" i="15"/>
  <c r="V678" i="15" s="1"/>
  <c r="R679" i="15"/>
  <c r="R680" i="15"/>
  <c r="V680" i="15" s="1"/>
  <c r="R681" i="15"/>
  <c r="V681" i="15" s="1"/>
  <c r="R682" i="15"/>
  <c r="V682" i="15" s="1"/>
  <c r="R683" i="15"/>
  <c r="V683" i="15" s="1"/>
  <c r="R684" i="15"/>
  <c r="V684" i="15" s="1"/>
  <c r="R685" i="15"/>
  <c r="V685" i="15" s="1"/>
  <c r="R686" i="15"/>
  <c r="V686" i="15" s="1"/>
  <c r="R687" i="15"/>
  <c r="R688" i="15"/>
  <c r="R689" i="15"/>
  <c r="R690" i="15"/>
  <c r="R691" i="15"/>
  <c r="R692" i="15"/>
  <c r="V692" i="15" s="1"/>
  <c r="R693" i="15"/>
  <c r="R694" i="15"/>
  <c r="R695" i="15"/>
  <c r="R696" i="15"/>
  <c r="R697" i="15"/>
  <c r="V697" i="15" s="1"/>
  <c r="R698" i="15"/>
  <c r="R699" i="15"/>
  <c r="R700" i="15"/>
  <c r="R701" i="15"/>
  <c r="V701" i="15" s="1"/>
  <c r="R702" i="15"/>
  <c r="V702" i="15" s="1"/>
  <c r="R703" i="15"/>
  <c r="R704" i="15"/>
  <c r="R705" i="15"/>
  <c r="V705" i="15" s="1"/>
  <c r="R706" i="15"/>
  <c r="R707" i="15"/>
  <c r="V707" i="15" s="1"/>
  <c r="R708" i="15"/>
  <c r="V708" i="15" s="1"/>
  <c r="R709" i="15"/>
  <c r="V709" i="15" s="1"/>
  <c r="R710" i="15"/>
  <c r="R711" i="15"/>
  <c r="R712" i="15"/>
  <c r="V712" i="15" s="1"/>
  <c r="R713" i="15"/>
  <c r="R714" i="15"/>
  <c r="R715" i="15"/>
  <c r="R716" i="15"/>
  <c r="R717" i="15"/>
  <c r="R718" i="15"/>
  <c r="R719" i="15"/>
  <c r="V719" i="15" s="1"/>
  <c r="R720" i="15"/>
  <c r="V720" i="15" s="1"/>
  <c r="R721" i="15"/>
  <c r="V721" i="15" s="1"/>
  <c r="R722" i="15"/>
  <c r="V722" i="15" s="1"/>
  <c r="R723" i="15"/>
  <c r="R724" i="15"/>
  <c r="R725" i="15"/>
  <c r="V725" i="15" s="1"/>
  <c r="R726" i="15"/>
  <c r="V726" i="15" s="1"/>
  <c r="R727" i="15"/>
  <c r="R728" i="15"/>
  <c r="V728" i="15" s="1"/>
  <c r="R729" i="15"/>
  <c r="V729" i="15" s="1"/>
  <c r="R730" i="15"/>
  <c r="R731" i="15"/>
  <c r="V731" i="15" s="1"/>
  <c r="R732" i="15"/>
  <c r="V732" i="15" s="1"/>
  <c r="R733" i="15"/>
  <c r="V733" i="15" s="1"/>
  <c r="R734" i="15"/>
  <c r="R735" i="15"/>
  <c r="R736" i="15"/>
  <c r="R737" i="15"/>
  <c r="R738" i="15"/>
  <c r="R739" i="15"/>
  <c r="R740" i="15"/>
  <c r="R741" i="15"/>
  <c r="R742" i="15"/>
  <c r="V742" i="15" s="1"/>
  <c r="R743" i="15"/>
  <c r="V743" i="15" s="1"/>
  <c r="R744" i="15"/>
  <c r="V744" i="15" s="1"/>
  <c r="R745" i="15"/>
  <c r="V745" i="15" s="1"/>
  <c r="R746" i="15"/>
  <c r="R747" i="15"/>
  <c r="R748" i="15"/>
  <c r="V748" i="15" s="1"/>
  <c r="R749" i="15"/>
  <c r="R750" i="15"/>
  <c r="V750" i="15" s="1"/>
  <c r="R751" i="15"/>
  <c r="R752" i="15"/>
  <c r="R753" i="15"/>
  <c r="R754" i="15"/>
  <c r="V754" i="15" s="1"/>
  <c r="R755" i="15"/>
  <c r="V755" i="15" s="1"/>
  <c r="R756" i="15"/>
  <c r="V756" i="15" s="1"/>
  <c r="R757" i="15"/>
  <c r="V757" i="15" s="1"/>
  <c r="R758" i="15"/>
  <c r="R759" i="15"/>
  <c r="V759" i="15" s="1"/>
  <c r="R760" i="15"/>
  <c r="V760" i="15" s="1"/>
  <c r="R761" i="15"/>
  <c r="R762" i="15"/>
  <c r="V762" i="15" s="1"/>
  <c r="R763" i="15"/>
  <c r="R764" i="15"/>
  <c r="R765" i="15"/>
  <c r="V765" i="15" s="1"/>
  <c r="R766" i="15"/>
  <c r="R767" i="15"/>
  <c r="V767" i="15" s="1"/>
  <c r="R768" i="15"/>
  <c r="V768" i="15" s="1"/>
  <c r="R769" i="15"/>
  <c r="V769" i="15" s="1"/>
  <c r="R770" i="15"/>
  <c r="R771" i="15"/>
  <c r="R772" i="15"/>
  <c r="V772" i="15" s="1"/>
  <c r="R773" i="15"/>
  <c r="R774" i="15"/>
  <c r="R775" i="15"/>
  <c r="R776" i="15"/>
  <c r="R777" i="15"/>
  <c r="R778" i="15"/>
  <c r="R779" i="15"/>
  <c r="V779" i="15" s="1"/>
  <c r="R780" i="15"/>
  <c r="V780" i="15" s="1"/>
  <c r="R781" i="15"/>
  <c r="V781" i="15" s="1"/>
  <c r="R782" i="15"/>
  <c r="V782" i="15" s="1"/>
  <c r="R783" i="15"/>
  <c r="V783" i="15" s="1"/>
  <c r="R784" i="15"/>
  <c r="R785" i="15"/>
  <c r="V785" i="15" s="1"/>
  <c r="R786" i="15"/>
  <c r="V786" i="15" s="1"/>
  <c r="R787" i="15"/>
  <c r="R788" i="15"/>
  <c r="V788" i="15" s="1"/>
  <c r="R789" i="15"/>
  <c r="V789" i="15" s="1"/>
  <c r="R790" i="15"/>
  <c r="R791" i="15"/>
  <c r="V791" i="15" s="1"/>
  <c r="R792" i="15"/>
  <c r="V792" i="15" s="1"/>
  <c r="R793" i="15"/>
  <c r="V793" i="15" s="1"/>
  <c r="R794" i="15"/>
  <c r="R795" i="15"/>
  <c r="R796" i="15"/>
  <c r="V796" i="15" s="1"/>
  <c r="R797" i="15"/>
  <c r="V797" i="15" s="1"/>
  <c r="R798" i="15"/>
  <c r="V798" i="15" s="1"/>
  <c r="R799" i="15"/>
  <c r="R800" i="15"/>
  <c r="V800" i="15" s="1"/>
  <c r="R801" i="15"/>
  <c r="V801" i="15" s="1"/>
  <c r="R802" i="15"/>
  <c r="R803" i="15"/>
  <c r="V803" i="15" s="1"/>
  <c r="R804" i="15"/>
  <c r="V804" i="15" s="1"/>
  <c r="R805" i="15"/>
  <c r="V805" i="15" s="1"/>
  <c r="R806" i="15"/>
  <c r="R807" i="15"/>
  <c r="R808" i="15"/>
  <c r="V808" i="15" s="1"/>
  <c r="R809" i="15"/>
  <c r="R810" i="15"/>
  <c r="R811" i="15"/>
  <c r="R812" i="15"/>
  <c r="R813" i="15"/>
  <c r="V813" i="15" s="1"/>
  <c r="R814" i="15"/>
  <c r="V814" i="15" s="1"/>
  <c r="R815" i="15"/>
  <c r="V815" i="15" s="1"/>
  <c r="R816" i="15"/>
  <c r="V816" i="15" s="1"/>
  <c r="R817" i="15"/>
  <c r="V817" i="15" s="1"/>
  <c r="R818" i="15"/>
  <c r="R819" i="15"/>
  <c r="R820" i="15"/>
  <c r="R821" i="15"/>
  <c r="V821" i="15" s="1"/>
  <c r="R822" i="15"/>
  <c r="R823" i="15"/>
  <c r="R824" i="15"/>
  <c r="R825" i="15"/>
  <c r="V825" i="15" s="1"/>
  <c r="R826" i="15"/>
  <c r="R827" i="15"/>
  <c r="R828" i="15"/>
  <c r="R829" i="15"/>
  <c r="V829" i="15" s="1"/>
  <c r="R830" i="15"/>
  <c r="V830" i="15" s="1"/>
  <c r="R831" i="15"/>
  <c r="R832" i="15"/>
  <c r="V832" i="15" s="1"/>
  <c r="R833" i="15"/>
  <c r="V833" i="15" s="1"/>
  <c r="R834" i="15"/>
  <c r="V834" i="15" s="1"/>
  <c r="R835" i="15"/>
  <c r="R836" i="15"/>
  <c r="V836" i="15" s="1"/>
  <c r="R837" i="15"/>
  <c r="V837" i="15" s="1"/>
  <c r="R838" i="15"/>
  <c r="V838" i="15" s="1"/>
  <c r="R839" i="15"/>
  <c r="V839" i="15" s="1"/>
  <c r="R840" i="15"/>
  <c r="V840" i="15" s="1"/>
  <c r="R841" i="15"/>
  <c r="V841" i="15" s="1"/>
  <c r="R842" i="15"/>
  <c r="R843" i="15"/>
  <c r="R844" i="15"/>
  <c r="R845" i="15"/>
  <c r="R846" i="15"/>
  <c r="R847" i="15"/>
  <c r="R848" i="15"/>
  <c r="V848" i="15" s="1"/>
  <c r="R849" i="15"/>
  <c r="V849" i="15" s="1"/>
  <c r="R850" i="15"/>
  <c r="R851" i="15"/>
  <c r="V851" i="15" s="1"/>
  <c r="R852" i="15"/>
  <c r="V852" i="15" s="1"/>
  <c r="R853" i="15"/>
  <c r="V853" i="15" s="1"/>
  <c r="R854" i="15"/>
  <c r="V854" i="15" s="1"/>
  <c r="R855" i="15"/>
  <c r="R856" i="15"/>
  <c r="R857" i="15"/>
  <c r="R858" i="15"/>
  <c r="R859" i="15"/>
  <c r="R860" i="15"/>
  <c r="V860" i="15" s="1"/>
  <c r="R861" i="15"/>
  <c r="V861" i="15" s="1"/>
  <c r="R862" i="15"/>
  <c r="R863" i="15"/>
  <c r="R864" i="15"/>
  <c r="V864" i="15" s="1"/>
  <c r="R865" i="15"/>
  <c r="V865" i="15" s="1"/>
  <c r="R866" i="15"/>
  <c r="V866" i="15" s="1"/>
  <c r="R867" i="15"/>
  <c r="V867" i="15" s="1"/>
  <c r="R868" i="15"/>
  <c r="R869" i="15"/>
  <c r="V869" i="15" s="1"/>
  <c r="R870" i="15"/>
  <c r="V870" i="15" s="1"/>
  <c r="R871" i="15"/>
  <c r="V871" i="15" s="1"/>
  <c r="R872" i="15"/>
  <c r="V872" i="15" s="1"/>
  <c r="R873" i="15"/>
  <c r="V873" i="15" s="1"/>
  <c r="R874" i="15"/>
  <c r="R875" i="15"/>
  <c r="V875" i="15" s="1"/>
  <c r="R876" i="15"/>
  <c r="V876" i="15" s="1"/>
  <c r="R877" i="15"/>
  <c r="V877" i="15" s="1"/>
  <c r="R878" i="15"/>
  <c r="R879" i="15"/>
  <c r="R880" i="15"/>
  <c r="R881" i="15"/>
  <c r="V881" i="15" s="1"/>
  <c r="R882" i="15"/>
  <c r="V882" i="15" s="1"/>
  <c r="R883" i="15"/>
  <c r="V883" i="15" s="1"/>
  <c r="R884" i="15"/>
  <c r="V884" i="15" s="1"/>
  <c r="R885" i="15"/>
  <c r="V885" i="15" s="1"/>
  <c r="R886" i="15"/>
  <c r="R887" i="15"/>
  <c r="V887" i="15" s="1"/>
  <c r="R888" i="15"/>
  <c r="V888" i="15" s="1"/>
  <c r="R889" i="15"/>
  <c r="V889" i="15" s="1"/>
  <c r="R890" i="15"/>
  <c r="V890" i="15" s="1"/>
  <c r="R891" i="15"/>
  <c r="R892" i="15"/>
  <c r="R893" i="15"/>
  <c r="R894" i="15"/>
  <c r="V894" i="15" s="1"/>
  <c r="R895" i="15"/>
  <c r="R896" i="15"/>
  <c r="R897" i="15"/>
  <c r="V897" i="15" s="1"/>
  <c r="R898" i="15"/>
  <c r="V898" i="15" s="1"/>
  <c r="R899" i="15"/>
  <c r="V899" i="15" s="1"/>
  <c r="R900" i="15"/>
  <c r="V900" i="15" s="1"/>
  <c r="R901" i="15"/>
  <c r="V901" i="15" s="1"/>
  <c r="R902" i="15"/>
  <c r="V902" i="15" s="1"/>
  <c r="R903" i="15"/>
  <c r="R904" i="15"/>
  <c r="R905" i="15"/>
  <c r="R906" i="15"/>
  <c r="V906" i="15" s="1"/>
  <c r="R907" i="15"/>
  <c r="V907" i="15" s="1"/>
  <c r="R908" i="15"/>
  <c r="V908" i="15" s="1"/>
  <c r="R909" i="15"/>
  <c r="R910" i="15"/>
  <c r="R911" i="15"/>
  <c r="R912" i="15"/>
  <c r="V912" i="15" s="1"/>
  <c r="R913" i="15"/>
  <c r="V913" i="15" s="1"/>
  <c r="R914" i="15"/>
  <c r="V914" i="15" s="1"/>
  <c r="R915" i="15"/>
  <c r="V915" i="15" s="1"/>
  <c r="R916" i="15"/>
  <c r="R917" i="15"/>
  <c r="V917" i="15" s="1"/>
  <c r="R918" i="15"/>
  <c r="V918" i="15" s="1"/>
  <c r="R919" i="15"/>
  <c r="V919" i="15" s="1"/>
  <c r="R920" i="15"/>
  <c r="V920" i="15" s="1"/>
  <c r="R921" i="15"/>
  <c r="V921" i="15" s="1"/>
  <c r="R922" i="15"/>
  <c r="V922" i="15" s="1"/>
  <c r="R923" i="15"/>
  <c r="V923" i="15" s="1"/>
  <c r="R924" i="15"/>
  <c r="V924" i="15" s="1"/>
  <c r="R925" i="15"/>
  <c r="V925" i="15" s="1"/>
  <c r="R926" i="15"/>
  <c r="R927" i="15"/>
  <c r="V927" i="15" s="1"/>
  <c r="R928" i="15"/>
  <c r="R929" i="15"/>
  <c r="V929" i="15" s="1"/>
  <c r="R930" i="15"/>
  <c r="V930" i="15" s="1"/>
  <c r="R931" i="15"/>
  <c r="V931" i="15" s="1"/>
  <c r="R932" i="15"/>
  <c r="V932" i="15" s="1"/>
  <c r="R933" i="15"/>
  <c r="V933" i="15" s="1"/>
  <c r="R934" i="15"/>
  <c r="V934" i="15" s="1"/>
  <c r="R935" i="15"/>
  <c r="V935" i="15" s="1"/>
  <c r="R936" i="15"/>
  <c r="V936" i="15" s="1"/>
  <c r="R937" i="15"/>
  <c r="V937" i="15" s="1"/>
  <c r="R938" i="15"/>
  <c r="V938" i="15" s="1"/>
  <c r="R939" i="15"/>
  <c r="R940" i="15"/>
  <c r="R941" i="15"/>
  <c r="R942" i="15"/>
  <c r="V942" i="15" s="1"/>
  <c r="R943" i="15"/>
  <c r="R944" i="15"/>
  <c r="V944" i="15" s="1"/>
  <c r="R945" i="15"/>
  <c r="V945" i="15" s="1"/>
  <c r="R946" i="15"/>
  <c r="V946" i="15" s="1"/>
  <c r="R947" i="15"/>
  <c r="V947" i="15" s="1"/>
  <c r="R948" i="15"/>
  <c r="V948" i="15" s="1"/>
  <c r="R949" i="15"/>
  <c r="V949" i="15" s="1"/>
  <c r="R950" i="15"/>
  <c r="R951" i="15"/>
  <c r="R952" i="15"/>
  <c r="R953" i="15"/>
  <c r="R954" i="15"/>
  <c r="V954" i="15" s="1"/>
  <c r="R955" i="15"/>
  <c r="V955" i="15" s="1"/>
  <c r="R956" i="15"/>
  <c r="V956" i="15" s="1"/>
  <c r="R957" i="15"/>
  <c r="R958" i="15"/>
  <c r="R959" i="15"/>
  <c r="V959" i="15" s="1"/>
  <c r="R960" i="15"/>
  <c r="V960" i="15" s="1"/>
  <c r="R961" i="15"/>
  <c r="V961" i="15" s="1"/>
  <c r="R962" i="15"/>
  <c r="V962" i="15" s="1"/>
  <c r="R963" i="15"/>
  <c r="R964" i="15"/>
  <c r="R965" i="15"/>
  <c r="V965" i="15" s="1"/>
  <c r="R966" i="15"/>
  <c r="V966" i="15" s="1"/>
  <c r="R967" i="15"/>
  <c r="R968" i="15"/>
  <c r="V968" i="15" s="1"/>
  <c r="R969" i="15"/>
  <c r="V969" i="15" s="1"/>
  <c r="R970" i="15"/>
  <c r="V970" i="15" s="1"/>
  <c r="R971" i="15"/>
  <c r="V971" i="15" s="1"/>
  <c r="R972" i="15"/>
  <c r="V972" i="15" s="1"/>
  <c r="R973" i="15"/>
  <c r="V973" i="15" s="1"/>
  <c r="R974" i="15"/>
  <c r="V974" i="15" s="1"/>
  <c r="R975" i="15"/>
  <c r="V975" i="15" s="1"/>
  <c r="R976" i="15"/>
  <c r="R977" i="15"/>
  <c r="V977" i="15" s="1"/>
  <c r="R978" i="15"/>
  <c r="V978" i="15" s="1"/>
  <c r="R979" i="15"/>
  <c r="V979" i="15" s="1"/>
  <c r="R980" i="15"/>
  <c r="V980" i="15" s="1"/>
  <c r="R981" i="15"/>
  <c r="R982" i="15"/>
  <c r="V982" i="15" s="1"/>
  <c r="R983" i="15"/>
  <c r="V983" i="15" s="1"/>
  <c r="R984" i="15"/>
  <c r="V984" i="15" s="1"/>
  <c r="R985" i="15"/>
  <c r="V985" i="15" s="1"/>
  <c r="R986" i="15"/>
  <c r="R987" i="15"/>
  <c r="R988" i="15"/>
  <c r="R989" i="15"/>
  <c r="R990" i="15"/>
  <c r="V990" i="15" s="1"/>
  <c r="R991" i="15"/>
  <c r="V991" i="15" s="1"/>
  <c r="R992" i="15"/>
  <c r="V992" i="15" s="1"/>
  <c r="R993" i="15"/>
  <c r="V993" i="15" s="1"/>
  <c r="R994" i="15"/>
  <c r="V994" i="15" s="1"/>
  <c r="R995" i="15"/>
  <c r="V995" i="15" s="1"/>
  <c r="R996" i="15"/>
  <c r="V996" i="15" s="1"/>
  <c r="R997" i="15"/>
  <c r="V997" i="15" s="1"/>
  <c r="R998" i="15"/>
  <c r="R999" i="15"/>
  <c r="R1000" i="15"/>
  <c r="R1001" i="15"/>
  <c r="V1001" i="15" s="1"/>
  <c r="R1002" i="15"/>
  <c r="V1002" i="15" s="1"/>
  <c r="R1003" i="15"/>
  <c r="R1004" i="15"/>
  <c r="R1005" i="15"/>
  <c r="R1006" i="15"/>
  <c r="V1006" i="15" s="1"/>
  <c r="J6" i="27"/>
  <c r="I6" i="27"/>
  <c r="H3" i="27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  <c r="P369" i="15"/>
  <c r="P370" i="15"/>
  <c r="P371" i="15"/>
  <c r="P372" i="15"/>
  <c r="P373" i="15"/>
  <c r="P374" i="15"/>
  <c r="P375" i="15"/>
  <c r="P376" i="15"/>
  <c r="P377" i="15"/>
  <c r="P378" i="15"/>
  <c r="P379" i="15"/>
  <c r="P380" i="15"/>
  <c r="P381" i="15"/>
  <c r="P382" i="15"/>
  <c r="P383" i="15"/>
  <c r="P384" i="15"/>
  <c r="P385" i="15"/>
  <c r="P386" i="15"/>
  <c r="P387" i="15"/>
  <c r="P388" i="15"/>
  <c r="P389" i="15"/>
  <c r="P390" i="15"/>
  <c r="P391" i="15"/>
  <c r="P392" i="15"/>
  <c r="P393" i="15"/>
  <c r="P394" i="15"/>
  <c r="P395" i="15"/>
  <c r="P396" i="15"/>
  <c r="P397" i="15"/>
  <c r="P398" i="15"/>
  <c r="P399" i="15"/>
  <c r="P400" i="15"/>
  <c r="P401" i="15"/>
  <c r="P402" i="15"/>
  <c r="P403" i="15"/>
  <c r="P404" i="15"/>
  <c r="P405" i="15"/>
  <c r="P406" i="15"/>
  <c r="P407" i="15"/>
  <c r="P408" i="15"/>
  <c r="P409" i="15"/>
  <c r="P410" i="15"/>
  <c r="P411" i="15"/>
  <c r="P412" i="15"/>
  <c r="P413" i="15"/>
  <c r="P414" i="15"/>
  <c r="P415" i="15"/>
  <c r="P416" i="15"/>
  <c r="P417" i="15"/>
  <c r="P418" i="15"/>
  <c r="P419" i="15"/>
  <c r="P420" i="15"/>
  <c r="P421" i="15"/>
  <c r="P422" i="15"/>
  <c r="P423" i="15"/>
  <c r="P424" i="15"/>
  <c r="P425" i="15"/>
  <c r="P426" i="15"/>
  <c r="P427" i="15"/>
  <c r="P428" i="15"/>
  <c r="P429" i="15"/>
  <c r="P430" i="15"/>
  <c r="P431" i="15"/>
  <c r="P432" i="15"/>
  <c r="P433" i="15"/>
  <c r="P434" i="15"/>
  <c r="P435" i="15"/>
  <c r="P436" i="15"/>
  <c r="P437" i="15"/>
  <c r="P438" i="15"/>
  <c r="P439" i="15"/>
  <c r="P440" i="15"/>
  <c r="P441" i="15"/>
  <c r="P442" i="15"/>
  <c r="P443" i="15"/>
  <c r="P444" i="15"/>
  <c r="P445" i="15"/>
  <c r="P446" i="15"/>
  <c r="P447" i="15"/>
  <c r="P448" i="15"/>
  <c r="P449" i="15"/>
  <c r="P450" i="15"/>
  <c r="P451" i="15"/>
  <c r="P452" i="15"/>
  <c r="P453" i="15"/>
  <c r="P454" i="15"/>
  <c r="P455" i="15"/>
  <c r="P456" i="15"/>
  <c r="P457" i="15"/>
  <c r="P458" i="15"/>
  <c r="P459" i="15"/>
  <c r="P460" i="15"/>
  <c r="P461" i="15"/>
  <c r="P462" i="15"/>
  <c r="P463" i="15"/>
  <c r="P464" i="15"/>
  <c r="P465" i="15"/>
  <c r="P466" i="15"/>
  <c r="P467" i="15"/>
  <c r="P468" i="15"/>
  <c r="P469" i="15"/>
  <c r="P470" i="15"/>
  <c r="P471" i="15"/>
  <c r="P472" i="15"/>
  <c r="P473" i="15"/>
  <c r="P474" i="15"/>
  <c r="P475" i="15"/>
  <c r="P476" i="15"/>
  <c r="P477" i="15"/>
  <c r="P478" i="15"/>
  <c r="P479" i="15"/>
  <c r="P480" i="15"/>
  <c r="P481" i="15"/>
  <c r="P482" i="15"/>
  <c r="P483" i="15"/>
  <c r="P484" i="15"/>
  <c r="P485" i="15"/>
  <c r="P486" i="15"/>
  <c r="P487" i="15"/>
  <c r="P488" i="15"/>
  <c r="P489" i="15"/>
  <c r="P490" i="15"/>
  <c r="P491" i="15"/>
  <c r="P492" i="15"/>
  <c r="P493" i="15"/>
  <c r="P494" i="15"/>
  <c r="P495" i="15"/>
  <c r="P496" i="15"/>
  <c r="P497" i="15"/>
  <c r="P498" i="15"/>
  <c r="P499" i="15"/>
  <c r="P500" i="15"/>
  <c r="P501" i="15"/>
  <c r="P502" i="15"/>
  <c r="P503" i="15"/>
  <c r="P504" i="15"/>
  <c r="P505" i="15"/>
  <c r="P506" i="15"/>
  <c r="P507" i="15"/>
  <c r="P508" i="15"/>
  <c r="P509" i="15"/>
  <c r="P510" i="15"/>
  <c r="P511" i="15"/>
  <c r="P512" i="15"/>
  <c r="P513" i="15"/>
  <c r="P514" i="15"/>
  <c r="P515" i="15"/>
  <c r="P516" i="15"/>
  <c r="P517" i="15"/>
  <c r="P518" i="15"/>
  <c r="P519" i="15"/>
  <c r="P520" i="15"/>
  <c r="P521" i="15"/>
  <c r="P522" i="15"/>
  <c r="P523" i="15"/>
  <c r="P524" i="15"/>
  <c r="P525" i="15"/>
  <c r="P526" i="15"/>
  <c r="P527" i="15"/>
  <c r="P528" i="15"/>
  <c r="P529" i="15"/>
  <c r="P530" i="15"/>
  <c r="P531" i="15"/>
  <c r="P532" i="15"/>
  <c r="P533" i="15"/>
  <c r="P534" i="15"/>
  <c r="P535" i="15"/>
  <c r="P536" i="15"/>
  <c r="P537" i="15"/>
  <c r="P538" i="15"/>
  <c r="P539" i="15"/>
  <c r="P540" i="15"/>
  <c r="P541" i="15"/>
  <c r="P542" i="15"/>
  <c r="P543" i="15"/>
  <c r="P544" i="15"/>
  <c r="P545" i="15"/>
  <c r="P546" i="15"/>
  <c r="P547" i="15"/>
  <c r="P548" i="15"/>
  <c r="P549" i="15"/>
  <c r="P550" i="15"/>
  <c r="P551" i="15"/>
  <c r="P552" i="15"/>
  <c r="P553" i="15"/>
  <c r="P554" i="15"/>
  <c r="P555" i="15"/>
  <c r="P556" i="15"/>
  <c r="P557" i="15"/>
  <c r="P558" i="15"/>
  <c r="P559" i="15"/>
  <c r="P560" i="15"/>
  <c r="P561" i="15"/>
  <c r="P562" i="15"/>
  <c r="P563" i="15"/>
  <c r="P564" i="15"/>
  <c r="P565" i="15"/>
  <c r="P566" i="15"/>
  <c r="P567" i="15"/>
  <c r="P568" i="15"/>
  <c r="P569" i="15"/>
  <c r="P570" i="15"/>
  <c r="P571" i="15"/>
  <c r="P572" i="15"/>
  <c r="P573" i="15"/>
  <c r="P574" i="15"/>
  <c r="P575" i="15"/>
  <c r="P576" i="15"/>
  <c r="P577" i="15"/>
  <c r="P578" i="15"/>
  <c r="P579" i="15"/>
  <c r="P580" i="15"/>
  <c r="P581" i="15"/>
  <c r="P582" i="15"/>
  <c r="P583" i="15"/>
  <c r="P584" i="15"/>
  <c r="P585" i="15"/>
  <c r="P586" i="15"/>
  <c r="P587" i="15"/>
  <c r="P588" i="15"/>
  <c r="P589" i="15"/>
  <c r="P590" i="15"/>
  <c r="P591" i="15"/>
  <c r="P592" i="15"/>
  <c r="P593" i="15"/>
  <c r="P594" i="15"/>
  <c r="P595" i="15"/>
  <c r="P596" i="15"/>
  <c r="P597" i="15"/>
  <c r="P598" i="15"/>
  <c r="P599" i="15"/>
  <c r="P600" i="15"/>
  <c r="P601" i="15"/>
  <c r="P602" i="15"/>
  <c r="P603" i="15"/>
  <c r="P604" i="15"/>
  <c r="P605" i="15"/>
  <c r="P606" i="15"/>
  <c r="P607" i="15"/>
  <c r="P608" i="15"/>
  <c r="P609" i="15"/>
  <c r="P610" i="15"/>
  <c r="P611" i="15"/>
  <c r="P612" i="15"/>
  <c r="P613" i="15"/>
  <c r="P614" i="15"/>
  <c r="P615" i="15"/>
  <c r="P616" i="15"/>
  <c r="P617" i="15"/>
  <c r="P618" i="15"/>
  <c r="P619" i="15"/>
  <c r="P620" i="15"/>
  <c r="P621" i="15"/>
  <c r="P622" i="15"/>
  <c r="P623" i="15"/>
  <c r="P624" i="15"/>
  <c r="P625" i="15"/>
  <c r="P626" i="15"/>
  <c r="P627" i="15"/>
  <c r="P628" i="15"/>
  <c r="P629" i="15"/>
  <c r="P630" i="15"/>
  <c r="P631" i="15"/>
  <c r="P632" i="15"/>
  <c r="P633" i="15"/>
  <c r="P634" i="15"/>
  <c r="P635" i="15"/>
  <c r="P636" i="15"/>
  <c r="P637" i="15"/>
  <c r="P638" i="15"/>
  <c r="P639" i="15"/>
  <c r="P640" i="15"/>
  <c r="P641" i="15"/>
  <c r="P642" i="15"/>
  <c r="P643" i="15"/>
  <c r="P644" i="15"/>
  <c r="P645" i="15"/>
  <c r="P646" i="15"/>
  <c r="P647" i="15"/>
  <c r="P648" i="15"/>
  <c r="P649" i="15"/>
  <c r="P650" i="15"/>
  <c r="P651" i="15"/>
  <c r="P652" i="15"/>
  <c r="P653" i="15"/>
  <c r="P654" i="15"/>
  <c r="P655" i="15"/>
  <c r="P656" i="15"/>
  <c r="P657" i="15"/>
  <c r="P658" i="15"/>
  <c r="P659" i="15"/>
  <c r="P660" i="15"/>
  <c r="P661" i="15"/>
  <c r="P662" i="15"/>
  <c r="P663" i="15"/>
  <c r="P664" i="15"/>
  <c r="P665" i="15"/>
  <c r="P666" i="15"/>
  <c r="P667" i="15"/>
  <c r="P668" i="15"/>
  <c r="P669" i="15"/>
  <c r="P670" i="15"/>
  <c r="P671" i="15"/>
  <c r="P672" i="15"/>
  <c r="P673" i="15"/>
  <c r="P674" i="15"/>
  <c r="P675" i="15"/>
  <c r="P676" i="15"/>
  <c r="P677" i="15"/>
  <c r="P678" i="15"/>
  <c r="P679" i="15"/>
  <c r="P680" i="15"/>
  <c r="P681" i="15"/>
  <c r="P682" i="15"/>
  <c r="P683" i="15"/>
  <c r="P684" i="15"/>
  <c r="P685" i="15"/>
  <c r="P686" i="15"/>
  <c r="P687" i="15"/>
  <c r="P688" i="15"/>
  <c r="P689" i="15"/>
  <c r="P690" i="15"/>
  <c r="P691" i="15"/>
  <c r="P692" i="15"/>
  <c r="P693" i="15"/>
  <c r="P694" i="15"/>
  <c r="P695" i="15"/>
  <c r="P696" i="15"/>
  <c r="P697" i="15"/>
  <c r="P698" i="15"/>
  <c r="P699" i="15"/>
  <c r="P700" i="15"/>
  <c r="P701" i="15"/>
  <c r="P702" i="15"/>
  <c r="P703" i="15"/>
  <c r="P704" i="15"/>
  <c r="P705" i="15"/>
  <c r="P706" i="15"/>
  <c r="P707" i="15"/>
  <c r="P708" i="15"/>
  <c r="P709" i="15"/>
  <c r="P710" i="15"/>
  <c r="P711" i="15"/>
  <c r="P712" i="15"/>
  <c r="P713" i="15"/>
  <c r="P714" i="15"/>
  <c r="P715" i="15"/>
  <c r="P716" i="15"/>
  <c r="P717" i="15"/>
  <c r="P718" i="15"/>
  <c r="P719" i="15"/>
  <c r="P720" i="15"/>
  <c r="P721" i="15"/>
  <c r="P722" i="15"/>
  <c r="P723" i="15"/>
  <c r="P724" i="15"/>
  <c r="P725" i="15"/>
  <c r="P726" i="15"/>
  <c r="P727" i="15"/>
  <c r="P728" i="15"/>
  <c r="P729" i="15"/>
  <c r="P730" i="15"/>
  <c r="P731" i="15"/>
  <c r="P732" i="15"/>
  <c r="P733" i="15"/>
  <c r="P734" i="15"/>
  <c r="P735" i="15"/>
  <c r="P736" i="15"/>
  <c r="P737" i="15"/>
  <c r="P738" i="15"/>
  <c r="P739" i="15"/>
  <c r="P740" i="15"/>
  <c r="P741" i="15"/>
  <c r="P742" i="15"/>
  <c r="P743" i="15"/>
  <c r="P744" i="15"/>
  <c r="P745" i="15"/>
  <c r="P746" i="15"/>
  <c r="P747" i="15"/>
  <c r="P748" i="15"/>
  <c r="P749" i="15"/>
  <c r="P750" i="15"/>
  <c r="P751" i="15"/>
  <c r="P752" i="15"/>
  <c r="P753" i="15"/>
  <c r="P754" i="15"/>
  <c r="P755" i="15"/>
  <c r="P756" i="15"/>
  <c r="P757" i="15"/>
  <c r="P758" i="15"/>
  <c r="P759" i="15"/>
  <c r="P760" i="15"/>
  <c r="P761" i="15"/>
  <c r="P762" i="15"/>
  <c r="P763" i="15"/>
  <c r="P764" i="15"/>
  <c r="P765" i="15"/>
  <c r="P766" i="15"/>
  <c r="P767" i="15"/>
  <c r="P768" i="15"/>
  <c r="P769" i="15"/>
  <c r="P770" i="15"/>
  <c r="P771" i="15"/>
  <c r="P772" i="15"/>
  <c r="P773" i="15"/>
  <c r="P774" i="15"/>
  <c r="P775" i="15"/>
  <c r="P776" i="15"/>
  <c r="P777" i="15"/>
  <c r="P778" i="15"/>
  <c r="P779" i="15"/>
  <c r="P780" i="15"/>
  <c r="P781" i="15"/>
  <c r="P782" i="15"/>
  <c r="P783" i="15"/>
  <c r="P784" i="15"/>
  <c r="P785" i="15"/>
  <c r="P786" i="15"/>
  <c r="P787" i="15"/>
  <c r="P788" i="15"/>
  <c r="P789" i="15"/>
  <c r="P790" i="15"/>
  <c r="P791" i="15"/>
  <c r="P792" i="15"/>
  <c r="P793" i="15"/>
  <c r="P794" i="15"/>
  <c r="P795" i="15"/>
  <c r="P796" i="15"/>
  <c r="P797" i="15"/>
  <c r="P798" i="15"/>
  <c r="P799" i="15"/>
  <c r="P800" i="15"/>
  <c r="P801" i="15"/>
  <c r="P802" i="15"/>
  <c r="P803" i="15"/>
  <c r="P804" i="15"/>
  <c r="P805" i="15"/>
  <c r="P806" i="15"/>
  <c r="P807" i="15"/>
  <c r="P808" i="15"/>
  <c r="P809" i="15"/>
  <c r="P810" i="15"/>
  <c r="P811" i="15"/>
  <c r="P812" i="15"/>
  <c r="P813" i="15"/>
  <c r="P814" i="15"/>
  <c r="P815" i="15"/>
  <c r="P816" i="15"/>
  <c r="P817" i="15"/>
  <c r="P818" i="15"/>
  <c r="P819" i="15"/>
  <c r="P820" i="15"/>
  <c r="P821" i="15"/>
  <c r="P822" i="15"/>
  <c r="P823" i="15"/>
  <c r="P824" i="15"/>
  <c r="P825" i="15"/>
  <c r="P826" i="15"/>
  <c r="P827" i="15"/>
  <c r="P828" i="15"/>
  <c r="P829" i="15"/>
  <c r="P830" i="15"/>
  <c r="P831" i="15"/>
  <c r="P832" i="15"/>
  <c r="P833" i="15"/>
  <c r="P834" i="15"/>
  <c r="P835" i="15"/>
  <c r="P836" i="15"/>
  <c r="P837" i="15"/>
  <c r="P838" i="15"/>
  <c r="P839" i="15"/>
  <c r="P840" i="15"/>
  <c r="P841" i="15"/>
  <c r="P842" i="15"/>
  <c r="P843" i="15"/>
  <c r="P844" i="15"/>
  <c r="P845" i="15"/>
  <c r="P846" i="15"/>
  <c r="P847" i="15"/>
  <c r="P848" i="15"/>
  <c r="P849" i="15"/>
  <c r="P850" i="15"/>
  <c r="P851" i="15"/>
  <c r="P852" i="15"/>
  <c r="P853" i="15"/>
  <c r="P854" i="15"/>
  <c r="P855" i="15"/>
  <c r="P856" i="15"/>
  <c r="P857" i="15"/>
  <c r="P858" i="15"/>
  <c r="P859" i="15"/>
  <c r="P860" i="15"/>
  <c r="P861" i="15"/>
  <c r="P862" i="15"/>
  <c r="P863" i="15"/>
  <c r="P864" i="15"/>
  <c r="P865" i="15"/>
  <c r="P866" i="15"/>
  <c r="P867" i="15"/>
  <c r="P868" i="15"/>
  <c r="P869" i="15"/>
  <c r="P870" i="15"/>
  <c r="P871" i="15"/>
  <c r="P872" i="15"/>
  <c r="P873" i="15"/>
  <c r="P874" i="15"/>
  <c r="P875" i="15"/>
  <c r="P876" i="15"/>
  <c r="P877" i="15"/>
  <c r="P878" i="15"/>
  <c r="P879" i="15"/>
  <c r="P880" i="15"/>
  <c r="P881" i="15"/>
  <c r="P882" i="15"/>
  <c r="P883" i="15"/>
  <c r="P884" i="15"/>
  <c r="P885" i="15"/>
  <c r="P886" i="15"/>
  <c r="P887" i="15"/>
  <c r="P888" i="15"/>
  <c r="P889" i="15"/>
  <c r="P890" i="15"/>
  <c r="P891" i="15"/>
  <c r="P892" i="15"/>
  <c r="P893" i="15"/>
  <c r="P894" i="15"/>
  <c r="P895" i="15"/>
  <c r="P896" i="15"/>
  <c r="P897" i="15"/>
  <c r="P898" i="15"/>
  <c r="P899" i="15"/>
  <c r="P900" i="15"/>
  <c r="P901" i="15"/>
  <c r="P902" i="15"/>
  <c r="P903" i="15"/>
  <c r="P904" i="15"/>
  <c r="P905" i="15"/>
  <c r="P906" i="15"/>
  <c r="P907" i="15"/>
  <c r="P908" i="15"/>
  <c r="P909" i="15"/>
  <c r="P910" i="15"/>
  <c r="P911" i="15"/>
  <c r="P912" i="15"/>
  <c r="P913" i="15"/>
  <c r="P914" i="15"/>
  <c r="P915" i="15"/>
  <c r="P916" i="15"/>
  <c r="P917" i="15"/>
  <c r="P918" i="15"/>
  <c r="P919" i="15"/>
  <c r="P920" i="15"/>
  <c r="P921" i="15"/>
  <c r="P922" i="15"/>
  <c r="P923" i="15"/>
  <c r="P924" i="15"/>
  <c r="P925" i="15"/>
  <c r="P926" i="15"/>
  <c r="P927" i="15"/>
  <c r="P928" i="15"/>
  <c r="P929" i="15"/>
  <c r="P930" i="15"/>
  <c r="P931" i="15"/>
  <c r="P932" i="15"/>
  <c r="P933" i="15"/>
  <c r="P934" i="15"/>
  <c r="P935" i="15"/>
  <c r="P936" i="15"/>
  <c r="P937" i="15"/>
  <c r="P938" i="15"/>
  <c r="P939" i="15"/>
  <c r="P940" i="15"/>
  <c r="P941" i="15"/>
  <c r="P942" i="15"/>
  <c r="P943" i="15"/>
  <c r="P944" i="15"/>
  <c r="P945" i="15"/>
  <c r="P946" i="15"/>
  <c r="P947" i="15"/>
  <c r="P948" i="15"/>
  <c r="P949" i="15"/>
  <c r="P950" i="15"/>
  <c r="P951" i="15"/>
  <c r="P952" i="15"/>
  <c r="P953" i="15"/>
  <c r="P954" i="15"/>
  <c r="P955" i="15"/>
  <c r="P956" i="15"/>
  <c r="P957" i="15"/>
  <c r="P958" i="15"/>
  <c r="P959" i="15"/>
  <c r="P960" i="15"/>
  <c r="P961" i="15"/>
  <c r="P962" i="15"/>
  <c r="P963" i="15"/>
  <c r="P964" i="15"/>
  <c r="P965" i="15"/>
  <c r="P966" i="15"/>
  <c r="P967" i="15"/>
  <c r="P968" i="15"/>
  <c r="P969" i="15"/>
  <c r="P970" i="15"/>
  <c r="P971" i="15"/>
  <c r="P972" i="15"/>
  <c r="P973" i="15"/>
  <c r="P974" i="15"/>
  <c r="P975" i="15"/>
  <c r="P976" i="15"/>
  <c r="P977" i="15"/>
  <c r="P978" i="15"/>
  <c r="P979" i="15"/>
  <c r="P980" i="15"/>
  <c r="P981" i="15"/>
  <c r="P982" i="15"/>
  <c r="P983" i="15"/>
  <c r="P984" i="15"/>
  <c r="P985" i="15"/>
  <c r="P986" i="15"/>
  <c r="P987" i="15"/>
  <c r="P988" i="15"/>
  <c r="P989" i="15"/>
  <c r="P990" i="15"/>
  <c r="P991" i="15"/>
  <c r="P992" i="15"/>
  <c r="P993" i="15"/>
  <c r="P994" i="15"/>
  <c r="P995" i="15"/>
  <c r="P996" i="15"/>
  <c r="P997" i="15"/>
  <c r="P998" i="15"/>
  <c r="P999" i="15"/>
  <c r="P1000" i="15"/>
  <c r="P1001" i="15"/>
  <c r="P1002" i="15"/>
  <c r="P1003" i="15"/>
  <c r="P1004" i="15"/>
  <c r="P1005" i="15"/>
  <c r="P1006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45" i="15"/>
  <c r="O346" i="15"/>
  <c r="O347" i="15"/>
  <c r="O348" i="15"/>
  <c r="O349" i="15"/>
  <c r="O350" i="15"/>
  <c r="O351" i="15"/>
  <c r="O352" i="15"/>
  <c r="O353" i="15"/>
  <c r="O354" i="15"/>
  <c r="O355" i="15"/>
  <c r="O356" i="15"/>
  <c r="O357" i="15"/>
  <c r="O358" i="15"/>
  <c r="O359" i="15"/>
  <c r="O360" i="15"/>
  <c r="O361" i="15"/>
  <c r="O362" i="15"/>
  <c r="O363" i="15"/>
  <c r="O364" i="15"/>
  <c r="O365" i="15"/>
  <c r="O366" i="15"/>
  <c r="O367" i="15"/>
  <c r="O368" i="15"/>
  <c r="O369" i="15"/>
  <c r="O370" i="15"/>
  <c r="O371" i="15"/>
  <c r="O372" i="15"/>
  <c r="O373" i="15"/>
  <c r="O374" i="15"/>
  <c r="O375" i="15"/>
  <c r="O376" i="15"/>
  <c r="O377" i="15"/>
  <c r="O378" i="15"/>
  <c r="O379" i="15"/>
  <c r="O380" i="15"/>
  <c r="O381" i="15"/>
  <c r="O382" i="15"/>
  <c r="O383" i="15"/>
  <c r="O384" i="15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402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21" i="15"/>
  <c r="O422" i="15"/>
  <c r="O423" i="15"/>
  <c r="O424" i="15"/>
  <c r="O425" i="15"/>
  <c r="O426" i="15"/>
  <c r="O427" i="15"/>
  <c r="O428" i="15"/>
  <c r="O429" i="15"/>
  <c r="O430" i="15"/>
  <c r="O431" i="15"/>
  <c r="O432" i="15"/>
  <c r="O433" i="15"/>
  <c r="O434" i="15"/>
  <c r="O435" i="15"/>
  <c r="O436" i="15"/>
  <c r="O437" i="15"/>
  <c r="O438" i="15"/>
  <c r="O439" i="15"/>
  <c r="O440" i="15"/>
  <c r="O441" i="15"/>
  <c r="O442" i="15"/>
  <c r="O443" i="15"/>
  <c r="O444" i="15"/>
  <c r="O445" i="15"/>
  <c r="O446" i="15"/>
  <c r="O447" i="15"/>
  <c r="O448" i="15"/>
  <c r="O449" i="15"/>
  <c r="O450" i="15"/>
  <c r="O451" i="15"/>
  <c r="O452" i="15"/>
  <c r="O453" i="15"/>
  <c r="O454" i="15"/>
  <c r="O455" i="15"/>
  <c r="O456" i="15"/>
  <c r="O457" i="15"/>
  <c r="O458" i="15"/>
  <c r="O459" i="15"/>
  <c r="O460" i="15"/>
  <c r="O461" i="15"/>
  <c r="O462" i="15"/>
  <c r="O463" i="15"/>
  <c r="O464" i="15"/>
  <c r="O465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3" i="15"/>
  <c r="O484" i="15"/>
  <c r="O485" i="15"/>
  <c r="O486" i="15"/>
  <c r="O487" i="15"/>
  <c r="O488" i="15"/>
  <c r="O489" i="15"/>
  <c r="O490" i="15"/>
  <c r="O491" i="15"/>
  <c r="O492" i="15"/>
  <c r="O493" i="15"/>
  <c r="O494" i="15"/>
  <c r="O495" i="15"/>
  <c r="O496" i="15"/>
  <c r="O497" i="15"/>
  <c r="O498" i="15"/>
  <c r="O499" i="15"/>
  <c r="O500" i="15"/>
  <c r="O501" i="15"/>
  <c r="O502" i="15"/>
  <c r="O503" i="15"/>
  <c r="O504" i="15"/>
  <c r="O505" i="15"/>
  <c r="O506" i="15"/>
  <c r="O507" i="15"/>
  <c r="O508" i="15"/>
  <c r="O509" i="15"/>
  <c r="O510" i="15"/>
  <c r="O511" i="15"/>
  <c r="O512" i="15"/>
  <c r="O513" i="15"/>
  <c r="O514" i="15"/>
  <c r="O515" i="15"/>
  <c r="O516" i="15"/>
  <c r="O517" i="15"/>
  <c r="O518" i="15"/>
  <c r="O519" i="15"/>
  <c r="O520" i="15"/>
  <c r="O521" i="15"/>
  <c r="O522" i="15"/>
  <c r="O523" i="15"/>
  <c r="O524" i="15"/>
  <c r="O525" i="15"/>
  <c r="O526" i="15"/>
  <c r="O527" i="15"/>
  <c r="O528" i="15"/>
  <c r="O529" i="15"/>
  <c r="O530" i="15"/>
  <c r="O531" i="15"/>
  <c r="O532" i="15"/>
  <c r="O533" i="15"/>
  <c r="O534" i="15"/>
  <c r="O535" i="15"/>
  <c r="O536" i="15"/>
  <c r="O537" i="15"/>
  <c r="O538" i="15"/>
  <c r="O539" i="15"/>
  <c r="O540" i="15"/>
  <c r="O541" i="15"/>
  <c r="O542" i="15"/>
  <c r="O543" i="15"/>
  <c r="O544" i="15"/>
  <c r="O545" i="15"/>
  <c r="O546" i="15"/>
  <c r="O547" i="15"/>
  <c r="O548" i="15"/>
  <c r="O549" i="15"/>
  <c r="O550" i="15"/>
  <c r="O551" i="15"/>
  <c r="O552" i="15"/>
  <c r="O553" i="15"/>
  <c r="O554" i="15"/>
  <c r="O555" i="15"/>
  <c r="O556" i="15"/>
  <c r="O557" i="15"/>
  <c r="O558" i="15"/>
  <c r="O559" i="15"/>
  <c r="O560" i="15"/>
  <c r="O561" i="15"/>
  <c r="O562" i="15"/>
  <c r="O563" i="15"/>
  <c r="O564" i="15"/>
  <c r="O565" i="15"/>
  <c r="O566" i="15"/>
  <c r="O567" i="15"/>
  <c r="O568" i="15"/>
  <c r="O569" i="15"/>
  <c r="O570" i="15"/>
  <c r="O571" i="15"/>
  <c r="O572" i="15"/>
  <c r="O573" i="15"/>
  <c r="O574" i="15"/>
  <c r="O575" i="15"/>
  <c r="O576" i="15"/>
  <c r="O577" i="15"/>
  <c r="O578" i="15"/>
  <c r="O579" i="15"/>
  <c r="O580" i="15"/>
  <c r="O581" i="15"/>
  <c r="O582" i="15"/>
  <c r="O583" i="15"/>
  <c r="O584" i="15"/>
  <c r="O585" i="15"/>
  <c r="O586" i="15"/>
  <c r="O587" i="15"/>
  <c r="O588" i="15"/>
  <c r="O589" i="15"/>
  <c r="O590" i="15"/>
  <c r="O591" i="15"/>
  <c r="O592" i="15"/>
  <c r="O593" i="15"/>
  <c r="O594" i="15"/>
  <c r="O595" i="15"/>
  <c r="O596" i="15"/>
  <c r="O597" i="15"/>
  <c r="O598" i="15"/>
  <c r="O599" i="15"/>
  <c r="O600" i="15"/>
  <c r="O601" i="15"/>
  <c r="O602" i="15"/>
  <c r="O603" i="15"/>
  <c r="O604" i="15"/>
  <c r="O605" i="15"/>
  <c r="O606" i="15"/>
  <c r="O607" i="15"/>
  <c r="O608" i="15"/>
  <c r="O609" i="15"/>
  <c r="O610" i="15"/>
  <c r="O611" i="15"/>
  <c r="O612" i="15"/>
  <c r="O613" i="15"/>
  <c r="O614" i="15"/>
  <c r="O615" i="15"/>
  <c r="O616" i="15"/>
  <c r="O617" i="15"/>
  <c r="O618" i="15"/>
  <c r="O619" i="15"/>
  <c r="O620" i="15"/>
  <c r="O621" i="15"/>
  <c r="O622" i="15"/>
  <c r="O623" i="15"/>
  <c r="O624" i="15"/>
  <c r="O625" i="15"/>
  <c r="O626" i="15"/>
  <c r="O627" i="15"/>
  <c r="O628" i="15"/>
  <c r="O629" i="15"/>
  <c r="O630" i="15"/>
  <c r="O631" i="15"/>
  <c r="O632" i="15"/>
  <c r="O633" i="15"/>
  <c r="O634" i="15"/>
  <c r="O635" i="15"/>
  <c r="O636" i="15"/>
  <c r="O637" i="15"/>
  <c r="O638" i="15"/>
  <c r="O639" i="15"/>
  <c r="O640" i="15"/>
  <c r="O641" i="15"/>
  <c r="O642" i="15"/>
  <c r="O643" i="15"/>
  <c r="O644" i="15"/>
  <c r="O645" i="15"/>
  <c r="O646" i="15"/>
  <c r="O647" i="15"/>
  <c r="O648" i="15"/>
  <c r="O649" i="15"/>
  <c r="O650" i="15"/>
  <c r="O651" i="15"/>
  <c r="O652" i="15"/>
  <c r="O653" i="15"/>
  <c r="O654" i="15"/>
  <c r="O655" i="15"/>
  <c r="O656" i="15"/>
  <c r="O657" i="15"/>
  <c r="O658" i="15"/>
  <c r="O659" i="15"/>
  <c r="O660" i="15"/>
  <c r="O661" i="15"/>
  <c r="O662" i="15"/>
  <c r="O663" i="15"/>
  <c r="O664" i="15"/>
  <c r="O665" i="15"/>
  <c r="O666" i="15"/>
  <c r="O667" i="15"/>
  <c r="O668" i="15"/>
  <c r="O669" i="15"/>
  <c r="O670" i="15"/>
  <c r="O671" i="15"/>
  <c r="O672" i="15"/>
  <c r="O673" i="15"/>
  <c r="O674" i="15"/>
  <c r="O675" i="15"/>
  <c r="O676" i="15"/>
  <c r="O677" i="15"/>
  <c r="O678" i="15"/>
  <c r="O679" i="15"/>
  <c r="O680" i="15"/>
  <c r="O681" i="15"/>
  <c r="O682" i="15"/>
  <c r="O683" i="15"/>
  <c r="O684" i="15"/>
  <c r="O685" i="15"/>
  <c r="O686" i="15"/>
  <c r="O687" i="15"/>
  <c r="O688" i="15"/>
  <c r="O689" i="15"/>
  <c r="O690" i="15"/>
  <c r="O691" i="15"/>
  <c r="O692" i="15"/>
  <c r="O693" i="15"/>
  <c r="O694" i="15"/>
  <c r="O695" i="15"/>
  <c r="O696" i="15"/>
  <c r="O697" i="15"/>
  <c r="O698" i="15"/>
  <c r="O699" i="15"/>
  <c r="O700" i="15"/>
  <c r="O701" i="15"/>
  <c r="O702" i="15"/>
  <c r="O703" i="15"/>
  <c r="O704" i="15"/>
  <c r="O705" i="15"/>
  <c r="O706" i="15"/>
  <c r="O707" i="15"/>
  <c r="O708" i="15"/>
  <c r="O709" i="15"/>
  <c r="O710" i="15"/>
  <c r="O711" i="15"/>
  <c r="O712" i="15"/>
  <c r="O713" i="15"/>
  <c r="O714" i="15"/>
  <c r="O715" i="15"/>
  <c r="O716" i="15"/>
  <c r="O717" i="15"/>
  <c r="O718" i="15"/>
  <c r="O719" i="15"/>
  <c r="O720" i="15"/>
  <c r="O721" i="15"/>
  <c r="O722" i="15"/>
  <c r="O723" i="15"/>
  <c r="O724" i="15"/>
  <c r="O725" i="15"/>
  <c r="O726" i="15"/>
  <c r="O727" i="15"/>
  <c r="O728" i="15"/>
  <c r="O729" i="15"/>
  <c r="O730" i="15"/>
  <c r="O731" i="15"/>
  <c r="O732" i="15"/>
  <c r="O733" i="15"/>
  <c r="O734" i="15"/>
  <c r="O735" i="15"/>
  <c r="O736" i="15"/>
  <c r="O737" i="15"/>
  <c r="O738" i="15"/>
  <c r="O739" i="15"/>
  <c r="O740" i="15"/>
  <c r="O741" i="15"/>
  <c r="O742" i="15"/>
  <c r="O743" i="15"/>
  <c r="O744" i="15"/>
  <c r="O745" i="15"/>
  <c r="O746" i="15"/>
  <c r="O747" i="15"/>
  <c r="O748" i="15"/>
  <c r="O749" i="15"/>
  <c r="O750" i="15"/>
  <c r="O751" i="15"/>
  <c r="O752" i="15"/>
  <c r="O753" i="15"/>
  <c r="O754" i="15"/>
  <c r="O755" i="15"/>
  <c r="O756" i="15"/>
  <c r="O757" i="15"/>
  <c r="O758" i="15"/>
  <c r="O759" i="15"/>
  <c r="O760" i="15"/>
  <c r="O761" i="15"/>
  <c r="O762" i="15"/>
  <c r="O763" i="15"/>
  <c r="O764" i="15"/>
  <c r="O765" i="15"/>
  <c r="O766" i="15"/>
  <c r="O767" i="15"/>
  <c r="O768" i="15"/>
  <c r="O769" i="15"/>
  <c r="O770" i="15"/>
  <c r="O771" i="15"/>
  <c r="O772" i="15"/>
  <c r="O773" i="15"/>
  <c r="O774" i="15"/>
  <c r="O775" i="15"/>
  <c r="O776" i="15"/>
  <c r="O777" i="15"/>
  <c r="O778" i="15"/>
  <c r="O779" i="15"/>
  <c r="O780" i="15"/>
  <c r="O781" i="15"/>
  <c r="O782" i="15"/>
  <c r="O783" i="15"/>
  <c r="O784" i="15"/>
  <c r="O785" i="15"/>
  <c r="O786" i="15"/>
  <c r="O787" i="15"/>
  <c r="O788" i="15"/>
  <c r="O789" i="15"/>
  <c r="O790" i="15"/>
  <c r="O791" i="15"/>
  <c r="O792" i="15"/>
  <c r="O793" i="15"/>
  <c r="O794" i="15"/>
  <c r="O795" i="15"/>
  <c r="O796" i="15"/>
  <c r="O797" i="15"/>
  <c r="O798" i="15"/>
  <c r="O799" i="15"/>
  <c r="O800" i="15"/>
  <c r="O801" i="15"/>
  <c r="O802" i="15"/>
  <c r="O803" i="15"/>
  <c r="O804" i="15"/>
  <c r="O805" i="15"/>
  <c r="O806" i="15"/>
  <c r="O807" i="15"/>
  <c r="O808" i="15"/>
  <c r="O809" i="15"/>
  <c r="O810" i="15"/>
  <c r="O811" i="15"/>
  <c r="O812" i="15"/>
  <c r="O813" i="15"/>
  <c r="O814" i="15"/>
  <c r="O815" i="15"/>
  <c r="O816" i="15"/>
  <c r="O817" i="15"/>
  <c r="O818" i="15"/>
  <c r="O819" i="15"/>
  <c r="O820" i="15"/>
  <c r="O821" i="15"/>
  <c r="O822" i="15"/>
  <c r="O823" i="15"/>
  <c r="O824" i="15"/>
  <c r="O825" i="15"/>
  <c r="O826" i="15"/>
  <c r="O827" i="15"/>
  <c r="O828" i="15"/>
  <c r="O829" i="15"/>
  <c r="O830" i="15"/>
  <c r="O831" i="15"/>
  <c r="O832" i="15"/>
  <c r="O833" i="15"/>
  <c r="O834" i="15"/>
  <c r="O835" i="15"/>
  <c r="O836" i="15"/>
  <c r="O837" i="15"/>
  <c r="O838" i="15"/>
  <c r="O839" i="15"/>
  <c r="O840" i="15"/>
  <c r="O841" i="15"/>
  <c r="O842" i="15"/>
  <c r="O843" i="15"/>
  <c r="O844" i="15"/>
  <c r="O845" i="15"/>
  <c r="O846" i="15"/>
  <c r="O847" i="15"/>
  <c r="O848" i="15"/>
  <c r="O849" i="15"/>
  <c r="O850" i="15"/>
  <c r="O851" i="15"/>
  <c r="O852" i="15"/>
  <c r="O853" i="15"/>
  <c r="O854" i="15"/>
  <c r="O855" i="15"/>
  <c r="O856" i="15"/>
  <c r="O857" i="15"/>
  <c r="O858" i="15"/>
  <c r="O859" i="15"/>
  <c r="O860" i="15"/>
  <c r="O861" i="15"/>
  <c r="O862" i="15"/>
  <c r="O863" i="15"/>
  <c r="O864" i="15"/>
  <c r="O865" i="15"/>
  <c r="O866" i="15"/>
  <c r="O867" i="15"/>
  <c r="O868" i="15"/>
  <c r="O869" i="15"/>
  <c r="O870" i="15"/>
  <c r="O871" i="15"/>
  <c r="O872" i="15"/>
  <c r="O873" i="15"/>
  <c r="O874" i="15"/>
  <c r="O875" i="15"/>
  <c r="O876" i="15"/>
  <c r="O877" i="15"/>
  <c r="O878" i="15"/>
  <c r="O879" i="15"/>
  <c r="O880" i="15"/>
  <c r="O881" i="15"/>
  <c r="O882" i="15"/>
  <c r="O883" i="15"/>
  <c r="O884" i="15"/>
  <c r="O885" i="15"/>
  <c r="O886" i="15"/>
  <c r="O887" i="15"/>
  <c r="O888" i="15"/>
  <c r="O889" i="15"/>
  <c r="O890" i="15"/>
  <c r="O891" i="15"/>
  <c r="O892" i="15"/>
  <c r="O893" i="15"/>
  <c r="O894" i="15"/>
  <c r="O895" i="15"/>
  <c r="O896" i="15"/>
  <c r="O897" i="15"/>
  <c r="O898" i="15"/>
  <c r="O899" i="15"/>
  <c r="O900" i="15"/>
  <c r="O901" i="15"/>
  <c r="O902" i="15"/>
  <c r="O903" i="15"/>
  <c r="O904" i="15"/>
  <c r="O905" i="15"/>
  <c r="O906" i="15"/>
  <c r="O907" i="15"/>
  <c r="O908" i="15"/>
  <c r="O909" i="15"/>
  <c r="O910" i="15"/>
  <c r="O911" i="15"/>
  <c r="O912" i="15"/>
  <c r="O913" i="15"/>
  <c r="O914" i="15"/>
  <c r="O915" i="15"/>
  <c r="O916" i="15"/>
  <c r="O917" i="15"/>
  <c r="O918" i="15"/>
  <c r="O919" i="15"/>
  <c r="O920" i="15"/>
  <c r="O921" i="15"/>
  <c r="O922" i="15"/>
  <c r="O923" i="15"/>
  <c r="O924" i="15"/>
  <c r="O925" i="15"/>
  <c r="O926" i="15"/>
  <c r="O927" i="15"/>
  <c r="O928" i="15"/>
  <c r="O929" i="15"/>
  <c r="O930" i="15"/>
  <c r="O931" i="15"/>
  <c r="O932" i="15"/>
  <c r="O933" i="15"/>
  <c r="O934" i="15"/>
  <c r="O935" i="15"/>
  <c r="O936" i="15"/>
  <c r="O937" i="15"/>
  <c r="O938" i="15"/>
  <c r="O939" i="15"/>
  <c r="O940" i="15"/>
  <c r="O941" i="15"/>
  <c r="O942" i="15"/>
  <c r="O943" i="15"/>
  <c r="O944" i="15"/>
  <c r="O945" i="15"/>
  <c r="O946" i="15"/>
  <c r="O947" i="15"/>
  <c r="O948" i="15"/>
  <c r="O949" i="15"/>
  <c r="O950" i="15"/>
  <c r="O951" i="15"/>
  <c r="O952" i="15"/>
  <c r="O953" i="15"/>
  <c r="O954" i="15"/>
  <c r="O955" i="15"/>
  <c r="O956" i="15"/>
  <c r="O957" i="15"/>
  <c r="O958" i="15"/>
  <c r="O959" i="15"/>
  <c r="O960" i="15"/>
  <c r="O961" i="15"/>
  <c r="O962" i="15"/>
  <c r="O963" i="15"/>
  <c r="O964" i="15"/>
  <c r="O965" i="15"/>
  <c r="O966" i="15"/>
  <c r="O967" i="15"/>
  <c r="O968" i="15"/>
  <c r="O969" i="15"/>
  <c r="O970" i="15"/>
  <c r="O971" i="15"/>
  <c r="O972" i="15"/>
  <c r="O973" i="15"/>
  <c r="O974" i="15"/>
  <c r="O975" i="15"/>
  <c r="O976" i="15"/>
  <c r="O977" i="15"/>
  <c r="O978" i="15"/>
  <c r="O979" i="15"/>
  <c r="O980" i="15"/>
  <c r="O981" i="15"/>
  <c r="O982" i="15"/>
  <c r="O983" i="15"/>
  <c r="O984" i="15"/>
  <c r="O985" i="15"/>
  <c r="O986" i="15"/>
  <c r="O987" i="15"/>
  <c r="O988" i="15"/>
  <c r="O989" i="15"/>
  <c r="O990" i="15"/>
  <c r="O991" i="15"/>
  <c r="O992" i="15"/>
  <c r="O993" i="15"/>
  <c r="O994" i="15"/>
  <c r="O995" i="15"/>
  <c r="O996" i="15"/>
  <c r="O997" i="15"/>
  <c r="O998" i="15"/>
  <c r="O999" i="15"/>
  <c r="O1000" i="15"/>
  <c r="O1001" i="15"/>
  <c r="O1002" i="15"/>
  <c r="O1003" i="15"/>
  <c r="O1004" i="15"/>
  <c r="O1005" i="15"/>
  <c r="O1006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V941" i="15" l="1"/>
  <c r="V893" i="15"/>
  <c r="V845" i="15"/>
  <c r="V939" i="15"/>
  <c r="V891" i="15"/>
  <c r="V843" i="15"/>
  <c r="V809" i="15"/>
  <c r="V773" i="15"/>
  <c r="V411" i="15"/>
  <c r="V315" i="15"/>
  <c r="W689" i="15"/>
  <c r="W569" i="15"/>
  <c r="V850" i="15"/>
  <c r="V802" i="15"/>
  <c r="V790" i="15"/>
  <c r="V778" i="15"/>
  <c r="V766" i="15"/>
  <c r="V646" i="15"/>
  <c r="V622" i="15"/>
  <c r="V610" i="15"/>
  <c r="V550" i="15"/>
  <c r="V538" i="15"/>
  <c r="V526" i="15"/>
  <c r="V502" i="15"/>
  <c r="V490" i="15"/>
  <c r="V478" i="15"/>
  <c r="V466" i="15"/>
  <c r="V418" i="15"/>
  <c r="V406" i="15"/>
  <c r="V382" i="15"/>
  <c r="V370" i="15"/>
  <c r="V358" i="15"/>
  <c r="V346" i="15"/>
  <c r="V322" i="15"/>
  <c r="V310" i="15"/>
  <c r="V274" i="15"/>
  <c r="V262" i="15"/>
  <c r="V250" i="15"/>
  <c r="V226" i="15"/>
  <c r="V202" i="15"/>
  <c r="V190" i="15"/>
  <c r="V178" i="15"/>
  <c r="V154" i="15"/>
  <c r="V142" i="15"/>
  <c r="V130" i="15"/>
  <c r="V106" i="15"/>
  <c r="V82" i="15"/>
  <c r="V70" i="15"/>
  <c r="V58" i="15"/>
  <c r="V46" i="15"/>
  <c r="V34" i="15"/>
  <c r="V22" i="15"/>
  <c r="W963" i="15"/>
  <c r="V653" i="15"/>
  <c r="V909" i="15"/>
  <c r="V753" i="15"/>
  <c r="V693" i="15"/>
  <c r="V633" i="15"/>
  <c r="V525" i="15"/>
  <c r="V477" i="15"/>
  <c r="V357" i="15"/>
  <c r="V309" i="15"/>
  <c r="V249" i="15"/>
  <c r="V213" i="15"/>
  <c r="V165" i="15"/>
  <c r="V129" i="15"/>
  <c r="V69" i="15"/>
  <c r="V21" i="15"/>
  <c r="V953" i="15"/>
  <c r="V905" i="15"/>
  <c r="V461" i="15"/>
  <c r="V668" i="15"/>
  <c r="V620" i="15"/>
  <c r="V572" i="15"/>
  <c r="V464" i="15"/>
  <c r="V404" i="15"/>
  <c r="V368" i="15"/>
  <c r="V320" i="15"/>
  <c r="V284" i="15"/>
  <c r="V152" i="15"/>
  <c r="V80" i="15"/>
  <c r="V749" i="15"/>
  <c r="V967" i="15"/>
  <c r="V895" i="15"/>
  <c r="V859" i="15"/>
  <c r="V847" i="15"/>
  <c r="V835" i="15"/>
  <c r="V823" i="15"/>
  <c r="V811" i="15"/>
  <c r="V799" i="15"/>
  <c r="V787" i="15"/>
  <c r="V775" i="15"/>
  <c r="V763" i="15"/>
  <c r="V751" i="15"/>
  <c r="V739" i="15"/>
  <c r="V727" i="15"/>
  <c r="V715" i="15"/>
  <c r="V703" i="15"/>
  <c r="V691" i="15"/>
  <c r="V679" i="15"/>
  <c r="V667" i="15"/>
  <c r="V655" i="15"/>
  <c r="V643" i="15"/>
  <c r="V631" i="15"/>
  <c r="V619" i="15"/>
  <c r="V607" i="15"/>
  <c r="V595" i="15"/>
  <c r="V583" i="15"/>
  <c r="V571" i="15"/>
  <c r="V559" i="15"/>
  <c r="V547" i="15"/>
  <c r="V535" i="15"/>
  <c r="V523" i="15"/>
  <c r="V511" i="15"/>
  <c r="V499" i="15"/>
  <c r="V487" i="15"/>
  <c r="V475" i="15"/>
  <c r="V463" i="15"/>
  <c r="V451" i="15"/>
  <c r="V439" i="15"/>
  <c r="V427" i="15"/>
  <c r="V415" i="15"/>
  <c r="V403" i="15"/>
  <c r="V391" i="15"/>
  <c r="V343" i="15"/>
  <c r="V331" i="15"/>
  <c r="V307" i="15"/>
  <c r="V283" i="15"/>
  <c r="V271" i="15"/>
  <c r="V247" i="15"/>
  <c r="V235" i="15"/>
  <c r="V211" i="15"/>
  <c r="V199" i="15"/>
  <c r="V187" i="15"/>
  <c r="V175" i="15"/>
  <c r="V163" i="15"/>
  <c r="V139" i="15"/>
  <c r="V127" i="15"/>
  <c r="V91" i="15"/>
  <c r="V79" i="15"/>
  <c r="V67" i="15"/>
  <c r="V43" i="15"/>
  <c r="V7" i="15"/>
  <c r="V989" i="15"/>
  <c r="V545" i="15"/>
  <c r="V497" i="15"/>
  <c r="V185" i="15"/>
  <c r="W173" i="15"/>
  <c r="V568" i="15"/>
  <c r="V413" i="15"/>
  <c r="V221" i="15"/>
  <c r="V176" i="15"/>
  <c r="V104" i="15"/>
  <c r="V44" i="15"/>
  <c r="V820" i="15"/>
  <c r="V784" i="15"/>
  <c r="V747" i="15"/>
  <c r="V706" i="15"/>
  <c r="V664" i="15"/>
  <c r="V556" i="15"/>
  <c r="V454" i="15"/>
  <c r="V334" i="15"/>
  <c r="V238" i="15"/>
  <c r="V94" i="15"/>
  <c r="V353" i="15"/>
  <c r="V609" i="15"/>
  <c r="V537" i="15"/>
  <c r="V489" i="15"/>
  <c r="V345" i="15"/>
  <c r="V237" i="15"/>
  <c r="V57" i="15"/>
  <c r="V857" i="15"/>
  <c r="V761" i="15"/>
  <c r="V737" i="15"/>
  <c r="V713" i="15"/>
  <c r="V677" i="15"/>
  <c r="V629" i="15"/>
  <c r="V593" i="15"/>
  <c r="V581" i="15"/>
  <c r="V521" i="15"/>
  <c r="V509" i="15"/>
  <c r="V485" i="15"/>
  <c r="V473" i="15"/>
  <c r="V449" i="15"/>
  <c r="V437" i="15"/>
  <c r="V401" i="15"/>
  <c r="V389" i="15"/>
  <c r="V365" i="15"/>
  <c r="V341" i="15"/>
  <c r="V329" i="15"/>
  <c r="V305" i="15"/>
  <c r="V293" i="15"/>
  <c r="V281" i="15"/>
  <c r="V269" i="15"/>
  <c r="V257" i="15"/>
  <c r="V245" i="15"/>
  <c r="V233" i="15"/>
  <c r="V161" i="15"/>
  <c r="V149" i="15"/>
  <c r="V137" i="15"/>
  <c r="V113" i="15"/>
  <c r="V101" i="15"/>
  <c r="V77" i="15"/>
  <c r="V65" i="15"/>
  <c r="V41" i="15"/>
  <c r="V29" i="15"/>
  <c r="V17" i="15"/>
  <c r="V5" i="15"/>
  <c r="V317" i="15"/>
  <c r="V45" i="15"/>
  <c r="V740" i="15"/>
  <c r="V704" i="15"/>
  <c r="V596" i="15"/>
  <c r="V524" i="15"/>
  <c r="V452" i="15"/>
  <c r="V332" i="15"/>
  <c r="V56" i="15"/>
  <c r="V856" i="15"/>
  <c r="V603" i="15"/>
  <c r="V1000" i="15"/>
  <c r="V988" i="15"/>
  <c r="V976" i="15"/>
  <c r="V964" i="15"/>
  <c r="V952" i="15"/>
  <c r="V940" i="15"/>
  <c r="V928" i="15"/>
  <c r="V916" i="15"/>
  <c r="V904" i="15"/>
  <c r="V892" i="15"/>
  <c r="V880" i="15"/>
  <c r="V868" i="15"/>
  <c r="V844" i="15"/>
  <c r="V724" i="15"/>
  <c r="V700" i="15"/>
  <c r="V688" i="15"/>
  <c r="V652" i="15"/>
  <c r="V640" i="15"/>
  <c r="V604" i="15"/>
  <c r="V592" i="15"/>
  <c r="V508" i="15"/>
  <c r="V496" i="15"/>
  <c r="V472" i="15"/>
  <c r="V460" i="15"/>
  <c r="V424" i="15"/>
  <c r="V412" i="15"/>
  <c r="V400" i="15"/>
  <c r="V388" i="15"/>
  <c r="V376" i="15"/>
  <c r="V364" i="15"/>
  <c r="V352" i="15"/>
  <c r="V340" i="15"/>
  <c r="V328" i="15"/>
  <c r="V316" i="15"/>
  <c r="V304" i="15"/>
  <c r="V292" i="15"/>
  <c r="V280" i="15"/>
  <c r="V268" i="15"/>
  <c r="V256" i="15"/>
  <c r="V244" i="15"/>
  <c r="V232" i="15"/>
  <c r="V220" i="15"/>
  <c r="V208" i="15"/>
  <c r="V196" i="15"/>
  <c r="V184" i="15"/>
  <c r="V172" i="15"/>
  <c r="V160" i="15"/>
  <c r="V148" i="15"/>
  <c r="V136" i="15"/>
  <c r="V124" i="15"/>
  <c r="V112" i="15"/>
  <c r="V100" i="15"/>
  <c r="V88" i="15"/>
  <c r="V76" i="15"/>
  <c r="V64" i="15"/>
  <c r="V52" i="15"/>
  <c r="V40" i="15"/>
  <c r="V28" i="15"/>
  <c r="V16" i="15"/>
  <c r="V4" i="15"/>
  <c r="W544" i="15"/>
  <c r="V736" i="15"/>
  <c r="V777" i="15"/>
  <c r="V645" i="15"/>
  <c r="V621" i="15"/>
  <c r="V513" i="15"/>
  <c r="V381" i="15"/>
  <c r="V297" i="15"/>
  <c r="V225" i="15"/>
  <c r="V153" i="15"/>
  <c r="V105" i="15"/>
  <c r="V33" i="15"/>
  <c r="V605" i="15"/>
  <c r="V209" i="15"/>
  <c r="V764" i="15"/>
  <c r="V716" i="15"/>
  <c r="V656" i="15"/>
  <c r="V536" i="15"/>
  <c r="V440" i="15"/>
  <c r="V344" i="15"/>
  <c r="V308" i="15"/>
  <c r="V272" i="15"/>
  <c r="V200" i="15"/>
  <c r="V128" i="15"/>
  <c r="V92" i="15"/>
  <c r="V903" i="15"/>
  <c r="V303" i="15"/>
  <c r="V135" i="15"/>
  <c r="V951" i="15"/>
  <c r="V879" i="15"/>
  <c r="V855" i="15"/>
  <c r="V831" i="15"/>
  <c r="V819" i="15"/>
  <c r="V771" i="15"/>
  <c r="V723" i="15"/>
  <c r="V711" i="15"/>
  <c r="V699" i="15"/>
  <c r="V687" i="15"/>
  <c r="V591" i="15"/>
  <c r="V579" i="15"/>
  <c r="V567" i="15"/>
  <c r="V555" i="15"/>
  <c r="V543" i="15"/>
  <c r="V531" i="15"/>
  <c r="V519" i="15"/>
  <c r="V507" i="15"/>
  <c r="V495" i="15"/>
  <c r="V483" i="15"/>
  <c r="V471" i="15"/>
  <c r="V459" i="15"/>
  <c r="V447" i="15"/>
  <c r="V435" i="15"/>
  <c r="V399" i="15"/>
  <c r="V387" i="15"/>
  <c r="V375" i="15"/>
  <c r="V363" i="15"/>
  <c r="V327" i="15"/>
  <c r="V291" i="15"/>
  <c r="V255" i="15"/>
  <c r="V243" i="15"/>
  <c r="V231" i="15"/>
  <c r="V195" i="15"/>
  <c r="V183" i="15"/>
  <c r="V171" i="15"/>
  <c r="V147" i="15"/>
  <c r="V123" i="15"/>
  <c r="V111" i="15"/>
  <c r="V99" i="15"/>
  <c r="V87" i="15"/>
  <c r="V63" i="15"/>
  <c r="V27" i="15"/>
  <c r="V15" i="15"/>
  <c r="V3" i="15"/>
  <c r="V981" i="15"/>
  <c r="V741" i="15"/>
  <c r="V189" i="15"/>
  <c r="V356" i="15"/>
  <c r="V296" i="15"/>
  <c r="V212" i="15"/>
  <c r="V140" i="15"/>
  <c r="V8" i="15"/>
  <c r="V484" i="15"/>
  <c r="V842" i="15"/>
  <c r="V818" i="15"/>
  <c r="V746" i="15"/>
  <c r="V734" i="15"/>
  <c r="V698" i="15"/>
  <c r="V674" i="15"/>
  <c r="V662" i="15"/>
  <c r="V614" i="15"/>
  <c r="V578" i="15"/>
  <c r="V566" i="15"/>
  <c r="V554" i="15"/>
  <c r="V518" i="15"/>
  <c r="V506" i="15"/>
  <c r="V494" i="15"/>
  <c r="V434" i="15"/>
  <c r="V422" i="15"/>
  <c r="V386" i="15"/>
  <c r="V374" i="15"/>
  <c r="V350" i="15"/>
  <c r="V338" i="15"/>
  <c r="V326" i="15"/>
  <c r="V278" i="15"/>
  <c r="V230" i="15"/>
  <c r="V218" i="15"/>
  <c r="V206" i="15"/>
  <c r="V182" i="15"/>
  <c r="V170" i="15"/>
  <c r="V158" i="15"/>
  <c r="V146" i="15"/>
  <c r="V134" i="15"/>
  <c r="V86" i="15"/>
  <c r="V74" i="15"/>
  <c r="V50" i="15"/>
  <c r="V26" i="15"/>
</calcChain>
</file>

<file path=xl/sharedStrings.xml><?xml version="1.0" encoding="utf-8"?>
<sst xmlns="http://schemas.openxmlformats.org/spreadsheetml/2006/main" count="9132" uniqueCount="2091">
  <si>
    <t>Friday</t>
  </si>
  <si>
    <t>Sunday</t>
  </si>
  <si>
    <t>Tuesday</t>
  </si>
  <si>
    <t>Wednesday</t>
  </si>
  <si>
    <t>Monday</t>
  </si>
  <si>
    <t>Saturday</t>
  </si>
  <si>
    <t>Thursday</t>
  </si>
  <si>
    <t>Lookup Functions</t>
  </si>
  <si>
    <t>HLOOKUP</t>
  </si>
  <si>
    <t>XLOOKUP</t>
  </si>
  <si>
    <t>LEFT</t>
  </si>
  <si>
    <t>RIGHT</t>
  </si>
  <si>
    <t>MID</t>
  </si>
  <si>
    <t>CONCATENATE</t>
  </si>
  <si>
    <t>TEXTJOIN</t>
  </si>
  <si>
    <t>UPPER</t>
  </si>
  <si>
    <t>LOWER</t>
  </si>
  <si>
    <t>PROPER</t>
  </si>
  <si>
    <t>TRIM</t>
  </si>
  <si>
    <t>LEN</t>
  </si>
  <si>
    <t>Text Functions</t>
  </si>
  <si>
    <t>TODAY</t>
  </si>
  <si>
    <t>NOW</t>
  </si>
  <si>
    <t>EOMONTH</t>
  </si>
  <si>
    <t>Date &amp; Time Functions</t>
  </si>
  <si>
    <t>Category</t>
  </si>
  <si>
    <t>DateDiff</t>
  </si>
  <si>
    <t>INV-100000</t>
  </si>
  <si>
    <t>Linda Morrison</t>
  </si>
  <si>
    <t>Male</t>
  </si>
  <si>
    <t>Mansoura</t>
  </si>
  <si>
    <t>Jacket</t>
  </si>
  <si>
    <t>Winter Wear</t>
  </si>
  <si>
    <t>E-Wallet</t>
  </si>
  <si>
    <t>Men</t>
  </si>
  <si>
    <t>INV-100001</t>
  </si>
  <si>
    <t>Gregory Cummings</t>
  </si>
  <si>
    <t>Hurghada</t>
  </si>
  <si>
    <t>Pants</t>
  </si>
  <si>
    <t>Casual Wear</t>
  </si>
  <si>
    <t>Women</t>
  </si>
  <si>
    <t>INV-100002</t>
  </si>
  <si>
    <t>Julie Williams</t>
  </si>
  <si>
    <t>Female</t>
  </si>
  <si>
    <t>Alexandria</t>
  </si>
  <si>
    <t>Sweatshirt</t>
  </si>
  <si>
    <t>Sportswear</t>
  </si>
  <si>
    <t>Cash</t>
  </si>
  <si>
    <t>Kids</t>
  </si>
  <si>
    <t>INV-100003</t>
  </si>
  <si>
    <t>Anita Wallace</t>
  </si>
  <si>
    <t>Suit</t>
  </si>
  <si>
    <t>Formal Wear</t>
  </si>
  <si>
    <t>INV-100005</t>
  </si>
  <si>
    <t>Monica Wilson</t>
  </si>
  <si>
    <t>Shorts</t>
  </si>
  <si>
    <t>Summer Wear</t>
  </si>
  <si>
    <t>Visa</t>
  </si>
  <si>
    <t>INV-100006</t>
  </si>
  <si>
    <t>Johnny Gill</t>
  </si>
  <si>
    <t>Port Said</t>
  </si>
  <si>
    <t>T-Shirt</t>
  </si>
  <si>
    <t>INV-100007</t>
  </si>
  <si>
    <t>Debra Zuniga</t>
  </si>
  <si>
    <t>Cairo</t>
  </si>
  <si>
    <t>Sneakers</t>
  </si>
  <si>
    <t>INV-100008</t>
  </si>
  <si>
    <t>Christopher Burch</t>
  </si>
  <si>
    <t>INV-100009</t>
  </si>
  <si>
    <t>Michael Sims</t>
  </si>
  <si>
    <t>Luxor</t>
  </si>
  <si>
    <t>INV-100010</t>
  </si>
  <si>
    <t>Dylan Saunders</t>
  </si>
  <si>
    <t>Tanta</t>
  </si>
  <si>
    <t>Classic Shoes</t>
  </si>
  <si>
    <t>INV-100011</t>
  </si>
  <si>
    <t>Krystal Smith</t>
  </si>
  <si>
    <t>INV-100012</t>
  </si>
  <si>
    <t>Sherri Tran</t>
  </si>
  <si>
    <t>INV-100013</t>
  </si>
  <si>
    <t>Megan Martinez</t>
  </si>
  <si>
    <t>Asyut</t>
  </si>
  <si>
    <t>INV-100014</t>
  </si>
  <si>
    <t>Brenda English</t>
  </si>
  <si>
    <t>Accessories</t>
  </si>
  <si>
    <t>Fashion Accessories</t>
  </si>
  <si>
    <t>INV-100015</t>
  </si>
  <si>
    <t>Andrea Scott</t>
  </si>
  <si>
    <t>INV-100016</t>
  </si>
  <si>
    <t>Michelle Wallace</t>
  </si>
  <si>
    <t>INV-100017</t>
  </si>
  <si>
    <t>Brooke Becker</t>
  </si>
  <si>
    <t>INV-100018</t>
  </si>
  <si>
    <t>Rachel Hurley</t>
  </si>
  <si>
    <t>INV-100019</t>
  </si>
  <si>
    <t>Craig Young</t>
  </si>
  <si>
    <t>INV-100020</t>
  </si>
  <si>
    <t>David Graham</t>
  </si>
  <si>
    <t>INV-100021</t>
  </si>
  <si>
    <t>Melissa Esparza</t>
  </si>
  <si>
    <t>Shirt</t>
  </si>
  <si>
    <t>INV-100022</t>
  </si>
  <si>
    <t>Scott Wilson</t>
  </si>
  <si>
    <t>Sharm El-Sheikh</t>
  </si>
  <si>
    <t>INV-100023</t>
  </si>
  <si>
    <t>Sheri Ross</t>
  </si>
  <si>
    <t>Giza</t>
  </si>
  <si>
    <t>INV-100024</t>
  </si>
  <si>
    <t>Amanda Walters</t>
  </si>
  <si>
    <t>INV-100025</t>
  </si>
  <si>
    <t>Stephanie Lam</t>
  </si>
  <si>
    <t>INV-100026</t>
  </si>
  <si>
    <t>Angela Love</t>
  </si>
  <si>
    <t>INV-100027</t>
  </si>
  <si>
    <t>Barbara Smith</t>
  </si>
  <si>
    <t>INV-100028</t>
  </si>
  <si>
    <t>Alyssa Valentine</t>
  </si>
  <si>
    <t>INV-100029</t>
  </si>
  <si>
    <t>Mary Stewart</t>
  </si>
  <si>
    <t>INV-100030</t>
  </si>
  <si>
    <t>Paul Clark</t>
  </si>
  <si>
    <t>INV-100031</t>
  </si>
  <si>
    <t>Daniel Black</t>
  </si>
  <si>
    <t>INV-100032</t>
  </si>
  <si>
    <t>Patrick Carlson</t>
  </si>
  <si>
    <t>INV-100033</t>
  </si>
  <si>
    <t>Carlos Richards</t>
  </si>
  <si>
    <t>INV-100034</t>
  </si>
  <si>
    <t>George Delgado</t>
  </si>
  <si>
    <t>INV-100035</t>
  </si>
  <si>
    <t>Carol Fowler</t>
  </si>
  <si>
    <t>INV-100036</t>
  </si>
  <si>
    <t>Angela Sandoval</t>
  </si>
  <si>
    <t>INV-100037</t>
  </si>
  <si>
    <t>Anna Sanchez</t>
  </si>
  <si>
    <t>INV-100038</t>
  </si>
  <si>
    <t>Daniel Cummings</t>
  </si>
  <si>
    <t>INV-100039</t>
  </si>
  <si>
    <t>Barbara Cisneros</t>
  </si>
  <si>
    <t>INV-100040</t>
  </si>
  <si>
    <t>Robert Hardy</t>
  </si>
  <si>
    <t>INV-100041</t>
  </si>
  <si>
    <t>Alison Singleton</t>
  </si>
  <si>
    <t>INV-100042</t>
  </si>
  <si>
    <t>John Brown</t>
  </si>
  <si>
    <t>INV-100043</t>
  </si>
  <si>
    <t>Brian Harris</t>
  </si>
  <si>
    <t>INV-100044</t>
  </si>
  <si>
    <t>Charles Johnson</t>
  </si>
  <si>
    <t>INV-100045</t>
  </si>
  <si>
    <t>Christopher Smith</t>
  </si>
  <si>
    <t>INV-100046</t>
  </si>
  <si>
    <t>George Collins</t>
  </si>
  <si>
    <t>INV-100047</t>
  </si>
  <si>
    <t>Robert Hayes</t>
  </si>
  <si>
    <t>INV-100048</t>
  </si>
  <si>
    <t>Christopher Roberts</t>
  </si>
  <si>
    <t>INV-100049</t>
  </si>
  <si>
    <t>Amy Navarro</t>
  </si>
  <si>
    <t>INV-100050</t>
  </si>
  <si>
    <t>Carlos Vega</t>
  </si>
  <si>
    <t>INV-100051</t>
  </si>
  <si>
    <t>Michael Myers</t>
  </si>
  <si>
    <t>INV-100052</t>
  </si>
  <si>
    <t>Gina Randolph</t>
  </si>
  <si>
    <t>INV-100053</t>
  </si>
  <si>
    <t>Andrew Martinez</t>
  </si>
  <si>
    <t>INV-100054</t>
  </si>
  <si>
    <t>Dakota Wood</t>
  </si>
  <si>
    <t>INV-100055</t>
  </si>
  <si>
    <t>Kenneth Perkins</t>
  </si>
  <si>
    <t>INV-100056</t>
  </si>
  <si>
    <t>Elizabeth Howard</t>
  </si>
  <si>
    <t>INV-100057</t>
  </si>
  <si>
    <t>Thomas Parker</t>
  </si>
  <si>
    <t>INV-100058</t>
  </si>
  <si>
    <t>John Beard</t>
  </si>
  <si>
    <t>INV-100059</t>
  </si>
  <si>
    <t>Jay Dunn</t>
  </si>
  <si>
    <t>INV-100060</t>
  </si>
  <si>
    <t>Terry Williams</t>
  </si>
  <si>
    <t>INV-100061</t>
  </si>
  <si>
    <t>Sabrina Turner</t>
  </si>
  <si>
    <t>INV-100062</t>
  </si>
  <si>
    <t>Todd Ellison</t>
  </si>
  <si>
    <t>INV-100063</t>
  </si>
  <si>
    <t>Amy Caldwell</t>
  </si>
  <si>
    <t>INV-100064</t>
  </si>
  <si>
    <t>Joseph Allen</t>
  </si>
  <si>
    <t>INV-100065</t>
  </si>
  <si>
    <t>Christopher Silva</t>
  </si>
  <si>
    <t>INV-100066</t>
  </si>
  <si>
    <t>Anthony Schneider</t>
  </si>
  <si>
    <t>INV-100067</t>
  </si>
  <si>
    <t>Charles Walker</t>
  </si>
  <si>
    <t>INV-100068</t>
  </si>
  <si>
    <t>Martha Mitchell</t>
  </si>
  <si>
    <t>INV-100069</t>
  </si>
  <si>
    <t>William Thomas</t>
  </si>
  <si>
    <t>INV-100070</t>
  </si>
  <si>
    <t>Mrs. Victoria</t>
  </si>
  <si>
    <t>INV-100071</t>
  </si>
  <si>
    <t>Nicholas Simon</t>
  </si>
  <si>
    <t>INV-100072</t>
  </si>
  <si>
    <t>Aaron King</t>
  </si>
  <si>
    <t>INV-100073</t>
  </si>
  <si>
    <t>Jamie Cox</t>
  </si>
  <si>
    <t>INV-100074</t>
  </si>
  <si>
    <t>Gabriella Oconnell</t>
  </si>
  <si>
    <t>INV-100075</t>
  </si>
  <si>
    <t>Hector Murphy</t>
  </si>
  <si>
    <t>INV-100076</t>
  </si>
  <si>
    <t>Devin Tanner</t>
  </si>
  <si>
    <t>INV-100077</t>
  </si>
  <si>
    <t>Robert Williams</t>
  </si>
  <si>
    <t>INV-100078</t>
  </si>
  <si>
    <t>Amanda Donovan</t>
  </si>
  <si>
    <t>INV-100079</t>
  </si>
  <si>
    <t>Carlos Booker</t>
  </si>
  <si>
    <t>INV-100080</t>
  </si>
  <si>
    <t>Jacqueline Perry</t>
  </si>
  <si>
    <t>INV-100081</t>
  </si>
  <si>
    <t>Lisa Lopez</t>
  </si>
  <si>
    <t>INV-100082</t>
  </si>
  <si>
    <t>Courtney White</t>
  </si>
  <si>
    <t>INV-100083</t>
  </si>
  <si>
    <t>Patricia Carroll</t>
  </si>
  <si>
    <t>INV-100084</t>
  </si>
  <si>
    <t>Lawrence Bridges</t>
  </si>
  <si>
    <t>INV-100085</t>
  </si>
  <si>
    <t>Tina Barker</t>
  </si>
  <si>
    <t>INV-100086</t>
  </si>
  <si>
    <t>Albert Elliott</t>
  </si>
  <si>
    <t>INV-100087</t>
  </si>
  <si>
    <t>Gregory Owens</t>
  </si>
  <si>
    <t>INV-100088</t>
  </si>
  <si>
    <t>Andrew Williams</t>
  </si>
  <si>
    <t>INV-100089</t>
  </si>
  <si>
    <t>Peter Benson</t>
  </si>
  <si>
    <t>INV-100090</t>
  </si>
  <si>
    <t>Monica Vega</t>
  </si>
  <si>
    <t>INV-100091</t>
  </si>
  <si>
    <t>David Moore</t>
  </si>
  <si>
    <t>INV-100092</t>
  </si>
  <si>
    <t>Timothy Perez</t>
  </si>
  <si>
    <t>INV-100093</t>
  </si>
  <si>
    <t>Robert Velez</t>
  </si>
  <si>
    <t>INV-100094</t>
  </si>
  <si>
    <t>Pedro Thomas</t>
  </si>
  <si>
    <t>INV-100095</t>
  </si>
  <si>
    <t>Jacqueline Lee</t>
  </si>
  <si>
    <t>INV-100096</t>
  </si>
  <si>
    <t>Julie Spence</t>
  </si>
  <si>
    <t>INV-100097</t>
  </si>
  <si>
    <t>Danielle Contreras</t>
  </si>
  <si>
    <t>INV-100098</t>
  </si>
  <si>
    <t>Andrea Everett</t>
  </si>
  <si>
    <t>INV-100099</t>
  </si>
  <si>
    <t>Steven Hobbs</t>
  </si>
  <si>
    <t>INV-100100</t>
  </si>
  <si>
    <t>Robert Brown</t>
  </si>
  <si>
    <t>INV-100101</t>
  </si>
  <si>
    <t>Henry Gutierrez</t>
  </si>
  <si>
    <t>INV-100102</t>
  </si>
  <si>
    <t>Tanya Mendoza</t>
  </si>
  <si>
    <t>INV-100103</t>
  </si>
  <si>
    <t>Kathy Harrison</t>
  </si>
  <si>
    <t>INV-100104</t>
  </si>
  <si>
    <t>James Turner</t>
  </si>
  <si>
    <t>INV-100105</t>
  </si>
  <si>
    <t>Elizabeth Dixon</t>
  </si>
  <si>
    <t>INV-100106</t>
  </si>
  <si>
    <t>Evan Cook</t>
  </si>
  <si>
    <t>INV-100107</t>
  </si>
  <si>
    <t>Charles Fowler</t>
  </si>
  <si>
    <t>INV-100108</t>
  </si>
  <si>
    <t>Thomas Collins</t>
  </si>
  <si>
    <t>INV-100109</t>
  </si>
  <si>
    <t>Kimberly Carter</t>
  </si>
  <si>
    <t>INV-100110</t>
  </si>
  <si>
    <t>Timothy Duncan</t>
  </si>
  <si>
    <t>INV-100111</t>
  </si>
  <si>
    <t>Amy Smith</t>
  </si>
  <si>
    <t>INV-100112</t>
  </si>
  <si>
    <t>Lauren Potts</t>
  </si>
  <si>
    <t>INV-100113</t>
  </si>
  <si>
    <t>Matthew Schneider</t>
  </si>
  <si>
    <t>INV-100114</t>
  </si>
  <si>
    <t>Karen Patterson</t>
  </si>
  <si>
    <t>INV-100115</t>
  </si>
  <si>
    <t>Rebecca Lane</t>
  </si>
  <si>
    <t>INV-100116</t>
  </si>
  <si>
    <t>Rodney Garcia</t>
  </si>
  <si>
    <t>INV-100117</t>
  </si>
  <si>
    <t>Lisa Simon</t>
  </si>
  <si>
    <t>INV-100118</t>
  </si>
  <si>
    <t>Joseph Huber</t>
  </si>
  <si>
    <t>INV-100119</t>
  </si>
  <si>
    <t>Molly Kennedy</t>
  </si>
  <si>
    <t>INV-100120</t>
  </si>
  <si>
    <t>Lisa Gutierrez</t>
  </si>
  <si>
    <t>INV-100121</t>
  </si>
  <si>
    <t>Amber Salas</t>
  </si>
  <si>
    <t>INV-100122</t>
  </si>
  <si>
    <t>Brad Forbes</t>
  </si>
  <si>
    <t>INV-100123</t>
  </si>
  <si>
    <t>Taylor Miller</t>
  </si>
  <si>
    <t>INV-100124</t>
  </si>
  <si>
    <t>John Johnston</t>
  </si>
  <si>
    <t>INV-100125</t>
  </si>
  <si>
    <t>Jessica Bennett</t>
  </si>
  <si>
    <t>INV-100126</t>
  </si>
  <si>
    <t>Kyle Cardenas</t>
  </si>
  <si>
    <t>INV-100127</t>
  </si>
  <si>
    <t>Gina Foley</t>
  </si>
  <si>
    <t>INV-100128</t>
  </si>
  <si>
    <t>Christine Smith</t>
  </si>
  <si>
    <t>INV-100129</t>
  </si>
  <si>
    <t>Brandon Kennedy</t>
  </si>
  <si>
    <t>INV-100130</t>
  </si>
  <si>
    <t>James Huber</t>
  </si>
  <si>
    <t>INV-100131</t>
  </si>
  <si>
    <t>Sarah Beck</t>
  </si>
  <si>
    <t>INV-100132</t>
  </si>
  <si>
    <t>Robert Lambert</t>
  </si>
  <si>
    <t>INV-100133</t>
  </si>
  <si>
    <t>Stacy Jackson</t>
  </si>
  <si>
    <t>INV-100134</t>
  </si>
  <si>
    <t>Charles Howell</t>
  </si>
  <si>
    <t>INV-100135</t>
  </si>
  <si>
    <t>Christina Taylor</t>
  </si>
  <si>
    <t>INV-100136</t>
  </si>
  <si>
    <t>William Carter</t>
  </si>
  <si>
    <t>INV-100137</t>
  </si>
  <si>
    <t>Heather Stevens</t>
  </si>
  <si>
    <t>INV-100138</t>
  </si>
  <si>
    <t>Jack Johnson</t>
  </si>
  <si>
    <t>INV-100139</t>
  </si>
  <si>
    <t>Amber Vincent</t>
  </si>
  <si>
    <t>INV-100140</t>
  </si>
  <si>
    <t>Micheal Simmons</t>
  </si>
  <si>
    <t>INV-100141</t>
  </si>
  <si>
    <t>William Page</t>
  </si>
  <si>
    <t>INV-100142</t>
  </si>
  <si>
    <t>Cody Bell</t>
  </si>
  <si>
    <t>INV-100143</t>
  </si>
  <si>
    <t>Amy Thomas</t>
  </si>
  <si>
    <t>INV-100144</t>
  </si>
  <si>
    <t>Mary Chandler</t>
  </si>
  <si>
    <t>INV-100145</t>
  </si>
  <si>
    <t>Monica Jones</t>
  </si>
  <si>
    <t>INV-100146</t>
  </si>
  <si>
    <t>David Thompson</t>
  </si>
  <si>
    <t>INV-100147</t>
  </si>
  <si>
    <t>Sheila Thomas</t>
  </si>
  <si>
    <t>INV-100148</t>
  </si>
  <si>
    <t>Donna Mccoy</t>
  </si>
  <si>
    <t>INV-100149</t>
  </si>
  <si>
    <t>Daniel Nash</t>
  </si>
  <si>
    <t>INV-100150</t>
  </si>
  <si>
    <t>Kevin Kim</t>
  </si>
  <si>
    <t>INV-100151</t>
  </si>
  <si>
    <t>Anne Orozco</t>
  </si>
  <si>
    <t>INV-100152</t>
  </si>
  <si>
    <t>Katrina Valdez</t>
  </si>
  <si>
    <t>INV-100153</t>
  </si>
  <si>
    <t>Jacob Booker</t>
  </si>
  <si>
    <t>INV-100154</t>
  </si>
  <si>
    <t>Matthew Mason</t>
  </si>
  <si>
    <t>INV-100155</t>
  </si>
  <si>
    <t>Paul Smith</t>
  </si>
  <si>
    <t>INV-100156</t>
  </si>
  <si>
    <t>Michael Parker</t>
  </si>
  <si>
    <t>INV-100157</t>
  </si>
  <si>
    <t>Joseph Rivera</t>
  </si>
  <si>
    <t>INV-100158</t>
  </si>
  <si>
    <t>Kenneth Zuniga</t>
  </si>
  <si>
    <t>INV-100159</t>
  </si>
  <si>
    <t>Chad Hill</t>
  </si>
  <si>
    <t>INV-100160</t>
  </si>
  <si>
    <t>Leslie Thompson</t>
  </si>
  <si>
    <t>INV-100161</t>
  </si>
  <si>
    <t>Michael Franklin</t>
  </si>
  <si>
    <t>INV-100162</t>
  </si>
  <si>
    <t>Michael Williams</t>
  </si>
  <si>
    <t>INV-100163</t>
  </si>
  <si>
    <t>Billy White</t>
  </si>
  <si>
    <t>INV-100164</t>
  </si>
  <si>
    <t>Sherri Vega</t>
  </si>
  <si>
    <t>INV-100165</t>
  </si>
  <si>
    <t>Elaine Oneill</t>
  </si>
  <si>
    <t>INV-100166</t>
  </si>
  <si>
    <t>Gerald Warren</t>
  </si>
  <si>
    <t>INV-100167</t>
  </si>
  <si>
    <t>Jacqueline Conley</t>
  </si>
  <si>
    <t>INV-100168</t>
  </si>
  <si>
    <t>James Thomas</t>
  </si>
  <si>
    <t>INV-100169</t>
  </si>
  <si>
    <t>Desiree Hodges</t>
  </si>
  <si>
    <t>INV-100170</t>
  </si>
  <si>
    <t>Steven Garcia</t>
  </si>
  <si>
    <t>INV-100171</t>
  </si>
  <si>
    <t>Latasha Marsh</t>
  </si>
  <si>
    <t>INV-100172</t>
  </si>
  <si>
    <t>Sherry Wood</t>
  </si>
  <si>
    <t>INV-100173</t>
  </si>
  <si>
    <t>Tyler Harris</t>
  </si>
  <si>
    <t>INV-100174</t>
  </si>
  <si>
    <t>Joshua Smith</t>
  </si>
  <si>
    <t>INV-100175</t>
  </si>
  <si>
    <t>Richard Mcgrath</t>
  </si>
  <si>
    <t>INV-100176</t>
  </si>
  <si>
    <t>Paul Guzman</t>
  </si>
  <si>
    <t>INV-100177</t>
  </si>
  <si>
    <t>Timothy Mitchell</t>
  </si>
  <si>
    <t>INV-100178</t>
  </si>
  <si>
    <t>Kara Kane</t>
  </si>
  <si>
    <t>INV-100179</t>
  </si>
  <si>
    <t>Stephen Brown</t>
  </si>
  <si>
    <t>INV-100180</t>
  </si>
  <si>
    <t>Jeffrey Weeks</t>
  </si>
  <si>
    <t>INV-100181</t>
  </si>
  <si>
    <t>Charles Mccormick</t>
  </si>
  <si>
    <t>INV-100182</t>
  </si>
  <si>
    <t>Douglas Walker</t>
  </si>
  <si>
    <t>INV-100183</t>
  </si>
  <si>
    <t>Haley Thompson</t>
  </si>
  <si>
    <t>INV-100184</t>
  </si>
  <si>
    <t>Jennifer Long</t>
  </si>
  <si>
    <t>INV-100185</t>
  </si>
  <si>
    <t>Gina Taylor</t>
  </si>
  <si>
    <t>INV-100186</t>
  </si>
  <si>
    <t>Katherine Ramos</t>
  </si>
  <si>
    <t>INV-100187</t>
  </si>
  <si>
    <t>Shawn Walsh</t>
  </si>
  <si>
    <t>INV-100188</t>
  </si>
  <si>
    <t>Jamie Lee</t>
  </si>
  <si>
    <t>INV-100189</t>
  </si>
  <si>
    <t>Shelly Valdez</t>
  </si>
  <si>
    <t>INV-100190</t>
  </si>
  <si>
    <t>Jaime Thornton</t>
  </si>
  <si>
    <t>INV-100191</t>
  </si>
  <si>
    <t>Tracy Holland</t>
  </si>
  <si>
    <t>INV-100192</t>
  </si>
  <si>
    <t>Carol Wells</t>
  </si>
  <si>
    <t>INV-100193</t>
  </si>
  <si>
    <t>Jennifer Williams</t>
  </si>
  <si>
    <t>INV-100194</t>
  </si>
  <si>
    <t>April Reid</t>
  </si>
  <si>
    <t>INV-100195</t>
  </si>
  <si>
    <t>Billy Flores</t>
  </si>
  <si>
    <t>INV-100196</t>
  </si>
  <si>
    <t>Beth Sanchez</t>
  </si>
  <si>
    <t>INV-100197</t>
  </si>
  <si>
    <t>Robin Townsend</t>
  </si>
  <si>
    <t>INV-100198</t>
  </si>
  <si>
    <t>Ms. Kelly</t>
  </si>
  <si>
    <t>INV-100199</t>
  </si>
  <si>
    <t>Anna Douglas</t>
  </si>
  <si>
    <t>INV-100200</t>
  </si>
  <si>
    <t>Bianca Smith</t>
  </si>
  <si>
    <t>INV-100201</t>
  </si>
  <si>
    <t>Madison Reese</t>
  </si>
  <si>
    <t>INV-100202</t>
  </si>
  <si>
    <t>Vincent Wallace</t>
  </si>
  <si>
    <t>INV-100203</t>
  </si>
  <si>
    <t>Michael Smith</t>
  </si>
  <si>
    <t>INV-100204</t>
  </si>
  <si>
    <t>Dominique Davis</t>
  </si>
  <si>
    <t>INV-100205</t>
  </si>
  <si>
    <t>Felicia Smith</t>
  </si>
  <si>
    <t>INV-100206</t>
  </si>
  <si>
    <t>Charles Keller</t>
  </si>
  <si>
    <t>INV-100207</t>
  </si>
  <si>
    <t>Shawn Thompson</t>
  </si>
  <si>
    <t>INV-100208</t>
  </si>
  <si>
    <t>Dylan Cooper</t>
  </si>
  <si>
    <t>INV-100209</t>
  </si>
  <si>
    <t>Terry Jordan</t>
  </si>
  <si>
    <t>INV-100210</t>
  </si>
  <si>
    <t>Alison Kennedy</t>
  </si>
  <si>
    <t>INV-100211</t>
  </si>
  <si>
    <t>Teresa Patterson</t>
  </si>
  <si>
    <t>INV-100212</t>
  </si>
  <si>
    <t>Cassidy Stone</t>
  </si>
  <si>
    <t>INV-100213</t>
  </si>
  <si>
    <t>Gary Hernandez</t>
  </si>
  <si>
    <t>INV-100214</t>
  </si>
  <si>
    <t>Victor Wong</t>
  </si>
  <si>
    <t>INV-100215</t>
  </si>
  <si>
    <t>Tina Thomas</t>
  </si>
  <si>
    <t>INV-100216</t>
  </si>
  <si>
    <t>Jamie Schmidt</t>
  </si>
  <si>
    <t>INV-100217</t>
  </si>
  <si>
    <t>Dustin Moore</t>
  </si>
  <si>
    <t>INV-100218</t>
  </si>
  <si>
    <t>Angela Ibarra</t>
  </si>
  <si>
    <t>INV-100219</t>
  </si>
  <si>
    <t>Jessica Hall</t>
  </si>
  <si>
    <t>INV-100220</t>
  </si>
  <si>
    <t>Alexander Moore</t>
  </si>
  <si>
    <t>INV-100221</t>
  </si>
  <si>
    <t>Amy Davis</t>
  </si>
  <si>
    <t>INV-100222</t>
  </si>
  <si>
    <t>Edward Hodges</t>
  </si>
  <si>
    <t>INV-100223</t>
  </si>
  <si>
    <t>Michael Edwards</t>
  </si>
  <si>
    <t>INV-100224</t>
  </si>
  <si>
    <t>Michelle Bradford</t>
  </si>
  <si>
    <t>INV-100225</t>
  </si>
  <si>
    <t>John Hinton</t>
  </si>
  <si>
    <t>INV-100226</t>
  </si>
  <si>
    <t>Joseph Horton</t>
  </si>
  <si>
    <t>INV-100227</t>
  </si>
  <si>
    <t>Kristin Fitzgerald</t>
  </si>
  <si>
    <t>INV-100228</t>
  </si>
  <si>
    <t>Ronald Perry</t>
  </si>
  <si>
    <t>INV-100229</t>
  </si>
  <si>
    <t>Nancy Lopez</t>
  </si>
  <si>
    <t>INV-100230</t>
  </si>
  <si>
    <t>Nathan Hurst</t>
  </si>
  <si>
    <t>INV-100231</t>
  </si>
  <si>
    <t>Susan Bowen</t>
  </si>
  <si>
    <t>INV-100232</t>
  </si>
  <si>
    <t>Jordan Simpson</t>
  </si>
  <si>
    <t>INV-100233</t>
  </si>
  <si>
    <t>Chad Wood</t>
  </si>
  <si>
    <t>INV-100234</t>
  </si>
  <si>
    <t>Jacqueline Gutierrez</t>
  </si>
  <si>
    <t>INV-100235</t>
  </si>
  <si>
    <t>Amanda Ward</t>
  </si>
  <si>
    <t>INV-100236</t>
  </si>
  <si>
    <t>Frank Jackson</t>
  </si>
  <si>
    <t>INV-100237</t>
  </si>
  <si>
    <t>Emily Lozano</t>
  </si>
  <si>
    <t>INV-100238</t>
  </si>
  <si>
    <t>Kristin Lane</t>
  </si>
  <si>
    <t>INV-100239</t>
  </si>
  <si>
    <t>Crystal Alexander</t>
  </si>
  <si>
    <t>INV-100240</t>
  </si>
  <si>
    <t>Ashlee Alvarado</t>
  </si>
  <si>
    <t>INV-100241</t>
  </si>
  <si>
    <t>Mr. Kevin</t>
  </si>
  <si>
    <t>INV-100242</t>
  </si>
  <si>
    <t>Brian Hall</t>
  </si>
  <si>
    <t>INV-100243</t>
  </si>
  <si>
    <t>Allison Hahn</t>
  </si>
  <si>
    <t>INV-100244</t>
  </si>
  <si>
    <t>Melissa King</t>
  </si>
  <si>
    <t>INV-100245</t>
  </si>
  <si>
    <t>Mary Murphy</t>
  </si>
  <si>
    <t>INV-100246</t>
  </si>
  <si>
    <t>Wendy Jackson</t>
  </si>
  <si>
    <t>INV-100247</t>
  </si>
  <si>
    <t>Lisa Winters</t>
  </si>
  <si>
    <t>INV-100248</t>
  </si>
  <si>
    <t>David Smith</t>
  </si>
  <si>
    <t>INV-100249</t>
  </si>
  <si>
    <t>William Mcgee</t>
  </si>
  <si>
    <t>INV-100250</t>
  </si>
  <si>
    <t>Michelle Rose</t>
  </si>
  <si>
    <t>INV-100251</t>
  </si>
  <si>
    <t>Thomas Massey</t>
  </si>
  <si>
    <t>INV-100252</t>
  </si>
  <si>
    <t>Nicole Thompson</t>
  </si>
  <si>
    <t>INV-100253</t>
  </si>
  <si>
    <t>Micheal Wood</t>
  </si>
  <si>
    <t>INV-100254</t>
  </si>
  <si>
    <t>Robin Hernandez</t>
  </si>
  <si>
    <t>INV-100255</t>
  </si>
  <si>
    <t>Andrea Cameron</t>
  </si>
  <si>
    <t>INV-100256</t>
  </si>
  <si>
    <t>Carrie Swanson</t>
  </si>
  <si>
    <t>INV-100257</t>
  </si>
  <si>
    <t>Tammy Hall</t>
  </si>
  <si>
    <t>INV-100258</t>
  </si>
  <si>
    <t>Kevin Montgomery</t>
  </si>
  <si>
    <t>INV-100259</t>
  </si>
  <si>
    <t>Chelsea Lewis</t>
  </si>
  <si>
    <t>INV-100260</t>
  </si>
  <si>
    <t>Eric Jackson</t>
  </si>
  <si>
    <t>INV-100261</t>
  </si>
  <si>
    <t>Joshua Summers</t>
  </si>
  <si>
    <t>INV-100262</t>
  </si>
  <si>
    <t>Danielle Collier</t>
  </si>
  <si>
    <t>INV-100263</t>
  </si>
  <si>
    <t>Michael Chandler</t>
  </si>
  <si>
    <t>INV-100264</t>
  </si>
  <si>
    <t>Brittney Duncan</t>
  </si>
  <si>
    <t>INV-100265</t>
  </si>
  <si>
    <t>Michael White</t>
  </si>
  <si>
    <t>INV-100266</t>
  </si>
  <si>
    <t>Kenneth Sanchez</t>
  </si>
  <si>
    <t>INV-100267</t>
  </si>
  <si>
    <t>Ian Marshall</t>
  </si>
  <si>
    <t>INV-100268</t>
  </si>
  <si>
    <t>Kyle Hall</t>
  </si>
  <si>
    <t>INV-100269</t>
  </si>
  <si>
    <t>Tracy Foley</t>
  </si>
  <si>
    <t>INV-100270</t>
  </si>
  <si>
    <t>Albert Cuevas</t>
  </si>
  <si>
    <t>INV-100271</t>
  </si>
  <si>
    <t>James Liu</t>
  </si>
  <si>
    <t>INV-100272</t>
  </si>
  <si>
    <t>Raymond Martin</t>
  </si>
  <si>
    <t>INV-100273</t>
  </si>
  <si>
    <t>Melissa Rodgers</t>
  </si>
  <si>
    <t>INV-100274</t>
  </si>
  <si>
    <t>Dawn Hall</t>
  </si>
  <si>
    <t>INV-100275</t>
  </si>
  <si>
    <t>Michael Duran</t>
  </si>
  <si>
    <t>INV-100276</t>
  </si>
  <si>
    <t>Roy Butler</t>
  </si>
  <si>
    <t>INV-100277</t>
  </si>
  <si>
    <t>Kristen Hernandez</t>
  </si>
  <si>
    <t>INV-100278</t>
  </si>
  <si>
    <t>Lisa Williams</t>
  </si>
  <si>
    <t>INV-100279</t>
  </si>
  <si>
    <t>Jamie Barker</t>
  </si>
  <si>
    <t>INV-100280</t>
  </si>
  <si>
    <t>Jesse Edwards</t>
  </si>
  <si>
    <t>INV-100281</t>
  </si>
  <si>
    <t>Kerri Warren</t>
  </si>
  <si>
    <t>INV-100282</t>
  </si>
  <si>
    <t>Jennifer Bond</t>
  </si>
  <si>
    <t>INV-100283</t>
  </si>
  <si>
    <t>Jeremiah Burton</t>
  </si>
  <si>
    <t>INV-100284</t>
  </si>
  <si>
    <t>April Pratt</t>
  </si>
  <si>
    <t>INV-100285</t>
  </si>
  <si>
    <t>Dr. Richard</t>
  </si>
  <si>
    <t>INV-100286</t>
  </si>
  <si>
    <t>Cynthia Nguyen</t>
  </si>
  <si>
    <t>INV-100287</t>
  </si>
  <si>
    <t>Kathy Ross</t>
  </si>
  <si>
    <t>INV-100288</t>
  </si>
  <si>
    <t>Alison Tran</t>
  </si>
  <si>
    <t>INV-100289</t>
  </si>
  <si>
    <t>Marcus Wilkerson</t>
  </si>
  <si>
    <t>INV-100290</t>
  </si>
  <si>
    <t>Misty Wu</t>
  </si>
  <si>
    <t>INV-100291</t>
  </si>
  <si>
    <t>Jennifer Villegas</t>
  </si>
  <si>
    <t>INV-100292</t>
  </si>
  <si>
    <t>William Wolfe</t>
  </si>
  <si>
    <t>INV-100293</t>
  </si>
  <si>
    <t>Joseph Thompson</t>
  </si>
  <si>
    <t>INV-100294</t>
  </si>
  <si>
    <t>Nicole Gentry</t>
  </si>
  <si>
    <t>INV-100295</t>
  </si>
  <si>
    <t>Beth Clark</t>
  </si>
  <si>
    <t>INV-100296</t>
  </si>
  <si>
    <t>James Hogan</t>
  </si>
  <si>
    <t>INV-100297</t>
  </si>
  <si>
    <t>Elizabeth Murillo</t>
  </si>
  <si>
    <t>INV-100298</t>
  </si>
  <si>
    <t>Brandon Hartman</t>
  </si>
  <si>
    <t>INV-100299</t>
  </si>
  <si>
    <t>Eric Rose</t>
  </si>
  <si>
    <t>INV-100300</t>
  </si>
  <si>
    <t>James Holmes</t>
  </si>
  <si>
    <t>INV-100301</t>
  </si>
  <si>
    <t>Dawn Ross</t>
  </si>
  <si>
    <t>INV-100302</t>
  </si>
  <si>
    <t>Timothy Nelson</t>
  </si>
  <si>
    <t>INV-100303</t>
  </si>
  <si>
    <t>Anthony Molina</t>
  </si>
  <si>
    <t>INV-100304</t>
  </si>
  <si>
    <t>INV-100305</t>
  </si>
  <si>
    <t>Alan Ruiz</t>
  </si>
  <si>
    <t>INV-100306</t>
  </si>
  <si>
    <t>Clarence Simon</t>
  </si>
  <si>
    <t>INV-100307</t>
  </si>
  <si>
    <t>Jerry Hancock</t>
  </si>
  <si>
    <t>INV-100308</t>
  </si>
  <si>
    <t>Robin Flores</t>
  </si>
  <si>
    <t>INV-100309</t>
  </si>
  <si>
    <t>Donna Wilson</t>
  </si>
  <si>
    <t>INV-100310</t>
  </si>
  <si>
    <t>Michael Moore</t>
  </si>
  <si>
    <t>INV-100311</t>
  </si>
  <si>
    <t>Mark Rodriguez</t>
  </si>
  <si>
    <t>INV-100312</t>
  </si>
  <si>
    <t>Karen Copeland</t>
  </si>
  <si>
    <t>INV-100313</t>
  </si>
  <si>
    <t>Gregory Burgess</t>
  </si>
  <si>
    <t>INV-100314</t>
  </si>
  <si>
    <t>Angela Summers</t>
  </si>
  <si>
    <t>INV-100315</t>
  </si>
  <si>
    <t>Jimmy Nelson</t>
  </si>
  <si>
    <t>INV-100316</t>
  </si>
  <si>
    <t>Dawn Romero</t>
  </si>
  <si>
    <t>INV-100317</t>
  </si>
  <si>
    <t>Tyler Solis</t>
  </si>
  <si>
    <t>INV-100318</t>
  </si>
  <si>
    <t>Michael Johnson</t>
  </si>
  <si>
    <t>INV-100319</t>
  </si>
  <si>
    <t>Matthew Huynh</t>
  </si>
  <si>
    <t>INV-100320</t>
  </si>
  <si>
    <t>Robert Anderson</t>
  </si>
  <si>
    <t>INV-100321</t>
  </si>
  <si>
    <t>Maureen Andrews</t>
  </si>
  <si>
    <t>INV-100322</t>
  </si>
  <si>
    <t>Timothy Kennedy</t>
  </si>
  <si>
    <t>INV-100323</t>
  </si>
  <si>
    <t>Tara Hughes</t>
  </si>
  <si>
    <t>INV-100324</t>
  </si>
  <si>
    <t>Mark Pope</t>
  </si>
  <si>
    <t>INV-100325</t>
  </si>
  <si>
    <t>Blake Rodriguez</t>
  </si>
  <si>
    <t>INV-100326</t>
  </si>
  <si>
    <t>Jennifer Randolph</t>
  </si>
  <si>
    <t>INV-100327</t>
  </si>
  <si>
    <t>Sarah Montgomery</t>
  </si>
  <si>
    <t>INV-100328</t>
  </si>
  <si>
    <t>Ashley Weber</t>
  </si>
  <si>
    <t>INV-100329</t>
  </si>
  <si>
    <t>Andrew Spence</t>
  </si>
  <si>
    <t>INV-100330</t>
  </si>
  <si>
    <t>Isabel Gomez</t>
  </si>
  <si>
    <t>INV-100331</t>
  </si>
  <si>
    <t>Jamie Wagner</t>
  </si>
  <si>
    <t>INV-100332</t>
  </si>
  <si>
    <t>Chelsea Hicks</t>
  </si>
  <si>
    <t>INV-100333</t>
  </si>
  <si>
    <t>David Tucker</t>
  </si>
  <si>
    <t>INV-100334</t>
  </si>
  <si>
    <t>Tyler Bernard</t>
  </si>
  <si>
    <t>INV-100335</t>
  </si>
  <si>
    <t>Erik Myers</t>
  </si>
  <si>
    <t>INV-100336</t>
  </si>
  <si>
    <t>Michelle Davis</t>
  </si>
  <si>
    <t>INV-100337</t>
  </si>
  <si>
    <t>John Mitchell</t>
  </si>
  <si>
    <t>INV-100338</t>
  </si>
  <si>
    <t>Michelle Lewis</t>
  </si>
  <si>
    <t>INV-100339</t>
  </si>
  <si>
    <t>Richard Young</t>
  </si>
  <si>
    <t>INV-100340</t>
  </si>
  <si>
    <t>Anne Cardenas</t>
  </si>
  <si>
    <t>INV-100341</t>
  </si>
  <si>
    <t>Joshua Valentine</t>
  </si>
  <si>
    <t>INV-100342</t>
  </si>
  <si>
    <t>Trevor Brown</t>
  </si>
  <si>
    <t>INV-100343</t>
  </si>
  <si>
    <t>Maria Mcclain</t>
  </si>
  <si>
    <t>INV-100344</t>
  </si>
  <si>
    <t>Theodore Shaffer</t>
  </si>
  <si>
    <t>INV-100345</t>
  </si>
  <si>
    <t>James Hernandez</t>
  </si>
  <si>
    <t>INV-100346</t>
  </si>
  <si>
    <t>Ryan Perez</t>
  </si>
  <si>
    <t>INV-100347</t>
  </si>
  <si>
    <t>Troy Leach</t>
  </si>
  <si>
    <t>INV-100348</t>
  </si>
  <si>
    <t>Kimberly Snow</t>
  </si>
  <si>
    <t>INV-100349</t>
  </si>
  <si>
    <t>Stephanie Fernandez</t>
  </si>
  <si>
    <t>INV-100350</t>
  </si>
  <si>
    <t>Robin Kelly</t>
  </si>
  <si>
    <t>INV-100351</t>
  </si>
  <si>
    <t>John Wiley</t>
  </si>
  <si>
    <t>INV-100352</t>
  </si>
  <si>
    <t>Jesse Carlson</t>
  </si>
  <si>
    <t>INV-100353</t>
  </si>
  <si>
    <t>Larry Fields</t>
  </si>
  <si>
    <t>INV-100354</t>
  </si>
  <si>
    <t>Jessica Perez</t>
  </si>
  <si>
    <t>INV-100355</t>
  </si>
  <si>
    <t>Deborah Lopez</t>
  </si>
  <si>
    <t>INV-100356</t>
  </si>
  <si>
    <t>Maureen Woods</t>
  </si>
  <si>
    <t>INV-100357</t>
  </si>
  <si>
    <t>Donald Brown</t>
  </si>
  <si>
    <t>INV-100358</t>
  </si>
  <si>
    <t>Evan Reeves</t>
  </si>
  <si>
    <t>INV-100359</t>
  </si>
  <si>
    <t>Jennifer Stephens</t>
  </si>
  <si>
    <t>INV-100360</t>
  </si>
  <si>
    <t>Damon Welch</t>
  </si>
  <si>
    <t>INV-100361</t>
  </si>
  <si>
    <t>Danielle Long</t>
  </si>
  <si>
    <t>INV-100362</t>
  </si>
  <si>
    <t>Mariah Shepard</t>
  </si>
  <si>
    <t>INV-100363</t>
  </si>
  <si>
    <t>Rachel Garcia</t>
  </si>
  <si>
    <t>INV-100364</t>
  </si>
  <si>
    <t>Jaime Phillips</t>
  </si>
  <si>
    <t>INV-100365</t>
  </si>
  <si>
    <t>Dr. Theresa</t>
  </si>
  <si>
    <t>INV-100366</t>
  </si>
  <si>
    <t>Robert Lopez</t>
  </si>
  <si>
    <t>INV-100367</t>
  </si>
  <si>
    <t>Dawn Davis</t>
  </si>
  <si>
    <t>INV-100368</t>
  </si>
  <si>
    <t>Michael Crawford</t>
  </si>
  <si>
    <t>INV-100369</t>
  </si>
  <si>
    <t>Abigail Shepherd</t>
  </si>
  <si>
    <t>INV-100370</t>
  </si>
  <si>
    <t>Philip Macias</t>
  </si>
  <si>
    <t>INV-100371</t>
  </si>
  <si>
    <t>Terri Fields</t>
  </si>
  <si>
    <t>INV-100372</t>
  </si>
  <si>
    <t>Amy Scott</t>
  </si>
  <si>
    <t>INV-100373</t>
  </si>
  <si>
    <t>Carrie Mitchell</t>
  </si>
  <si>
    <t>INV-100374</t>
  </si>
  <si>
    <t>Rachel Chavez</t>
  </si>
  <si>
    <t>INV-100375</t>
  </si>
  <si>
    <t>Janice Hall</t>
  </si>
  <si>
    <t>INV-100376</t>
  </si>
  <si>
    <t>Jessica Andrews</t>
  </si>
  <si>
    <t>INV-100377</t>
  </si>
  <si>
    <t>Lisa Hernandez</t>
  </si>
  <si>
    <t>INV-100378</t>
  </si>
  <si>
    <t>Vanessa Lawrence</t>
  </si>
  <si>
    <t>INV-100379</t>
  </si>
  <si>
    <t>Daniel Cox</t>
  </si>
  <si>
    <t>INV-100380</t>
  </si>
  <si>
    <t>Ashley Gonzalez</t>
  </si>
  <si>
    <t>INV-100381</t>
  </si>
  <si>
    <t>Tonya Cole</t>
  </si>
  <si>
    <t>INV-100382</t>
  </si>
  <si>
    <t>Jaime Barry</t>
  </si>
  <si>
    <t>INV-100383</t>
  </si>
  <si>
    <t>Eric Cole</t>
  </si>
  <si>
    <t>INV-100384</t>
  </si>
  <si>
    <t>Jessica Roberts</t>
  </si>
  <si>
    <t>INV-100385</t>
  </si>
  <si>
    <t>Anna Gibson</t>
  </si>
  <si>
    <t>INV-100386</t>
  </si>
  <si>
    <t>Kathleen Brock</t>
  </si>
  <si>
    <t>INV-100387</t>
  </si>
  <si>
    <t>Adam Bullock</t>
  </si>
  <si>
    <t>INV-100388</t>
  </si>
  <si>
    <t>Jennifer Sexton</t>
  </si>
  <si>
    <t>INV-100389</t>
  </si>
  <si>
    <t>Kimberly Campbell</t>
  </si>
  <si>
    <t>INV-100390</t>
  </si>
  <si>
    <t>Francisco Walker</t>
  </si>
  <si>
    <t>INV-100391</t>
  </si>
  <si>
    <t>Nicole Noble</t>
  </si>
  <si>
    <t>INV-100392</t>
  </si>
  <si>
    <t>Brandon Mason</t>
  </si>
  <si>
    <t>INV-100393</t>
  </si>
  <si>
    <t>Stephanie Shaw</t>
  </si>
  <si>
    <t>INV-100394</t>
  </si>
  <si>
    <t>Michael Strong</t>
  </si>
  <si>
    <t>INV-100395</t>
  </si>
  <si>
    <t>Mary Wilson</t>
  </si>
  <si>
    <t>INV-100396</t>
  </si>
  <si>
    <t>Barbara Love</t>
  </si>
  <si>
    <t>INV-100397</t>
  </si>
  <si>
    <t>Kristin Berry</t>
  </si>
  <si>
    <t>INV-100398</t>
  </si>
  <si>
    <t>Randy Rodriguez</t>
  </si>
  <si>
    <t>INV-100399</t>
  </si>
  <si>
    <t>Jeffery Patterson</t>
  </si>
  <si>
    <t>INV-100400</t>
  </si>
  <si>
    <t>Joseph Anderson</t>
  </si>
  <si>
    <t>INV-100401</t>
  </si>
  <si>
    <t>Jonathan Martinez</t>
  </si>
  <si>
    <t>INV-100402</t>
  </si>
  <si>
    <t>Adriana Henderson</t>
  </si>
  <si>
    <t>INV-100403</t>
  </si>
  <si>
    <t>Alex Miller</t>
  </si>
  <si>
    <t>INV-100404</t>
  </si>
  <si>
    <t>Ann Green</t>
  </si>
  <si>
    <t>INV-100405</t>
  </si>
  <si>
    <t>Briana Morales</t>
  </si>
  <si>
    <t>INV-100406</t>
  </si>
  <si>
    <t>Bailey Miller</t>
  </si>
  <si>
    <t>INV-100407</t>
  </si>
  <si>
    <t>Jodi Butler</t>
  </si>
  <si>
    <t>INV-100408</t>
  </si>
  <si>
    <t>Anne Frederick</t>
  </si>
  <si>
    <t>INV-100409</t>
  </si>
  <si>
    <t>Joseph Moore</t>
  </si>
  <si>
    <t>INV-100410</t>
  </si>
  <si>
    <t>Ashley Parsons</t>
  </si>
  <si>
    <t>INV-100411</t>
  </si>
  <si>
    <t>Brian Lopez</t>
  </si>
  <si>
    <t>INV-100412</t>
  </si>
  <si>
    <t>Rebecca Wilson</t>
  </si>
  <si>
    <t>INV-100413</t>
  </si>
  <si>
    <t>Natalie Collins</t>
  </si>
  <si>
    <t>INV-100414</t>
  </si>
  <si>
    <t>Joan Nguyen</t>
  </si>
  <si>
    <t>INV-100415</t>
  </si>
  <si>
    <t>Hannah Palmer</t>
  </si>
  <si>
    <t>INV-100416</t>
  </si>
  <si>
    <t>Frederick Gomez</t>
  </si>
  <si>
    <t>INV-100417</t>
  </si>
  <si>
    <t>Katrina Cherry</t>
  </si>
  <si>
    <t>INV-100418</t>
  </si>
  <si>
    <t>Charles Ward</t>
  </si>
  <si>
    <t>INV-100419</t>
  </si>
  <si>
    <t>Kaitlyn Banks</t>
  </si>
  <si>
    <t>INV-100420</t>
  </si>
  <si>
    <t>Jesse Haley</t>
  </si>
  <si>
    <t>INV-100421</t>
  </si>
  <si>
    <t>Olivia Hernandez</t>
  </si>
  <si>
    <t>INV-100422</t>
  </si>
  <si>
    <t>Alexander Wells</t>
  </si>
  <si>
    <t>INV-100423</t>
  </si>
  <si>
    <t>Ashley Clark</t>
  </si>
  <si>
    <t>INV-100424</t>
  </si>
  <si>
    <t>Andrew Jones</t>
  </si>
  <si>
    <t>INV-100425</t>
  </si>
  <si>
    <t>Duane Gonzales</t>
  </si>
  <si>
    <t>INV-100426</t>
  </si>
  <si>
    <t>Andrea Harrison</t>
  </si>
  <si>
    <t>INV-100427</t>
  </si>
  <si>
    <t>Todd Daniel</t>
  </si>
  <si>
    <t>INV-100428</t>
  </si>
  <si>
    <t>Judith Mercado</t>
  </si>
  <si>
    <t>INV-100429</t>
  </si>
  <si>
    <t>Sandy Young</t>
  </si>
  <si>
    <t>INV-100430</t>
  </si>
  <si>
    <t>Richard Hill</t>
  </si>
  <si>
    <t>INV-100431</t>
  </si>
  <si>
    <t>Gabrielle Gross</t>
  </si>
  <si>
    <t>INV-100432</t>
  </si>
  <si>
    <t>Grace Collins</t>
  </si>
  <si>
    <t>INV-100433</t>
  </si>
  <si>
    <t>Brian Smith</t>
  </si>
  <si>
    <t>INV-100434</t>
  </si>
  <si>
    <t>John Marshall</t>
  </si>
  <si>
    <t>INV-100435</t>
  </si>
  <si>
    <t>Jason Patel</t>
  </si>
  <si>
    <t>INV-100436</t>
  </si>
  <si>
    <t>Hannah Vasquez</t>
  </si>
  <si>
    <t>INV-100437</t>
  </si>
  <si>
    <t>William Andersen</t>
  </si>
  <si>
    <t>INV-100438</t>
  </si>
  <si>
    <t>Richard Mason</t>
  </si>
  <si>
    <t>INV-100439</t>
  </si>
  <si>
    <t>Christian Carlson</t>
  </si>
  <si>
    <t>INV-100440</t>
  </si>
  <si>
    <t>Michele Davies</t>
  </si>
  <si>
    <t>INV-100441</t>
  </si>
  <si>
    <t>Suzanne Thornton</t>
  </si>
  <si>
    <t>INV-100442</t>
  </si>
  <si>
    <t>Michael Ingram</t>
  </si>
  <si>
    <t>INV-100443</t>
  </si>
  <si>
    <t>Kevin Weber</t>
  </si>
  <si>
    <t>INV-100444</t>
  </si>
  <si>
    <t>Donald Morgan</t>
  </si>
  <si>
    <t>INV-100445</t>
  </si>
  <si>
    <t>Joe Flores</t>
  </si>
  <si>
    <t>INV-100446</t>
  </si>
  <si>
    <t>Keith Jones</t>
  </si>
  <si>
    <t>INV-100447</t>
  </si>
  <si>
    <t>Lisa Ramirez</t>
  </si>
  <si>
    <t>INV-100448</t>
  </si>
  <si>
    <t>Dr. Raymond</t>
  </si>
  <si>
    <t>INV-100449</t>
  </si>
  <si>
    <t>Dawn Thomas</t>
  </si>
  <si>
    <t>INV-100450</t>
  </si>
  <si>
    <t>Alison Miller</t>
  </si>
  <si>
    <t>INV-100451</t>
  </si>
  <si>
    <t>Angie Lee</t>
  </si>
  <si>
    <t>INV-100452</t>
  </si>
  <si>
    <t>Karen Benjamin</t>
  </si>
  <si>
    <t>INV-100453</t>
  </si>
  <si>
    <t>Mary Jones</t>
  </si>
  <si>
    <t>INV-100454</t>
  </si>
  <si>
    <t>Daniel Macias</t>
  </si>
  <si>
    <t>INV-100455</t>
  </si>
  <si>
    <t>Timothy Faulkner</t>
  </si>
  <si>
    <t>INV-100456</t>
  </si>
  <si>
    <t>Margaret Banks</t>
  </si>
  <si>
    <t>INV-100457</t>
  </si>
  <si>
    <t>David Patterson</t>
  </si>
  <si>
    <t>INV-100458</t>
  </si>
  <si>
    <t>Annette Moore</t>
  </si>
  <si>
    <t>INV-100459</t>
  </si>
  <si>
    <t>John Ellis</t>
  </si>
  <si>
    <t>INV-100460</t>
  </si>
  <si>
    <t>Andrew Mckinney</t>
  </si>
  <si>
    <t>INV-100461</t>
  </si>
  <si>
    <t>Courtney Williams</t>
  </si>
  <si>
    <t>INV-100462</t>
  </si>
  <si>
    <t>James Soto</t>
  </si>
  <si>
    <t>INV-100463</t>
  </si>
  <si>
    <t>Robert Hill</t>
  </si>
  <si>
    <t>INV-100464</t>
  </si>
  <si>
    <t>Tyler Cole</t>
  </si>
  <si>
    <t>INV-100465</t>
  </si>
  <si>
    <t>Melinda Cohen</t>
  </si>
  <si>
    <t>INV-100466</t>
  </si>
  <si>
    <t>Bethany Cobb</t>
  </si>
  <si>
    <t>INV-100467</t>
  </si>
  <si>
    <t>Craig Maddox</t>
  </si>
  <si>
    <t>INV-100468</t>
  </si>
  <si>
    <t>Stephen Orozco</t>
  </si>
  <si>
    <t>INV-100469</t>
  </si>
  <si>
    <t>Carol Nguyen</t>
  </si>
  <si>
    <t>INV-100470</t>
  </si>
  <si>
    <t>Brian Kelly</t>
  </si>
  <si>
    <t>INV-100471</t>
  </si>
  <si>
    <t>Megan Smith</t>
  </si>
  <si>
    <t>INV-100472</t>
  </si>
  <si>
    <t>Daniel Johnston</t>
  </si>
  <si>
    <t>INV-100473</t>
  </si>
  <si>
    <t>Raymond Macias</t>
  </si>
  <si>
    <t>INV-100474</t>
  </si>
  <si>
    <t>Richard Kramer</t>
  </si>
  <si>
    <t>INV-100475</t>
  </si>
  <si>
    <t>James Scott</t>
  </si>
  <si>
    <t>INV-100476</t>
  </si>
  <si>
    <t>Casey Fox</t>
  </si>
  <si>
    <t>INV-100477</t>
  </si>
  <si>
    <t>Angelica Ochoa</t>
  </si>
  <si>
    <t>INV-100478</t>
  </si>
  <si>
    <t>Gregory Hudson</t>
  </si>
  <si>
    <t>INV-100479</t>
  </si>
  <si>
    <t>Kathleen Cohen</t>
  </si>
  <si>
    <t>INV-100480</t>
  </si>
  <si>
    <t>Victor Schneider</t>
  </si>
  <si>
    <t>INV-100481</t>
  </si>
  <si>
    <t>John Cunningham</t>
  </si>
  <si>
    <t>INV-100482</t>
  </si>
  <si>
    <t>Corey Johnston</t>
  </si>
  <si>
    <t>INV-100483</t>
  </si>
  <si>
    <t>Bianca Garcia</t>
  </si>
  <si>
    <t>INV-100484</t>
  </si>
  <si>
    <t>Carlos Bowen</t>
  </si>
  <si>
    <t>INV-100485</t>
  </si>
  <si>
    <t>Stacey Chapman</t>
  </si>
  <si>
    <t>INV-100486</t>
  </si>
  <si>
    <t>David Obrien</t>
  </si>
  <si>
    <t>INV-100487</t>
  </si>
  <si>
    <t>Maria Arnold</t>
  </si>
  <si>
    <t>INV-100488</t>
  </si>
  <si>
    <t>Julie Thomas</t>
  </si>
  <si>
    <t>INV-100489</t>
  </si>
  <si>
    <t>Christopher Holmes</t>
  </si>
  <si>
    <t>INV-100490</t>
  </si>
  <si>
    <t>Amy Newman</t>
  </si>
  <si>
    <t>INV-100491</t>
  </si>
  <si>
    <t>Alison Hampton</t>
  </si>
  <si>
    <t>INV-100492</t>
  </si>
  <si>
    <t>Melissa Hubbard</t>
  </si>
  <si>
    <t>INV-100493</t>
  </si>
  <si>
    <t>Sandra Williamson</t>
  </si>
  <si>
    <t>INV-100494</t>
  </si>
  <si>
    <t>Mary Stone</t>
  </si>
  <si>
    <t>INV-100495</t>
  </si>
  <si>
    <t>Christina Dunn</t>
  </si>
  <si>
    <t>INV-100496</t>
  </si>
  <si>
    <t>Brad Nash</t>
  </si>
  <si>
    <t>INV-100497</t>
  </si>
  <si>
    <t>Kyle Diaz</t>
  </si>
  <si>
    <t>INV-100498</t>
  </si>
  <si>
    <t>Kim Jones</t>
  </si>
  <si>
    <t>INV-100499</t>
  </si>
  <si>
    <t>Christina Torres</t>
  </si>
  <si>
    <t>INV-100500</t>
  </si>
  <si>
    <t>Jason Vang</t>
  </si>
  <si>
    <t>INV-100501</t>
  </si>
  <si>
    <t>Richard James</t>
  </si>
  <si>
    <t>INV-100502</t>
  </si>
  <si>
    <t>Lawrence Huff</t>
  </si>
  <si>
    <t>INV-100503</t>
  </si>
  <si>
    <t>Shane Welch</t>
  </si>
  <si>
    <t>INV-100504</t>
  </si>
  <si>
    <t>Alyssa Ramirez</t>
  </si>
  <si>
    <t>INV-100505</t>
  </si>
  <si>
    <t>Marilyn Herrera</t>
  </si>
  <si>
    <t>INV-100506</t>
  </si>
  <si>
    <t>Russell Richards</t>
  </si>
  <si>
    <t>INV-100507</t>
  </si>
  <si>
    <t>Ronald Moore</t>
  </si>
  <si>
    <t>INV-100508</t>
  </si>
  <si>
    <t>Jessica King</t>
  </si>
  <si>
    <t>INV-100509</t>
  </si>
  <si>
    <t>Kimberly Scott</t>
  </si>
  <si>
    <t>INV-100510</t>
  </si>
  <si>
    <t>Cody Jones</t>
  </si>
  <si>
    <t>INV-100511</t>
  </si>
  <si>
    <t>Aaron Beard</t>
  </si>
  <si>
    <t>INV-100512</t>
  </si>
  <si>
    <t>Kelly Williams</t>
  </si>
  <si>
    <t>INV-100513</t>
  </si>
  <si>
    <t>Lori Glover</t>
  </si>
  <si>
    <t>INV-100514</t>
  </si>
  <si>
    <t>Johnathan Simpson</t>
  </si>
  <si>
    <t>INV-100515</t>
  </si>
  <si>
    <t>Kenneth Brown</t>
  </si>
  <si>
    <t>INV-100516</t>
  </si>
  <si>
    <t>Justin Thompson</t>
  </si>
  <si>
    <t>INV-100517</t>
  </si>
  <si>
    <t>Whitney Snyder</t>
  </si>
  <si>
    <t>INV-100518</t>
  </si>
  <si>
    <t>John Atkinson</t>
  </si>
  <si>
    <t>INV-100519</t>
  </si>
  <si>
    <t>Erin Hall</t>
  </si>
  <si>
    <t>INV-100520</t>
  </si>
  <si>
    <t>Kim Scott</t>
  </si>
  <si>
    <t>INV-100521</t>
  </si>
  <si>
    <t>Drew Lewis</t>
  </si>
  <si>
    <t>INV-100522</t>
  </si>
  <si>
    <t>Linda Stephens</t>
  </si>
  <si>
    <t>INV-100523</t>
  </si>
  <si>
    <t>Shaun Johnson</t>
  </si>
  <si>
    <t>INV-100524</t>
  </si>
  <si>
    <t>Sharon Brown</t>
  </si>
  <si>
    <t>INV-100525</t>
  </si>
  <si>
    <t>Mary Daniels</t>
  </si>
  <si>
    <t>INV-100526</t>
  </si>
  <si>
    <t>Kayla Payne</t>
  </si>
  <si>
    <t>INV-100527</t>
  </si>
  <si>
    <t>INV-100528</t>
  </si>
  <si>
    <t>Eddie Dougherty</t>
  </si>
  <si>
    <t>INV-100529</t>
  </si>
  <si>
    <t>Shelly Davis</t>
  </si>
  <si>
    <t>INV-100530</t>
  </si>
  <si>
    <t>Jacqueline Holt</t>
  </si>
  <si>
    <t>INV-100531</t>
  </si>
  <si>
    <t>Carlos Williams</t>
  </si>
  <si>
    <t>INV-100532</t>
  </si>
  <si>
    <t>Angel Alexander</t>
  </si>
  <si>
    <t>INV-100533</t>
  </si>
  <si>
    <t>Donald Harrison</t>
  </si>
  <si>
    <t>INV-100534</t>
  </si>
  <si>
    <t>Mrs. Alexis</t>
  </si>
  <si>
    <t>INV-100535</t>
  </si>
  <si>
    <t>John Ramos</t>
  </si>
  <si>
    <t>INV-100536</t>
  </si>
  <si>
    <t>Sharon Reeves</t>
  </si>
  <si>
    <t>INV-100537</t>
  </si>
  <si>
    <t>INV-100538</t>
  </si>
  <si>
    <t>Dennis Brown</t>
  </si>
  <si>
    <t>INV-100539</t>
  </si>
  <si>
    <t>Eric Mason</t>
  </si>
  <si>
    <t>INV-100540</t>
  </si>
  <si>
    <t>Amy Taylor</t>
  </si>
  <si>
    <t>INV-100541</t>
  </si>
  <si>
    <t>Kelsey Foster</t>
  </si>
  <si>
    <t>INV-100542</t>
  </si>
  <si>
    <t>Gregory Henson</t>
  </si>
  <si>
    <t>INV-100543</t>
  </si>
  <si>
    <t>Bobby Taylor</t>
  </si>
  <si>
    <t>INV-100544</t>
  </si>
  <si>
    <t>Samantha Lutz</t>
  </si>
  <si>
    <t>INV-100545</t>
  </si>
  <si>
    <t>INV-100546</t>
  </si>
  <si>
    <t>Dr. Ricardo</t>
  </si>
  <si>
    <t>INV-100547</t>
  </si>
  <si>
    <t>Clinton Jones</t>
  </si>
  <si>
    <t>INV-100548</t>
  </si>
  <si>
    <t>Nathan Lawson</t>
  </si>
  <si>
    <t>INV-100549</t>
  </si>
  <si>
    <t>Carl Oneal</t>
  </si>
  <si>
    <t>INV-100550</t>
  </si>
  <si>
    <t>Katherine Hill</t>
  </si>
  <si>
    <t>INV-100551</t>
  </si>
  <si>
    <t>Cassie Reyes</t>
  </si>
  <si>
    <t>INV-100552</t>
  </si>
  <si>
    <t>Evelyn Bray</t>
  </si>
  <si>
    <t>INV-100553</t>
  </si>
  <si>
    <t>Robert Hall</t>
  </si>
  <si>
    <t>INV-100554</t>
  </si>
  <si>
    <t>Angela Newton</t>
  </si>
  <si>
    <t>INV-100555</t>
  </si>
  <si>
    <t>Kimberly Brown</t>
  </si>
  <si>
    <t>INV-100556</t>
  </si>
  <si>
    <t>Elaine Brown</t>
  </si>
  <si>
    <t>INV-100557</t>
  </si>
  <si>
    <t>Patricia Pollard</t>
  </si>
  <si>
    <t>INV-100558</t>
  </si>
  <si>
    <t>John Norman</t>
  </si>
  <si>
    <t>INV-100559</t>
  </si>
  <si>
    <t>Thomas Johnson</t>
  </si>
  <si>
    <t>INV-100560</t>
  </si>
  <si>
    <t>INV-100561</t>
  </si>
  <si>
    <t>Lauren Torres</t>
  </si>
  <si>
    <t>INV-100562</t>
  </si>
  <si>
    <t>Andrea Cooper</t>
  </si>
  <si>
    <t>INV-100563</t>
  </si>
  <si>
    <t>Tara Hayes</t>
  </si>
  <si>
    <t>INV-100564</t>
  </si>
  <si>
    <t>Joshua Price</t>
  </si>
  <si>
    <t>INV-100565</t>
  </si>
  <si>
    <t>Rhonda Kennedy</t>
  </si>
  <si>
    <t>INV-100566</t>
  </si>
  <si>
    <t>David Davis</t>
  </si>
  <si>
    <t>INV-100567</t>
  </si>
  <si>
    <t>Laura Butler</t>
  </si>
  <si>
    <t>INV-100568</t>
  </si>
  <si>
    <t>Brandi Elliott</t>
  </si>
  <si>
    <t>INV-100569</t>
  </si>
  <si>
    <t>Amanda Marsh</t>
  </si>
  <si>
    <t>INV-100570</t>
  </si>
  <si>
    <t>Caroline James</t>
  </si>
  <si>
    <t>INV-100571</t>
  </si>
  <si>
    <t>Donald Newton</t>
  </si>
  <si>
    <t>INV-100572</t>
  </si>
  <si>
    <t>Daniel Murray</t>
  </si>
  <si>
    <t>INV-100573</t>
  </si>
  <si>
    <t>Kelly Delgado</t>
  </si>
  <si>
    <t>INV-100574</t>
  </si>
  <si>
    <t>Bonnie Odom</t>
  </si>
  <si>
    <t>INV-100575</t>
  </si>
  <si>
    <t>Jacob Atkinson</t>
  </si>
  <si>
    <t>INV-100576</t>
  </si>
  <si>
    <t>Andrew Chapman</t>
  </si>
  <si>
    <t>INV-100577</t>
  </si>
  <si>
    <t>Rodney Alvarez</t>
  </si>
  <si>
    <t>INV-100578</t>
  </si>
  <si>
    <t>Mrs. Sandra</t>
  </si>
  <si>
    <t>INV-100579</t>
  </si>
  <si>
    <t>Douglas Roberts</t>
  </si>
  <si>
    <t>INV-100580</t>
  </si>
  <si>
    <t>Richard Johnson</t>
  </si>
  <si>
    <t>INV-100581</t>
  </si>
  <si>
    <t>Kathleen Johnson</t>
  </si>
  <si>
    <t>INV-100582</t>
  </si>
  <si>
    <t>Stefanie Williams</t>
  </si>
  <si>
    <t>INV-100583</t>
  </si>
  <si>
    <t>Derek Ford</t>
  </si>
  <si>
    <t>INV-100584</t>
  </si>
  <si>
    <t>Cynthia Stephenson</t>
  </si>
  <si>
    <t>INV-100585</t>
  </si>
  <si>
    <t>Tara Jackson</t>
  </si>
  <si>
    <t>INV-100586</t>
  </si>
  <si>
    <t>Jason Johnson</t>
  </si>
  <si>
    <t>INV-100587</t>
  </si>
  <si>
    <t>Kevin Pope</t>
  </si>
  <si>
    <t>INV-100588</t>
  </si>
  <si>
    <t>Troy Estrada</t>
  </si>
  <si>
    <t>INV-100589</t>
  </si>
  <si>
    <t>Ashley King</t>
  </si>
  <si>
    <t>INV-100590</t>
  </si>
  <si>
    <t>Andrew Adams</t>
  </si>
  <si>
    <t>INV-100591</t>
  </si>
  <si>
    <t>Jeffrey Johnson</t>
  </si>
  <si>
    <t>INV-100592</t>
  </si>
  <si>
    <t>Jonathan Roberson</t>
  </si>
  <si>
    <t>INV-100593</t>
  </si>
  <si>
    <t>Mrs. Sarah</t>
  </si>
  <si>
    <t>INV-100594</t>
  </si>
  <si>
    <t>Phillip Baxter</t>
  </si>
  <si>
    <t>INV-100595</t>
  </si>
  <si>
    <t>Andrew Johnson</t>
  </si>
  <si>
    <t>INV-100596</t>
  </si>
  <si>
    <t>Heidi Davis</t>
  </si>
  <si>
    <t>INV-100597</t>
  </si>
  <si>
    <t>George Johnson</t>
  </si>
  <si>
    <t>INV-100598</t>
  </si>
  <si>
    <t>Claire Johnson</t>
  </si>
  <si>
    <t>INV-100599</t>
  </si>
  <si>
    <t>Douglas Lindsey</t>
  </si>
  <si>
    <t>INV-100600</t>
  </si>
  <si>
    <t>Tyler Allen</t>
  </si>
  <si>
    <t>INV-100601</t>
  </si>
  <si>
    <t>Henry Hudson</t>
  </si>
  <si>
    <t>INV-100602</t>
  </si>
  <si>
    <t>Kelly Patel</t>
  </si>
  <si>
    <t>INV-100603</t>
  </si>
  <si>
    <t>Mallory Carrillo</t>
  </si>
  <si>
    <t>INV-100604</t>
  </si>
  <si>
    <t>Marilyn Norman</t>
  </si>
  <si>
    <t>INV-100605</t>
  </si>
  <si>
    <t>Ruth Butler</t>
  </si>
  <si>
    <t>INV-100606</t>
  </si>
  <si>
    <t>Scott Perez</t>
  </si>
  <si>
    <t>INV-100607</t>
  </si>
  <si>
    <t>Adam Hess</t>
  </si>
  <si>
    <t>INV-100608</t>
  </si>
  <si>
    <t>Ashley Jones</t>
  </si>
  <si>
    <t>INV-100609</t>
  </si>
  <si>
    <t>Jenna Perez</t>
  </si>
  <si>
    <t>INV-100610</t>
  </si>
  <si>
    <t>Jeremy Kelly</t>
  </si>
  <si>
    <t>INV-100611</t>
  </si>
  <si>
    <t>Manuel Bowman</t>
  </si>
  <si>
    <t>INV-100612</t>
  </si>
  <si>
    <t>Steve Gordon</t>
  </si>
  <si>
    <t>INV-100613</t>
  </si>
  <si>
    <t>Laura Richardson</t>
  </si>
  <si>
    <t>INV-100614</t>
  </si>
  <si>
    <t>Brandon Estrada</t>
  </si>
  <si>
    <t>INV-100615</t>
  </si>
  <si>
    <t>Justin Martinez</t>
  </si>
  <si>
    <t>INV-100616</t>
  </si>
  <si>
    <t>Destiny Hernandez</t>
  </si>
  <si>
    <t>INV-100617</t>
  </si>
  <si>
    <t>David West</t>
  </si>
  <si>
    <t>INV-100618</t>
  </si>
  <si>
    <t>Brandi Reed</t>
  </si>
  <si>
    <t>INV-100619</t>
  </si>
  <si>
    <t>Pamela Gonzalez</t>
  </si>
  <si>
    <t>INV-100620</t>
  </si>
  <si>
    <t>Angel Johnston</t>
  </si>
  <si>
    <t>INV-100621</t>
  </si>
  <si>
    <t>Thomas Gibson</t>
  </si>
  <si>
    <t>INV-100622</t>
  </si>
  <si>
    <t>Casey Simmons</t>
  </si>
  <si>
    <t>INV-100623</t>
  </si>
  <si>
    <t>Tabitha Sawyer</t>
  </si>
  <si>
    <t>INV-100624</t>
  </si>
  <si>
    <t>Matthew Contreras</t>
  </si>
  <si>
    <t>INV-100625</t>
  </si>
  <si>
    <t>Natalie Price</t>
  </si>
  <si>
    <t>INV-100626</t>
  </si>
  <si>
    <t>Kevin Duncan</t>
  </si>
  <si>
    <t>INV-100627</t>
  </si>
  <si>
    <t>Carl Davidson</t>
  </si>
  <si>
    <t>INV-100628</t>
  </si>
  <si>
    <t>Christian Griffith</t>
  </si>
  <si>
    <t>INV-100629</t>
  </si>
  <si>
    <t>Richard Wilson</t>
  </si>
  <si>
    <t>INV-100630</t>
  </si>
  <si>
    <t>Erica Hall</t>
  </si>
  <si>
    <t>INV-100631</t>
  </si>
  <si>
    <t>Mary French</t>
  </si>
  <si>
    <t>INV-100632</t>
  </si>
  <si>
    <t>INV-100633</t>
  </si>
  <si>
    <t>Jamie Washington</t>
  </si>
  <si>
    <t>INV-100634</t>
  </si>
  <si>
    <t>James Short</t>
  </si>
  <si>
    <t>INV-100635</t>
  </si>
  <si>
    <t>Kathryn Cooper</t>
  </si>
  <si>
    <t>INV-100636</t>
  </si>
  <si>
    <t>Kelly Ross</t>
  </si>
  <si>
    <t>INV-100637</t>
  </si>
  <si>
    <t>Johnny Baker</t>
  </si>
  <si>
    <t>INV-100638</t>
  </si>
  <si>
    <t>Matthew Zimmerman</t>
  </si>
  <si>
    <t>INV-100639</t>
  </si>
  <si>
    <t>Jennifer Petersen</t>
  </si>
  <si>
    <t>INV-100640</t>
  </si>
  <si>
    <t>Tammy Jackson</t>
  </si>
  <si>
    <t>INV-100641</t>
  </si>
  <si>
    <t>Jean Mccall</t>
  </si>
  <si>
    <t>INV-100642</t>
  </si>
  <si>
    <t>Michael Wilson</t>
  </si>
  <si>
    <t>INV-100643</t>
  </si>
  <si>
    <t>Sandra Holden</t>
  </si>
  <si>
    <t>INV-100644</t>
  </si>
  <si>
    <t>Courtney James</t>
  </si>
  <si>
    <t>INV-100645</t>
  </si>
  <si>
    <t>Michelle Gay</t>
  </si>
  <si>
    <t>INV-100646</t>
  </si>
  <si>
    <t>Gina Lee</t>
  </si>
  <si>
    <t>INV-100647</t>
  </si>
  <si>
    <t>Mark Wilson</t>
  </si>
  <si>
    <t>INV-100648</t>
  </si>
  <si>
    <t>Tricia Randall</t>
  </si>
  <si>
    <t>INV-100649</t>
  </si>
  <si>
    <t>Stephen Campbell</t>
  </si>
  <si>
    <t>INV-100650</t>
  </si>
  <si>
    <t>Kevin Becker</t>
  </si>
  <si>
    <t>INV-100651</t>
  </si>
  <si>
    <t>Courtney Johnston</t>
  </si>
  <si>
    <t>INV-100652</t>
  </si>
  <si>
    <t>Carrie Frederick</t>
  </si>
  <si>
    <t>INV-100653</t>
  </si>
  <si>
    <t>Savannah Knight</t>
  </si>
  <si>
    <t>INV-100654</t>
  </si>
  <si>
    <t>Maria Smith</t>
  </si>
  <si>
    <t>INV-100655</t>
  </si>
  <si>
    <t>Thomas Smith</t>
  </si>
  <si>
    <t>INV-100656</t>
  </si>
  <si>
    <t>Karen Hudson</t>
  </si>
  <si>
    <t>INV-100657</t>
  </si>
  <si>
    <t>Michael Barker</t>
  </si>
  <si>
    <t>INV-100658</t>
  </si>
  <si>
    <t>Dawn Snyder</t>
  </si>
  <si>
    <t>INV-100659</t>
  </si>
  <si>
    <t>Jose Jones</t>
  </si>
  <si>
    <t>INV-100660</t>
  </si>
  <si>
    <t>James Burgess</t>
  </si>
  <si>
    <t>INV-100661</t>
  </si>
  <si>
    <t>Jennifer Jordan</t>
  </si>
  <si>
    <t>INV-100662</t>
  </si>
  <si>
    <t>Brandon Owens</t>
  </si>
  <si>
    <t>INV-100663</t>
  </si>
  <si>
    <t>Angela Powell</t>
  </si>
  <si>
    <t>INV-100664</t>
  </si>
  <si>
    <t>Danielle Morrison</t>
  </si>
  <si>
    <t>INV-100665</t>
  </si>
  <si>
    <t>Cassidy Collins</t>
  </si>
  <si>
    <t>INV-100666</t>
  </si>
  <si>
    <t>Douglas Graves</t>
  </si>
  <si>
    <t>INV-100667</t>
  </si>
  <si>
    <t>Scott Williams</t>
  </si>
  <si>
    <t>INV-100668</t>
  </si>
  <si>
    <t>Kara Harmon</t>
  </si>
  <si>
    <t>INV-100669</t>
  </si>
  <si>
    <t>Bobby Henry</t>
  </si>
  <si>
    <t>INV-100670</t>
  </si>
  <si>
    <t>Kayla Moore</t>
  </si>
  <si>
    <t>INV-100671</t>
  </si>
  <si>
    <t>Susan Whitehead</t>
  </si>
  <si>
    <t>INV-100672</t>
  </si>
  <si>
    <t>James Bullock</t>
  </si>
  <si>
    <t>INV-100673</t>
  </si>
  <si>
    <t>James Daniel</t>
  </si>
  <si>
    <t>INV-100674</t>
  </si>
  <si>
    <t>Brian Griffith</t>
  </si>
  <si>
    <t>INV-100675</t>
  </si>
  <si>
    <t>Andre Peters</t>
  </si>
  <si>
    <t>INV-100676</t>
  </si>
  <si>
    <t>Andrew Sims</t>
  </si>
  <si>
    <t>INV-100677</t>
  </si>
  <si>
    <t>Deanna Martinez</t>
  </si>
  <si>
    <t>INV-100678</t>
  </si>
  <si>
    <t>Jeffrey Jones</t>
  </si>
  <si>
    <t>INV-100679</t>
  </si>
  <si>
    <t>Steven Young</t>
  </si>
  <si>
    <t>INV-100680</t>
  </si>
  <si>
    <t>Traci Mccullough</t>
  </si>
  <si>
    <t>INV-100681</t>
  </si>
  <si>
    <t>Lawrence Zamora</t>
  </si>
  <si>
    <t>INV-100682</t>
  </si>
  <si>
    <t>Caroline Davis</t>
  </si>
  <si>
    <t>INV-100683</t>
  </si>
  <si>
    <t>Joshua Heath</t>
  </si>
  <si>
    <t>INV-100684</t>
  </si>
  <si>
    <t>Joshua Martin</t>
  </si>
  <si>
    <t>INV-100685</t>
  </si>
  <si>
    <t>Jaime Hart</t>
  </si>
  <si>
    <t>INV-100686</t>
  </si>
  <si>
    <t>Kimberly Quinn</t>
  </si>
  <si>
    <t>INV-100687</t>
  </si>
  <si>
    <t>Kenneth Davis</t>
  </si>
  <si>
    <t>INV-100688</t>
  </si>
  <si>
    <t>Jeffrey King</t>
  </si>
  <si>
    <t>INV-100689</t>
  </si>
  <si>
    <t>Kenneth Oliver</t>
  </si>
  <si>
    <t>INV-100690</t>
  </si>
  <si>
    <t>John Dickson</t>
  </si>
  <si>
    <t>INV-100691</t>
  </si>
  <si>
    <t>Eric Clark</t>
  </si>
  <si>
    <t>INV-100692</t>
  </si>
  <si>
    <t>Larry Jackson</t>
  </si>
  <si>
    <t>INV-100693</t>
  </si>
  <si>
    <t>Daniel Clark</t>
  </si>
  <si>
    <t>INV-100694</t>
  </si>
  <si>
    <t>Holly Cooper</t>
  </si>
  <si>
    <t>INV-100695</t>
  </si>
  <si>
    <t>Lori Daniel</t>
  </si>
  <si>
    <t>INV-100696</t>
  </si>
  <si>
    <t>Kimberly Zimmerman</t>
  </si>
  <si>
    <t>INV-100697</t>
  </si>
  <si>
    <t>Anthony Wright</t>
  </si>
  <si>
    <t>INV-100698</t>
  </si>
  <si>
    <t>Christopher Black</t>
  </si>
  <si>
    <t>INV-100699</t>
  </si>
  <si>
    <t>John Thompson</t>
  </si>
  <si>
    <t>INV-100700</t>
  </si>
  <si>
    <t>Mark Young</t>
  </si>
  <si>
    <t>INV-100701</t>
  </si>
  <si>
    <t>Sandra Cain</t>
  </si>
  <si>
    <t>INV-100702</t>
  </si>
  <si>
    <t>Danny Mathews</t>
  </si>
  <si>
    <t>INV-100703</t>
  </si>
  <si>
    <t>Brenda Palmer</t>
  </si>
  <si>
    <t>INV-100704</t>
  </si>
  <si>
    <t>Jeremy Sullivan</t>
  </si>
  <si>
    <t>INV-100705</t>
  </si>
  <si>
    <t>Michael Newman</t>
  </si>
  <si>
    <t>INV-100706</t>
  </si>
  <si>
    <t>Laura Johnson</t>
  </si>
  <si>
    <t>INV-100707</t>
  </si>
  <si>
    <t>Shelby Miller</t>
  </si>
  <si>
    <t>INV-100708</t>
  </si>
  <si>
    <t>Allison Moore</t>
  </si>
  <si>
    <t>INV-100709</t>
  </si>
  <si>
    <t>Annette Ramirez</t>
  </si>
  <si>
    <t>INV-100710</t>
  </si>
  <si>
    <t>Natalie Kelley</t>
  </si>
  <si>
    <t>INV-100711</t>
  </si>
  <si>
    <t>Angel Jones</t>
  </si>
  <si>
    <t>INV-100712</t>
  </si>
  <si>
    <t>Justin Smith</t>
  </si>
  <si>
    <t>INV-100713</t>
  </si>
  <si>
    <t>Terry Blair</t>
  </si>
  <si>
    <t>INV-100714</t>
  </si>
  <si>
    <t>Gina Lopez</t>
  </si>
  <si>
    <t>INV-100715</t>
  </si>
  <si>
    <t>Katherine Decker</t>
  </si>
  <si>
    <t>INV-100716</t>
  </si>
  <si>
    <t>Alexis Rice</t>
  </si>
  <si>
    <t>INV-100717</t>
  </si>
  <si>
    <t>Sean Harrington</t>
  </si>
  <si>
    <t>INV-100718</t>
  </si>
  <si>
    <t>Angela Smith</t>
  </si>
  <si>
    <t>INV-100719</t>
  </si>
  <si>
    <t>Rose Morrow</t>
  </si>
  <si>
    <t>INV-100720</t>
  </si>
  <si>
    <t>Olivia Hays</t>
  </si>
  <si>
    <t>INV-100721</t>
  </si>
  <si>
    <t>Jason Hernandez</t>
  </si>
  <si>
    <t>INV-100722</t>
  </si>
  <si>
    <t>Alexander Mendez</t>
  </si>
  <si>
    <t>INV-100723</t>
  </si>
  <si>
    <t>Jeremiah Ward</t>
  </si>
  <si>
    <t>INV-100724</t>
  </si>
  <si>
    <t>Ashley Cortez</t>
  </si>
  <si>
    <t>INV-100725</t>
  </si>
  <si>
    <t>Gina Schwartz</t>
  </si>
  <si>
    <t>INV-100726</t>
  </si>
  <si>
    <t>Robert Hawkins</t>
  </si>
  <si>
    <t>INV-100727</t>
  </si>
  <si>
    <t>Kelly Snyder</t>
  </si>
  <si>
    <t>INV-100728</t>
  </si>
  <si>
    <t>Emma Armstrong</t>
  </si>
  <si>
    <t>INV-100729</t>
  </si>
  <si>
    <t>Crystal Murphy</t>
  </si>
  <si>
    <t>INV-100730</t>
  </si>
  <si>
    <t>Sarah Brown</t>
  </si>
  <si>
    <t>INV-100731</t>
  </si>
  <si>
    <t>Dr. Cynthia</t>
  </si>
  <si>
    <t>INV-100732</t>
  </si>
  <si>
    <t>Shannon Torres</t>
  </si>
  <si>
    <t>INV-100733</t>
  </si>
  <si>
    <t>Alexandria Trujillo</t>
  </si>
  <si>
    <t>INV-100734</t>
  </si>
  <si>
    <t>Nathan Jones</t>
  </si>
  <si>
    <t>INV-100735</t>
  </si>
  <si>
    <t>Christopher Ward</t>
  </si>
  <si>
    <t>INV-100736</t>
  </si>
  <si>
    <t>Zachary Jordan</t>
  </si>
  <si>
    <t>INV-100737</t>
  </si>
  <si>
    <t>Susan Scott</t>
  </si>
  <si>
    <t>INV-100738</t>
  </si>
  <si>
    <t>Lisa Rodriguez</t>
  </si>
  <si>
    <t>INV-100739</t>
  </si>
  <si>
    <t>Melvin Shepherd</t>
  </si>
  <si>
    <t>INV-100740</t>
  </si>
  <si>
    <t>Valerie Cameron</t>
  </si>
  <si>
    <t>INV-100741</t>
  </si>
  <si>
    <t>Mariah Tate</t>
  </si>
  <si>
    <t>INV-100742</t>
  </si>
  <si>
    <t>Jeanne Young</t>
  </si>
  <si>
    <t>INV-100743</t>
  </si>
  <si>
    <t>Austin Kline</t>
  </si>
  <si>
    <t>INV-100744</t>
  </si>
  <si>
    <t>Jamie Murillo</t>
  </si>
  <si>
    <t>INV-100745</t>
  </si>
  <si>
    <t>Michelle Newton</t>
  </si>
  <si>
    <t>INV-100746</t>
  </si>
  <si>
    <t>Maria Grant</t>
  </si>
  <si>
    <t>INV-100747</t>
  </si>
  <si>
    <t>Kendra Key</t>
  </si>
  <si>
    <t>INV-100748</t>
  </si>
  <si>
    <t>Jennifer Daniels</t>
  </si>
  <si>
    <t>INV-100749</t>
  </si>
  <si>
    <t>Mr. Gabriel</t>
  </si>
  <si>
    <t>INV-100750</t>
  </si>
  <si>
    <t>Jasmine Winters</t>
  </si>
  <si>
    <t>INV-100751</t>
  </si>
  <si>
    <t>Elizabeth Taylor</t>
  </si>
  <si>
    <t>INV-100752</t>
  </si>
  <si>
    <t>Craig Hart</t>
  </si>
  <si>
    <t>INV-100753</t>
  </si>
  <si>
    <t>Drew Garcia</t>
  </si>
  <si>
    <t>INV-100754</t>
  </si>
  <si>
    <t>Kimberly Thomas</t>
  </si>
  <si>
    <t>INV-100755</t>
  </si>
  <si>
    <t>Rickey Harris</t>
  </si>
  <si>
    <t>INV-100756</t>
  </si>
  <si>
    <t>Maria Ingram</t>
  </si>
  <si>
    <t>INV-100757</t>
  </si>
  <si>
    <t>Kimberly Johnson</t>
  </si>
  <si>
    <t>INV-100758</t>
  </si>
  <si>
    <t>Brooke Kennedy</t>
  </si>
  <si>
    <t>INV-100759</t>
  </si>
  <si>
    <t>Alison May</t>
  </si>
  <si>
    <t>INV-100760</t>
  </si>
  <si>
    <t>Matthew Travis</t>
  </si>
  <si>
    <t>INV-100761</t>
  </si>
  <si>
    <t>Ryan Porter</t>
  </si>
  <si>
    <t>INV-100762</t>
  </si>
  <si>
    <t>Michael Frank</t>
  </si>
  <si>
    <t>INV-100763</t>
  </si>
  <si>
    <t>Brooke Hood</t>
  </si>
  <si>
    <t>INV-100764</t>
  </si>
  <si>
    <t>Cole Vaughan</t>
  </si>
  <si>
    <t>INV-100765</t>
  </si>
  <si>
    <t>Kayla Pratt</t>
  </si>
  <si>
    <t>INV-100766</t>
  </si>
  <si>
    <t>Dominic Jones</t>
  </si>
  <si>
    <t>INV-100767</t>
  </si>
  <si>
    <t>INV-100768</t>
  </si>
  <si>
    <t>Andrew Baldwin</t>
  </si>
  <si>
    <t>INV-100769</t>
  </si>
  <si>
    <t>Joseph Payne</t>
  </si>
  <si>
    <t>INV-100770</t>
  </si>
  <si>
    <t>Tonya Villa</t>
  </si>
  <si>
    <t>INV-100771</t>
  </si>
  <si>
    <t>Jennifer Johnson</t>
  </si>
  <si>
    <t>INV-100772</t>
  </si>
  <si>
    <t>Amanda Ruiz</t>
  </si>
  <si>
    <t>INV-100773</t>
  </si>
  <si>
    <t>Connor Evans</t>
  </si>
  <si>
    <t>INV-100774</t>
  </si>
  <si>
    <t>Ariel Jackson</t>
  </si>
  <si>
    <t>INV-100775</t>
  </si>
  <si>
    <t>Logan Walker</t>
  </si>
  <si>
    <t>INV-100776</t>
  </si>
  <si>
    <t>Christina Todd</t>
  </si>
  <si>
    <t>INV-100777</t>
  </si>
  <si>
    <t>Brenda Lozano</t>
  </si>
  <si>
    <t>INV-100778</t>
  </si>
  <si>
    <t>Taylor Fields</t>
  </si>
  <si>
    <t>INV-100779</t>
  </si>
  <si>
    <t>Kim Montoya</t>
  </si>
  <si>
    <t>INV-100780</t>
  </si>
  <si>
    <t>Joshua Simpson</t>
  </si>
  <si>
    <t>INV-100781</t>
  </si>
  <si>
    <t>Brenda Walls</t>
  </si>
  <si>
    <t>INV-100782</t>
  </si>
  <si>
    <t>Kenneth Burke</t>
  </si>
  <si>
    <t>INV-100783</t>
  </si>
  <si>
    <t>Jeffery Hutchinson</t>
  </si>
  <si>
    <t>INV-100784</t>
  </si>
  <si>
    <t>Christian Bates</t>
  </si>
  <si>
    <t>INV-100785</t>
  </si>
  <si>
    <t>William Perry</t>
  </si>
  <si>
    <t>INV-100786</t>
  </si>
  <si>
    <t>Miss Christine</t>
  </si>
  <si>
    <t>INV-100787</t>
  </si>
  <si>
    <t>Erin Martinez</t>
  </si>
  <si>
    <t>INV-100788</t>
  </si>
  <si>
    <t>James Jones</t>
  </si>
  <si>
    <t>INV-100789</t>
  </si>
  <si>
    <t>Danielle Martin</t>
  </si>
  <si>
    <t>INV-100790</t>
  </si>
  <si>
    <t>Richard Long</t>
  </si>
  <si>
    <t>INV-100791</t>
  </si>
  <si>
    <t>Jacob Ramirez</t>
  </si>
  <si>
    <t>INV-100792</t>
  </si>
  <si>
    <t>Tracy Diaz</t>
  </si>
  <si>
    <t>INV-100793</t>
  </si>
  <si>
    <t>Jessica Maynard</t>
  </si>
  <si>
    <t>INV-100794</t>
  </si>
  <si>
    <t>Christopher Curry</t>
  </si>
  <si>
    <t>INV-100795</t>
  </si>
  <si>
    <t>Alexis Bailey</t>
  </si>
  <si>
    <t>INV-100796</t>
  </si>
  <si>
    <t>Sandy Harris</t>
  </si>
  <si>
    <t>INV-100797</t>
  </si>
  <si>
    <t>Anthony Kelley</t>
  </si>
  <si>
    <t>INV-100798</t>
  </si>
  <si>
    <t>Benjamin Mayo</t>
  </si>
  <si>
    <t>INV-100799</t>
  </si>
  <si>
    <t>Megan Ruiz</t>
  </si>
  <si>
    <t>INV-100800</t>
  </si>
  <si>
    <t>Felicia Whitehead</t>
  </si>
  <si>
    <t>INV-100801</t>
  </si>
  <si>
    <t>Eric Diaz</t>
  </si>
  <si>
    <t>INV-100802</t>
  </si>
  <si>
    <t>Jeffrey Lopez</t>
  </si>
  <si>
    <t>INV-100803</t>
  </si>
  <si>
    <t>Jessica Harris</t>
  </si>
  <si>
    <t>INV-100804</t>
  </si>
  <si>
    <t>Alex Williams</t>
  </si>
  <si>
    <t>INV-100805</t>
  </si>
  <si>
    <t>Danielle Hansen</t>
  </si>
  <si>
    <t>INV-100806</t>
  </si>
  <si>
    <t>Crystal Juarez</t>
  </si>
  <si>
    <t>INV-100807</t>
  </si>
  <si>
    <t>Gary Mason</t>
  </si>
  <si>
    <t>INV-100808</t>
  </si>
  <si>
    <t>Dustin Ellis</t>
  </si>
  <si>
    <t>INV-100809</t>
  </si>
  <si>
    <t>Dylan Davis</t>
  </si>
  <si>
    <t>INV-100810</t>
  </si>
  <si>
    <t>Robert Freeman</t>
  </si>
  <si>
    <t>INV-100811</t>
  </si>
  <si>
    <t>Ariel Norris</t>
  </si>
  <si>
    <t>INV-100812</t>
  </si>
  <si>
    <t>Terry Mack</t>
  </si>
  <si>
    <t>INV-100813</t>
  </si>
  <si>
    <t>Michael Jackson</t>
  </si>
  <si>
    <t>INV-100814</t>
  </si>
  <si>
    <t>Kathleen Young</t>
  </si>
  <si>
    <t>INV-100815</t>
  </si>
  <si>
    <t>Dana Jennings</t>
  </si>
  <si>
    <t>INV-100816</t>
  </si>
  <si>
    <t>Courtney Smith</t>
  </si>
  <si>
    <t>INV-100817</t>
  </si>
  <si>
    <t>Brian Foster</t>
  </si>
  <si>
    <t>INV-100818</t>
  </si>
  <si>
    <t>Edwin Young</t>
  </si>
  <si>
    <t>INV-100819</t>
  </si>
  <si>
    <t>Christine Lara</t>
  </si>
  <si>
    <t>INV-100820</t>
  </si>
  <si>
    <t>Patricia Stanley</t>
  </si>
  <si>
    <t>INV-100821</t>
  </si>
  <si>
    <t>Amy Barton</t>
  </si>
  <si>
    <t>INV-100822</t>
  </si>
  <si>
    <t>Stephanie Fox</t>
  </si>
  <si>
    <t>INV-100823</t>
  </si>
  <si>
    <t>James Bridges</t>
  </si>
  <si>
    <t>INV-100824</t>
  </si>
  <si>
    <t>David Mckenzie</t>
  </si>
  <si>
    <t>INV-100825</t>
  </si>
  <si>
    <t>Corey Johnson</t>
  </si>
  <si>
    <t>INV-100826</t>
  </si>
  <si>
    <t>Pamela Blackburn</t>
  </si>
  <si>
    <t>INV-100827</t>
  </si>
  <si>
    <t>Eddie Woods</t>
  </si>
  <si>
    <t>INV-100828</t>
  </si>
  <si>
    <t>Nicholas Robinson</t>
  </si>
  <si>
    <t>INV-100829</t>
  </si>
  <si>
    <t>Laurie Reyes</t>
  </si>
  <si>
    <t>INV-100830</t>
  </si>
  <si>
    <t>Jessica Reynolds</t>
  </si>
  <si>
    <t>INV-100831</t>
  </si>
  <si>
    <t>Jessica Jones</t>
  </si>
  <si>
    <t>INV-100832</t>
  </si>
  <si>
    <t>Rebecca Perez</t>
  </si>
  <si>
    <t>INV-100833</t>
  </si>
  <si>
    <t>Timothy Hinton</t>
  </si>
  <si>
    <t>INV-100834</t>
  </si>
  <si>
    <t>Amber Graham</t>
  </si>
  <si>
    <t>INV-100835</t>
  </si>
  <si>
    <t>Becky Sutton</t>
  </si>
  <si>
    <t>INV-100836</t>
  </si>
  <si>
    <t>Lori Yang</t>
  </si>
  <si>
    <t>INV-100837</t>
  </si>
  <si>
    <t>Paula Ramirez</t>
  </si>
  <si>
    <t>INV-100838</t>
  </si>
  <si>
    <t>Elizabeth Cole</t>
  </si>
  <si>
    <t>INV-100839</t>
  </si>
  <si>
    <t>Sarah Smith</t>
  </si>
  <si>
    <t>INV-100840</t>
  </si>
  <si>
    <t>Christopher Taylor</t>
  </si>
  <si>
    <t>INV-100841</t>
  </si>
  <si>
    <t>Mary Martinez</t>
  </si>
  <si>
    <t>INV-100842</t>
  </si>
  <si>
    <t>Jesus Ellis</t>
  </si>
  <si>
    <t>INV-100843</t>
  </si>
  <si>
    <t>Elizabeth Ibarra</t>
  </si>
  <si>
    <t>INV-100844</t>
  </si>
  <si>
    <t>Marcus Holt</t>
  </si>
  <si>
    <t>INV-100845</t>
  </si>
  <si>
    <t>Matthew Diaz</t>
  </si>
  <si>
    <t>INV-100846</t>
  </si>
  <si>
    <t>Denise Perry</t>
  </si>
  <si>
    <t>INV-100847</t>
  </si>
  <si>
    <t>Linda Carr</t>
  </si>
  <si>
    <t>INV-100848</t>
  </si>
  <si>
    <t>Rhonda Cross</t>
  </si>
  <si>
    <t>INV-100849</t>
  </si>
  <si>
    <t>Cheryl Anderson</t>
  </si>
  <si>
    <t>INV-100850</t>
  </si>
  <si>
    <t>Justin Spence</t>
  </si>
  <si>
    <t>INV-100851</t>
  </si>
  <si>
    <t>Sandra Walker</t>
  </si>
  <si>
    <t>INV-100852</t>
  </si>
  <si>
    <t>Olivia Miller</t>
  </si>
  <si>
    <t>INV-100853</t>
  </si>
  <si>
    <t>Richard Smith</t>
  </si>
  <si>
    <t>INV-100854</t>
  </si>
  <si>
    <t>Robin Singh</t>
  </si>
  <si>
    <t>INV-100855</t>
  </si>
  <si>
    <t>Vicki Neal</t>
  </si>
  <si>
    <t>INV-100856</t>
  </si>
  <si>
    <t>Mrs. Lisa</t>
  </si>
  <si>
    <t>INV-100857</t>
  </si>
  <si>
    <t>Steven Diaz</t>
  </si>
  <si>
    <t>INV-100858</t>
  </si>
  <si>
    <t>Elizabeth Fisher</t>
  </si>
  <si>
    <t>INV-100859</t>
  </si>
  <si>
    <t>John Woods</t>
  </si>
  <si>
    <t>INV-100860</t>
  </si>
  <si>
    <t>Katherine Clark</t>
  </si>
  <si>
    <t>INV-100861</t>
  </si>
  <si>
    <t>James Allen</t>
  </si>
  <si>
    <t>INV-100862</t>
  </si>
  <si>
    <t>Brian Shaw</t>
  </si>
  <si>
    <t>INV-100863</t>
  </si>
  <si>
    <t>Vickie Jefferson</t>
  </si>
  <si>
    <t>INV-100864</t>
  </si>
  <si>
    <t>David Dean</t>
  </si>
  <si>
    <t>INV-100865</t>
  </si>
  <si>
    <t>Benjamin Gomez</t>
  </si>
  <si>
    <t>INV-100866</t>
  </si>
  <si>
    <t>Nicole Ward</t>
  </si>
  <si>
    <t>INV-100867</t>
  </si>
  <si>
    <t>Jennifer Smith</t>
  </si>
  <si>
    <t>INV-100868</t>
  </si>
  <si>
    <t>INV-100869</t>
  </si>
  <si>
    <t>Michael Roberts</t>
  </si>
  <si>
    <t>INV-100870</t>
  </si>
  <si>
    <t>Mr. Charles</t>
  </si>
  <si>
    <t>INV-100871</t>
  </si>
  <si>
    <t>Courtney Thomas</t>
  </si>
  <si>
    <t>INV-100872</t>
  </si>
  <si>
    <t>Walter Mcconnell</t>
  </si>
  <si>
    <t>INV-100873</t>
  </si>
  <si>
    <t>Nathan Parsons</t>
  </si>
  <si>
    <t>INV-100874</t>
  </si>
  <si>
    <t>Ryan Davis</t>
  </si>
  <si>
    <t>INV-100875</t>
  </si>
  <si>
    <t>Joseph Martinez</t>
  </si>
  <si>
    <t>INV-100876</t>
  </si>
  <si>
    <t>Mrs. Stephanie</t>
  </si>
  <si>
    <t>INV-100877</t>
  </si>
  <si>
    <t>Charles Mills</t>
  </si>
  <si>
    <t>INV-100878</t>
  </si>
  <si>
    <t>Daniel Mendoza</t>
  </si>
  <si>
    <t>INV-100879</t>
  </si>
  <si>
    <t>Sean Harris</t>
  </si>
  <si>
    <t>INV-100880</t>
  </si>
  <si>
    <t>Casey Robles</t>
  </si>
  <si>
    <t>INV-100881</t>
  </si>
  <si>
    <t>Judith Mccarthy</t>
  </si>
  <si>
    <t>INV-100882</t>
  </si>
  <si>
    <t>Sydney Barrera</t>
  </si>
  <si>
    <t>INV-100883</t>
  </si>
  <si>
    <t>Ms. Kelli</t>
  </si>
  <si>
    <t>INV-100884</t>
  </si>
  <si>
    <t>Patricia Johnson</t>
  </si>
  <si>
    <t>INV-100885</t>
  </si>
  <si>
    <t>Christina Obrien</t>
  </si>
  <si>
    <t>INV-100886</t>
  </si>
  <si>
    <t>Nicholas Mccarthy</t>
  </si>
  <si>
    <t>INV-100887</t>
  </si>
  <si>
    <t>William Nelson</t>
  </si>
  <si>
    <t>INV-100888</t>
  </si>
  <si>
    <t>Bradley Hughes</t>
  </si>
  <si>
    <t>INV-100889</t>
  </si>
  <si>
    <t>Thomas Lopez</t>
  </si>
  <si>
    <t>INV-100890</t>
  </si>
  <si>
    <t>Jesse Hardy</t>
  </si>
  <si>
    <t>INV-100891</t>
  </si>
  <si>
    <t>Alex Clark</t>
  </si>
  <si>
    <t>INV-100892</t>
  </si>
  <si>
    <t>Mr. Jordan</t>
  </si>
  <si>
    <t>INV-100893</t>
  </si>
  <si>
    <t>Valerie Lane</t>
  </si>
  <si>
    <t>INV-100894</t>
  </si>
  <si>
    <t>Deborah Zamora</t>
  </si>
  <si>
    <t>INV-100895</t>
  </si>
  <si>
    <t>James Miller</t>
  </si>
  <si>
    <t>INV-100896</t>
  </si>
  <si>
    <t>Seth Rogers</t>
  </si>
  <si>
    <t>INV-100897</t>
  </si>
  <si>
    <t>Darrell Jones</t>
  </si>
  <si>
    <t>INV-100898</t>
  </si>
  <si>
    <t>Ashley Hebert</t>
  </si>
  <si>
    <t>INV-100899</t>
  </si>
  <si>
    <t>Jason Henderson</t>
  </si>
  <si>
    <t>INV-100900</t>
  </si>
  <si>
    <t>Amanda Brown</t>
  </si>
  <si>
    <t>INV-100901</t>
  </si>
  <si>
    <t>Carrie Richardson</t>
  </si>
  <si>
    <t>INV-100902</t>
  </si>
  <si>
    <t>Marie Young</t>
  </si>
  <si>
    <t>INV-100903</t>
  </si>
  <si>
    <t>Michael Harris</t>
  </si>
  <si>
    <t>INV-100904</t>
  </si>
  <si>
    <t>Kristen Douglas</t>
  </si>
  <si>
    <t>INV-100905</t>
  </si>
  <si>
    <t>Victoria Bishop</t>
  </si>
  <si>
    <t>INV-100906</t>
  </si>
  <si>
    <t>Joyce Rodriguez</t>
  </si>
  <si>
    <t>INV-100907</t>
  </si>
  <si>
    <t>Michael Thompson</t>
  </si>
  <si>
    <t>INV-100908</t>
  </si>
  <si>
    <t>Jennifer Fischer</t>
  </si>
  <si>
    <t>INV-100909</t>
  </si>
  <si>
    <t>Emma Roy</t>
  </si>
  <si>
    <t>INV-100910</t>
  </si>
  <si>
    <t>Tina Weber</t>
  </si>
  <si>
    <t>INV-100911</t>
  </si>
  <si>
    <t>Robert Benton</t>
  </si>
  <si>
    <t>INV-100912</t>
  </si>
  <si>
    <t>Robert Walsh</t>
  </si>
  <si>
    <t>INV-100913</t>
  </si>
  <si>
    <t>Maria Silva</t>
  </si>
  <si>
    <t>INV-100914</t>
  </si>
  <si>
    <t>April Turner</t>
  </si>
  <si>
    <t>INV-100915</t>
  </si>
  <si>
    <t>Sue Walsh</t>
  </si>
  <si>
    <t>INV-100916</t>
  </si>
  <si>
    <t>John James</t>
  </si>
  <si>
    <t>INV-100917</t>
  </si>
  <si>
    <t>Austin Schmitt</t>
  </si>
  <si>
    <t>INV-100918</t>
  </si>
  <si>
    <t>Angela Carroll</t>
  </si>
  <si>
    <t>INV-100919</t>
  </si>
  <si>
    <t>Benjamin Chen</t>
  </si>
  <si>
    <t>INV-100920</t>
  </si>
  <si>
    <t>William Flores</t>
  </si>
  <si>
    <t>INV-100921</t>
  </si>
  <si>
    <t>Troy Gutierrez</t>
  </si>
  <si>
    <t>INV-100922</t>
  </si>
  <si>
    <t>Jose Hernandez</t>
  </si>
  <si>
    <t>INV-100923</t>
  </si>
  <si>
    <t>Brenda Padilla</t>
  </si>
  <si>
    <t>INV-100924</t>
  </si>
  <si>
    <t>Luis Barnes</t>
  </si>
  <si>
    <t>INV-100925</t>
  </si>
  <si>
    <t>Tracy Adkins</t>
  </si>
  <si>
    <t>INV-100926</t>
  </si>
  <si>
    <t>Ashley Washington</t>
  </si>
  <si>
    <t>INV-100927</t>
  </si>
  <si>
    <t>Jack Cannon</t>
  </si>
  <si>
    <t>INV-100928</t>
  </si>
  <si>
    <t>Dana Mitchell</t>
  </si>
  <si>
    <t>INV-100929</t>
  </si>
  <si>
    <t>Sarah Tucker</t>
  </si>
  <si>
    <t>INV-100930</t>
  </si>
  <si>
    <t>Mary Cole</t>
  </si>
  <si>
    <t>INV-100931</t>
  </si>
  <si>
    <t>Ronald Gomez</t>
  </si>
  <si>
    <t>INV-100932</t>
  </si>
  <si>
    <t>Brianna Brown</t>
  </si>
  <si>
    <t>INV-100933</t>
  </si>
  <si>
    <t>Lindsay Allen</t>
  </si>
  <si>
    <t>INV-100934</t>
  </si>
  <si>
    <t>Juan Sutton</t>
  </si>
  <si>
    <t>INV-100935</t>
  </si>
  <si>
    <t>Stephanie Eaton</t>
  </si>
  <si>
    <t>INV-100936</t>
  </si>
  <si>
    <t>Joy Jones</t>
  </si>
  <si>
    <t>INV-100937</t>
  </si>
  <si>
    <t>Alice Ramsey</t>
  </si>
  <si>
    <t>INV-100938</t>
  </si>
  <si>
    <t>David Cole</t>
  </si>
  <si>
    <t>INV-100939</t>
  </si>
  <si>
    <t>John Sanders</t>
  </si>
  <si>
    <t>INV-100940</t>
  </si>
  <si>
    <t>Anita Smith</t>
  </si>
  <si>
    <t>INV-100941</t>
  </si>
  <si>
    <t>Jamie West</t>
  </si>
  <si>
    <t>INV-100942</t>
  </si>
  <si>
    <t>Mrs. Monique</t>
  </si>
  <si>
    <t>INV-100943</t>
  </si>
  <si>
    <t>Jason Maddox</t>
  </si>
  <si>
    <t>INV-100944</t>
  </si>
  <si>
    <t>Cheryl Williams</t>
  </si>
  <si>
    <t>INV-100945</t>
  </si>
  <si>
    <t>Mitchell Walker</t>
  </si>
  <si>
    <t>INV-100946</t>
  </si>
  <si>
    <t>Janice Robinson</t>
  </si>
  <si>
    <t>INV-100947</t>
  </si>
  <si>
    <t>Katelyn Martinez</t>
  </si>
  <si>
    <t>INV-100948</t>
  </si>
  <si>
    <t>Caleb Mcdonald</t>
  </si>
  <si>
    <t>INV-100949</t>
  </si>
  <si>
    <t>Tammie Harris</t>
  </si>
  <si>
    <t>INV-100950</t>
  </si>
  <si>
    <t>Sherry Fuller</t>
  </si>
  <si>
    <t>INV-100951</t>
  </si>
  <si>
    <t>Jordan Perry</t>
  </si>
  <si>
    <t>INV-100952</t>
  </si>
  <si>
    <t>Robert Jackson</t>
  </si>
  <si>
    <t>INV-100953</t>
  </si>
  <si>
    <t>Mary Ramos</t>
  </si>
  <si>
    <t>INV-100954</t>
  </si>
  <si>
    <t>Angelica Sanchez</t>
  </si>
  <si>
    <t>INV-100955</t>
  </si>
  <si>
    <t>Kelly Stephens</t>
  </si>
  <si>
    <t>INV-100956</t>
  </si>
  <si>
    <t>Jeffrey Montgomery</t>
  </si>
  <si>
    <t>INV-100957</t>
  </si>
  <si>
    <t>Amy Roberts</t>
  </si>
  <si>
    <t>INV-100958</t>
  </si>
  <si>
    <t>Robert Salazar</t>
  </si>
  <si>
    <t>INV-100959</t>
  </si>
  <si>
    <t>Caitlin Potter</t>
  </si>
  <si>
    <t>INV-100960</t>
  </si>
  <si>
    <t>Jessica Delacruz</t>
  </si>
  <si>
    <t>INV-100961</t>
  </si>
  <si>
    <t>Timothy Fowler</t>
  </si>
  <si>
    <t>INV-100962</t>
  </si>
  <si>
    <t>Stephanie Montoya</t>
  </si>
  <si>
    <t>INV-100963</t>
  </si>
  <si>
    <t>Paige Le</t>
  </si>
  <si>
    <t>INV-100964</t>
  </si>
  <si>
    <t>Renee Green</t>
  </si>
  <si>
    <t>INV-100965</t>
  </si>
  <si>
    <t>Jessica Alvarez</t>
  </si>
  <si>
    <t>INV-100966</t>
  </si>
  <si>
    <t>Christy Williams</t>
  </si>
  <si>
    <t>INV-100967</t>
  </si>
  <si>
    <t>Daniel Alvarez</t>
  </si>
  <si>
    <t>INV-100968</t>
  </si>
  <si>
    <t>April Perez</t>
  </si>
  <si>
    <t>INV-100969</t>
  </si>
  <si>
    <t>Joseph Boyd</t>
  </si>
  <si>
    <t>INV-100970</t>
  </si>
  <si>
    <t>Jessica Rivers</t>
  </si>
  <si>
    <t>INV-100971</t>
  </si>
  <si>
    <t>George Matthews</t>
  </si>
  <si>
    <t>INV-100972</t>
  </si>
  <si>
    <t>Mark Buck</t>
  </si>
  <si>
    <t>INV-100973</t>
  </si>
  <si>
    <t>Victoria Fernandez</t>
  </si>
  <si>
    <t>INV-100974</t>
  </si>
  <si>
    <t>Stacy Martinez</t>
  </si>
  <si>
    <t>INV-100975</t>
  </si>
  <si>
    <t>Sara Lee</t>
  </si>
  <si>
    <t>INV-100976</t>
  </si>
  <si>
    <t>Richard Hanson</t>
  </si>
  <si>
    <t>INV-100977</t>
  </si>
  <si>
    <t>Christopher Reeves</t>
  </si>
  <si>
    <t>INV-100978</t>
  </si>
  <si>
    <t>Laura Jones</t>
  </si>
  <si>
    <t>INV-100979</t>
  </si>
  <si>
    <t>Harold Flores</t>
  </si>
  <si>
    <t>INV-100980</t>
  </si>
  <si>
    <t>Michael Landry</t>
  </si>
  <si>
    <t>INV-100981</t>
  </si>
  <si>
    <t>Christopher Turner</t>
  </si>
  <si>
    <t>INV-100982</t>
  </si>
  <si>
    <t>Katherine Nelson</t>
  </si>
  <si>
    <t>INV-100983</t>
  </si>
  <si>
    <t>Ashley Hill</t>
  </si>
  <si>
    <t>INV-100984</t>
  </si>
  <si>
    <t>Brenda Drake</t>
  </si>
  <si>
    <t>INV-100985</t>
  </si>
  <si>
    <t>John Rodriguez</t>
  </si>
  <si>
    <t>INV-100986</t>
  </si>
  <si>
    <t>Cassidy Baker</t>
  </si>
  <si>
    <t>INV-100987</t>
  </si>
  <si>
    <t>Cindy Owens</t>
  </si>
  <si>
    <t>INV-100988</t>
  </si>
  <si>
    <t>Ruth Harris</t>
  </si>
  <si>
    <t>INV-100989</t>
  </si>
  <si>
    <t>Brooke Rodriguez</t>
  </si>
  <si>
    <t>INV-100990</t>
  </si>
  <si>
    <t>Billy Woods</t>
  </si>
  <si>
    <t>INV-100991</t>
  </si>
  <si>
    <t>Vincent Moore</t>
  </si>
  <si>
    <t>INV-100992</t>
  </si>
  <si>
    <t>Brian Patel</t>
  </si>
  <si>
    <t>INV-100993</t>
  </si>
  <si>
    <t>Thomas Flynn</t>
  </si>
  <si>
    <t>INV-100994</t>
  </si>
  <si>
    <t>Tracy Gonzalez</t>
  </si>
  <si>
    <t>INV-100995</t>
  </si>
  <si>
    <t>Carly Austin</t>
  </si>
  <si>
    <t>INV-100996</t>
  </si>
  <si>
    <t>Ryan Hester</t>
  </si>
  <si>
    <t>INV-100997</t>
  </si>
  <si>
    <t>Nancy Mcmahon</t>
  </si>
  <si>
    <t>INV-100998</t>
  </si>
  <si>
    <t>Carol Williams</t>
  </si>
  <si>
    <t>INV-100999</t>
  </si>
  <si>
    <t>Erik Salas</t>
  </si>
  <si>
    <t>INV-101000</t>
  </si>
  <si>
    <t>INV-101001</t>
  </si>
  <si>
    <t>INV-101002</t>
  </si>
  <si>
    <t>INV-101003</t>
  </si>
  <si>
    <t>INV-101004</t>
  </si>
  <si>
    <t>Invoice ID</t>
  </si>
  <si>
    <t>Purchase Date</t>
  </si>
  <si>
    <t>Day of Purchase</t>
  </si>
  <si>
    <t>Full Name</t>
  </si>
  <si>
    <t>Age</t>
  </si>
  <si>
    <t>Gender</t>
  </si>
  <si>
    <t>City</t>
  </si>
  <si>
    <t>Product</t>
  </si>
  <si>
    <t>Quantity</t>
  </si>
  <si>
    <t>Unit Price</t>
  </si>
  <si>
    <t>Discount (%)</t>
  </si>
  <si>
    <t>Payment Method</t>
  </si>
  <si>
    <t>Department</t>
  </si>
  <si>
    <t>Category (VlookUp)</t>
  </si>
  <si>
    <t xml:space="preserve">Mansoura       </t>
  </si>
  <si>
    <t xml:space="preserve">           Hurghada</t>
  </si>
  <si>
    <t>Port                 Said</t>
  </si>
  <si>
    <t xml:space="preserve">Tanta          </t>
  </si>
  <si>
    <t xml:space="preserve">                 Luxor</t>
  </si>
  <si>
    <t>Sharm      El-Sheikh</t>
  </si>
  <si>
    <t>Planet</t>
  </si>
  <si>
    <t>Position</t>
  </si>
  <si>
    <t>Diameter</t>
  </si>
  <si>
    <t>Satellites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</si>
  <si>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</si>
  <si>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</si>
  <si>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</si>
  <si>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</si>
  <si>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</si>
  <si>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</si>
  <si>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</si>
  <si>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</si>
  <si>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</si>
  <si>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Full Name2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</si>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</sst>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dd"/>
    <numFmt numFmtId="167" formatCode="[$-F800]dddd\,\ mmmm\ dd\,\ yyyy"/>
  </numFmts>
  <fonts count="2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1"/>
      <name val="Cairo"/>
    </font>
    <font>
      <sz val="11"/>
      <color theme="1"/>
      <name val="Cairo"/>
    </font>
    <font>
      <sz val="8"/>
      <name val="Century Gothic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 applyProtection="1">
      <alignment horizontal="center" vertical="center" wrapText="1"/>
      <protection locked="0"/>
    </xf>
    <xf numFmtId="0" fontId="13" fillId="33" borderId="19" xfId="0" applyFont="1" applyFill="1" applyBorder="1"/>
    <xf numFmtId="0" fontId="0" fillId="34" borderId="19" xfId="0" applyFill="1" applyBorder="1"/>
    <xf numFmtId="0" fontId="0" fillId="0" borderId="19" xfId="0" applyBorder="1"/>
    <xf numFmtId="0" fontId="19" fillId="0" borderId="2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3" fillId="33" borderId="21" xfId="0" applyFont="1" applyFill="1" applyBorder="1"/>
    <xf numFmtId="0" fontId="0" fillId="34" borderId="21" xfId="0" applyFill="1" applyBorder="1"/>
    <xf numFmtId="0" fontId="0" fillId="0" borderId="21" xfId="0" applyBorder="1"/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2" fontId="19" fillId="0" borderId="0" xfId="0" applyNumberFormat="1" applyFont="1" applyAlignment="1">
      <alignment horizontal="center" vertical="center" wrapText="1"/>
    </xf>
    <xf numFmtId="167" fontId="19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3" fillId="33" borderId="19" xfId="0" applyFont="1" applyFill="1" applyBorder="1" applyAlignment="1">
      <alignment horizontal="center" vertical="center"/>
    </xf>
    <xf numFmtId="0" fontId="13" fillId="33" borderId="23" xfId="0" applyFont="1" applyFill="1" applyBorder="1" applyAlignment="1">
      <alignment horizontal="center" vertical="center"/>
    </xf>
    <xf numFmtId="43" fontId="0" fillId="0" borderId="0" xfId="42" applyFont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167" formatCode="[$-F800]dddd\,\ mmmm\ dd\,\ 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27" formatCode="dd/mm/yyyy\ hh:m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164" formatCode="dddd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167" formatCode="[$-F800]dddd\,\ mmmm\ dd\,\ 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numFmt numFmtId="164" formatCode="dddd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iro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84BD2A-E0A3-44F1-8C3F-C78C7BAE896B}" name="Table2" displayName="Table2" ref="A2:AF1006" totalsRowShown="0" headerRowDxfId="39" headerRowBorderDxfId="38" tableBorderDxfId="37">
  <autoFilter ref="A2:AF1006" xr:uid="{6E84BD2A-E0A3-44F1-8C3F-C78C7BAE896B}"/>
  <sortState xmlns:xlrd2="http://schemas.microsoft.com/office/spreadsheetml/2017/richdata2" ref="A3:AF1006">
    <sortCondition ref="A2:A1006"/>
  </sortState>
  <tableColumns count="32">
    <tableColumn id="3" xr3:uid="{09E01EC2-B01F-4556-9105-8F162E6B32C1}" name="Invoice ID" dataDxfId="26"/>
    <tableColumn id="16" xr3:uid="{3485F1B1-D487-4DB0-8A36-FDE9D4BCACE3}" name="Purchase Date" dataDxfId="24"/>
    <tableColumn id="2" xr3:uid="{5921C61C-7038-4092-8BBF-E8E0D6F1718F}" name="Day of Purchase" dataDxfId="25"/>
    <tableColumn id="4" xr3:uid="{358EACE6-97C3-4626-8AC8-A9B18C7D9714}" name="Full Name" dataDxfId="36"/>
    <tableColumn id="5" xr3:uid="{9404A7D2-2F6A-4866-BBF6-DE0DE2C95738}" name="Age" dataDxfId="35"/>
    <tableColumn id="6" xr3:uid="{0AD847B8-3697-4EE9-BB4D-3DD459611233}" name="Gender" dataDxfId="34"/>
    <tableColumn id="7" xr3:uid="{07DF6F08-4456-4916-911D-240574FE5721}" name="City" dataDxfId="33"/>
    <tableColumn id="8" xr3:uid="{0EFDE348-69E0-430A-89A4-3C3CCF59E775}" name="Product" dataDxfId="32"/>
    <tableColumn id="9" xr3:uid="{7F5250D6-2AA2-446C-BE9D-4C8FEA778B8E}" name="Category (VlookUp)" dataDxfId="18">
      <calculatedColumnFormula>VLOOKUP(Table2[[#This Row],[Product]],Table4[#All],2,0)</calculatedColumnFormula>
    </tableColumn>
    <tableColumn id="10" xr3:uid="{362744EB-1DFB-48D1-913C-4F189D8BE4B1}" name="Quantity" dataDxfId="31"/>
    <tableColumn id="11" xr3:uid="{561C52A5-47D8-43DB-AA03-35CFBBD77414}" name="Unit Price" dataDxfId="30"/>
    <tableColumn id="17" xr3:uid="{7FEC1675-5D12-4D9C-8E4E-2C6032A0D1CF}" name="Discount (%)" dataDxfId="29"/>
    <tableColumn id="12" xr3:uid="{DDF1C444-3BCE-4422-BFDD-EC789C457FA6}" name="Payment Method" dataDxfId="28"/>
    <tableColumn id="13" xr3:uid="{F1158482-E039-4DFD-9D84-C0FCD34D975B}" name="Department" dataDxfId="27"/>
    <tableColumn id="14" xr3:uid="{EC0AA311-8381-4377-BC80-7082C30292AB}" name="HLOOKUP" dataDxfId="16">
      <calculatedColumnFormula>HLOOKUP(Table2[[#This Row],[Product]],lookUp!$A$20:$K$21,2,0)</calculatedColumnFormula>
    </tableColumn>
    <tableColumn id="21" xr3:uid="{40A5A93D-B8BC-487F-956A-D4CC14B51342}" name="XLOOKUP" dataDxfId="15">
      <calculatedColumnFormula>_xlfn.XLOOKUP(Table2[[#This Row],[Product]],Table4[Product],Table4[Category])</calculatedColumnFormula>
    </tableColumn>
    <tableColumn id="25" xr3:uid="{D8287ADE-8708-45B3-9F5A-C8DCDB4D2D4C}" name="Full Name2" dataDxfId="17"/>
    <tableColumn id="15" xr3:uid="{6D4A0375-8AAB-4C09-B062-8F123006C422}" name="LEFT" dataDxfId="14">
      <calculatedColumnFormula>LEFT(Table2[[#This Row],[Full Name2]], 3)</calculatedColumnFormula>
    </tableColumn>
    <tableColumn id="26" xr3:uid="{818C3B9D-E13A-4651-A202-C319E75CC81D}" name="RIGHT" dataDxfId="13">
      <calculatedColumnFormula>RIGHT(Table2[[#This Row],[Full Name2]],3)</calculatedColumnFormula>
    </tableColumn>
    <tableColumn id="31" xr3:uid="{5E7500BC-1EA7-4271-9BCC-4E094D9B83C4}" name="MID" dataDxfId="12">
      <calculatedColumnFormula>MID(Table2[[#This Row],[Full Name2]],3,3)</calculatedColumnFormula>
    </tableColumn>
    <tableColumn id="32" xr3:uid="{EB37422D-E28B-4BA5-BDFE-D25D566D277E}" name="CONCATENATE" dataDxfId="11">
      <calculatedColumnFormula>CONCATENATE(Table2[[#This Row],[Full Name2]]," - ",Table2[[#This Row],[Department]])</calculatedColumnFormula>
    </tableColumn>
    <tableColumn id="33" xr3:uid="{26B2D87B-E5F0-4402-BD6D-7DB27C634702}" name="TEXTJOIN" dataDxfId="10">
      <calculatedColumnFormula>_xlfn.TEXTJOIN(",",TRUE,Table2[[#This Row],[LEFT]],Table2[[#This Row],[MID]],Table2[[#This Row],[RIGHT]])</calculatedColumnFormula>
    </tableColumn>
    <tableColumn id="34" xr3:uid="{F46C87AC-5676-4000-A017-C7C921A934DC}" name="UPPER" dataDxfId="9">
      <calculatedColumnFormula>UPPER(Table2[[#This Row],[MID]])</calculatedColumnFormula>
    </tableColumn>
    <tableColumn id="35" xr3:uid="{D215B005-3F0F-4774-9E09-2D81ACA74583}" name="LOWER" dataDxfId="8">
      <calculatedColumnFormula>LOWER(Table2[[#This Row],[Full Name2]])</calculatedColumnFormula>
    </tableColumn>
    <tableColumn id="36" xr3:uid="{EFD65D20-52F4-4657-81E6-9D00BCCB044F}" name="PROPER" dataDxfId="7">
      <calculatedColumnFormula>PROPER(Table2[[#This Row],[LOWER]])</calculatedColumnFormula>
    </tableColumn>
    <tableColumn id="37" xr3:uid="{677A560E-92B1-48A0-B236-B19AAB5CA105}" name="TRIM" dataDxfId="6">
      <calculatedColumnFormula>TRIM(Table2[[#This Row],[City]])</calculatedColumnFormula>
    </tableColumn>
    <tableColumn id="38" xr3:uid="{93AC796B-4111-492A-97D0-5DE76698CE77}" name="LEN" dataDxfId="5">
      <calculatedColumnFormula>LEN(Table2[[#This Row],[PROPER]])</calculatedColumnFormula>
    </tableColumn>
    <tableColumn id="39" xr3:uid="{44E01495-214E-4B33-9D2C-C4D40A561474}" name="TODAY" dataDxfId="4">
      <calculatedColumnFormula>TODAY()</calculatedColumnFormula>
    </tableColumn>
    <tableColumn id="18" xr3:uid="{BDE6DD99-E973-4BDF-B710-CB32E2AEDA6A}" name="Date" dataDxfId="3">
      <calculatedColumnFormula>DATE(AJ3,AI3,AH3)</calculatedColumnFormula>
    </tableColumn>
    <tableColumn id="40" xr3:uid="{68A8235D-C5B6-43F9-986D-A81C8C2DB8CA}" name="NOW" dataDxfId="2">
      <calculatedColumnFormula>NOW()</calculatedColumnFormula>
    </tableColumn>
    <tableColumn id="41" xr3:uid="{F2F37A6B-2188-4201-A411-D8C630AC24DF}" name="EOMONTH" dataDxfId="1">
      <calculatedColumnFormula>EOMONTH(Table2[[#This Row],[Date]],1)</calculatedColumnFormula>
    </tableColumn>
    <tableColumn id="27" xr3:uid="{C65F4D1E-EA54-4F24-97AA-FCFAF139C5A5}" name="DateDiff" dataDxfId="0">
      <calculatedColumnFormula>DATEDIF(Table2[[#This Row],[Date]],Table2[[#This Row],[EOMONTH]], "d")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E11269-C8EE-4605-9F2A-50434F51A224}" name="Table4" displayName="Table4" ref="A1:B11" totalsRowShown="0">
  <autoFilter ref="A1:B11" xr:uid="{12E11269-C8EE-4605-9F2A-50434F51A224}"/>
  <tableColumns count="2">
    <tableColumn id="1" xr3:uid="{FA91D9D1-5035-4C67-B984-F0126019E86C}" name="Product"/>
    <tableColumn id="2" xr3:uid="{82827B9A-5710-4064-BB92-EE1CE7E8CD78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D7F20-CC32-451F-BBBB-7546FC04A78A}" name="Table1" displayName="Table1" ref="B2:D11" totalsRowShown="0" headerRowDxfId="20" dataDxfId="19">
  <autoFilter ref="B2:D11" xr:uid="{19ED7F20-CC32-451F-BBBB-7546FC04A78A}"/>
  <tableColumns count="3">
    <tableColumn id="1" xr3:uid="{F8E5E3C3-0279-41C7-9A20-0E37BFF0B1F4}" name="Planet" dataDxfId="23"/>
    <tableColumn id="3" xr3:uid="{7DCCD5B0-CA1B-4724-AB73-BB238F2B6697}" name="Diameter" dataDxfId="22"/>
    <tableColumn id="4" xr3:uid="{42E1FDD5-AA3F-4C4D-9632-AE30C3CAEDE8}" name="Satellites" dataDxfId="21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79E2-EF72-4A78-B4A4-9FB03FDD4E32}">
  <dimension ref="A1:AJ8529"/>
  <sheetViews>
    <sheetView tabSelected="1" zoomScaleNormal="100" workbookViewId="0">
      <selection activeCell="A7" sqref="A7"/>
    </sheetView>
  </sheetViews>
  <sheetFormatPr defaultRowHeight="0" customHeight="1" zeroHeight="1" x14ac:dyDescent="0.3"/>
  <cols>
    <col min="1" max="1" width="13.875" bestFit="1" customWidth="1"/>
    <col min="2" max="2" width="17.75" bestFit="1" customWidth="1"/>
    <col min="3" max="3" width="19.375" bestFit="1" customWidth="1"/>
    <col min="4" max="4" width="18.625" bestFit="1" customWidth="1"/>
    <col min="5" max="5" width="9" bestFit="1" customWidth="1"/>
    <col min="6" max="6" width="11.875" bestFit="1" customWidth="1"/>
    <col min="7" max="7" width="18.375" customWidth="1"/>
    <col min="8" max="8" width="12.375" bestFit="1" customWidth="1"/>
    <col min="9" max="9" width="24" customWidth="1"/>
    <col min="10" max="10" width="13.125" bestFit="1" customWidth="1"/>
    <col min="11" max="11" width="13.875" bestFit="1" customWidth="1"/>
    <col min="12" max="12" width="16.125" bestFit="1" customWidth="1"/>
    <col min="13" max="13" width="20.125" bestFit="1" customWidth="1"/>
    <col min="14" max="14" width="15.75" bestFit="1" customWidth="1"/>
    <col min="15" max="15" width="12.75" bestFit="1" customWidth="1"/>
    <col min="16" max="16" width="14" bestFit="1" customWidth="1"/>
    <col min="17" max="17" width="20.5" customWidth="1"/>
    <col min="18" max="18" width="10" customWidth="1"/>
    <col min="19" max="19" width="10.875" bestFit="1" customWidth="1"/>
    <col min="20" max="20" width="9.375" bestFit="1" customWidth="1"/>
    <col min="21" max="21" width="18.25" bestFit="1" customWidth="1"/>
    <col min="22" max="22" width="13.75" bestFit="1" customWidth="1"/>
    <col min="23" max="23" width="11.75" bestFit="1" customWidth="1"/>
    <col min="24" max="24" width="12.125" bestFit="1" customWidth="1"/>
    <col min="25" max="25" width="12.75" bestFit="1" customWidth="1"/>
    <col min="26" max="26" width="10.125" bestFit="1" customWidth="1"/>
    <col min="27" max="27" width="9.375" bestFit="1" customWidth="1"/>
    <col min="28" max="28" width="11.75" bestFit="1" customWidth="1"/>
    <col min="29" max="29" width="17.125" customWidth="1"/>
    <col min="30" max="30" width="16.25" bestFit="1" customWidth="1"/>
    <col min="31" max="31" width="19.5" customWidth="1"/>
    <col min="32" max="32" width="12.75" bestFit="1" customWidth="1"/>
  </cols>
  <sheetData>
    <row r="1" spans="1:36" ht="33.75" customHeight="1" thickBot="1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21" t="s">
        <v>7</v>
      </c>
      <c r="P1" s="22"/>
      <c r="Q1" s="23" t="s">
        <v>20</v>
      </c>
      <c r="R1" s="23"/>
      <c r="S1" s="23"/>
      <c r="T1" s="23"/>
      <c r="U1" s="23"/>
      <c r="V1" s="23"/>
      <c r="W1" s="23"/>
      <c r="X1" s="23"/>
      <c r="Y1" s="23"/>
      <c r="Z1" s="23"/>
      <c r="AA1" s="24"/>
      <c r="AB1" s="23" t="s">
        <v>24</v>
      </c>
      <c r="AC1" s="23"/>
      <c r="AD1" s="23"/>
      <c r="AE1" s="23"/>
      <c r="AF1" s="24"/>
    </row>
    <row r="2" spans="1:36" ht="33.75" customHeight="1" thickBot="1" x14ac:dyDescent="0.35">
      <c r="A2" s="16" t="s">
        <v>2056</v>
      </c>
      <c r="B2" s="2" t="s">
        <v>2057</v>
      </c>
      <c r="C2" s="2" t="s">
        <v>2058</v>
      </c>
      <c r="D2" s="2" t="s">
        <v>2059</v>
      </c>
      <c r="E2" s="2" t="s">
        <v>2060</v>
      </c>
      <c r="F2" s="2" t="s">
        <v>2061</v>
      </c>
      <c r="G2" s="2" t="s">
        <v>2062</v>
      </c>
      <c r="H2" s="2" t="s">
        <v>2063</v>
      </c>
      <c r="I2" s="2" t="s">
        <v>2069</v>
      </c>
      <c r="J2" s="2" t="s">
        <v>2064</v>
      </c>
      <c r="K2" s="2" t="s">
        <v>2065</v>
      </c>
      <c r="L2" s="2" t="s">
        <v>2066</v>
      </c>
      <c r="M2" s="2" t="s">
        <v>2067</v>
      </c>
      <c r="N2" s="3" t="s">
        <v>2068</v>
      </c>
      <c r="O2" s="1" t="s">
        <v>8</v>
      </c>
      <c r="P2" s="3" t="s">
        <v>9</v>
      </c>
      <c r="Q2" s="2" t="s">
        <v>2089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18</v>
      </c>
      <c r="AA2" s="3" t="s">
        <v>19</v>
      </c>
      <c r="AB2" s="2" t="s">
        <v>21</v>
      </c>
      <c r="AC2" s="2" t="s">
        <v>2090</v>
      </c>
      <c r="AD2" s="2" t="s">
        <v>22</v>
      </c>
      <c r="AE2" s="2" t="s">
        <v>23</v>
      </c>
      <c r="AF2" s="2" t="s">
        <v>26</v>
      </c>
    </row>
    <row r="3" spans="1:36" ht="33.75" customHeight="1" x14ac:dyDescent="0.3">
      <c r="A3" s="17" t="s">
        <v>27</v>
      </c>
      <c r="B3" s="26">
        <v>45597</v>
      </c>
      <c r="C3" s="5" t="s">
        <v>0</v>
      </c>
      <c r="D3" s="6" t="s">
        <v>28</v>
      </c>
      <c r="E3" s="7">
        <v>28</v>
      </c>
      <c r="F3" s="7" t="s">
        <v>29</v>
      </c>
      <c r="G3" s="12" t="s">
        <v>2070</v>
      </c>
      <c r="H3" s="7" t="s">
        <v>31</v>
      </c>
      <c r="I3" s="7" t="str">
        <f>VLOOKUP(Table2[[#This Row],[Product]],Table4[#All],2,0)</f>
        <v>Winter Wear</v>
      </c>
      <c r="J3" s="7">
        <v>1</v>
      </c>
      <c r="K3" s="7">
        <v>201</v>
      </c>
      <c r="L3" s="7">
        <v>0.15</v>
      </c>
      <c r="M3" s="7" t="s">
        <v>33</v>
      </c>
      <c r="N3" s="8" t="s">
        <v>34</v>
      </c>
      <c r="O3" s="4" t="str">
        <f>HLOOKUP(Table2[[#This Row],[Product]],lookUp!$A$20:$K$21,2,0)</f>
        <v>Winter Wear</v>
      </c>
      <c r="P3" s="8" t="str">
        <f>_xlfn.XLOOKUP(Table2[[#This Row],[Product]],Table4[Product],Table4[Category])</f>
        <v>Winter Wear</v>
      </c>
      <c r="Q3" s="6" t="s">
        <v>28</v>
      </c>
      <c r="R3" s="32" t="str">
        <f>LEFT(Table2[[#This Row],[Full Name2]], 3)</f>
        <v>Lin</v>
      </c>
      <c r="S3" s="7" t="str">
        <f>RIGHT(Table2[[#This Row],[Full Name2]],3)</f>
        <v>son</v>
      </c>
      <c r="T3" s="7" t="str">
        <f>MID(Table2[[#This Row],[Full Name2]],3,3)</f>
        <v>nda</v>
      </c>
      <c r="U3" s="7" t="str">
        <f>CONCATENATE(Table2[[#This Row],[Full Name2]]," - ",Table2[[#This Row],[Department]])</f>
        <v>Linda Morrison - Men</v>
      </c>
      <c r="V3" s="7" t="str">
        <f>_xlfn.TEXTJOIN(",",TRUE,Table2[[#This Row],[LEFT]],Table2[[#This Row],[MID]],Table2[[#This Row],[RIGHT]])</f>
        <v>Lin,nda,son</v>
      </c>
      <c r="W3" s="7" t="str">
        <f>UPPER(Table2[[#This Row],[MID]])</f>
        <v>NDA</v>
      </c>
      <c r="X3" s="7" t="str">
        <f>LOWER(Table2[[#This Row],[Full Name2]])</f>
        <v>linda morrison</v>
      </c>
      <c r="Y3" s="7" t="str">
        <f>PROPER(Table2[[#This Row],[LOWER]])</f>
        <v>Linda Morrison</v>
      </c>
      <c r="Z3" s="7" t="str">
        <f>TRIM(Table2[[#This Row],[City]])</f>
        <v>Mansoura</v>
      </c>
      <c r="AA3" s="8">
        <f>LEN(Table2[[#This Row],[PROPER]])</f>
        <v>14</v>
      </c>
      <c r="AB3" s="5">
        <f t="shared" ref="AB3:AB66" ca="1" si="0">TODAY()</f>
        <v>45776</v>
      </c>
      <c r="AC3" s="5">
        <f t="shared" ref="AC3:AC66" si="1">DATE(AJ3,AI3,AH3)</f>
        <v>45597</v>
      </c>
      <c r="AD3" s="25">
        <f t="shared" ref="AD3:AD66" ca="1" si="2">NOW()</f>
        <v>45776.278505671296</v>
      </c>
      <c r="AE3" s="26">
        <f>EOMONTH(Table2[[#This Row],[Date]],1)</f>
        <v>45657</v>
      </c>
      <c r="AF3" s="11">
        <f>DATEDIF(Table2[[#This Row],[Date]],Table2[[#This Row],[EOMONTH]], "d")</f>
        <v>60</v>
      </c>
      <c r="AH3">
        <v>1</v>
      </c>
      <c r="AI3">
        <v>11</v>
      </c>
      <c r="AJ3">
        <v>2024</v>
      </c>
    </row>
    <row r="4" spans="1:36" ht="33.75" customHeight="1" x14ac:dyDescent="0.3">
      <c r="A4" s="17" t="s">
        <v>35</v>
      </c>
      <c r="B4" s="26">
        <v>45704</v>
      </c>
      <c r="C4" s="5" t="s">
        <v>1</v>
      </c>
      <c r="D4" s="6" t="s">
        <v>36</v>
      </c>
      <c r="E4" s="7">
        <v>39</v>
      </c>
      <c r="F4" s="7" t="s">
        <v>29</v>
      </c>
      <c r="G4" s="7" t="s">
        <v>2071</v>
      </c>
      <c r="H4" s="7" t="s">
        <v>38</v>
      </c>
      <c r="I4" s="7" t="str">
        <f>VLOOKUP(Table2[[#This Row],[Product]],Table4[#All],2,0)</f>
        <v>Casual Wear</v>
      </c>
      <c r="J4" s="7">
        <v>4</v>
      </c>
      <c r="K4" s="7">
        <v>1093</v>
      </c>
      <c r="L4" s="7">
        <v>0.1</v>
      </c>
      <c r="M4" s="7" t="s">
        <v>33</v>
      </c>
      <c r="N4" s="8" t="s">
        <v>40</v>
      </c>
      <c r="O4" s="4" t="str">
        <f>HLOOKUP(Table2[[#This Row],[Product]],lookUp!$A$20:$K$21,2,0)</f>
        <v>Casual Wear</v>
      </c>
      <c r="P4" s="8" t="str">
        <f>_xlfn.XLOOKUP(Table2[[#This Row],[Product]],Table4[Product],Table4[Category])</f>
        <v>Casual Wear</v>
      </c>
      <c r="Q4" s="6" t="s">
        <v>36</v>
      </c>
      <c r="R4" s="32" t="str">
        <f>LEFT(Table2[[#This Row],[Full Name2]], 3)</f>
        <v>Gre</v>
      </c>
      <c r="S4" s="7" t="str">
        <f>RIGHT(Table2[[#This Row],[Full Name2]],3)</f>
        <v>ngs</v>
      </c>
      <c r="T4" s="7" t="str">
        <f>MID(Table2[[#This Row],[Full Name2]],3,3)</f>
        <v>ego</v>
      </c>
      <c r="U4" s="7" t="str">
        <f>CONCATENATE(Table2[[#This Row],[Full Name2]]," - ",Table2[[#This Row],[Department]])</f>
        <v>Gregory Cummings - Women</v>
      </c>
      <c r="V4" s="7" t="str">
        <f>_xlfn.TEXTJOIN(",",TRUE,Table2[[#This Row],[LEFT]],Table2[[#This Row],[MID]],Table2[[#This Row],[RIGHT]])</f>
        <v>Gre,ego,ngs</v>
      </c>
      <c r="W4" s="7" t="str">
        <f>UPPER(Table2[[#This Row],[MID]])</f>
        <v>EGO</v>
      </c>
      <c r="X4" s="7" t="str">
        <f>LOWER(Table2[[#This Row],[Full Name2]])</f>
        <v>gregory cummings</v>
      </c>
      <c r="Y4" s="7" t="str">
        <f>PROPER(Table2[[#This Row],[LOWER]])</f>
        <v>Gregory Cummings</v>
      </c>
      <c r="Z4" s="7" t="str">
        <f>TRIM(Table2[[#This Row],[City]])</f>
        <v>Hurghada</v>
      </c>
      <c r="AA4" s="8">
        <f>LEN(Table2[[#This Row],[PROPER]])</f>
        <v>16</v>
      </c>
      <c r="AB4" s="5">
        <f t="shared" ca="1" si="0"/>
        <v>45776</v>
      </c>
      <c r="AC4" s="5">
        <f t="shared" si="1"/>
        <v>45704</v>
      </c>
      <c r="AD4" s="25">
        <f t="shared" ca="1" si="2"/>
        <v>45776.278505671296</v>
      </c>
      <c r="AE4" s="26">
        <f>EOMONTH(Table2[[#This Row],[Date]],1)</f>
        <v>45747</v>
      </c>
      <c r="AF4" s="11">
        <f>DATEDIF(Table2[[#This Row],[Date]],Table2[[#This Row],[EOMONTH]], "d")</f>
        <v>43</v>
      </c>
      <c r="AH4">
        <v>16</v>
      </c>
      <c r="AI4">
        <v>2</v>
      </c>
      <c r="AJ4">
        <v>2025</v>
      </c>
    </row>
    <row r="5" spans="1:36" ht="33.75" customHeight="1" x14ac:dyDescent="0.3">
      <c r="A5" s="17" t="s">
        <v>41</v>
      </c>
      <c r="B5" s="26">
        <v>45607</v>
      </c>
      <c r="C5" s="5" t="s">
        <v>4</v>
      </c>
      <c r="D5" s="6" t="s">
        <v>42</v>
      </c>
      <c r="E5" s="7">
        <v>54</v>
      </c>
      <c r="F5" s="7" t="s">
        <v>43</v>
      </c>
      <c r="G5" s="7" t="s">
        <v>44</v>
      </c>
      <c r="H5" s="7" t="s">
        <v>45</v>
      </c>
      <c r="I5" s="7" t="str">
        <f>VLOOKUP(Table2[[#This Row],[Product]],Table4[#All],2,0)</f>
        <v>Sportswear</v>
      </c>
      <c r="J5" s="7">
        <v>2</v>
      </c>
      <c r="K5" s="7">
        <v>852</v>
      </c>
      <c r="L5" s="7">
        <v>0</v>
      </c>
      <c r="M5" s="7" t="s">
        <v>47</v>
      </c>
      <c r="N5" s="8" t="s">
        <v>48</v>
      </c>
      <c r="O5" s="4" t="str">
        <f>HLOOKUP(Table2[[#This Row],[Product]],lookUp!$A$20:$K$21,2,0)</f>
        <v>Sportswear</v>
      </c>
      <c r="P5" s="8" t="str">
        <f>_xlfn.XLOOKUP(Table2[[#This Row],[Product]],Table4[Product],Table4[Category])</f>
        <v>Sportswear</v>
      </c>
      <c r="Q5" s="6" t="s">
        <v>42</v>
      </c>
      <c r="R5" s="32" t="str">
        <f>LEFT(Table2[[#This Row],[Full Name2]], 3)</f>
        <v>Jul</v>
      </c>
      <c r="S5" s="7" t="str">
        <f>RIGHT(Table2[[#This Row],[Full Name2]],3)</f>
        <v>ams</v>
      </c>
      <c r="T5" s="7" t="str">
        <f>MID(Table2[[#This Row],[Full Name2]],3,3)</f>
        <v>lie</v>
      </c>
      <c r="U5" s="7" t="str">
        <f>CONCATENATE(Table2[[#This Row],[Full Name2]]," - ",Table2[[#This Row],[Department]])</f>
        <v>Julie Williams - Kids</v>
      </c>
      <c r="V5" s="7" t="str">
        <f>_xlfn.TEXTJOIN(",",TRUE,Table2[[#This Row],[LEFT]],Table2[[#This Row],[MID]],Table2[[#This Row],[RIGHT]])</f>
        <v>Jul,lie,ams</v>
      </c>
      <c r="W5" s="7" t="str">
        <f>UPPER(Table2[[#This Row],[MID]])</f>
        <v>LIE</v>
      </c>
      <c r="X5" s="7" t="str">
        <f>LOWER(Table2[[#This Row],[Full Name2]])</f>
        <v>julie williams</v>
      </c>
      <c r="Y5" s="7" t="str">
        <f>PROPER(Table2[[#This Row],[LOWER]])</f>
        <v>Julie Williams</v>
      </c>
      <c r="Z5" s="7" t="str">
        <f>TRIM(Table2[[#This Row],[City]])</f>
        <v>Alexandria</v>
      </c>
      <c r="AA5" s="8">
        <f>LEN(Table2[[#This Row],[PROPER]])</f>
        <v>14</v>
      </c>
      <c r="AB5" s="5">
        <f t="shared" ca="1" si="0"/>
        <v>45776</v>
      </c>
      <c r="AC5" s="5">
        <f t="shared" si="1"/>
        <v>45607</v>
      </c>
      <c r="AD5" s="25">
        <f t="shared" ca="1" si="2"/>
        <v>45776.278505671296</v>
      </c>
      <c r="AE5" s="26">
        <f>EOMONTH(Table2[[#This Row],[Date]],1)</f>
        <v>45657</v>
      </c>
      <c r="AF5" s="11">
        <f>DATEDIF(Table2[[#This Row],[Date]],Table2[[#This Row],[EOMONTH]], "d")</f>
        <v>50</v>
      </c>
      <c r="AH5">
        <v>11</v>
      </c>
      <c r="AI5">
        <v>11</v>
      </c>
      <c r="AJ5">
        <v>2024</v>
      </c>
    </row>
    <row r="6" spans="1:36" ht="33.75" customHeight="1" x14ac:dyDescent="0.3">
      <c r="A6" s="17" t="s">
        <v>49</v>
      </c>
      <c r="B6" s="26">
        <v>45632</v>
      </c>
      <c r="C6" s="5" t="s">
        <v>0</v>
      </c>
      <c r="D6" s="6" t="s">
        <v>50</v>
      </c>
      <c r="E6" s="7">
        <v>60</v>
      </c>
      <c r="F6" s="7" t="s">
        <v>43</v>
      </c>
      <c r="G6" s="7" t="s">
        <v>44</v>
      </c>
      <c r="H6" s="7" t="s">
        <v>51</v>
      </c>
      <c r="I6" s="7" t="str">
        <f>VLOOKUP(Table2[[#This Row],[Product]],Table4[#All],2,0)</f>
        <v>Formal Wear</v>
      </c>
      <c r="J6" s="7">
        <v>3</v>
      </c>
      <c r="K6" s="7">
        <v>1194</v>
      </c>
      <c r="L6" s="7">
        <v>0.1</v>
      </c>
      <c r="M6" s="7" t="s">
        <v>33</v>
      </c>
      <c r="N6" s="8" t="s">
        <v>48</v>
      </c>
      <c r="O6" s="4" t="str">
        <f>HLOOKUP(Table2[[#This Row],[Product]],lookUp!$A$20:$K$21,2,0)</f>
        <v>Formal Wear</v>
      </c>
      <c r="P6" s="8" t="str">
        <f>_xlfn.XLOOKUP(Table2[[#This Row],[Product]],Table4[Product],Table4[Category])</f>
        <v>Formal Wear</v>
      </c>
      <c r="Q6" s="6" t="s">
        <v>50</v>
      </c>
      <c r="R6" s="32" t="str">
        <f>LEFT(Table2[[#This Row],[Full Name2]], 3)</f>
        <v>Ani</v>
      </c>
      <c r="S6" s="7" t="str">
        <f>RIGHT(Table2[[#This Row],[Full Name2]],3)</f>
        <v>ace</v>
      </c>
      <c r="T6" s="7" t="str">
        <f>MID(Table2[[#This Row],[Full Name2]],3,3)</f>
        <v>ita</v>
      </c>
      <c r="U6" s="7" t="str">
        <f>CONCATENATE(Table2[[#This Row],[Full Name2]]," - ",Table2[[#This Row],[Department]])</f>
        <v>Anita Wallace - Kids</v>
      </c>
      <c r="V6" s="7" t="str">
        <f>_xlfn.TEXTJOIN(",",TRUE,Table2[[#This Row],[LEFT]],Table2[[#This Row],[MID]],Table2[[#This Row],[RIGHT]])</f>
        <v>Ani,ita,ace</v>
      </c>
      <c r="W6" s="7" t="str">
        <f>UPPER(Table2[[#This Row],[MID]])</f>
        <v>ITA</v>
      </c>
      <c r="X6" s="7" t="str">
        <f>LOWER(Table2[[#This Row],[Full Name2]])</f>
        <v>anita wallace</v>
      </c>
      <c r="Y6" s="7" t="str">
        <f>PROPER(Table2[[#This Row],[LOWER]])</f>
        <v>Anita Wallace</v>
      </c>
      <c r="Z6" s="7" t="str">
        <f>TRIM(Table2[[#This Row],[City]])</f>
        <v>Alexandria</v>
      </c>
      <c r="AA6" s="8">
        <f>LEN(Table2[[#This Row],[PROPER]])</f>
        <v>13</v>
      </c>
      <c r="AB6" s="5">
        <f t="shared" ca="1" si="0"/>
        <v>45776</v>
      </c>
      <c r="AC6" s="5">
        <f t="shared" si="1"/>
        <v>45632</v>
      </c>
      <c r="AD6" s="25">
        <f t="shared" ca="1" si="2"/>
        <v>45776.278505671296</v>
      </c>
      <c r="AE6" s="26">
        <f>EOMONTH(Table2[[#This Row],[Date]],1)</f>
        <v>45688</v>
      </c>
      <c r="AF6" s="11">
        <f>DATEDIF(Table2[[#This Row],[Date]],Table2[[#This Row],[EOMONTH]], "d")</f>
        <v>56</v>
      </c>
      <c r="AH6">
        <v>6</v>
      </c>
      <c r="AI6">
        <v>12</v>
      </c>
      <c r="AJ6">
        <v>2024</v>
      </c>
    </row>
    <row r="7" spans="1:36" ht="33.75" customHeight="1" x14ac:dyDescent="0.3">
      <c r="A7" s="17" t="s">
        <v>53</v>
      </c>
      <c r="B7" s="26">
        <v>45516</v>
      </c>
      <c r="C7" s="5" t="s">
        <v>4</v>
      </c>
      <c r="D7" s="6" t="s">
        <v>54</v>
      </c>
      <c r="E7" s="7">
        <v>42</v>
      </c>
      <c r="F7" s="7" t="s">
        <v>43</v>
      </c>
      <c r="G7" s="7" t="s">
        <v>30</v>
      </c>
      <c r="H7" s="7" t="s">
        <v>55</v>
      </c>
      <c r="I7" s="7" t="str">
        <f>VLOOKUP(Table2[[#This Row],[Product]],Table4[#All],2,0)</f>
        <v>Summer Wear</v>
      </c>
      <c r="J7" s="7">
        <v>1</v>
      </c>
      <c r="K7" s="7">
        <v>488</v>
      </c>
      <c r="L7" s="7">
        <v>0.05</v>
      </c>
      <c r="M7" s="7" t="s">
        <v>57</v>
      </c>
      <c r="N7" s="8" t="s">
        <v>40</v>
      </c>
      <c r="O7" s="4" t="str">
        <f>HLOOKUP(Table2[[#This Row],[Product]],lookUp!$A$20:$K$21,2,0)</f>
        <v>Summer Wear</v>
      </c>
      <c r="P7" s="8" t="str">
        <f>_xlfn.XLOOKUP(Table2[[#This Row],[Product]],Table4[Product],Table4[Category])</f>
        <v>Summer Wear</v>
      </c>
      <c r="Q7" s="6" t="s">
        <v>54</v>
      </c>
      <c r="R7" s="32" t="str">
        <f>LEFT(Table2[[#This Row],[Full Name2]], 3)</f>
        <v>Mon</v>
      </c>
      <c r="S7" s="7" t="str">
        <f>RIGHT(Table2[[#This Row],[Full Name2]],3)</f>
        <v>son</v>
      </c>
      <c r="T7" s="7" t="str">
        <f>MID(Table2[[#This Row],[Full Name2]],3,3)</f>
        <v>nic</v>
      </c>
      <c r="U7" s="7" t="str">
        <f>CONCATENATE(Table2[[#This Row],[Full Name2]]," - ",Table2[[#This Row],[Department]])</f>
        <v>Monica Wilson - Women</v>
      </c>
      <c r="V7" s="7" t="str">
        <f>_xlfn.TEXTJOIN(",",TRUE,Table2[[#This Row],[LEFT]],Table2[[#This Row],[MID]],Table2[[#This Row],[RIGHT]])</f>
        <v>Mon,nic,son</v>
      </c>
      <c r="W7" s="7" t="str">
        <f>UPPER(Table2[[#This Row],[MID]])</f>
        <v>NIC</v>
      </c>
      <c r="X7" s="7" t="str">
        <f>LOWER(Table2[[#This Row],[Full Name2]])</f>
        <v>monica wilson</v>
      </c>
      <c r="Y7" s="7" t="str">
        <f>PROPER(Table2[[#This Row],[LOWER]])</f>
        <v>Monica Wilson</v>
      </c>
      <c r="Z7" s="7" t="str">
        <f>TRIM(Table2[[#This Row],[City]])</f>
        <v>Mansoura</v>
      </c>
      <c r="AA7" s="8">
        <f>LEN(Table2[[#This Row],[PROPER]])</f>
        <v>13</v>
      </c>
      <c r="AB7" s="5">
        <f t="shared" ca="1" si="0"/>
        <v>45776</v>
      </c>
      <c r="AC7" s="5">
        <f t="shared" si="1"/>
        <v>45516</v>
      </c>
      <c r="AD7" s="25">
        <f t="shared" ca="1" si="2"/>
        <v>45776.278505671296</v>
      </c>
      <c r="AE7" s="26">
        <f>EOMONTH(Table2[[#This Row],[Date]],1)</f>
        <v>45565</v>
      </c>
      <c r="AF7" s="11">
        <f>DATEDIF(Table2[[#This Row],[Date]],Table2[[#This Row],[EOMONTH]], "d")</f>
        <v>49</v>
      </c>
      <c r="AH7">
        <v>12</v>
      </c>
      <c r="AI7">
        <v>8</v>
      </c>
      <c r="AJ7">
        <v>2024</v>
      </c>
    </row>
    <row r="8" spans="1:36" ht="33.75" customHeight="1" x14ac:dyDescent="0.3">
      <c r="A8" s="17" t="s">
        <v>58</v>
      </c>
      <c r="B8" s="26">
        <v>45623</v>
      </c>
      <c r="C8" s="5" t="s">
        <v>3</v>
      </c>
      <c r="D8" s="6" t="s">
        <v>59</v>
      </c>
      <c r="E8" s="7">
        <v>40</v>
      </c>
      <c r="F8" s="7" t="s">
        <v>43</v>
      </c>
      <c r="G8" s="7" t="s">
        <v>2072</v>
      </c>
      <c r="H8" s="7" t="s">
        <v>61</v>
      </c>
      <c r="I8" s="7" t="str">
        <f>VLOOKUP(Table2[[#This Row],[Product]],Table4[#All],2,0)</f>
        <v>Casual Wear</v>
      </c>
      <c r="J8" s="7">
        <v>5</v>
      </c>
      <c r="K8" s="7">
        <v>787</v>
      </c>
      <c r="L8" s="7">
        <v>0.15</v>
      </c>
      <c r="M8" s="7" t="s">
        <v>57</v>
      </c>
      <c r="N8" s="8" t="s">
        <v>40</v>
      </c>
      <c r="O8" s="4" t="str">
        <f>HLOOKUP(Table2[[#This Row],[Product]],lookUp!$A$20:$K$21,2,0)</f>
        <v>Casual Wear</v>
      </c>
      <c r="P8" s="8" t="str">
        <f>_xlfn.XLOOKUP(Table2[[#This Row],[Product]],Table4[Product],Table4[Category])</f>
        <v>Casual Wear</v>
      </c>
      <c r="Q8" s="6" t="s">
        <v>59</v>
      </c>
      <c r="R8" s="32" t="str">
        <f>LEFT(Table2[[#This Row],[Full Name2]], 3)</f>
        <v>Joh</v>
      </c>
      <c r="S8" s="7" t="str">
        <f>RIGHT(Table2[[#This Row],[Full Name2]],3)</f>
        <v>ill</v>
      </c>
      <c r="T8" s="7" t="str">
        <f>MID(Table2[[#This Row],[Full Name2]],3,3)</f>
        <v>hnn</v>
      </c>
      <c r="U8" s="7" t="str">
        <f>CONCATENATE(Table2[[#This Row],[Full Name2]]," - ",Table2[[#This Row],[Department]])</f>
        <v>Johnny Gill - Women</v>
      </c>
      <c r="V8" s="7" t="str">
        <f>_xlfn.TEXTJOIN(",",TRUE,Table2[[#This Row],[LEFT]],Table2[[#This Row],[MID]],Table2[[#This Row],[RIGHT]])</f>
        <v>Joh,hnn,ill</v>
      </c>
      <c r="W8" s="7" t="str">
        <f>UPPER(Table2[[#This Row],[MID]])</f>
        <v>HNN</v>
      </c>
      <c r="X8" s="7" t="str">
        <f>LOWER(Table2[[#This Row],[Full Name2]])</f>
        <v>johnny gill</v>
      </c>
      <c r="Y8" s="7" t="str">
        <f>PROPER(Table2[[#This Row],[LOWER]])</f>
        <v>Johnny Gill</v>
      </c>
      <c r="Z8" s="7" t="str">
        <f>TRIM(Table2[[#This Row],[City]])</f>
        <v>Port Said</v>
      </c>
      <c r="AA8" s="8">
        <f>LEN(Table2[[#This Row],[PROPER]])</f>
        <v>11</v>
      </c>
      <c r="AB8" s="5">
        <f t="shared" ca="1" si="0"/>
        <v>45776</v>
      </c>
      <c r="AC8" s="5">
        <f t="shared" si="1"/>
        <v>45623</v>
      </c>
      <c r="AD8" s="25">
        <f t="shared" ca="1" si="2"/>
        <v>45776.278505671296</v>
      </c>
      <c r="AE8" s="26">
        <f>EOMONTH(Table2[[#This Row],[Date]],1)</f>
        <v>45657</v>
      </c>
      <c r="AF8" s="11">
        <f>DATEDIF(Table2[[#This Row],[Date]],Table2[[#This Row],[EOMONTH]], "d")</f>
        <v>34</v>
      </c>
      <c r="AH8">
        <v>27</v>
      </c>
      <c r="AI8">
        <v>11</v>
      </c>
      <c r="AJ8">
        <v>2024</v>
      </c>
    </row>
    <row r="9" spans="1:36" ht="33.75" customHeight="1" x14ac:dyDescent="0.3">
      <c r="A9" s="17" t="s">
        <v>62</v>
      </c>
      <c r="B9" s="26">
        <v>45547</v>
      </c>
      <c r="C9" s="5" t="s">
        <v>6</v>
      </c>
      <c r="D9" s="6" t="s">
        <v>63</v>
      </c>
      <c r="E9" s="7">
        <v>19</v>
      </c>
      <c r="F9" s="7" t="s">
        <v>29</v>
      </c>
      <c r="G9" s="7" t="s">
        <v>64</v>
      </c>
      <c r="H9" s="7" t="s">
        <v>65</v>
      </c>
      <c r="I9" s="7" t="str">
        <f>VLOOKUP(Table2[[#This Row],[Product]],Table4[#All],2,0)</f>
        <v>Sportswear</v>
      </c>
      <c r="J9" s="7">
        <v>3</v>
      </c>
      <c r="K9" s="7">
        <v>165</v>
      </c>
      <c r="L9" s="7">
        <v>0.05</v>
      </c>
      <c r="M9" s="7" t="s">
        <v>47</v>
      </c>
      <c r="N9" s="8" t="s">
        <v>48</v>
      </c>
      <c r="O9" s="4" t="str">
        <f>HLOOKUP(Table2[[#This Row],[Product]],lookUp!$A$20:$K$21,2,0)</f>
        <v>Sportswear</v>
      </c>
      <c r="P9" s="8" t="str">
        <f>_xlfn.XLOOKUP(Table2[[#This Row],[Product]],Table4[Product],Table4[Category])</f>
        <v>Sportswear</v>
      </c>
      <c r="Q9" s="6" t="s">
        <v>63</v>
      </c>
      <c r="R9" s="32" t="str">
        <f>LEFT(Table2[[#This Row],[Full Name2]], 3)</f>
        <v>Deb</v>
      </c>
      <c r="S9" s="7" t="str">
        <f>RIGHT(Table2[[#This Row],[Full Name2]],3)</f>
        <v>iga</v>
      </c>
      <c r="T9" s="7" t="str">
        <f>MID(Table2[[#This Row],[Full Name2]],3,3)</f>
        <v>bra</v>
      </c>
      <c r="U9" s="7" t="str">
        <f>CONCATENATE(Table2[[#This Row],[Full Name2]]," - ",Table2[[#This Row],[Department]])</f>
        <v>Debra Zuniga - Kids</v>
      </c>
      <c r="V9" s="7" t="str">
        <f>_xlfn.TEXTJOIN(",",TRUE,Table2[[#This Row],[LEFT]],Table2[[#This Row],[MID]],Table2[[#This Row],[RIGHT]])</f>
        <v>Deb,bra,iga</v>
      </c>
      <c r="W9" s="7" t="str">
        <f>UPPER(Table2[[#This Row],[MID]])</f>
        <v>BRA</v>
      </c>
      <c r="X9" s="7" t="str">
        <f>LOWER(Table2[[#This Row],[Full Name2]])</f>
        <v>debra zuniga</v>
      </c>
      <c r="Y9" s="7" t="str">
        <f>PROPER(Table2[[#This Row],[LOWER]])</f>
        <v>Debra Zuniga</v>
      </c>
      <c r="Z9" s="7" t="str">
        <f>TRIM(Table2[[#This Row],[City]])</f>
        <v>Cairo</v>
      </c>
      <c r="AA9" s="8">
        <f>LEN(Table2[[#This Row],[PROPER]])</f>
        <v>12</v>
      </c>
      <c r="AB9" s="5">
        <f t="shared" ca="1" si="0"/>
        <v>45776</v>
      </c>
      <c r="AC9" s="5">
        <f t="shared" si="1"/>
        <v>45547</v>
      </c>
      <c r="AD9" s="25">
        <f t="shared" ca="1" si="2"/>
        <v>45776.278505671296</v>
      </c>
      <c r="AE9" s="26">
        <f>EOMONTH(Table2[[#This Row],[Date]],1)</f>
        <v>45596</v>
      </c>
      <c r="AF9" s="11">
        <f>DATEDIF(Table2[[#This Row],[Date]],Table2[[#This Row],[EOMONTH]], "d")</f>
        <v>49</v>
      </c>
      <c r="AH9">
        <v>12</v>
      </c>
      <c r="AI9">
        <v>9</v>
      </c>
      <c r="AJ9">
        <v>2024</v>
      </c>
    </row>
    <row r="10" spans="1:36" ht="33.75" customHeight="1" x14ac:dyDescent="0.3">
      <c r="A10" s="17" t="s">
        <v>66</v>
      </c>
      <c r="B10" s="26">
        <v>45713</v>
      </c>
      <c r="C10" s="5" t="s">
        <v>2</v>
      </c>
      <c r="D10" s="6" t="s">
        <v>67</v>
      </c>
      <c r="E10" s="7">
        <v>53</v>
      </c>
      <c r="F10" s="7" t="s">
        <v>43</v>
      </c>
      <c r="G10" s="7" t="s">
        <v>60</v>
      </c>
      <c r="H10" s="7" t="s">
        <v>31</v>
      </c>
      <c r="I10" s="7" t="str">
        <f>VLOOKUP(Table2[[#This Row],[Product]],Table4[#All],2,0)</f>
        <v>Winter Wear</v>
      </c>
      <c r="J10" s="7">
        <v>4</v>
      </c>
      <c r="K10" s="7">
        <v>693</v>
      </c>
      <c r="L10" s="7">
        <v>0.1</v>
      </c>
      <c r="M10" s="7" t="s">
        <v>57</v>
      </c>
      <c r="N10" s="8" t="s">
        <v>34</v>
      </c>
      <c r="O10" s="4" t="str">
        <f>HLOOKUP(Table2[[#This Row],[Product]],lookUp!$A$20:$K$21,2,0)</f>
        <v>Winter Wear</v>
      </c>
      <c r="P10" s="8" t="str">
        <f>_xlfn.XLOOKUP(Table2[[#This Row],[Product]],Table4[Product],Table4[Category])</f>
        <v>Winter Wear</v>
      </c>
      <c r="Q10" s="6" t="s">
        <v>67</v>
      </c>
      <c r="R10" s="32" t="str">
        <f>LEFT(Table2[[#This Row],[Full Name2]], 3)</f>
        <v>Chr</v>
      </c>
      <c r="S10" s="7" t="str">
        <f>RIGHT(Table2[[#This Row],[Full Name2]],3)</f>
        <v>rch</v>
      </c>
      <c r="T10" s="7" t="str">
        <f>MID(Table2[[#This Row],[Full Name2]],3,3)</f>
        <v>ris</v>
      </c>
      <c r="U10" s="7" t="str">
        <f>CONCATENATE(Table2[[#This Row],[Full Name2]]," - ",Table2[[#This Row],[Department]])</f>
        <v>Christopher Burch - Men</v>
      </c>
      <c r="V10" s="7" t="str">
        <f>_xlfn.TEXTJOIN(",",TRUE,Table2[[#This Row],[LEFT]],Table2[[#This Row],[MID]],Table2[[#This Row],[RIGHT]])</f>
        <v>Chr,ris,rch</v>
      </c>
      <c r="W10" s="7" t="str">
        <f>UPPER(Table2[[#This Row],[MID]])</f>
        <v>RIS</v>
      </c>
      <c r="X10" s="7" t="str">
        <f>LOWER(Table2[[#This Row],[Full Name2]])</f>
        <v>christopher burch</v>
      </c>
      <c r="Y10" s="7" t="str">
        <f>PROPER(Table2[[#This Row],[LOWER]])</f>
        <v>Christopher Burch</v>
      </c>
      <c r="Z10" s="7" t="str">
        <f>TRIM(Table2[[#This Row],[City]])</f>
        <v>Port Said</v>
      </c>
      <c r="AA10" s="8">
        <f>LEN(Table2[[#This Row],[PROPER]])</f>
        <v>17</v>
      </c>
      <c r="AB10" s="5">
        <f t="shared" ca="1" si="0"/>
        <v>45776</v>
      </c>
      <c r="AC10" s="5">
        <f t="shared" si="1"/>
        <v>45713</v>
      </c>
      <c r="AD10" s="25">
        <f t="shared" ca="1" si="2"/>
        <v>45776.278505671296</v>
      </c>
      <c r="AE10" s="26">
        <f>EOMONTH(Table2[[#This Row],[Date]],1)</f>
        <v>45747</v>
      </c>
      <c r="AF10" s="11">
        <f>DATEDIF(Table2[[#This Row],[Date]],Table2[[#This Row],[EOMONTH]], "d")</f>
        <v>34</v>
      </c>
      <c r="AH10">
        <v>25</v>
      </c>
      <c r="AI10">
        <v>2</v>
      </c>
      <c r="AJ10">
        <v>2025</v>
      </c>
    </row>
    <row r="11" spans="1:36" ht="33.75" customHeight="1" x14ac:dyDescent="0.3">
      <c r="A11" s="17" t="s">
        <v>68</v>
      </c>
      <c r="B11" s="26">
        <v>45437</v>
      </c>
      <c r="C11" s="5" t="s">
        <v>5</v>
      </c>
      <c r="D11" s="6" t="s">
        <v>69</v>
      </c>
      <c r="E11" s="7">
        <v>18</v>
      </c>
      <c r="F11" s="7" t="s">
        <v>29</v>
      </c>
      <c r="G11" s="7" t="s">
        <v>70</v>
      </c>
      <c r="H11" s="7" t="s">
        <v>61</v>
      </c>
      <c r="I11" s="7" t="str">
        <f>VLOOKUP(Table2[[#This Row],[Product]],Table4[#All],2,0)</f>
        <v>Casual Wear</v>
      </c>
      <c r="J11" s="7">
        <v>3</v>
      </c>
      <c r="K11" s="7">
        <v>1158</v>
      </c>
      <c r="L11" s="7">
        <v>0.05</v>
      </c>
      <c r="M11" s="7" t="s">
        <v>47</v>
      </c>
      <c r="N11" s="8" t="s">
        <v>40</v>
      </c>
      <c r="O11" s="4" t="str">
        <f>HLOOKUP(Table2[[#This Row],[Product]],lookUp!$A$20:$K$21,2,0)</f>
        <v>Casual Wear</v>
      </c>
      <c r="P11" s="8" t="str">
        <f>_xlfn.XLOOKUP(Table2[[#This Row],[Product]],Table4[Product],Table4[Category])</f>
        <v>Casual Wear</v>
      </c>
      <c r="Q11" s="6" t="s">
        <v>69</v>
      </c>
      <c r="R11" s="32" t="str">
        <f>LEFT(Table2[[#This Row],[Full Name2]], 3)</f>
        <v>Mic</v>
      </c>
      <c r="S11" s="7" t="str">
        <f>RIGHT(Table2[[#This Row],[Full Name2]],3)</f>
        <v>ims</v>
      </c>
      <c r="T11" s="7" t="str">
        <f>MID(Table2[[#This Row],[Full Name2]],3,3)</f>
        <v>cha</v>
      </c>
      <c r="U11" s="7" t="str">
        <f>CONCATENATE(Table2[[#This Row],[Full Name2]]," - ",Table2[[#This Row],[Department]])</f>
        <v>Michael Sims - Women</v>
      </c>
      <c r="V11" s="7" t="str">
        <f>_xlfn.TEXTJOIN(",",TRUE,Table2[[#This Row],[LEFT]],Table2[[#This Row],[MID]],Table2[[#This Row],[RIGHT]])</f>
        <v>Mic,cha,ims</v>
      </c>
      <c r="W11" s="7" t="str">
        <f>UPPER(Table2[[#This Row],[MID]])</f>
        <v>CHA</v>
      </c>
      <c r="X11" s="7" t="str">
        <f>LOWER(Table2[[#This Row],[Full Name2]])</f>
        <v>michael sims</v>
      </c>
      <c r="Y11" s="7" t="str">
        <f>PROPER(Table2[[#This Row],[LOWER]])</f>
        <v>Michael Sims</v>
      </c>
      <c r="Z11" s="7" t="str">
        <f>TRIM(Table2[[#This Row],[City]])</f>
        <v>Luxor</v>
      </c>
      <c r="AA11" s="8">
        <f>LEN(Table2[[#This Row],[PROPER]])</f>
        <v>12</v>
      </c>
      <c r="AB11" s="5">
        <f t="shared" ca="1" si="0"/>
        <v>45776</v>
      </c>
      <c r="AC11" s="5">
        <f t="shared" si="1"/>
        <v>45437</v>
      </c>
      <c r="AD11" s="25">
        <f t="shared" ca="1" si="2"/>
        <v>45776.278505671296</v>
      </c>
      <c r="AE11" s="26">
        <f>EOMONTH(Table2[[#This Row],[Date]],1)</f>
        <v>45473</v>
      </c>
      <c r="AF11" s="11">
        <f>DATEDIF(Table2[[#This Row],[Date]],Table2[[#This Row],[EOMONTH]], "d")</f>
        <v>36</v>
      </c>
      <c r="AH11">
        <v>25</v>
      </c>
      <c r="AI11">
        <v>5</v>
      </c>
      <c r="AJ11">
        <v>2024</v>
      </c>
    </row>
    <row r="12" spans="1:36" ht="33.75" customHeight="1" x14ac:dyDescent="0.3">
      <c r="A12" s="17" t="s">
        <v>71</v>
      </c>
      <c r="B12" s="26">
        <v>45525</v>
      </c>
      <c r="C12" s="5" t="s">
        <v>3</v>
      </c>
      <c r="D12" s="6" t="s">
        <v>72</v>
      </c>
      <c r="E12" s="7">
        <v>31</v>
      </c>
      <c r="F12" s="7" t="s">
        <v>43</v>
      </c>
      <c r="G12" s="7" t="s">
        <v>73</v>
      </c>
      <c r="H12" s="7" t="s">
        <v>74</v>
      </c>
      <c r="I12" s="7" t="str">
        <f>VLOOKUP(Table2[[#This Row],[Product]],Table4[#All],2,0)</f>
        <v>Formal Wear</v>
      </c>
      <c r="J12" s="7">
        <v>5</v>
      </c>
      <c r="K12" s="7">
        <v>222</v>
      </c>
      <c r="L12" s="7">
        <v>0.1</v>
      </c>
      <c r="M12" s="7" t="s">
        <v>33</v>
      </c>
      <c r="N12" s="8" t="s">
        <v>40</v>
      </c>
      <c r="O12" s="4" t="str">
        <f>HLOOKUP(Table2[[#This Row],[Product]],lookUp!$A$20:$K$21,2,0)</f>
        <v>Formal Wear</v>
      </c>
      <c r="P12" s="8" t="str">
        <f>_xlfn.XLOOKUP(Table2[[#This Row],[Product]],Table4[Product],Table4[Category])</f>
        <v>Formal Wear</v>
      </c>
      <c r="Q12" s="6" t="s">
        <v>72</v>
      </c>
      <c r="R12" s="32" t="str">
        <f>LEFT(Table2[[#This Row],[Full Name2]], 3)</f>
        <v>Dyl</v>
      </c>
      <c r="S12" s="7" t="str">
        <f>RIGHT(Table2[[#This Row],[Full Name2]],3)</f>
        <v>ers</v>
      </c>
      <c r="T12" s="7" t="str">
        <f>MID(Table2[[#This Row],[Full Name2]],3,3)</f>
        <v>lan</v>
      </c>
      <c r="U12" s="7" t="str">
        <f>CONCATENATE(Table2[[#This Row],[Full Name2]]," - ",Table2[[#This Row],[Department]])</f>
        <v>Dylan Saunders - Women</v>
      </c>
      <c r="V12" s="7" t="str">
        <f>_xlfn.TEXTJOIN(",",TRUE,Table2[[#This Row],[LEFT]],Table2[[#This Row],[MID]],Table2[[#This Row],[RIGHT]])</f>
        <v>Dyl,lan,ers</v>
      </c>
      <c r="W12" s="7" t="str">
        <f>UPPER(Table2[[#This Row],[MID]])</f>
        <v>LAN</v>
      </c>
      <c r="X12" s="7" t="str">
        <f>LOWER(Table2[[#This Row],[Full Name2]])</f>
        <v>dylan saunders</v>
      </c>
      <c r="Y12" s="7" t="str">
        <f>PROPER(Table2[[#This Row],[LOWER]])</f>
        <v>Dylan Saunders</v>
      </c>
      <c r="Z12" s="7" t="str">
        <f>TRIM(Table2[[#This Row],[City]])</f>
        <v>Tanta</v>
      </c>
      <c r="AA12" s="8">
        <f>LEN(Table2[[#This Row],[PROPER]])</f>
        <v>14</v>
      </c>
      <c r="AB12" s="5">
        <f t="shared" ca="1" si="0"/>
        <v>45776</v>
      </c>
      <c r="AC12" s="5">
        <f t="shared" si="1"/>
        <v>45525</v>
      </c>
      <c r="AD12" s="25">
        <f t="shared" ca="1" si="2"/>
        <v>45776.278505671296</v>
      </c>
      <c r="AE12" s="26">
        <f>EOMONTH(Table2[[#This Row],[Date]],1)</f>
        <v>45565</v>
      </c>
      <c r="AF12" s="11">
        <f>DATEDIF(Table2[[#This Row],[Date]],Table2[[#This Row],[EOMONTH]], "d")</f>
        <v>40</v>
      </c>
      <c r="AH12">
        <v>21</v>
      </c>
      <c r="AI12">
        <v>8</v>
      </c>
      <c r="AJ12">
        <v>2024</v>
      </c>
    </row>
    <row r="13" spans="1:36" ht="33.75" customHeight="1" x14ac:dyDescent="0.3">
      <c r="A13" s="17" t="s">
        <v>75</v>
      </c>
      <c r="B13" s="26">
        <v>45559</v>
      </c>
      <c r="C13" s="5" t="s">
        <v>2</v>
      </c>
      <c r="D13" s="6" t="s">
        <v>76</v>
      </c>
      <c r="E13" s="7">
        <v>46</v>
      </c>
      <c r="F13" s="7" t="s">
        <v>29</v>
      </c>
      <c r="G13" s="7" t="s">
        <v>37</v>
      </c>
      <c r="H13" s="7" t="s">
        <v>45</v>
      </c>
      <c r="I13" s="7" t="str">
        <f>VLOOKUP(Table2[[#This Row],[Product]],Table4[#All],2,0)</f>
        <v>Sportswear</v>
      </c>
      <c r="J13" s="7">
        <v>5</v>
      </c>
      <c r="K13" s="7">
        <v>279</v>
      </c>
      <c r="L13" s="7">
        <v>0.1</v>
      </c>
      <c r="M13" s="7" t="s">
        <v>57</v>
      </c>
      <c r="N13" s="8" t="s">
        <v>34</v>
      </c>
      <c r="O13" s="4" t="str">
        <f>HLOOKUP(Table2[[#This Row],[Product]],lookUp!$A$20:$K$21,2,0)</f>
        <v>Sportswear</v>
      </c>
      <c r="P13" s="8" t="str">
        <f>_xlfn.XLOOKUP(Table2[[#This Row],[Product]],Table4[Product],Table4[Category])</f>
        <v>Sportswear</v>
      </c>
      <c r="Q13" s="6" t="s">
        <v>76</v>
      </c>
      <c r="R13" s="32" t="str">
        <f>LEFT(Table2[[#This Row],[Full Name2]], 3)</f>
        <v>Kry</v>
      </c>
      <c r="S13" s="7" t="str">
        <f>RIGHT(Table2[[#This Row],[Full Name2]],3)</f>
        <v>ith</v>
      </c>
      <c r="T13" s="7" t="str">
        <f>MID(Table2[[#This Row],[Full Name2]],3,3)</f>
        <v>yst</v>
      </c>
      <c r="U13" s="7" t="str">
        <f>CONCATENATE(Table2[[#This Row],[Full Name2]]," - ",Table2[[#This Row],[Department]])</f>
        <v>Krystal Smith - Men</v>
      </c>
      <c r="V13" s="7" t="str">
        <f>_xlfn.TEXTJOIN(",",TRUE,Table2[[#This Row],[LEFT]],Table2[[#This Row],[MID]],Table2[[#This Row],[RIGHT]])</f>
        <v>Kry,yst,ith</v>
      </c>
      <c r="W13" s="7" t="str">
        <f>UPPER(Table2[[#This Row],[MID]])</f>
        <v>YST</v>
      </c>
      <c r="X13" s="7" t="str">
        <f>LOWER(Table2[[#This Row],[Full Name2]])</f>
        <v>krystal smith</v>
      </c>
      <c r="Y13" s="7" t="str">
        <f>PROPER(Table2[[#This Row],[LOWER]])</f>
        <v>Krystal Smith</v>
      </c>
      <c r="Z13" s="7" t="str">
        <f>TRIM(Table2[[#This Row],[City]])</f>
        <v>Hurghada</v>
      </c>
      <c r="AA13" s="8">
        <f>LEN(Table2[[#This Row],[PROPER]])</f>
        <v>13</v>
      </c>
      <c r="AB13" s="5">
        <f t="shared" ca="1" si="0"/>
        <v>45776</v>
      </c>
      <c r="AC13" s="5">
        <f t="shared" si="1"/>
        <v>45559</v>
      </c>
      <c r="AD13" s="25">
        <f t="shared" ca="1" si="2"/>
        <v>45776.278505671296</v>
      </c>
      <c r="AE13" s="26">
        <f>EOMONTH(Table2[[#This Row],[Date]],1)</f>
        <v>45596</v>
      </c>
      <c r="AF13" s="11">
        <f>DATEDIF(Table2[[#This Row],[Date]],Table2[[#This Row],[EOMONTH]], "d")</f>
        <v>37</v>
      </c>
      <c r="AH13">
        <v>24</v>
      </c>
      <c r="AI13">
        <v>9</v>
      </c>
      <c r="AJ13">
        <v>2024</v>
      </c>
    </row>
    <row r="14" spans="1:36" ht="33.75" customHeight="1" x14ac:dyDescent="0.3">
      <c r="A14" s="17" t="s">
        <v>77</v>
      </c>
      <c r="B14" s="26">
        <v>45613</v>
      </c>
      <c r="C14" s="5" t="s">
        <v>1</v>
      </c>
      <c r="D14" s="6" t="s">
        <v>78</v>
      </c>
      <c r="E14" s="7">
        <v>48</v>
      </c>
      <c r="F14" s="7" t="s">
        <v>43</v>
      </c>
      <c r="G14" s="7" t="s">
        <v>64</v>
      </c>
      <c r="H14" s="7" t="s">
        <v>45</v>
      </c>
      <c r="I14" s="7" t="str">
        <f>VLOOKUP(Table2[[#This Row],[Product]],Table4[#All],2,0)</f>
        <v>Sportswear</v>
      </c>
      <c r="J14" s="7">
        <v>1</v>
      </c>
      <c r="K14" s="7">
        <v>342</v>
      </c>
      <c r="L14" s="7">
        <v>0.1</v>
      </c>
      <c r="M14" s="7" t="s">
        <v>47</v>
      </c>
      <c r="N14" s="8" t="s">
        <v>48</v>
      </c>
      <c r="O14" s="4" t="str">
        <f>HLOOKUP(Table2[[#This Row],[Product]],lookUp!$A$20:$K$21,2,0)</f>
        <v>Sportswear</v>
      </c>
      <c r="P14" s="8" t="str">
        <f>_xlfn.XLOOKUP(Table2[[#This Row],[Product]],Table4[Product],Table4[Category])</f>
        <v>Sportswear</v>
      </c>
      <c r="Q14" s="6" t="s">
        <v>78</v>
      </c>
      <c r="R14" s="32" t="str">
        <f>LEFT(Table2[[#This Row],[Full Name2]], 3)</f>
        <v>She</v>
      </c>
      <c r="S14" s="7" t="str">
        <f>RIGHT(Table2[[#This Row],[Full Name2]],3)</f>
        <v>ran</v>
      </c>
      <c r="T14" s="7" t="str">
        <f>MID(Table2[[#This Row],[Full Name2]],3,3)</f>
        <v>err</v>
      </c>
      <c r="U14" s="7" t="str">
        <f>CONCATENATE(Table2[[#This Row],[Full Name2]]," - ",Table2[[#This Row],[Department]])</f>
        <v>Sherri Tran - Kids</v>
      </c>
      <c r="V14" s="7" t="str">
        <f>_xlfn.TEXTJOIN(",",TRUE,Table2[[#This Row],[LEFT]],Table2[[#This Row],[MID]],Table2[[#This Row],[RIGHT]])</f>
        <v>She,err,ran</v>
      </c>
      <c r="W14" s="7" t="str">
        <f>UPPER(Table2[[#This Row],[MID]])</f>
        <v>ERR</v>
      </c>
      <c r="X14" s="7" t="str">
        <f>LOWER(Table2[[#This Row],[Full Name2]])</f>
        <v>sherri tran</v>
      </c>
      <c r="Y14" s="7" t="str">
        <f>PROPER(Table2[[#This Row],[LOWER]])</f>
        <v>Sherri Tran</v>
      </c>
      <c r="Z14" s="7" t="str">
        <f>TRIM(Table2[[#This Row],[City]])</f>
        <v>Cairo</v>
      </c>
      <c r="AA14" s="8">
        <f>LEN(Table2[[#This Row],[PROPER]])</f>
        <v>11</v>
      </c>
      <c r="AB14" s="5">
        <f t="shared" ca="1" si="0"/>
        <v>45776</v>
      </c>
      <c r="AC14" s="5">
        <f t="shared" si="1"/>
        <v>45613</v>
      </c>
      <c r="AD14" s="25">
        <f t="shared" ca="1" si="2"/>
        <v>45776.278505671296</v>
      </c>
      <c r="AE14" s="26">
        <f>EOMONTH(Table2[[#This Row],[Date]],1)</f>
        <v>45657</v>
      </c>
      <c r="AF14" s="11">
        <f>DATEDIF(Table2[[#This Row],[Date]],Table2[[#This Row],[EOMONTH]], "d")</f>
        <v>44</v>
      </c>
      <c r="AH14">
        <v>17</v>
      </c>
      <c r="AI14">
        <v>11</v>
      </c>
      <c r="AJ14">
        <v>2024</v>
      </c>
    </row>
    <row r="15" spans="1:36" ht="33.75" customHeight="1" x14ac:dyDescent="0.3">
      <c r="A15" s="17" t="s">
        <v>79</v>
      </c>
      <c r="B15" s="26">
        <v>45429</v>
      </c>
      <c r="C15" s="5" t="s">
        <v>0</v>
      </c>
      <c r="D15" s="6" t="s">
        <v>80</v>
      </c>
      <c r="E15" s="7">
        <v>33</v>
      </c>
      <c r="F15" s="7" t="s">
        <v>29</v>
      </c>
      <c r="G15" s="7" t="s">
        <v>81</v>
      </c>
      <c r="H15" s="7" t="s">
        <v>55</v>
      </c>
      <c r="I15" s="7" t="str">
        <f>VLOOKUP(Table2[[#This Row],[Product]],Table4[#All],2,0)</f>
        <v>Summer Wear</v>
      </c>
      <c r="J15" s="7">
        <v>2</v>
      </c>
      <c r="K15" s="7">
        <v>818</v>
      </c>
      <c r="L15" s="7">
        <v>0</v>
      </c>
      <c r="M15" s="7" t="s">
        <v>47</v>
      </c>
      <c r="N15" s="8" t="s">
        <v>40</v>
      </c>
      <c r="O15" s="4" t="str">
        <f>HLOOKUP(Table2[[#This Row],[Product]],lookUp!$A$20:$K$21,2,0)</f>
        <v>Summer Wear</v>
      </c>
      <c r="P15" s="8" t="str">
        <f>_xlfn.XLOOKUP(Table2[[#This Row],[Product]],Table4[Product],Table4[Category])</f>
        <v>Summer Wear</v>
      </c>
      <c r="Q15" s="6" t="s">
        <v>80</v>
      </c>
      <c r="R15" s="32" t="str">
        <f>LEFT(Table2[[#This Row],[Full Name2]], 3)</f>
        <v>Meg</v>
      </c>
      <c r="S15" s="7" t="str">
        <f>RIGHT(Table2[[#This Row],[Full Name2]],3)</f>
        <v>nez</v>
      </c>
      <c r="T15" s="7" t="str">
        <f>MID(Table2[[#This Row],[Full Name2]],3,3)</f>
        <v>gan</v>
      </c>
      <c r="U15" s="7" t="str">
        <f>CONCATENATE(Table2[[#This Row],[Full Name2]]," - ",Table2[[#This Row],[Department]])</f>
        <v>Megan Martinez - Women</v>
      </c>
      <c r="V15" s="7" t="str">
        <f>_xlfn.TEXTJOIN(",",TRUE,Table2[[#This Row],[LEFT]],Table2[[#This Row],[MID]],Table2[[#This Row],[RIGHT]])</f>
        <v>Meg,gan,nez</v>
      </c>
      <c r="W15" s="7" t="str">
        <f>UPPER(Table2[[#This Row],[MID]])</f>
        <v>GAN</v>
      </c>
      <c r="X15" s="7" t="str">
        <f>LOWER(Table2[[#This Row],[Full Name2]])</f>
        <v>megan martinez</v>
      </c>
      <c r="Y15" s="7" t="str">
        <f>PROPER(Table2[[#This Row],[LOWER]])</f>
        <v>Megan Martinez</v>
      </c>
      <c r="Z15" s="7" t="str">
        <f>TRIM(Table2[[#This Row],[City]])</f>
        <v>Asyut</v>
      </c>
      <c r="AA15" s="8">
        <f>LEN(Table2[[#This Row],[PROPER]])</f>
        <v>14</v>
      </c>
      <c r="AB15" s="5">
        <f t="shared" ca="1" si="0"/>
        <v>45776</v>
      </c>
      <c r="AC15" s="5">
        <f t="shared" si="1"/>
        <v>45429</v>
      </c>
      <c r="AD15" s="25">
        <f t="shared" ca="1" si="2"/>
        <v>45776.278505671296</v>
      </c>
      <c r="AE15" s="26">
        <f>EOMONTH(Table2[[#This Row],[Date]],1)</f>
        <v>45473</v>
      </c>
      <c r="AF15" s="11">
        <f>DATEDIF(Table2[[#This Row],[Date]],Table2[[#This Row],[EOMONTH]], "d")</f>
        <v>44</v>
      </c>
      <c r="AH15">
        <v>17</v>
      </c>
      <c r="AI15">
        <v>5</v>
      </c>
      <c r="AJ15">
        <v>2024</v>
      </c>
    </row>
    <row r="16" spans="1:36" ht="33.75" customHeight="1" x14ac:dyDescent="0.3">
      <c r="A16" s="17" t="s">
        <v>82</v>
      </c>
      <c r="B16" s="26">
        <v>45463</v>
      </c>
      <c r="C16" s="5" t="s">
        <v>6</v>
      </c>
      <c r="D16" s="6" t="s">
        <v>83</v>
      </c>
      <c r="E16" s="7">
        <v>25</v>
      </c>
      <c r="F16" s="7" t="s">
        <v>43</v>
      </c>
      <c r="G16" s="7" t="s">
        <v>2073</v>
      </c>
      <c r="H16" s="7" t="s">
        <v>84</v>
      </c>
      <c r="I16" s="7" t="str">
        <f>VLOOKUP(Table2[[#This Row],[Product]],Table4[#All],2,0)</f>
        <v>Fashion Accessories</v>
      </c>
      <c r="J16" s="7">
        <v>2</v>
      </c>
      <c r="K16" s="7">
        <v>1004</v>
      </c>
      <c r="L16" s="7">
        <v>0.05</v>
      </c>
      <c r="M16" s="7" t="s">
        <v>47</v>
      </c>
      <c r="N16" s="8" t="s">
        <v>48</v>
      </c>
      <c r="O16" s="4" t="str">
        <f>HLOOKUP(Table2[[#This Row],[Product]],lookUp!$A$20:$K$21,2,0)</f>
        <v>Fashion Accessories</v>
      </c>
      <c r="P16" s="8" t="str">
        <f>_xlfn.XLOOKUP(Table2[[#This Row],[Product]],Table4[Product],Table4[Category])</f>
        <v>Fashion Accessories</v>
      </c>
      <c r="Q16" s="6" t="s">
        <v>83</v>
      </c>
      <c r="R16" s="32" t="str">
        <f>LEFT(Table2[[#This Row],[Full Name2]], 3)</f>
        <v>Bre</v>
      </c>
      <c r="S16" s="7" t="str">
        <f>RIGHT(Table2[[#This Row],[Full Name2]],3)</f>
        <v>ish</v>
      </c>
      <c r="T16" s="7" t="str">
        <f>MID(Table2[[#This Row],[Full Name2]],3,3)</f>
        <v>end</v>
      </c>
      <c r="U16" s="7" t="str">
        <f>CONCATENATE(Table2[[#This Row],[Full Name2]]," - ",Table2[[#This Row],[Department]])</f>
        <v>Brenda English - Kids</v>
      </c>
      <c r="V16" s="7" t="str">
        <f>_xlfn.TEXTJOIN(",",TRUE,Table2[[#This Row],[LEFT]],Table2[[#This Row],[MID]],Table2[[#This Row],[RIGHT]])</f>
        <v>Bre,end,ish</v>
      </c>
      <c r="W16" s="7" t="str">
        <f>UPPER(Table2[[#This Row],[MID]])</f>
        <v>END</v>
      </c>
      <c r="X16" s="7" t="str">
        <f>LOWER(Table2[[#This Row],[Full Name2]])</f>
        <v>brenda english</v>
      </c>
      <c r="Y16" s="7" t="str">
        <f>PROPER(Table2[[#This Row],[LOWER]])</f>
        <v>Brenda English</v>
      </c>
      <c r="Z16" s="7" t="str">
        <f>TRIM(Table2[[#This Row],[City]])</f>
        <v>Tanta</v>
      </c>
      <c r="AA16" s="8">
        <f>LEN(Table2[[#This Row],[PROPER]])</f>
        <v>14</v>
      </c>
      <c r="AB16" s="5">
        <f t="shared" ca="1" si="0"/>
        <v>45776</v>
      </c>
      <c r="AC16" s="5">
        <f t="shared" si="1"/>
        <v>45463</v>
      </c>
      <c r="AD16" s="25">
        <f t="shared" ca="1" si="2"/>
        <v>45776.278505671296</v>
      </c>
      <c r="AE16" s="26">
        <f>EOMONTH(Table2[[#This Row],[Date]],1)</f>
        <v>45504</v>
      </c>
      <c r="AF16" s="11">
        <f>DATEDIF(Table2[[#This Row],[Date]],Table2[[#This Row],[EOMONTH]], "d")</f>
        <v>41</v>
      </c>
      <c r="AH16">
        <v>20</v>
      </c>
      <c r="AI16">
        <v>6</v>
      </c>
      <c r="AJ16">
        <v>2024</v>
      </c>
    </row>
    <row r="17" spans="1:36" ht="33.75" customHeight="1" x14ac:dyDescent="0.3">
      <c r="A17" s="17" t="s">
        <v>86</v>
      </c>
      <c r="B17" s="26">
        <v>45620</v>
      </c>
      <c r="C17" s="5" t="s">
        <v>1</v>
      </c>
      <c r="D17" s="6" t="s">
        <v>87</v>
      </c>
      <c r="E17" s="7">
        <v>19</v>
      </c>
      <c r="F17" s="7" t="s">
        <v>29</v>
      </c>
      <c r="G17" s="7" t="s">
        <v>2074</v>
      </c>
      <c r="H17" s="7" t="s">
        <v>45</v>
      </c>
      <c r="I17" s="7" t="str">
        <f>VLOOKUP(Table2[[#This Row],[Product]],Table4[#All],2,0)</f>
        <v>Sportswear</v>
      </c>
      <c r="J17" s="7">
        <v>5</v>
      </c>
      <c r="K17" s="7">
        <v>858</v>
      </c>
      <c r="L17" s="7">
        <v>0.15</v>
      </c>
      <c r="M17" s="7" t="s">
        <v>47</v>
      </c>
      <c r="N17" s="8" t="s">
        <v>48</v>
      </c>
      <c r="O17" s="4" t="str">
        <f>HLOOKUP(Table2[[#This Row],[Product]],lookUp!$A$20:$K$21,2,0)</f>
        <v>Sportswear</v>
      </c>
      <c r="P17" s="8" t="str">
        <f>_xlfn.XLOOKUP(Table2[[#This Row],[Product]],Table4[Product],Table4[Category])</f>
        <v>Sportswear</v>
      </c>
      <c r="Q17" s="6" t="s">
        <v>87</v>
      </c>
      <c r="R17" s="32" t="str">
        <f>LEFT(Table2[[#This Row],[Full Name2]], 3)</f>
        <v>And</v>
      </c>
      <c r="S17" s="7" t="str">
        <f>RIGHT(Table2[[#This Row],[Full Name2]],3)</f>
        <v>ott</v>
      </c>
      <c r="T17" s="7" t="str">
        <f>MID(Table2[[#This Row],[Full Name2]],3,3)</f>
        <v>dre</v>
      </c>
      <c r="U17" s="7" t="str">
        <f>CONCATENATE(Table2[[#This Row],[Full Name2]]," - ",Table2[[#This Row],[Department]])</f>
        <v>Andrea Scott - Kids</v>
      </c>
      <c r="V17" s="7" t="str">
        <f>_xlfn.TEXTJOIN(",",TRUE,Table2[[#This Row],[LEFT]],Table2[[#This Row],[MID]],Table2[[#This Row],[RIGHT]])</f>
        <v>And,dre,ott</v>
      </c>
      <c r="W17" s="7" t="str">
        <f>UPPER(Table2[[#This Row],[MID]])</f>
        <v>DRE</v>
      </c>
      <c r="X17" s="7" t="str">
        <f>LOWER(Table2[[#This Row],[Full Name2]])</f>
        <v>andrea scott</v>
      </c>
      <c r="Y17" s="7" t="str">
        <f>PROPER(Table2[[#This Row],[LOWER]])</f>
        <v>Andrea Scott</v>
      </c>
      <c r="Z17" s="7" t="str">
        <f>TRIM(Table2[[#This Row],[City]])</f>
        <v>Luxor</v>
      </c>
      <c r="AA17" s="8">
        <f>LEN(Table2[[#This Row],[PROPER]])</f>
        <v>12</v>
      </c>
      <c r="AB17" s="5">
        <f t="shared" ca="1" si="0"/>
        <v>45776</v>
      </c>
      <c r="AC17" s="5">
        <f t="shared" si="1"/>
        <v>45620</v>
      </c>
      <c r="AD17" s="25">
        <f t="shared" ca="1" si="2"/>
        <v>45776.278505671296</v>
      </c>
      <c r="AE17" s="26">
        <f>EOMONTH(Table2[[#This Row],[Date]],1)</f>
        <v>45657</v>
      </c>
      <c r="AF17" s="11">
        <f>DATEDIF(Table2[[#This Row],[Date]],Table2[[#This Row],[EOMONTH]], "d")</f>
        <v>37</v>
      </c>
      <c r="AH17">
        <v>24</v>
      </c>
      <c r="AI17">
        <v>11</v>
      </c>
      <c r="AJ17">
        <v>2024</v>
      </c>
    </row>
    <row r="18" spans="1:36" ht="33.75" customHeight="1" x14ac:dyDescent="0.3">
      <c r="A18" s="17" t="s">
        <v>88</v>
      </c>
      <c r="B18" s="26">
        <v>45367</v>
      </c>
      <c r="C18" s="5" t="s">
        <v>5</v>
      </c>
      <c r="D18" s="6" t="s">
        <v>89</v>
      </c>
      <c r="E18" s="7">
        <v>23</v>
      </c>
      <c r="F18" s="7" t="s">
        <v>29</v>
      </c>
      <c r="G18" s="7" t="s">
        <v>64</v>
      </c>
      <c r="H18" s="7" t="s">
        <v>51</v>
      </c>
      <c r="I18" s="7" t="str">
        <f>VLOOKUP(Table2[[#This Row],[Product]],Table4[#All],2,0)</f>
        <v>Formal Wear</v>
      </c>
      <c r="J18" s="7">
        <v>5</v>
      </c>
      <c r="K18" s="7">
        <v>894</v>
      </c>
      <c r="L18" s="7">
        <v>0.1</v>
      </c>
      <c r="M18" s="7" t="s">
        <v>33</v>
      </c>
      <c r="N18" s="8" t="s">
        <v>48</v>
      </c>
      <c r="O18" s="4" t="str">
        <f>HLOOKUP(Table2[[#This Row],[Product]],lookUp!$A$20:$K$21,2,0)</f>
        <v>Formal Wear</v>
      </c>
      <c r="P18" s="8" t="str">
        <f>_xlfn.XLOOKUP(Table2[[#This Row],[Product]],Table4[Product],Table4[Category])</f>
        <v>Formal Wear</v>
      </c>
      <c r="Q18" s="6" t="s">
        <v>89</v>
      </c>
      <c r="R18" s="32" t="str">
        <f>LEFT(Table2[[#This Row],[Full Name2]], 3)</f>
        <v>Mic</v>
      </c>
      <c r="S18" s="7" t="str">
        <f>RIGHT(Table2[[#This Row],[Full Name2]],3)</f>
        <v>ace</v>
      </c>
      <c r="T18" s="7" t="str">
        <f>MID(Table2[[#This Row],[Full Name2]],3,3)</f>
        <v>che</v>
      </c>
      <c r="U18" s="7" t="str">
        <f>CONCATENATE(Table2[[#This Row],[Full Name2]]," - ",Table2[[#This Row],[Department]])</f>
        <v>Michelle Wallace - Kids</v>
      </c>
      <c r="V18" s="7" t="str">
        <f>_xlfn.TEXTJOIN(",",TRUE,Table2[[#This Row],[LEFT]],Table2[[#This Row],[MID]],Table2[[#This Row],[RIGHT]])</f>
        <v>Mic,che,ace</v>
      </c>
      <c r="W18" s="7" t="str">
        <f>UPPER(Table2[[#This Row],[MID]])</f>
        <v>CHE</v>
      </c>
      <c r="X18" s="7" t="str">
        <f>LOWER(Table2[[#This Row],[Full Name2]])</f>
        <v>michelle wallace</v>
      </c>
      <c r="Y18" s="7" t="str">
        <f>PROPER(Table2[[#This Row],[LOWER]])</f>
        <v>Michelle Wallace</v>
      </c>
      <c r="Z18" s="7" t="str">
        <f>TRIM(Table2[[#This Row],[City]])</f>
        <v>Cairo</v>
      </c>
      <c r="AA18" s="8">
        <f>LEN(Table2[[#This Row],[PROPER]])</f>
        <v>16</v>
      </c>
      <c r="AB18" s="5">
        <f t="shared" ca="1" si="0"/>
        <v>45776</v>
      </c>
      <c r="AC18" s="5">
        <f t="shared" si="1"/>
        <v>45367</v>
      </c>
      <c r="AD18" s="25">
        <f t="shared" ca="1" si="2"/>
        <v>45776.278505671296</v>
      </c>
      <c r="AE18" s="26">
        <f>EOMONTH(Table2[[#This Row],[Date]],1)</f>
        <v>45412</v>
      </c>
      <c r="AF18" s="11">
        <f>DATEDIF(Table2[[#This Row],[Date]],Table2[[#This Row],[EOMONTH]], "d")</f>
        <v>45</v>
      </c>
      <c r="AH18">
        <v>16</v>
      </c>
      <c r="AI18">
        <v>3</v>
      </c>
      <c r="AJ18">
        <v>2024</v>
      </c>
    </row>
    <row r="19" spans="1:36" ht="33.75" customHeight="1" x14ac:dyDescent="0.3">
      <c r="A19" s="17" t="s">
        <v>90</v>
      </c>
      <c r="B19" s="26">
        <v>45651</v>
      </c>
      <c r="C19" s="5" t="s">
        <v>3</v>
      </c>
      <c r="D19" s="6" t="s">
        <v>91</v>
      </c>
      <c r="E19" s="7">
        <v>53</v>
      </c>
      <c r="F19" s="7" t="s">
        <v>29</v>
      </c>
      <c r="G19" s="7" t="s">
        <v>37</v>
      </c>
      <c r="H19" s="7" t="s">
        <v>74</v>
      </c>
      <c r="I19" s="7" t="str">
        <f>VLOOKUP(Table2[[#This Row],[Product]],Table4[#All],2,0)</f>
        <v>Formal Wear</v>
      </c>
      <c r="J19" s="7">
        <v>4</v>
      </c>
      <c r="K19" s="7">
        <v>1135</v>
      </c>
      <c r="L19" s="7">
        <v>0.15</v>
      </c>
      <c r="M19" s="7" t="s">
        <v>47</v>
      </c>
      <c r="N19" s="8" t="s">
        <v>34</v>
      </c>
      <c r="O19" s="4" t="str">
        <f>HLOOKUP(Table2[[#This Row],[Product]],lookUp!$A$20:$K$21,2,0)</f>
        <v>Formal Wear</v>
      </c>
      <c r="P19" s="8" t="str">
        <f>_xlfn.XLOOKUP(Table2[[#This Row],[Product]],Table4[Product],Table4[Category])</f>
        <v>Formal Wear</v>
      </c>
      <c r="Q19" s="6" t="s">
        <v>91</v>
      </c>
      <c r="R19" s="32" t="str">
        <f>LEFT(Table2[[#This Row],[Full Name2]], 3)</f>
        <v>Bro</v>
      </c>
      <c r="S19" s="7" t="str">
        <f>RIGHT(Table2[[#This Row],[Full Name2]],3)</f>
        <v>ker</v>
      </c>
      <c r="T19" s="7" t="str">
        <f>MID(Table2[[#This Row],[Full Name2]],3,3)</f>
        <v>ook</v>
      </c>
      <c r="U19" s="7" t="str">
        <f>CONCATENATE(Table2[[#This Row],[Full Name2]]," - ",Table2[[#This Row],[Department]])</f>
        <v>Brooke Becker - Men</v>
      </c>
      <c r="V19" s="7" t="str">
        <f>_xlfn.TEXTJOIN(",",TRUE,Table2[[#This Row],[LEFT]],Table2[[#This Row],[MID]],Table2[[#This Row],[RIGHT]])</f>
        <v>Bro,ook,ker</v>
      </c>
      <c r="W19" s="7" t="str">
        <f>UPPER(Table2[[#This Row],[MID]])</f>
        <v>OOK</v>
      </c>
      <c r="X19" s="7" t="str">
        <f>LOWER(Table2[[#This Row],[Full Name2]])</f>
        <v>brooke becker</v>
      </c>
      <c r="Y19" s="7" t="str">
        <f>PROPER(Table2[[#This Row],[LOWER]])</f>
        <v>Brooke Becker</v>
      </c>
      <c r="Z19" s="7" t="str">
        <f>TRIM(Table2[[#This Row],[City]])</f>
        <v>Hurghada</v>
      </c>
      <c r="AA19" s="8">
        <f>LEN(Table2[[#This Row],[PROPER]])</f>
        <v>13</v>
      </c>
      <c r="AB19" s="5">
        <f t="shared" ca="1" si="0"/>
        <v>45776</v>
      </c>
      <c r="AC19" s="5">
        <f t="shared" si="1"/>
        <v>45651</v>
      </c>
      <c r="AD19" s="25">
        <f t="shared" ca="1" si="2"/>
        <v>45776.278505671296</v>
      </c>
      <c r="AE19" s="26">
        <f>EOMONTH(Table2[[#This Row],[Date]],1)</f>
        <v>45688</v>
      </c>
      <c r="AF19" s="11">
        <f>DATEDIF(Table2[[#This Row],[Date]],Table2[[#This Row],[EOMONTH]], "d")</f>
        <v>37</v>
      </c>
      <c r="AH19">
        <v>25</v>
      </c>
      <c r="AI19">
        <v>12</v>
      </c>
      <c r="AJ19">
        <v>2024</v>
      </c>
    </row>
    <row r="20" spans="1:36" ht="33.75" customHeight="1" x14ac:dyDescent="0.3">
      <c r="A20" s="17" t="s">
        <v>92</v>
      </c>
      <c r="B20" s="26">
        <v>45444</v>
      </c>
      <c r="C20" s="5" t="s">
        <v>5</v>
      </c>
      <c r="D20" s="6" t="s">
        <v>93</v>
      </c>
      <c r="E20" s="7">
        <v>43</v>
      </c>
      <c r="F20" s="7" t="s">
        <v>29</v>
      </c>
      <c r="G20" s="7" t="s">
        <v>37</v>
      </c>
      <c r="H20" s="7" t="s">
        <v>38</v>
      </c>
      <c r="I20" s="7" t="str">
        <f>VLOOKUP(Table2[[#This Row],[Product]],Table4[#All],2,0)</f>
        <v>Casual Wear</v>
      </c>
      <c r="J20" s="7">
        <v>2</v>
      </c>
      <c r="K20" s="7">
        <v>568</v>
      </c>
      <c r="L20" s="7">
        <v>0</v>
      </c>
      <c r="M20" s="7" t="s">
        <v>47</v>
      </c>
      <c r="N20" s="8" t="s">
        <v>40</v>
      </c>
      <c r="O20" s="4" t="str">
        <f>HLOOKUP(Table2[[#This Row],[Product]],lookUp!$A$20:$K$21,2,0)</f>
        <v>Casual Wear</v>
      </c>
      <c r="P20" s="8" t="str">
        <f>_xlfn.XLOOKUP(Table2[[#This Row],[Product]],Table4[Product],Table4[Category])</f>
        <v>Casual Wear</v>
      </c>
      <c r="Q20" s="6" t="s">
        <v>93</v>
      </c>
      <c r="R20" s="32" t="str">
        <f>LEFT(Table2[[#This Row],[Full Name2]], 3)</f>
        <v>Rac</v>
      </c>
      <c r="S20" s="7" t="str">
        <f>RIGHT(Table2[[#This Row],[Full Name2]],3)</f>
        <v>ley</v>
      </c>
      <c r="T20" s="7" t="str">
        <f>MID(Table2[[#This Row],[Full Name2]],3,3)</f>
        <v>che</v>
      </c>
      <c r="U20" s="7" t="str">
        <f>CONCATENATE(Table2[[#This Row],[Full Name2]]," - ",Table2[[#This Row],[Department]])</f>
        <v>Rachel Hurley - Women</v>
      </c>
      <c r="V20" s="7" t="str">
        <f>_xlfn.TEXTJOIN(",",TRUE,Table2[[#This Row],[LEFT]],Table2[[#This Row],[MID]],Table2[[#This Row],[RIGHT]])</f>
        <v>Rac,che,ley</v>
      </c>
      <c r="W20" s="7" t="str">
        <f>UPPER(Table2[[#This Row],[MID]])</f>
        <v>CHE</v>
      </c>
      <c r="X20" s="7" t="str">
        <f>LOWER(Table2[[#This Row],[Full Name2]])</f>
        <v>rachel hurley</v>
      </c>
      <c r="Y20" s="7" t="str">
        <f>PROPER(Table2[[#This Row],[LOWER]])</f>
        <v>Rachel Hurley</v>
      </c>
      <c r="Z20" s="7" t="str">
        <f>TRIM(Table2[[#This Row],[City]])</f>
        <v>Hurghada</v>
      </c>
      <c r="AA20" s="8">
        <f>LEN(Table2[[#This Row],[PROPER]])</f>
        <v>13</v>
      </c>
      <c r="AB20" s="5">
        <f t="shared" ca="1" si="0"/>
        <v>45776</v>
      </c>
      <c r="AC20" s="5">
        <f t="shared" si="1"/>
        <v>45444</v>
      </c>
      <c r="AD20" s="25">
        <f t="shared" ca="1" si="2"/>
        <v>45776.278505671296</v>
      </c>
      <c r="AE20" s="26">
        <f>EOMONTH(Table2[[#This Row],[Date]],1)</f>
        <v>45504</v>
      </c>
      <c r="AF20" s="11">
        <f>DATEDIF(Table2[[#This Row],[Date]],Table2[[#This Row],[EOMONTH]], "d")</f>
        <v>60</v>
      </c>
      <c r="AH20">
        <v>1</v>
      </c>
      <c r="AI20">
        <v>6</v>
      </c>
      <c r="AJ20">
        <v>2024</v>
      </c>
    </row>
    <row r="21" spans="1:36" ht="33.75" customHeight="1" x14ac:dyDescent="0.3">
      <c r="A21" s="17" t="s">
        <v>94</v>
      </c>
      <c r="B21" s="26">
        <v>45658</v>
      </c>
      <c r="C21" s="5" t="s">
        <v>3</v>
      </c>
      <c r="D21" s="6" t="s">
        <v>95</v>
      </c>
      <c r="E21" s="7">
        <v>49</v>
      </c>
      <c r="F21" s="7" t="s">
        <v>43</v>
      </c>
      <c r="G21" s="7" t="s">
        <v>81</v>
      </c>
      <c r="H21" s="7" t="s">
        <v>38</v>
      </c>
      <c r="I21" s="7" t="str">
        <f>VLOOKUP(Table2[[#This Row],[Product]],Table4[#All],2,0)</f>
        <v>Casual Wear</v>
      </c>
      <c r="J21" s="7">
        <v>1</v>
      </c>
      <c r="K21" s="7">
        <v>1003</v>
      </c>
      <c r="L21" s="7">
        <v>0.15</v>
      </c>
      <c r="M21" s="7" t="s">
        <v>33</v>
      </c>
      <c r="N21" s="8" t="s">
        <v>40</v>
      </c>
      <c r="O21" s="4" t="str">
        <f>HLOOKUP(Table2[[#This Row],[Product]],lookUp!$A$20:$K$21,2,0)</f>
        <v>Casual Wear</v>
      </c>
      <c r="P21" s="8" t="str">
        <f>_xlfn.XLOOKUP(Table2[[#This Row],[Product]],Table4[Product],Table4[Category])</f>
        <v>Casual Wear</v>
      </c>
      <c r="Q21" s="6" t="s">
        <v>95</v>
      </c>
      <c r="R21" s="32" t="str">
        <f>LEFT(Table2[[#This Row],[Full Name2]], 3)</f>
        <v>Cra</v>
      </c>
      <c r="S21" s="7" t="str">
        <f>RIGHT(Table2[[#This Row],[Full Name2]],3)</f>
        <v>ung</v>
      </c>
      <c r="T21" s="7" t="str">
        <f>MID(Table2[[#This Row],[Full Name2]],3,3)</f>
        <v>aig</v>
      </c>
      <c r="U21" s="7" t="str">
        <f>CONCATENATE(Table2[[#This Row],[Full Name2]]," - ",Table2[[#This Row],[Department]])</f>
        <v>Craig Young - Women</v>
      </c>
      <c r="V21" s="7" t="str">
        <f>_xlfn.TEXTJOIN(",",TRUE,Table2[[#This Row],[LEFT]],Table2[[#This Row],[MID]],Table2[[#This Row],[RIGHT]])</f>
        <v>Cra,aig,ung</v>
      </c>
      <c r="W21" s="7" t="str">
        <f>UPPER(Table2[[#This Row],[MID]])</f>
        <v>AIG</v>
      </c>
      <c r="X21" s="7" t="str">
        <f>LOWER(Table2[[#This Row],[Full Name2]])</f>
        <v>craig young</v>
      </c>
      <c r="Y21" s="7" t="str">
        <f>PROPER(Table2[[#This Row],[LOWER]])</f>
        <v>Craig Young</v>
      </c>
      <c r="Z21" s="7" t="str">
        <f>TRIM(Table2[[#This Row],[City]])</f>
        <v>Asyut</v>
      </c>
      <c r="AA21" s="8">
        <f>LEN(Table2[[#This Row],[PROPER]])</f>
        <v>11</v>
      </c>
      <c r="AB21" s="5">
        <f t="shared" ca="1" si="0"/>
        <v>45776</v>
      </c>
      <c r="AC21" s="5">
        <f t="shared" si="1"/>
        <v>45658</v>
      </c>
      <c r="AD21" s="25">
        <f t="shared" ca="1" si="2"/>
        <v>45776.278505671296</v>
      </c>
      <c r="AE21" s="26">
        <f>EOMONTH(Table2[[#This Row],[Date]],1)</f>
        <v>45716</v>
      </c>
      <c r="AF21" s="11">
        <f>DATEDIF(Table2[[#This Row],[Date]],Table2[[#This Row],[EOMONTH]], "d")</f>
        <v>58</v>
      </c>
      <c r="AH21">
        <v>1</v>
      </c>
      <c r="AI21">
        <v>1</v>
      </c>
      <c r="AJ21">
        <v>2025</v>
      </c>
    </row>
    <row r="22" spans="1:36" ht="33.75" customHeight="1" x14ac:dyDescent="0.3">
      <c r="A22" s="17" t="s">
        <v>96</v>
      </c>
      <c r="B22" s="26">
        <v>45700</v>
      </c>
      <c r="C22" s="5" t="s">
        <v>3</v>
      </c>
      <c r="D22" s="6" t="s">
        <v>97</v>
      </c>
      <c r="E22" s="7">
        <v>39</v>
      </c>
      <c r="F22" s="7" t="s">
        <v>29</v>
      </c>
      <c r="G22" s="7" t="s">
        <v>70</v>
      </c>
      <c r="H22" s="7" t="s">
        <v>31</v>
      </c>
      <c r="I22" s="7" t="str">
        <f>VLOOKUP(Table2[[#This Row],[Product]],Table4[#All],2,0)</f>
        <v>Winter Wear</v>
      </c>
      <c r="J22" s="7">
        <v>2</v>
      </c>
      <c r="K22" s="7">
        <v>1105</v>
      </c>
      <c r="L22" s="7">
        <v>0.05</v>
      </c>
      <c r="M22" s="7" t="s">
        <v>33</v>
      </c>
      <c r="N22" s="8" t="s">
        <v>48</v>
      </c>
      <c r="O22" s="4" t="str">
        <f>HLOOKUP(Table2[[#This Row],[Product]],lookUp!$A$20:$K$21,2,0)</f>
        <v>Winter Wear</v>
      </c>
      <c r="P22" s="8" t="str">
        <f>_xlfn.XLOOKUP(Table2[[#This Row],[Product]],Table4[Product],Table4[Category])</f>
        <v>Winter Wear</v>
      </c>
      <c r="Q22" s="6" t="s">
        <v>97</v>
      </c>
      <c r="R22" s="32" t="str">
        <f>LEFT(Table2[[#This Row],[Full Name2]], 3)</f>
        <v>Dav</v>
      </c>
      <c r="S22" s="7" t="str">
        <f>RIGHT(Table2[[#This Row],[Full Name2]],3)</f>
        <v>ham</v>
      </c>
      <c r="T22" s="7" t="str">
        <f>MID(Table2[[#This Row],[Full Name2]],3,3)</f>
        <v>vid</v>
      </c>
      <c r="U22" s="7" t="str">
        <f>CONCATENATE(Table2[[#This Row],[Full Name2]]," - ",Table2[[#This Row],[Department]])</f>
        <v>David Graham - Kids</v>
      </c>
      <c r="V22" s="7" t="str">
        <f>_xlfn.TEXTJOIN(",",TRUE,Table2[[#This Row],[LEFT]],Table2[[#This Row],[MID]],Table2[[#This Row],[RIGHT]])</f>
        <v>Dav,vid,ham</v>
      </c>
      <c r="W22" s="7" t="str">
        <f>UPPER(Table2[[#This Row],[MID]])</f>
        <v>VID</v>
      </c>
      <c r="X22" s="7" t="str">
        <f>LOWER(Table2[[#This Row],[Full Name2]])</f>
        <v>david graham</v>
      </c>
      <c r="Y22" s="7" t="str">
        <f>PROPER(Table2[[#This Row],[LOWER]])</f>
        <v>David Graham</v>
      </c>
      <c r="Z22" s="7" t="str">
        <f>TRIM(Table2[[#This Row],[City]])</f>
        <v>Luxor</v>
      </c>
      <c r="AA22" s="8">
        <f>LEN(Table2[[#This Row],[PROPER]])</f>
        <v>12</v>
      </c>
      <c r="AB22" s="5">
        <f t="shared" ca="1" si="0"/>
        <v>45776</v>
      </c>
      <c r="AC22" s="5">
        <f t="shared" si="1"/>
        <v>45700</v>
      </c>
      <c r="AD22" s="25">
        <f t="shared" ca="1" si="2"/>
        <v>45776.278505671296</v>
      </c>
      <c r="AE22" s="26">
        <f>EOMONTH(Table2[[#This Row],[Date]],1)</f>
        <v>45747</v>
      </c>
      <c r="AF22" s="11">
        <f>DATEDIF(Table2[[#This Row],[Date]],Table2[[#This Row],[EOMONTH]], "d")</f>
        <v>47</v>
      </c>
      <c r="AH22">
        <v>12</v>
      </c>
      <c r="AI22">
        <v>2</v>
      </c>
      <c r="AJ22">
        <v>2025</v>
      </c>
    </row>
    <row r="23" spans="1:36" ht="33.75" customHeight="1" x14ac:dyDescent="0.3">
      <c r="A23" s="17" t="s">
        <v>98</v>
      </c>
      <c r="B23" s="26">
        <v>45438</v>
      </c>
      <c r="C23" s="5" t="s">
        <v>1</v>
      </c>
      <c r="D23" s="6" t="s">
        <v>99</v>
      </c>
      <c r="E23" s="7">
        <v>43</v>
      </c>
      <c r="F23" s="7" t="s">
        <v>29</v>
      </c>
      <c r="G23" s="7" t="s">
        <v>64</v>
      </c>
      <c r="H23" s="7" t="s">
        <v>100</v>
      </c>
      <c r="I23" s="7" t="str">
        <f>VLOOKUP(Table2[[#This Row],[Product]],Table4[#All],2,0)</f>
        <v>Formal Wear</v>
      </c>
      <c r="J23" s="7">
        <v>1</v>
      </c>
      <c r="K23" s="7">
        <v>730</v>
      </c>
      <c r="L23" s="7">
        <v>0.05</v>
      </c>
      <c r="M23" s="7" t="s">
        <v>57</v>
      </c>
      <c r="N23" s="8" t="s">
        <v>48</v>
      </c>
      <c r="O23" s="4" t="str">
        <f>HLOOKUP(Table2[[#This Row],[Product]],lookUp!$A$20:$K$21,2,0)</f>
        <v>Formal Wear</v>
      </c>
      <c r="P23" s="8" t="str">
        <f>_xlfn.XLOOKUP(Table2[[#This Row],[Product]],Table4[Product],Table4[Category])</f>
        <v>Formal Wear</v>
      </c>
      <c r="Q23" s="6" t="s">
        <v>99</v>
      </c>
      <c r="R23" s="32" t="str">
        <f>LEFT(Table2[[#This Row],[Full Name2]], 3)</f>
        <v>Mel</v>
      </c>
      <c r="S23" s="7" t="str">
        <f>RIGHT(Table2[[#This Row],[Full Name2]],3)</f>
        <v>rza</v>
      </c>
      <c r="T23" s="7" t="str">
        <f>MID(Table2[[#This Row],[Full Name2]],3,3)</f>
        <v>lis</v>
      </c>
      <c r="U23" s="7" t="str">
        <f>CONCATENATE(Table2[[#This Row],[Full Name2]]," - ",Table2[[#This Row],[Department]])</f>
        <v>Melissa Esparza - Kids</v>
      </c>
      <c r="V23" s="7" t="str">
        <f>_xlfn.TEXTJOIN(",",TRUE,Table2[[#This Row],[LEFT]],Table2[[#This Row],[MID]],Table2[[#This Row],[RIGHT]])</f>
        <v>Mel,lis,rza</v>
      </c>
      <c r="W23" s="7" t="str">
        <f>UPPER(Table2[[#This Row],[MID]])</f>
        <v>LIS</v>
      </c>
      <c r="X23" s="7" t="str">
        <f>LOWER(Table2[[#This Row],[Full Name2]])</f>
        <v>melissa esparza</v>
      </c>
      <c r="Y23" s="7" t="str">
        <f>PROPER(Table2[[#This Row],[LOWER]])</f>
        <v>Melissa Esparza</v>
      </c>
      <c r="Z23" s="7" t="str">
        <f>TRIM(Table2[[#This Row],[City]])</f>
        <v>Cairo</v>
      </c>
      <c r="AA23" s="8">
        <f>LEN(Table2[[#This Row],[PROPER]])</f>
        <v>15</v>
      </c>
      <c r="AB23" s="5">
        <f t="shared" ca="1" si="0"/>
        <v>45776</v>
      </c>
      <c r="AC23" s="5">
        <f t="shared" si="1"/>
        <v>45438</v>
      </c>
      <c r="AD23" s="25">
        <f t="shared" ca="1" si="2"/>
        <v>45776.278505671296</v>
      </c>
      <c r="AE23" s="26">
        <f>EOMONTH(Table2[[#This Row],[Date]],1)</f>
        <v>45473</v>
      </c>
      <c r="AF23" s="11">
        <f>DATEDIF(Table2[[#This Row],[Date]],Table2[[#This Row],[EOMONTH]], "d")</f>
        <v>35</v>
      </c>
      <c r="AH23">
        <v>26</v>
      </c>
      <c r="AI23">
        <v>5</v>
      </c>
      <c r="AJ23">
        <v>2024</v>
      </c>
    </row>
    <row r="24" spans="1:36" ht="33.75" customHeight="1" x14ac:dyDescent="0.3">
      <c r="A24" s="17" t="s">
        <v>101</v>
      </c>
      <c r="B24" s="26">
        <v>45559</v>
      </c>
      <c r="C24" s="5" t="s">
        <v>2</v>
      </c>
      <c r="D24" s="6" t="s">
        <v>102</v>
      </c>
      <c r="E24" s="7">
        <v>27</v>
      </c>
      <c r="F24" s="7" t="s">
        <v>29</v>
      </c>
      <c r="G24" s="7" t="s">
        <v>2075</v>
      </c>
      <c r="H24" s="7" t="s">
        <v>100</v>
      </c>
      <c r="I24" s="7" t="str">
        <f>VLOOKUP(Table2[[#This Row],[Product]],Table4[#All],2,0)</f>
        <v>Formal Wear</v>
      </c>
      <c r="J24" s="7">
        <v>3</v>
      </c>
      <c r="K24" s="7">
        <v>581</v>
      </c>
      <c r="L24" s="7">
        <v>0</v>
      </c>
      <c r="M24" s="7" t="s">
        <v>33</v>
      </c>
      <c r="N24" s="8" t="s">
        <v>40</v>
      </c>
      <c r="O24" s="4" t="str">
        <f>HLOOKUP(Table2[[#This Row],[Product]],lookUp!$A$20:$K$21,2,0)</f>
        <v>Formal Wear</v>
      </c>
      <c r="P24" s="8" t="str">
        <f>_xlfn.XLOOKUP(Table2[[#This Row],[Product]],Table4[Product],Table4[Category])</f>
        <v>Formal Wear</v>
      </c>
      <c r="Q24" s="6" t="s">
        <v>102</v>
      </c>
      <c r="R24" s="32" t="str">
        <f>LEFT(Table2[[#This Row],[Full Name2]], 3)</f>
        <v>Sco</v>
      </c>
      <c r="S24" s="7" t="str">
        <f>RIGHT(Table2[[#This Row],[Full Name2]],3)</f>
        <v>son</v>
      </c>
      <c r="T24" s="7" t="str">
        <f>MID(Table2[[#This Row],[Full Name2]],3,3)</f>
        <v>ott</v>
      </c>
      <c r="U24" s="7" t="str">
        <f>CONCATENATE(Table2[[#This Row],[Full Name2]]," - ",Table2[[#This Row],[Department]])</f>
        <v>Scott Wilson - Women</v>
      </c>
      <c r="V24" s="7" t="str">
        <f>_xlfn.TEXTJOIN(",",TRUE,Table2[[#This Row],[LEFT]],Table2[[#This Row],[MID]],Table2[[#This Row],[RIGHT]])</f>
        <v>Sco,ott,son</v>
      </c>
      <c r="W24" s="7" t="str">
        <f>UPPER(Table2[[#This Row],[MID]])</f>
        <v>OTT</v>
      </c>
      <c r="X24" s="7" t="str">
        <f>LOWER(Table2[[#This Row],[Full Name2]])</f>
        <v>scott wilson</v>
      </c>
      <c r="Y24" s="7" t="str">
        <f>PROPER(Table2[[#This Row],[LOWER]])</f>
        <v>Scott Wilson</v>
      </c>
      <c r="Z24" s="7" t="str">
        <f>TRIM(Table2[[#This Row],[City]])</f>
        <v>Sharm El-Sheikh</v>
      </c>
      <c r="AA24" s="8">
        <f>LEN(Table2[[#This Row],[PROPER]])</f>
        <v>12</v>
      </c>
      <c r="AB24" s="5">
        <f t="shared" ca="1" si="0"/>
        <v>45776</v>
      </c>
      <c r="AC24" s="5">
        <f t="shared" si="1"/>
        <v>45559</v>
      </c>
      <c r="AD24" s="25">
        <f t="shared" ca="1" si="2"/>
        <v>45776.278505671296</v>
      </c>
      <c r="AE24" s="26">
        <f>EOMONTH(Table2[[#This Row],[Date]],1)</f>
        <v>45596</v>
      </c>
      <c r="AF24" s="11">
        <f>DATEDIF(Table2[[#This Row],[Date]],Table2[[#This Row],[EOMONTH]], "d")</f>
        <v>37</v>
      </c>
      <c r="AH24">
        <v>24</v>
      </c>
      <c r="AI24">
        <v>9</v>
      </c>
      <c r="AJ24">
        <v>2024</v>
      </c>
    </row>
    <row r="25" spans="1:36" ht="33.75" customHeight="1" x14ac:dyDescent="0.3">
      <c r="A25" s="17" t="s">
        <v>104</v>
      </c>
      <c r="B25" s="26">
        <v>45645</v>
      </c>
      <c r="C25" s="5" t="s">
        <v>6</v>
      </c>
      <c r="D25" s="6" t="s">
        <v>105</v>
      </c>
      <c r="E25" s="7">
        <v>51</v>
      </c>
      <c r="F25" s="7" t="s">
        <v>29</v>
      </c>
      <c r="G25" s="7" t="s">
        <v>106</v>
      </c>
      <c r="H25" s="7" t="s">
        <v>61</v>
      </c>
      <c r="I25" s="7" t="str">
        <f>VLOOKUP(Table2[[#This Row],[Product]],Table4[#All],2,0)</f>
        <v>Casual Wear</v>
      </c>
      <c r="J25" s="7">
        <v>1</v>
      </c>
      <c r="K25" s="7">
        <v>1072</v>
      </c>
      <c r="L25" s="7">
        <v>0</v>
      </c>
      <c r="M25" s="7" t="s">
        <v>57</v>
      </c>
      <c r="N25" s="8" t="s">
        <v>34</v>
      </c>
      <c r="O25" s="4" t="str">
        <f>HLOOKUP(Table2[[#This Row],[Product]],lookUp!$A$20:$K$21,2,0)</f>
        <v>Casual Wear</v>
      </c>
      <c r="P25" s="8" t="str">
        <f>_xlfn.XLOOKUP(Table2[[#This Row],[Product]],Table4[Product],Table4[Category])</f>
        <v>Casual Wear</v>
      </c>
      <c r="Q25" s="6" t="s">
        <v>105</v>
      </c>
      <c r="R25" s="32" t="str">
        <f>LEFT(Table2[[#This Row],[Full Name2]], 3)</f>
        <v>She</v>
      </c>
      <c r="S25" s="7" t="str">
        <f>RIGHT(Table2[[#This Row],[Full Name2]],3)</f>
        <v>oss</v>
      </c>
      <c r="T25" s="7" t="str">
        <f>MID(Table2[[#This Row],[Full Name2]],3,3)</f>
        <v>eri</v>
      </c>
      <c r="U25" s="7" t="str">
        <f>CONCATENATE(Table2[[#This Row],[Full Name2]]," - ",Table2[[#This Row],[Department]])</f>
        <v>Sheri Ross - Men</v>
      </c>
      <c r="V25" s="7" t="str">
        <f>_xlfn.TEXTJOIN(",",TRUE,Table2[[#This Row],[LEFT]],Table2[[#This Row],[MID]],Table2[[#This Row],[RIGHT]])</f>
        <v>She,eri,oss</v>
      </c>
      <c r="W25" s="7" t="str">
        <f>UPPER(Table2[[#This Row],[MID]])</f>
        <v>ERI</v>
      </c>
      <c r="X25" s="7" t="str">
        <f>LOWER(Table2[[#This Row],[Full Name2]])</f>
        <v>sheri ross</v>
      </c>
      <c r="Y25" s="7" t="str">
        <f>PROPER(Table2[[#This Row],[LOWER]])</f>
        <v>Sheri Ross</v>
      </c>
      <c r="Z25" s="7" t="str">
        <f>TRIM(Table2[[#This Row],[City]])</f>
        <v>Giza</v>
      </c>
      <c r="AA25" s="8">
        <f>LEN(Table2[[#This Row],[PROPER]])</f>
        <v>10</v>
      </c>
      <c r="AB25" s="5">
        <f t="shared" ca="1" si="0"/>
        <v>45776</v>
      </c>
      <c r="AC25" s="5">
        <f t="shared" si="1"/>
        <v>45645</v>
      </c>
      <c r="AD25" s="25">
        <f t="shared" ca="1" si="2"/>
        <v>45776.278505671296</v>
      </c>
      <c r="AE25" s="26">
        <f>EOMONTH(Table2[[#This Row],[Date]],1)</f>
        <v>45688</v>
      </c>
      <c r="AF25" s="11">
        <f>DATEDIF(Table2[[#This Row],[Date]],Table2[[#This Row],[EOMONTH]], "d")</f>
        <v>43</v>
      </c>
      <c r="AH25">
        <v>19</v>
      </c>
      <c r="AI25">
        <v>12</v>
      </c>
      <c r="AJ25">
        <v>2024</v>
      </c>
    </row>
    <row r="26" spans="1:36" ht="33.75" customHeight="1" x14ac:dyDescent="0.3">
      <c r="A26" s="17" t="s">
        <v>107</v>
      </c>
      <c r="B26" s="26">
        <v>45473</v>
      </c>
      <c r="C26" s="5" t="s">
        <v>1</v>
      </c>
      <c r="D26" s="6" t="s">
        <v>108</v>
      </c>
      <c r="E26" s="7">
        <v>28</v>
      </c>
      <c r="F26" s="7" t="s">
        <v>29</v>
      </c>
      <c r="G26" s="7" t="s">
        <v>73</v>
      </c>
      <c r="H26" s="7" t="s">
        <v>61</v>
      </c>
      <c r="I26" s="7" t="str">
        <f>VLOOKUP(Table2[[#This Row],[Product]],Table4[#All],2,0)</f>
        <v>Casual Wear</v>
      </c>
      <c r="J26" s="7">
        <v>1</v>
      </c>
      <c r="K26" s="7">
        <v>352</v>
      </c>
      <c r="L26" s="7">
        <v>0.15</v>
      </c>
      <c r="M26" s="7" t="s">
        <v>33</v>
      </c>
      <c r="N26" s="8" t="s">
        <v>40</v>
      </c>
      <c r="O26" s="4" t="str">
        <f>HLOOKUP(Table2[[#This Row],[Product]],lookUp!$A$20:$K$21,2,0)</f>
        <v>Casual Wear</v>
      </c>
      <c r="P26" s="8" t="str">
        <f>_xlfn.XLOOKUP(Table2[[#This Row],[Product]],Table4[Product],Table4[Category])</f>
        <v>Casual Wear</v>
      </c>
      <c r="Q26" s="6" t="s">
        <v>108</v>
      </c>
      <c r="R26" s="32" t="str">
        <f>LEFT(Table2[[#This Row],[Full Name2]], 3)</f>
        <v>Ama</v>
      </c>
      <c r="S26" s="7" t="str">
        <f>RIGHT(Table2[[#This Row],[Full Name2]],3)</f>
        <v>ers</v>
      </c>
      <c r="T26" s="7" t="str">
        <f>MID(Table2[[#This Row],[Full Name2]],3,3)</f>
        <v>and</v>
      </c>
      <c r="U26" s="7" t="str">
        <f>CONCATENATE(Table2[[#This Row],[Full Name2]]," - ",Table2[[#This Row],[Department]])</f>
        <v>Amanda Walters - Women</v>
      </c>
      <c r="V26" s="7" t="str">
        <f>_xlfn.TEXTJOIN(",",TRUE,Table2[[#This Row],[LEFT]],Table2[[#This Row],[MID]],Table2[[#This Row],[RIGHT]])</f>
        <v>Ama,and,ers</v>
      </c>
      <c r="W26" s="7" t="str">
        <f>UPPER(Table2[[#This Row],[MID]])</f>
        <v>AND</v>
      </c>
      <c r="X26" s="7" t="str">
        <f>LOWER(Table2[[#This Row],[Full Name2]])</f>
        <v>amanda walters</v>
      </c>
      <c r="Y26" s="7" t="str">
        <f>PROPER(Table2[[#This Row],[LOWER]])</f>
        <v>Amanda Walters</v>
      </c>
      <c r="Z26" s="7" t="str">
        <f>TRIM(Table2[[#This Row],[City]])</f>
        <v>Tanta</v>
      </c>
      <c r="AA26" s="8">
        <f>LEN(Table2[[#This Row],[PROPER]])</f>
        <v>14</v>
      </c>
      <c r="AB26" s="5">
        <f t="shared" ca="1" si="0"/>
        <v>45776</v>
      </c>
      <c r="AC26" s="5">
        <f t="shared" si="1"/>
        <v>45473</v>
      </c>
      <c r="AD26" s="25">
        <f t="shared" ca="1" si="2"/>
        <v>45776.278505671296</v>
      </c>
      <c r="AE26" s="26">
        <f>EOMONTH(Table2[[#This Row],[Date]],1)</f>
        <v>45504</v>
      </c>
      <c r="AF26" s="11">
        <f>DATEDIF(Table2[[#This Row],[Date]],Table2[[#This Row],[EOMONTH]], "d")</f>
        <v>31</v>
      </c>
      <c r="AH26">
        <v>30</v>
      </c>
      <c r="AI26">
        <v>6</v>
      </c>
      <c r="AJ26">
        <v>2024</v>
      </c>
    </row>
    <row r="27" spans="1:36" ht="33.75" customHeight="1" x14ac:dyDescent="0.3">
      <c r="A27" s="17" t="s">
        <v>109</v>
      </c>
      <c r="B27" s="26">
        <v>45467</v>
      </c>
      <c r="C27" s="5" t="s">
        <v>4</v>
      </c>
      <c r="D27" s="6" t="s">
        <v>110</v>
      </c>
      <c r="E27" s="7">
        <v>55</v>
      </c>
      <c r="F27" s="7" t="s">
        <v>29</v>
      </c>
      <c r="G27" s="7" t="s">
        <v>37</v>
      </c>
      <c r="H27" s="7" t="s">
        <v>100</v>
      </c>
      <c r="I27" s="7" t="str">
        <f>VLOOKUP(Table2[[#This Row],[Product]],Table4[#All],2,0)</f>
        <v>Formal Wear</v>
      </c>
      <c r="J27" s="7">
        <v>4</v>
      </c>
      <c r="K27" s="7">
        <v>1087</v>
      </c>
      <c r="L27" s="7">
        <v>0</v>
      </c>
      <c r="M27" s="7" t="s">
        <v>57</v>
      </c>
      <c r="N27" s="8" t="s">
        <v>48</v>
      </c>
      <c r="O27" s="4" t="str">
        <f>HLOOKUP(Table2[[#This Row],[Product]],lookUp!$A$20:$K$21,2,0)</f>
        <v>Formal Wear</v>
      </c>
      <c r="P27" s="8" t="str">
        <f>_xlfn.XLOOKUP(Table2[[#This Row],[Product]],Table4[Product],Table4[Category])</f>
        <v>Formal Wear</v>
      </c>
      <c r="Q27" s="6" t="s">
        <v>110</v>
      </c>
      <c r="R27" s="32" t="str">
        <f>LEFT(Table2[[#This Row],[Full Name2]], 3)</f>
        <v>Ste</v>
      </c>
      <c r="S27" s="7" t="str">
        <f>RIGHT(Table2[[#This Row],[Full Name2]],3)</f>
        <v>Lam</v>
      </c>
      <c r="T27" s="7" t="str">
        <f>MID(Table2[[#This Row],[Full Name2]],3,3)</f>
        <v>eph</v>
      </c>
      <c r="U27" s="7" t="str">
        <f>CONCATENATE(Table2[[#This Row],[Full Name2]]," - ",Table2[[#This Row],[Department]])</f>
        <v>Stephanie Lam - Kids</v>
      </c>
      <c r="V27" s="7" t="str">
        <f>_xlfn.TEXTJOIN(",",TRUE,Table2[[#This Row],[LEFT]],Table2[[#This Row],[MID]],Table2[[#This Row],[RIGHT]])</f>
        <v>Ste,eph,Lam</v>
      </c>
      <c r="W27" s="7" t="str">
        <f>UPPER(Table2[[#This Row],[MID]])</f>
        <v>EPH</v>
      </c>
      <c r="X27" s="7" t="str">
        <f>LOWER(Table2[[#This Row],[Full Name2]])</f>
        <v>stephanie lam</v>
      </c>
      <c r="Y27" s="7" t="str">
        <f>PROPER(Table2[[#This Row],[LOWER]])</f>
        <v>Stephanie Lam</v>
      </c>
      <c r="Z27" s="7" t="str">
        <f>TRIM(Table2[[#This Row],[City]])</f>
        <v>Hurghada</v>
      </c>
      <c r="AA27" s="8">
        <f>LEN(Table2[[#This Row],[PROPER]])</f>
        <v>13</v>
      </c>
      <c r="AB27" s="5">
        <f t="shared" ca="1" si="0"/>
        <v>45776</v>
      </c>
      <c r="AC27" s="5">
        <f t="shared" si="1"/>
        <v>45467</v>
      </c>
      <c r="AD27" s="25">
        <f t="shared" ca="1" si="2"/>
        <v>45776.278505671296</v>
      </c>
      <c r="AE27" s="26">
        <f>EOMONTH(Table2[[#This Row],[Date]],1)</f>
        <v>45504</v>
      </c>
      <c r="AF27" s="11">
        <f>DATEDIF(Table2[[#This Row],[Date]],Table2[[#This Row],[EOMONTH]], "d")</f>
        <v>37</v>
      </c>
      <c r="AH27">
        <v>24</v>
      </c>
      <c r="AI27">
        <v>6</v>
      </c>
      <c r="AJ27">
        <v>2024</v>
      </c>
    </row>
    <row r="28" spans="1:36" ht="33.75" customHeight="1" x14ac:dyDescent="0.3">
      <c r="A28" s="17" t="s">
        <v>111</v>
      </c>
      <c r="B28" s="26">
        <v>45621</v>
      </c>
      <c r="C28" s="5" t="s">
        <v>4</v>
      </c>
      <c r="D28" s="6" t="s">
        <v>112</v>
      </c>
      <c r="E28" s="7">
        <v>38</v>
      </c>
      <c r="F28" s="7" t="s">
        <v>43</v>
      </c>
      <c r="G28" s="7" t="s">
        <v>70</v>
      </c>
      <c r="H28" s="7" t="s">
        <v>31</v>
      </c>
      <c r="I28" s="7" t="str">
        <f>VLOOKUP(Table2[[#This Row],[Product]],Table4[#All],2,0)</f>
        <v>Winter Wear</v>
      </c>
      <c r="J28" s="7">
        <v>4</v>
      </c>
      <c r="K28" s="7">
        <v>1139</v>
      </c>
      <c r="L28" s="7">
        <v>0.05</v>
      </c>
      <c r="M28" s="7" t="s">
        <v>57</v>
      </c>
      <c r="N28" s="8" t="s">
        <v>34</v>
      </c>
      <c r="O28" s="4" t="str">
        <f>HLOOKUP(Table2[[#This Row],[Product]],lookUp!$A$20:$K$21,2,0)</f>
        <v>Winter Wear</v>
      </c>
      <c r="P28" s="8" t="str">
        <f>_xlfn.XLOOKUP(Table2[[#This Row],[Product]],Table4[Product],Table4[Category])</f>
        <v>Winter Wear</v>
      </c>
      <c r="Q28" s="6" t="s">
        <v>112</v>
      </c>
      <c r="R28" s="32" t="str">
        <f>LEFT(Table2[[#This Row],[Full Name2]], 3)</f>
        <v>Ang</v>
      </c>
      <c r="S28" s="7" t="str">
        <f>RIGHT(Table2[[#This Row],[Full Name2]],3)</f>
        <v>ove</v>
      </c>
      <c r="T28" s="7" t="str">
        <f>MID(Table2[[#This Row],[Full Name2]],3,3)</f>
        <v>gel</v>
      </c>
      <c r="U28" s="7" t="str">
        <f>CONCATENATE(Table2[[#This Row],[Full Name2]]," - ",Table2[[#This Row],[Department]])</f>
        <v>Angela Love - Men</v>
      </c>
      <c r="V28" s="7" t="str">
        <f>_xlfn.TEXTJOIN(",",TRUE,Table2[[#This Row],[LEFT]],Table2[[#This Row],[MID]],Table2[[#This Row],[RIGHT]])</f>
        <v>Ang,gel,ove</v>
      </c>
      <c r="W28" s="7" t="str">
        <f>UPPER(Table2[[#This Row],[MID]])</f>
        <v>GEL</v>
      </c>
      <c r="X28" s="7" t="str">
        <f>LOWER(Table2[[#This Row],[Full Name2]])</f>
        <v>angela love</v>
      </c>
      <c r="Y28" s="7" t="str">
        <f>PROPER(Table2[[#This Row],[LOWER]])</f>
        <v>Angela Love</v>
      </c>
      <c r="Z28" s="7" t="str">
        <f>TRIM(Table2[[#This Row],[City]])</f>
        <v>Luxor</v>
      </c>
      <c r="AA28" s="8">
        <f>LEN(Table2[[#This Row],[PROPER]])</f>
        <v>11</v>
      </c>
      <c r="AB28" s="5">
        <f t="shared" ca="1" si="0"/>
        <v>45776</v>
      </c>
      <c r="AC28" s="5">
        <f t="shared" si="1"/>
        <v>45621</v>
      </c>
      <c r="AD28" s="25">
        <f t="shared" ca="1" si="2"/>
        <v>45776.278505671296</v>
      </c>
      <c r="AE28" s="26">
        <f>EOMONTH(Table2[[#This Row],[Date]],1)</f>
        <v>45657</v>
      </c>
      <c r="AF28" s="11">
        <f>DATEDIF(Table2[[#This Row],[Date]],Table2[[#This Row],[EOMONTH]], "d")</f>
        <v>36</v>
      </c>
      <c r="AH28">
        <v>25</v>
      </c>
      <c r="AI28">
        <v>11</v>
      </c>
      <c r="AJ28">
        <v>2024</v>
      </c>
    </row>
    <row r="29" spans="1:36" ht="33.75" customHeight="1" x14ac:dyDescent="0.3">
      <c r="A29" s="17" t="s">
        <v>113</v>
      </c>
      <c r="B29" s="26">
        <v>45495</v>
      </c>
      <c r="C29" s="5" t="s">
        <v>4</v>
      </c>
      <c r="D29" s="6" t="s">
        <v>114</v>
      </c>
      <c r="E29" s="7">
        <v>18</v>
      </c>
      <c r="F29" s="7" t="s">
        <v>29</v>
      </c>
      <c r="G29" s="7" t="s">
        <v>37</v>
      </c>
      <c r="H29" s="7" t="s">
        <v>31</v>
      </c>
      <c r="I29" s="7" t="str">
        <f>VLOOKUP(Table2[[#This Row],[Product]],Table4[#All],2,0)</f>
        <v>Winter Wear</v>
      </c>
      <c r="J29" s="7">
        <v>2</v>
      </c>
      <c r="K29" s="7">
        <v>1158</v>
      </c>
      <c r="L29" s="7">
        <v>0.05</v>
      </c>
      <c r="M29" s="7" t="s">
        <v>57</v>
      </c>
      <c r="N29" s="8" t="s">
        <v>40</v>
      </c>
      <c r="O29" s="4" t="str">
        <f>HLOOKUP(Table2[[#This Row],[Product]],lookUp!$A$20:$K$21,2,0)</f>
        <v>Winter Wear</v>
      </c>
      <c r="P29" s="8" t="str">
        <f>_xlfn.XLOOKUP(Table2[[#This Row],[Product]],Table4[Product],Table4[Category])</f>
        <v>Winter Wear</v>
      </c>
      <c r="Q29" s="6" t="s">
        <v>114</v>
      </c>
      <c r="R29" s="32" t="str">
        <f>LEFT(Table2[[#This Row],[Full Name2]], 3)</f>
        <v>Bar</v>
      </c>
      <c r="S29" s="7" t="str">
        <f>RIGHT(Table2[[#This Row],[Full Name2]],3)</f>
        <v>ith</v>
      </c>
      <c r="T29" s="7" t="str">
        <f>MID(Table2[[#This Row],[Full Name2]],3,3)</f>
        <v>rba</v>
      </c>
      <c r="U29" s="7" t="str">
        <f>CONCATENATE(Table2[[#This Row],[Full Name2]]," - ",Table2[[#This Row],[Department]])</f>
        <v>Barbara Smith - Women</v>
      </c>
      <c r="V29" s="7" t="str">
        <f>_xlfn.TEXTJOIN(",",TRUE,Table2[[#This Row],[LEFT]],Table2[[#This Row],[MID]],Table2[[#This Row],[RIGHT]])</f>
        <v>Bar,rba,ith</v>
      </c>
      <c r="W29" s="7" t="str">
        <f>UPPER(Table2[[#This Row],[MID]])</f>
        <v>RBA</v>
      </c>
      <c r="X29" s="7" t="str">
        <f>LOWER(Table2[[#This Row],[Full Name2]])</f>
        <v>barbara smith</v>
      </c>
      <c r="Y29" s="7" t="str">
        <f>PROPER(Table2[[#This Row],[LOWER]])</f>
        <v>Barbara Smith</v>
      </c>
      <c r="Z29" s="7" t="str">
        <f>TRIM(Table2[[#This Row],[City]])</f>
        <v>Hurghada</v>
      </c>
      <c r="AA29" s="8">
        <f>LEN(Table2[[#This Row],[PROPER]])</f>
        <v>13</v>
      </c>
      <c r="AB29" s="5">
        <f t="shared" ca="1" si="0"/>
        <v>45776</v>
      </c>
      <c r="AC29" s="5">
        <f t="shared" si="1"/>
        <v>45495</v>
      </c>
      <c r="AD29" s="25">
        <f t="shared" ca="1" si="2"/>
        <v>45776.278505671296</v>
      </c>
      <c r="AE29" s="26">
        <f>EOMONTH(Table2[[#This Row],[Date]],1)</f>
        <v>45535</v>
      </c>
      <c r="AF29" s="11">
        <f>DATEDIF(Table2[[#This Row],[Date]],Table2[[#This Row],[EOMONTH]], "d")</f>
        <v>40</v>
      </c>
      <c r="AH29">
        <v>22</v>
      </c>
      <c r="AI29">
        <v>7</v>
      </c>
      <c r="AJ29">
        <v>2024</v>
      </c>
    </row>
    <row r="30" spans="1:36" ht="33.75" customHeight="1" x14ac:dyDescent="0.3">
      <c r="A30" s="17" t="s">
        <v>115</v>
      </c>
      <c r="B30" s="26">
        <v>45640</v>
      </c>
      <c r="C30" s="5" t="s">
        <v>5</v>
      </c>
      <c r="D30" s="6" t="s">
        <v>116</v>
      </c>
      <c r="E30" s="7">
        <v>37</v>
      </c>
      <c r="F30" s="7" t="s">
        <v>43</v>
      </c>
      <c r="G30" s="7" t="s">
        <v>70</v>
      </c>
      <c r="H30" s="7" t="s">
        <v>61</v>
      </c>
      <c r="I30" s="7" t="str">
        <f>VLOOKUP(Table2[[#This Row],[Product]],Table4[#All],2,0)</f>
        <v>Casual Wear</v>
      </c>
      <c r="J30" s="7">
        <v>1</v>
      </c>
      <c r="K30" s="7">
        <v>1083</v>
      </c>
      <c r="L30" s="7">
        <v>0.05</v>
      </c>
      <c r="M30" s="7" t="s">
        <v>57</v>
      </c>
      <c r="N30" s="8" t="s">
        <v>40</v>
      </c>
      <c r="O30" s="4" t="str">
        <f>HLOOKUP(Table2[[#This Row],[Product]],lookUp!$A$20:$K$21,2,0)</f>
        <v>Casual Wear</v>
      </c>
      <c r="P30" s="8" t="str">
        <f>_xlfn.XLOOKUP(Table2[[#This Row],[Product]],Table4[Product],Table4[Category])</f>
        <v>Casual Wear</v>
      </c>
      <c r="Q30" s="6" t="s">
        <v>116</v>
      </c>
      <c r="R30" s="32" t="str">
        <f>LEFT(Table2[[#This Row],[Full Name2]], 3)</f>
        <v>Aly</v>
      </c>
      <c r="S30" s="7" t="str">
        <f>RIGHT(Table2[[#This Row],[Full Name2]],3)</f>
        <v>ine</v>
      </c>
      <c r="T30" s="7" t="str">
        <f>MID(Table2[[#This Row],[Full Name2]],3,3)</f>
        <v>yss</v>
      </c>
      <c r="U30" s="7" t="str">
        <f>CONCATENATE(Table2[[#This Row],[Full Name2]]," - ",Table2[[#This Row],[Department]])</f>
        <v>Alyssa Valentine - Women</v>
      </c>
      <c r="V30" s="7" t="str">
        <f>_xlfn.TEXTJOIN(",",TRUE,Table2[[#This Row],[LEFT]],Table2[[#This Row],[MID]],Table2[[#This Row],[RIGHT]])</f>
        <v>Aly,yss,ine</v>
      </c>
      <c r="W30" s="7" t="str">
        <f>UPPER(Table2[[#This Row],[MID]])</f>
        <v>YSS</v>
      </c>
      <c r="X30" s="7" t="str">
        <f>LOWER(Table2[[#This Row],[Full Name2]])</f>
        <v>alyssa valentine</v>
      </c>
      <c r="Y30" s="7" t="str">
        <f>PROPER(Table2[[#This Row],[LOWER]])</f>
        <v>Alyssa Valentine</v>
      </c>
      <c r="Z30" s="7" t="str">
        <f>TRIM(Table2[[#This Row],[City]])</f>
        <v>Luxor</v>
      </c>
      <c r="AA30" s="8">
        <f>LEN(Table2[[#This Row],[PROPER]])</f>
        <v>16</v>
      </c>
      <c r="AB30" s="5">
        <f t="shared" ca="1" si="0"/>
        <v>45776</v>
      </c>
      <c r="AC30" s="5">
        <f t="shared" si="1"/>
        <v>45640</v>
      </c>
      <c r="AD30" s="25">
        <f t="shared" ca="1" si="2"/>
        <v>45776.278505671296</v>
      </c>
      <c r="AE30" s="26">
        <f>EOMONTH(Table2[[#This Row],[Date]],1)</f>
        <v>45688</v>
      </c>
      <c r="AF30" s="11">
        <f>DATEDIF(Table2[[#This Row],[Date]],Table2[[#This Row],[EOMONTH]], "d")</f>
        <v>48</v>
      </c>
      <c r="AH30">
        <v>14</v>
      </c>
      <c r="AI30">
        <v>12</v>
      </c>
      <c r="AJ30">
        <v>2024</v>
      </c>
    </row>
    <row r="31" spans="1:36" ht="33.75" customHeight="1" x14ac:dyDescent="0.3">
      <c r="A31" s="17" t="s">
        <v>117</v>
      </c>
      <c r="B31" s="26">
        <v>45672</v>
      </c>
      <c r="C31" s="5" t="s">
        <v>3</v>
      </c>
      <c r="D31" s="6" t="s">
        <v>118</v>
      </c>
      <c r="E31" s="7">
        <v>30</v>
      </c>
      <c r="F31" s="7" t="s">
        <v>43</v>
      </c>
      <c r="G31" s="7" t="s">
        <v>106</v>
      </c>
      <c r="H31" s="7" t="s">
        <v>38</v>
      </c>
      <c r="I31" s="7" t="str">
        <f>VLOOKUP(Table2[[#This Row],[Product]],Table4[#All],2,0)</f>
        <v>Casual Wear</v>
      </c>
      <c r="J31" s="7">
        <v>3</v>
      </c>
      <c r="K31" s="7">
        <v>957</v>
      </c>
      <c r="L31" s="7">
        <v>0.2</v>
      </c>
      <c r="M31" s="7" t="s">
        <v>47</v>
      </c>
      <c r="N31" s="8" t="s">
        <v>40</v>
      </c>
      <c r="O31" s="4" t="str">
        <f>HLOOKUP(Table2[[#This Row],[Product]],lookUp!$A$20:$K$21,2,0)</f>
        <v>Casual Wear</v>
      </c>
      <c r="P31" s="8" t="str">
        <f>_xlfn.XLOOKUP(Table2[[#This Row],[Product]],Table4[Product],Table4[Category])</f>
        <v>Casual Wear</v>
      </c>
      <c r="Q31" s="6" t="s">
        <v>118</v>
      </c>
      <c r="R31" s="32" t="str">
        <f>LEFT(Table2[[#This Row],[Full Name2]], 3)</f>
        <v>Mar</v>
      </c>
      <c r="S31" s="7" t="str">
        <f>RIGHT(Table2[[#This Row],[Full Name2]],3)</f>
        <v>art</v>
      </c>
      <c r="T31" s="7" t="str">
        <f>MID(Table2[[#This Row],[Full Name2]],3,3)</f>
        <v xml:space="preserve">ry </v>
      </c>
      <c r="U31" s="7" t="str">
        <f>CONCATENATE(Table2[[#This Row],[Full Name2]]," - ",Table2[[#This Row],[Department]])</f>
        <v>Mary Stewart - Women</v>
      </c>
      <c r="V31" s="7" t="str">
        <f>_xlfn.TEXTJOIN(",",TRUE,Table2[[#This Row],[LEFT]],Table2[[#This Row],[MID]],Table2[[#This Row],[RIGHT]])</f>
        <v>Mar,ry ,art</v>
      </c>
      <c r="W31" s="7" t="str">
        <f>UPPER(Table2[[#This Row],[MID]])</f>
        <v xml:space="preserve">RY </v>
      </c>
      <c r="X31" s="7" t="str">
        <f>LOWER(Table2[[#This Row],[Full Name2]])</f>
        <v>mary stewart</v>
      </c>
      <c r="Y31" s="7" t="str">
        <f>PROPER(Table2[[#This Row],[LOWER]])</f>
        <v>Mary Stewart</v>
      </c>
      <c r="Z31" s="7" t="str">
        <f>TRIM(Table2[[#This Row],[City]])</f>
        <v>Giza</v>
      </c>
      <c r="AA31" s="8">
        <f>LEN(Table2[[#This Row],[PROPER]])</f>
        <v>12</v>
      </c>
      <c r="AB31" s="5">
        <f t="shared" ca="1" si="0"/>
        <v>45776</v>
      </c>
      <c r="AC31" s="5">
        <f t="shared" si="1"/>
        <v>45672</v>
      </c>
      <c r="AD31" s="25">
        <f t="shared" ca="1" si="2"/>
        <v>45776.278505671296</v>
      </c>
      <c r="AE31" s="26">
        <f>EOMONTH(Table2[[#This Row],[Date]],1)</f>
        <v>45716</v>
      </c>
      <c r="AF31" s="11">
        <f>DATEDIF(Table2[[#This Row],[Date]],Table2[[#This Row],[EOMONTH]], "d")</f>
        <v>44</v>
      </c>
      <c r="AH31">
        <v>15</v>
      </c>
      <c r="AI31">
        <v>1</v>
      </c>
      <c r="AJ31">
        <v>2025</v>
      </c>
    </row>
    <row r="32" spans="1:36" ht="33.75" customHeight="1" x14ac:dyDescent="0.3">
      <c r="A32" s="17" t="s">
        <v>119</v>
      </c>
      <c r="B32" s="26">
        <v>45536</v>
      </c>
      <c r="C32" s="5" t="s">
        <v>1</v>
      </c>
      <c r="D32" s="6" t="s">
        <v>120</v>
      </c>
      <c r="E32" s="7">
        <v>29</v>
      </c>
      <c r="F32" s="7" t="s">
        <v>29</v>
      </c>
      <c r="G32" s="7" t="s">
        <v>30</v>
      </c>
      <c r="H32" s="7" t="s">
        <v>31</v>
      </c>
      <c r="I32" s="7" t="str">
        <f>VLOOKUP(Table2[[#This Row],[Product]],Table4[#All],2,0)</f>
        <v>Winter Wear</v>
      </c>
      <c r="J32" s="7">
        <v>3</v>
      </c>
      <c r="K32" s="7">
        <v>1124</v>
      </c>
      <c r="L32" s="7">
        <v>0.2</v>
      </c>
      <c r="M32" s="7" t="s">
        <v>33</v>
      </c>
      <c r="N32" s="8" t="s">
        <v>40</v>
      </c>
      <c r="O32" s="4" t="str">
        <f>HLOOKUP(Table2[[#This Row],[Product]],lookUp!$A$20:$K$21,2,0)</f>
        <v>Winter Wear</v>
      </c>
      <c r="P32" s="8" t="str">
        <f>_xlfn.XLOOKUP(Table2[[#This Row],[Product]],Table4[Product],Table4[Category])</f>
        <v>Winter Wear</v>
      </c>
      <c r="Q32" s="6" t="s">
        <v>120</v>
      </c>
      <c r="R32" s="32" t="str">
        <f>LEFT(Table2[[#This Row],[Full Name2]], 3)</f>
        <v>Pau</v>
      </c>
      <c r="S32" s="7" t="str">
        <f>RIGHT(Table2[[#This Row],[Full Name2]],3)</f>
        <v>ark</v>
      </c>
      <c r="T32" s="7" t="str">
        <f>MID(Table2[[#This Row],[Full Name2]],3,3)</f>
        <v xml:space="preserve">ul </v>
      </c>
      <c r="U32" s="7" t="str">
        <f>CONCATENATE(Table2[[#This Row],[Full Name2]]," - ",Table2[[#This Row],[Department]])</f>
        <v>Paul Clark - Women</v>
      </c>
      <c r="V32" s="7" t="str">
        <f>_xlfn.TEXTJOIN(",",TRUE,Table2[[#This Row],[LEFT]],Table2[[#This Row],[MID]],Table2[[#This Row],[RIGHT]])</f>
        <v>Pau,ul ,ark</v>
      </c>
      <c r="W32" s="7" t="str">
        <f>UPPER(Table2[[#This Row],[MID]])</f>
        <v xml:space="preserve">UL </v>
      </c>
      <c r="X32" s="7" t="str">
        <f>LOWER(Table2[[#This Row],[Full Name2]])</f>
        <v>paul clark</v>
      </c>
      <c r="Y32" s="7" t="str">
        <f>PROPER(Table2[[#This Row],[LOWER]])</f>
        <v>Paul Clark</v>
      </c>
      <c r="Z32" s="7" t="str">
        <f>TRIM(Table2[[#This Row],[City]])</f>
        <v>Mansoura</v>
      </c>
      <c r="AA32" s="8">
        <f>LEN(Table2[[#This Row],[PROPER]])</f>
        <v>10</v>
      </c>
      <c r="AB32" s="5">
        <f t="shared" ca="1" si="0"/>
        <v>45776</v>
      </c>
      <c r="AC32" s="5">
        <f t="shared" si="1"/>
        <v>45536</v>
      </c>
      <c r="AD32" s="25">
        <f t="shared" ca="1" si="2"/>
        <v>45776.278505671296</v>
      </c>
      <c r="AE32" s="26">
        <f>EOMONTH(Table2[[#This Row],[Date]],1)</f>
        <v>45596</v>
      </c>
      <c r="AF32" s="11">
        <f>DATEDIF(Table2[[#This Row],[Date]],Table2[[#This Row],[EOMONTH]], "d")</f>
        <v>60</v>
      </c>
      <c r="AH32">
        <v>1</v>
      </c>
      <c r="AI32">
        <v>9</v>
      </c>
      <c r="AJ32">
        <v>2024</v>
      </c>
    </row>
    <row r="33" spans="1:36" ht="33.75" customHeight="1" x14ac:dyDescent="0.3">
      <c r="A33" s="17" t="s">
        <v>121</v>
      </c>
      <c r="B33" s="26">
        <v>45570</v>
      </c>
      <c r="C33" s="5" t="s">
        <v>5</v>
      </c>
      <c r="D33" s="6" t="s">
        <v>122</v>
      </c>
      <c r="E33" s="7">
        <v>53</v>
      </c>
      <c r="F33" s="7" t="s">
        <v>43</v>
      </c>
      <c r="G33" s="7" t="s">
        <v>44</v>
      </c>
      <c r="H33" s="7" t="s">
        <v>31</v>
      </c>
      <c r="I33" s="7" t="str">
        <f>VLOOKUP(Table2[[#This Row],[Product]],Table4[#All],2,0)</f>
        <v>Winter Wear</v>
      </c>
      <c r="J33" s="7">
        <v>5</v>
      </c>
      <c r="K33" s="7">
        <v>167</v>
      </c>
      <c r="L33" s="7">
        <v>0.1</v>
      </c>
      <c r="M33" s="7" t="s">
        <v>57</v>
      </c>
      <c r="N33" s="8" t="s">
        <v>48</v>
      </c>
      <c r="O33" s="4" t="str">
        <f>HLOOKUP(Table2[[#This Row],[Product]],lookUp!$A$20:$K$21,2,0)</f>
        <v>Winter Wear</v>
      </c>
      <c r="P33" s="8" t="str">
        <f>_xlfn.XLOOKUP(Table2[[#This Row],[Product]],Table4[Product],Table4[Category])</f>
        <v>Winter Wear</v>
      </c>
      <c r="Q33" s="6" t="s">
        <v>122</v>
      </c>
      <c r="R33" s="32" t="str">
        <f>LEFT(Table2[[#This Row],[Full Name2]], 3)</f>
        <v>Dan</v>
      </c>
      <c r="S33" s="7" t="str">
        <f>RIGHT(Table2[[#This Row],[Full Name2]],3)</f>
        <v>ack</v>
      </c>
      <c r="T33" s="7" t="str">
        <f>MID(Table2[[#This Row],[Full Name2]],3,3)</f>
        <v>nie</v>
      </c>
      <c r="U33" s="7" t="str">
        <f>CONCATENATE(Table2[[#This Row],[Full Name2]]," - ",Table2[[#This Row],[Department]])</f>
        <v>Daniel Black - Kids</v>
      </c>
      <c r="V33" s="7" t="str">
        <f>_xlfn.TEXTJOIN(",",TRUE,Table2[[#This Row],[LEFT]],Table2[[#This Row],[MID]],Table2[[#This Row],[RIGHT]])</f>
        <v>Dan,nie,ack</v>
      </c>
      <c r="W33" s="7" t="str">
        <f>UPPER(Table2[[#This Row],[MID]])</f>
        <v>NIE</v>
      </c>
      <c r="X33" s="7" t="str">
        <f>LOWER(Table2[[#This Row],[Full Name2]])</f>
        <v>daniel black</v>
      </c>
      <c r="Y33" s="7" t="str">
        <f>PROPER(Table2[[#This Row],[LOWER]])</f>
        <v>Daniel Black</v>
      </c>
      <c r="Z33" s="7" t="str">
        <f>TRIM(Table2[[#This Row],[City]])</f>
        <v>Alexandria</v>
      </c>
      <c r="AA33" s="8">
        <f>LEN(Table2[[#This Row],[PROPER]])</f>
        <v>12</v>
      </c>
      <c r="AB33" s="5">
        <f t="shared" ca="1" si="0"/>
        <v>45776</v>
      </c>
      <c r="AC33" s="5">
        <f t="shared" si="1"/>
        <v>45570</v>
      </c>
      <c r="AD33" s="25">
        <f t="shared" ca="1" si="2"/>
        <v>45776.278505671296</v>
      </c>
      <c r="AE33" s="26">
        <f>EOMONTH(Table2[[#This Row],[Date]],1)</f>
        <v>45626</v>
      </c>
      <c r="AF33" s="11">
        <f>DATEDIF(Table2[[#This Row],[Date]],Table2[[#This Row],[EOMONTH]], "d")</f>
        <v>56</v>
      </c>
      <c r="AH33">
        <v>5</v>
      </c>
      <c r="AI33">
        <v>10</v>
      </c>
      <c r="AJ33">
        <v>2024</v>
      </c>
    </row>
    <row r="34" spans="1:36" ht="33.75" customHeight="1" x14ac:dyDescent="0.3">
      <c r="A34" s="17" t="s">
        <v>123</v>
      </c>
      <c r="B34" s="26">
        <v>45469</v>
      </c>
      <c r="C34" s="5" t="s">
        <v>3</v>
      </c>
      <c r="D34" s="6" t="s">
        <v>124</v>
      </c>
      <c r="E34" s="7">
        <v>23</v>
      </c>
      <c r="F34" s="7" t="s">
        <v>29</v>
      </c>
      <c r="G34" s="7" t="s">
        <v>44</v>
      </c>
      <c r="H34" s="7" t="s">
        <v>61</v>
      </c>
      <c r="I34" s="7" t="str">
        <f>VLOOKUP(Table2[[#This Row],[Product]],Table4[#All],2,0)</f>
        <v>Casual Wear</v>
      </c>
      <c r="J34" s="7">
        <v>1</v>
      </c>
      <c r="K34" s="7">
        <v>303</v>
      </c>
      <c r="L34" s="7">
        <v>0.1</v>
      </c>
      <c r="M34" s="7" t="s">
        <v>33</v>
      </c>
      <c r="N34" s="8" t="s">
        <v>48</v>
      </c>
      <c r="O34" s="4" t="str">
        <f>HLOOKUP(Table2[[#This Row],[Product]],lookUp!$A$20:$K$21,2,0)</f>
        <v>Casual Wear</v>
      </c>
      <c r="P34" s="8" t="str">
        <f>_xlfn.XLOOKUP(Table2[[#This Row],[Product]],Table4[Product],Table4[Category])</f>
        <v>Casual Wear</v>
      </c>
      <c r="Q34" s="6" t="s">
        <v>124</v>
      </c>
      <c r="R34" s="32" t="str">
        <f>LEFT(Table2[[#This Row],[Full Name2]], 3)</f>
        <v>Pat</v>
      </c>
      <c r="S34" s="7" t="str">
        <f>RIGHT(Table2[[#This Row],[Full Name2]],3)</f>
        <v>son</v>
      </c>
      <c r="T34" s="7" t="str">
        <f>MID(Table2[[#This Row],[Full Name2]],3,3)</f>
        <v>tri</v>
      </c>
      <c r="U34" s="7" t="str">
        <f>CONCATENATE(Table2[[#This Row],[Full Name2]]," - ",Table2[[#This Row],[Department]])</f>
        <v>Patrick Carlson - Kids</v>
      </c>
      <c r="V34" s="7" t="str">
        <f>_xlfn.TEXTJOIN(",",TRUE,Table2[[#This Row],[LEFT]],Table2[[#This Row],[MID]],Table2[[#This Row],[RIGHT]])</f>
        <v>Pat,tri,son</v>
      </c>
      <c r="W34" s="7" t="str">
        <f>UPPER(Table2[[#This Row],[MID]])</f>
        <v>TRI</v>
      </c>
      <c r="X34" s="7" t="str">
        <f>LOWER(Table2[[#This Row],[Full Name2]])</f>
        <v>patrick carlson</v>
      </c>
      <c r="Y34" s="7" t="str">
        <f>PROPER(Table2[[#This Row],[LOWER]])</f>
        <v>Patrick Carlson</v>
      </c>
      <c r="Z34" s="7" t="str">
        <f>TRIM(Table2[[#This Row],[City]])</f>
        <v>Alexandria</v>
      </c>
      <c r="AA34" s="8">
        <f>LEN(Table2[[#This Row],[PROPER]])</f>
        <v>15</v>
      </c>
      <c r="AB34" s="5">
        <f t="shared" ca="1" si="0"/>
        <v>45776</v>
      </c>
      <c r="AC34" s="5">
        <f t="shared" si="1"/>
        <v>45469</v>
      </c>
      <c r="AD34" s="25">
        <f t="shared" ca="1" si="2"/>
        <v>45776.278505671296</v>
      </c>
      <c r="AE34" s="26">
        <f>EOMONTH(Table2[[#This Row],[Date]],1)</f>
        <v>45504</v>
      </c>
      <c r="AF34" s="11">
        <f>DATEDIF(Table2[[#This Row],[Date]],Table2[[#This Row],[EOMONTH]], "d")</f>
        <v>35</v>
      </c>
      <c r="AH34">
        <v>26</v>
      </c>
      <c r="AI34">
        <v>6</v>
      </c>
      <c r="AJ34">
        <v>2024</v>
      </c>
    </row>
    <row r="35" spans="1:36" ht="33.75" customHeight="1" x14ac:dyDescent="0.3">
      <c r="A35" s="17" t="s">
        <v>125</v>
      </c>
      <c r="B35" s="26">
        <v>45620</v>
      </c>
      <c r="C35" s="5" t="s">
        <v>1</v>
      </c>
      <c r="D35" s="6" t="s">
        <v>126</v>
      </c>
      <c r="E35" s="7">
        <v>49</v>
      </c>
      <c r="F35" s="7" t="s">
        <v>43</v>
      </c>
      <c r="G35" s="7" t="s">
        <v>73</v>
      </c>
      <c r="H35" s="7" t="s">
        <v>45</v>
      </c>
      <c r="I35" s="7" t="str">
        <f>VLOOKUP(Table2[[#This Row],[Product]],Table4[#All],2,0)</f>
        <v>Sportswear</v>
      </c>
      <c r="J35" s="7">
        <v>3</v>
      </c>
      <c r="K35" s="7">
        <v>850</v>
      </c>
      <c r="L35" s="7">
        <v>0.05</v>
      </c>
      <c r="M35" s="7" t="s">
        <v>33</v>
      </c>
      <c r="N35" s="8" t="s">
        <v>34</v>
      </c>
      <c r="O35" s="4" t="str">
        <f>HLOOKUP(Table2[[#This Row],[Product]],lookUp!$A$20:$K$21,2,0)</f>
        <v>Sportswear</v>
      </c>
      <c r="P35" s="8" t="str">
        <f>_xlfn.XLOOKUP(Table2[[#This Row],[Product]],Table4[Product],Table4[Category])</f>
        <v>Sportswear</v>
      </c>
      <c r="Q35" s="6" t="s">
        <v>126</v>
      </c>
      <c r="R35" s="32" t="str">
        <f>LEFT(Table2[[#This Row],[Full Name2]], 3)</f>
        <v>Car</v>
      </c>
      <c r="S35" s="7" t="str">
        <f>RIGHT(Table2[[#This Row],[Full Name2]],3)</f>
        <v>rds</v>
      </c>
      <c r="T35" s="7" t="str">
        <f>MID(Table2[[#This Row],[Full Name2]],3,3)</f>
        <v>rlo</v>
      </c>
      <c r="U35" s="7" t="str">
        <f>CONCATENATE(Table2[[#This Row],[Full Name2]]," - ",Table2[[#This Row],[Department]])</f>
        <v>Carlos Richards - Men</v>
      </c>
      <c r="V35" s="7" t="str">
        <f>_xlfn.TEXTJOIN(",",TRUE,Table2[[#This Row],[LEFT]],Table2[[#This Row],[MID]],Table2[[#This Row],[RIGHT]])</f>
        <v>Car,rlo,rds</v>
      </c>
      <c r="W35" s="7" t="str">
        <f>UPPER(Table2[[#This Row],[MID]])</f>
        <v>RLO</v>
      </c>
      <c r="X35" s="7" t="str">
        <f>LOWER(Table2[[#This Row],[Full Name2]])</f>
        <v>carlos richards</v>
      </c>
      <c r="Y35" s="7" t="str">
        <f>PROPER(Table2[[#This Row],[LOWER]])</f>
        <v>Carlos Richards</v>
      </c>
      <c r="Z35" s="7" t="str">
        <f>TRIM(Table2[[#This Row],[City]])</f>
        <v>Tanta</v>
      </c>
      <c r="AA35" s="8">
        <f>LEN(Table2[[#This Row],[PROPER]])</f>
        <v>15</v>
      </c>
      <c r="AB35" s="5">
        <f t="shared" ca="1" si="0"/>
        <v>45776</v>
      </c>
      <c r="AC35" s="5">
        <f t="shared" si="1"/>
        <v>45620</v>
      </c>
      <c r="AD35" s="25">
        <f t="shared" ca="1" si="2"/>
        <v>45776.278505671296</v>
      </c>
      <c r="AE35" s="26">
        <f>EOMONTH(Table2[[#This Row],[Date]],1)</f>
        <v>45657</v>
      </c>
      <c r="AF35" s="11">
        <f>DATEDIF(Table2[[#This Row],[Date]],Table2[[#This Row],[EOMONTH]], "d")</f>
        <v>37</v>
      </c>
      <c r="AH35">
        <v>24</v>
      </c>
      <c r="AI35">
        <v>11</v>
      </c>
      <c r="AJ35">
        <v>2024</v>
      </c>
    </row>
    <row r="36" spans="1:36" ht="33.75" customHeight="1" x14ac:dyDescent="0.3">
      <c r="A36" s="17" t="s">
        <v>127</v>
      </c>
      <c r="B36" s="26">
        <v>45698</v>
      </c>
      <c r="C36" s="5" t="s">
        <v>4</v>
      </c>
      <c r="D36" s="6" t="s">
        <v>128</v>
      </c>
      <c r="E36" s="7">
        <v>49</v>
      </c>
      <c r="F36" s="7" t="s">
        <v>29</v>
      </c>
      <c r="G36" s="7" t="s">
        <v>81</v>
      </c>
      <c r="H36" s="7" t="s">
        <v>74</v>
      </c>
      <c r="I36" s="7" t="str">
        <f>VLOOKUP(Table2[[#This Row],[Product]],Table4[#All],2,0)</f>
        <v>Formal Wear</v>
      </c>
      <c r="J36" s="7">
        <v>1</v>
      </c>
      <c r="K36" s="7">
        <v>786</v>
      </c>
      <c r="L36" s="7">
        <v>0.15</v>
      </c>
      <c r="M36" s="7" t="s">
        <v>33</v>
      </c>
      <c r="N36" s="8" t="s">
        <v>40</v>
      </c>
      <c r="O36" s="4" t="str">
        <f>HLOOKUP(Table2[[#This Row],[Product]],lookUp!$A$20:$K$21,2,0)</f>
        <v>Formal Wear</v>
      </c>
      <c r="P36" s="8" t="str">
        <f>_xlfn.XLOOKUP(Table2[[#This Row],[Product]],Table4[Product],Table4[Category])</f>
        <v>Formal Wear</v>
      </c>
      <c r="Q36" s="6" t="s">
        <v>128</v>
      </c>
      <c r="R36" s="32" t="str">
        <f>LEFT(Table2[[#This Row],[Full Name2]], 3)</f>
        <v>Geo</v>
      </c>
      <c r="S36" s="7" t="str">
        <f>RIGHT(Table2[[#This Row],[Full Name2]],3)</f>
        <v>ado</v>
      </c>
      <c r="T36" s="7" t="str">
        <f>MID(Table2[[#This Row],[Full Name2]],3,3)</f>
        <v>org</v>
      </c>
      <c r="U36" s="7" t="str">
        <f>CONCATENATE(Table2[[#This Row],[Full Name2]]," - ",Table2[[#This Row],[Department]])</f>
        <v>George Delgado - Women</v>
      </c>
      <c r="V36" s="7" t="str">
        <f>_xlfn.TEXTJOIN(",",TRUE,Table2[[#This Row],[LEFT]],Table2[[#This Row],[MID]],Table2[[#This Row],[RIGHT]])</f>
        <v>Geo,org,ado</v>
      </c>
      <c r="W36" s="7" t="str">
        <f>UPPER(Table2[[#This Row],[MID]])</f>
        <v>ORG</v>
      </c>
      <c r="X36" s="7" t="str">
        <f>LOWER(Table2[[#This Row],[Full Name2]])</f>
        <v>george delgado</v>
      </c>
      <c r="Y36" s="7" t="str">
        <f>PROPER(Table2[[#This Row],[LOWER]])</f>
        <v>George Delgado</v>
      </c>
      <c r="Z36" s="7" t="str">
        <f>TRIM(Table2[[#This Row],[City]])</f>
        <v>Asyut</v>
      </c>
      <c r="AA36" s="8">
        <f>LEN(Table2[[#This Row],[PROPER]])</f>
        <v>14</v>
      </c>
      <c r="AB36" s="5">
        <f t="shared" ca="1" si="0"/>
        <v>45776</v>
      </c>
      <c r="AC36" s="5">
        <f t="shared" si="1"/>
        <v>45698</v>
      </c>
      <c r="AD36" s="25">
        <f t="shared" ca="1" si="2"/>
        <v>45776.278505671296</v>
      </c>
      <c r="AE36" s="26">
        <f>EOMONTH(Table2[[#This Row],[Date]],1)</f>
        <v>45747</v>
      </c>
      <c r="AF36" s="11">
        <f>DATEDIF(Table2[[#This Row],[Date]],Table2[[#This Row],[EOMONTH]], "d")</f>
        <v>49</v>
      </c>
      <c r="AH36">
        <v>10</v>
      </c>
      <c r="AI36">
        <v>2</v>
      </c>
      <c r="AJ36">
        <v>2025</v>
      </c>
    </row>
    <row r="37" spans="1:36" ht="33.75" customHeight="1" x14ac:dyDescent="0.3">
      <c r="A37" s="17" t="s">
        <v>129</v>
      </c>
      <c r="B37" s="26">
        <v>45579</v>
      </c>
      <c r="C37" s="5" t="s">
        <v>4</v>
      </c>
      <c r="D37" s="6" t="s">
        <v>130</v>
      </c>
      <c r="E37" s="7">
        <v>60</v>
      </c>
      <c r="F37" s="7" t="s">
        <v>29</v>
      </c>
      <c r="G37" s="7" t="s">
        <v>73</v>
      </c>
      <c r="H37" s="7" t="s">
        <v>61</v>
      </c>
      <c r="I37" s="7" t="str">
        <f>VLOOKUP(Table2[[#This Row],[Product]],Table4[#All],2,0)</f>
        <v>Casual Wear</v>
      </c>
      <c r="J37" s="7">
        <v>4</v>
      </c>
      <c r="K37" s="7">
        <v>533</v>
      </c>
      <c r="L37" s="7">
        <v>0.15</v>
      </c>
      <c r="M37" s="7" t="s">
        <v>33</v>
      </c>
      <c r="N37" s="8" t="s">
        <v>34</v>
      </c>
      <c r="O37" s="4" t="str">
        <f>HLOOKUP(Table2[[#This Row],[Product]],lookUp!$A$20:$K$21,2,0)</f>
        <v>Casual Wear</v>
      </c>
      <c r="P37" s="8" t="str">
        <f>_xlfn.XLOOKUP(Table2[[#This Row],[Product]],Table4[Product],Table4[Category])</f>
        <v>Casual Wear</v>
      </c>
      <c r="Q37" s="6" t="s">
        <v>130</v>
      </c>
      <c r="R37" s="32" t="str">
        <f>LEFT(Table2[[#This Row],[Full Name2]], 3)</f>
        <v>Car</v>
      </c>
      <c r="S37" s="7" t="str">
        <f>RIGHT(Table2[[#This Row],[Full Name2]],3)</f>
        <v>ler</v>
      </c>
      <c r="T37" s="7" t="str">
        <f>MID(Table2[[#This Row],[Full Name2]],3,3)</f>
        <v>rol</v>
      </c>
      <c r="U37" s="7" t="str">
        <f>CONCATENATE(Table2[[#This Row],[Full Name2]]," - ",Table2[[#This Row],[Department]])</f>
        <v>Carol Fowler - Men</v>
      </c>
      <c r="V37" s="7" t="str">
        <f>_xlfn.TEXTJOIN(",",TRUE,Table2[[#This Row],[LEFT]],Table2[[#This Row],[MID]],Table2[[#This Row],[RIGHT]])</f>
        <v>Car,rol,ler</v>
      </c>
      <c r="W37" s="7" t="str">
        <f>UPPER(Table2[[#This Row],[MID]])</f>
        <v>ROL</v>
      </c>
      <c r="X37" s="7" t="str">
        <f>LOWER(Table2[[#This Row],[Full Name2]])</f>
        <v>carol fowler</v>
      </c>
      <c r="Y37" s="7" t="str">
        <f>PROPER(Table2[[#This Row],[LOWER]])</f>
        <v>Carol Fowler</v>
      </c>
      <c r="Z37" s="7" t="str">
        <f>TRIM(Table2[[#This Row],[City]])</f>
        <v>Tanta</v>
      </c>
      <c r="AA37" s="8">
        <f>LEN(Table2[[#This Row],[PROPER]])</f>
        <v>12</v>
      </c>
      <c r="AB37" s="5">
        <f t="shared" ca="1" si="0"/>
        <v>45776</v>
      </c>
      <c r="AC37" s="5">
        <f t="shared" si="1"/>
        <v>45579</v>
      </c>
      <c r="AD37" s="25">
        <f t="shared" ca="1" si="2"/>
        <v>45776.278505671296</v>
      </c>
      <c r="AE37" s="26">
        <f>EOMONTH(Table2[[#This Row],[Date]],1)</f>
        <v>45626</v>
      </c>
      <c r="AF37" s="11">
        <f>DATEDIF(Table2[[#This Row],[Date]],Table2[[#This Row],[EOMONTH]], "d")</f>
        <v>47</v>
      </c>
      <c r="AH37">
        <v>14</v>
      </c>
      <c r="AI37">
        <v>10</v>
      </c>
      <c r="AJ37">
        <v>2024</v>
      </c>
    </row>
    <row r="38" spans="1:36" ht="33.75" customHeight="1" x14ac:dyDescent="0.3">
      <c r="A38" s="17" t="s">
        <v>131</v>
      </c>
      <c r="B38" s="26">
        <v>45363</v>
      </c>
      <c r="C38" s="5" t="s">
        <v>2</v>
      </c>
      <c r="D38" s="6" t="s">
        <v>132</v>
      </c>
      <c r="E38" s="7">
        <v>44</v>
      </c>
      <c r="F38" s="7" t="s">
        <v>43</v>
      </c>
      <c r="G38" s="7" t="s">
        <v>70</v>
      </c>
      <c r="H38" s="7" t="s">
        <v>45</v>
      </c>
      <c r="I38" s="7" t="str">
        <f>VLOOKUP(Table2[[#This Row],[Product]],Table4[#All],2,0)</f>
        <v>Sportswear</v>
      </c>
      <c r="J38" s="7">
        <v>1</v>
      </c>
      <c r="K38" s="7">
        <v>1130</v>
      </c>
      <c r="L38" s="7">
        <v>0</v>
      </c>
      <c r="M38" s="7" t="s">
        <v>47</v>
      </c>
      <c r="N38" s="8" t="s">
        <v>34</v>
      </c>
      <c r="O38" s="4" t="str">
        <f>HLOOKUP(Table2[[#This Row],[Product]],lookUp!$A$20:$K$21,2,0)</f>
        <v>Sportswear</v>
      </c>
      <c r="P38" s="8" t="str">
        <f>_xlfn.XLOOKUP(Table2[[#This Row],[Product]],Table4[Product],Table4[Category])</f>
        <v>Sportswear</v>
      </c>
      <c r="Q38" s="6" t="s">
        <v>132</v>
      </c>
      <c r="R38" s="32" t="str">
        <f>LEFT(Table2[[#This Row],[Full Name2]], 3)</f>
        <v>Ang</v>
      </c>
      <c r="S38" s="7" t="str">
        <f>RIGHT(Table2[[#This Row],[Full Name2]],3)</f>
        <v>val</v>
      </c>
      <c r="T38" s="7" t="str">
        <f>MID(Table2[[#This Row],[Full Name2]],3,3)</f>
        <v>gel</v>
      </c>
      <c r="U38" s="7" t="str">
        <f>CONCATENATE(Table2[[#This Row],[Full Name2]]," - ",Table2[[#This Row],[Department]])</f>
        <v>Angela Sandoval - Men</v>
      </c>
      <c r="V38" s="7" t="str">
        <f>_xlfn.TEXTJOIN(",",TRUE,Table2[[#This Row],[LEFT]],Table2[[#This Row],[MID]],Table2[[#This Row],[RIGHT]])</f>
        <v>Ang,gel,val</v>
      </c>
      <c r="W38" s="7" t="str">
        <f>UPPER(Table2[[#This Row],[MID]])</f>
        <v>GEL</v>
      </c>
      <c r="X38" s="7" t="str">
        <f>LOWER(Table2[[#This Row],[Full Name2]])</f>
        <v>angela sandoval</v>
      </c>
      <c r="Y38" s="7" t="str">
        <f>PROPER(Table2[[#This Row],[LOWER]])</f>
        <v>Angela Sandoval</v>
      </c>
      <c r="Z38" s="7" t="str">
        <f>TRIM(Table2[[#This Row],[City]])</f>
        <v>Luxor</v>
      </c>
      <c r="AA38" s="8">
        <f>LEN(Table2[[#This Row],[PROPER]])</f>
        <v>15</v>
      </c>
      <c r="AB38" s="5">
        <f t="shared" ca="1" si="0"/>
        <v>45776</v>
      </c>
      <c r="AC38" s="5">
        <f t="shared" si="1"/>
        <v>45363</v>
      </c>
      <c r="AD38" s="25">
        <f t="shared" ca="1" si="2"/>
        <v>45776.278505671296</v>
      </c>
      <c r="AE38" s="26">
        <f>EOMONTH(Table2[[#This Row],[Date]],1)</f>
        <v>45412</v>
      </c>
      <c r="AF38" s="11">
        <f>DATEDIF(Table2[[#This Row],[Date]],Table2[[#This Row],[EOMONTH]], "d")</f>
        <v>49</v>
      </c>
      <c r="AH38">
        <v>12</v>
      </c>
      <c r="AI38">
        <v>3</v>
      </c>
      <c r="AJ38">
        <v>2024</v>
      </c>
    </row>
    <row r="39" spans="1:36" ht="33.75" customHeight="1" x14ac:dyDescent="0.3">
      <c r="A39" s="17" t="s">
        <v>133</v>
      </c>
      <c r="B39" s="26">
        <v>45553</v>
      </c>
      <c r="C39" s="5" t="s">
        <v>3</v>
      </c>
      <c r="D39" s="6" t="s">
        <v>134</v>
      </c>
      <c r="E39" s="7">
        <v>50</v>
      </c>
      <c r="F39" s="7" t="s">
        <v>29</v>
      </c>
      <c r="G39" s="7" t="s">
        <v>103</v>
      </c>
      <c r="H39" s="7" t="s">
        <v>74</v>
      </c>
      <c r="I39" s="7" t="str">
        <f>VLOOKUP(Table2[[#This Row],[Product]],Table4[#All],2,0)</f>
        <v>Formal Wear</v>
      </c>
      <c r="J39" s="7">
        <v>3</v>
      </c>
      <c r="K39" s="7">
        <v>153</v>
      </c>
      <c r="L39" s="7">
        <v>0.1</v>
      </c>
      <c r="M39" s="7" t="s">
        <v>47</v>
      </c>
      <c r="N39" s="8" t="s">
        <v>34</v>
      </c>
      <c r="O39" s="4" t="str">
        <f>HLOOKUP(Table2[[#This Row],[Product]],lookUp!$A$20:$K$21,2,0)</f>
        <v>Formal Wear</v>
      </c>
      <c r="P39" s="8" t="str">
        <f>_xlfn.XLOOKUP(Table2[[#This Row],[Product]],Table4[Product],Table4[Category])</f>
        <v>Formal Wear</v>
      </c>
      <c r="Q39" s="6" t="s">
        <v>134</v>
      </c>
      <c r="R39" s="32" t="str">
        <f>LEFT(Table2[[#This Row],[Full Name2]], 3)</f>
        <v>Ann</v>
      </c>
      <c r="S39" s="7" t="str">
        <f>RIGHT(Table2[[#This Row],[Full Name2]],3)</f>
        <v>hez</v>
      </c>
      <c r="T39" s="7" t="str">
        <f>MID(Table2[[#This Row],[Full Name2]],3,3)</f>
        <v xml:space="preserve">na </v>
      </c>
      <c r="U39" s="7" t="str">
        <f>CONCATENATE(Table2[[#This Row],[Full Name2]]," - ",Table2[[#This Row],[Department]])</f>
        <v>Anna Sanchez - Men</v>
      </c>
      <c r="V39" s="7" t="str">
        <f>_xlfn.TEXTJOIN(",",TRUE,Table2[[#This Row],[LEFT]],Table2[[#This Row],[MID]],Table2[[#This Row],[RIGHT]])</f>
        <v>Ann,na ,hez</v>
      </c>
      <c r="W39" s="7" t="str">
        <f>UPPER(Table2[[#This Row],[MID]])</f>
        <v xml:space="preserve">NA </v>
      </c>
      <c r="X39" s="7" t="str">
        <f>LOWER(Table2[[#This Row],[Full Name2]])</f>
        <v>anna sanchez</v>
      </c>
      <c r="Y39" s="7" t="str">
        <f>PROPER(Table2[[#This Row],[LOWER]])</f>
        <v>Anna Sanchez</v>
      </c>
      <c r="Z39" s="7" t="str">
        <f>TRIM(Table2[[#This Row],[City]])</f>
        <v>Sharm El-Sheikh</v>
      </c>
      <c r="AA39" s="8">
        <f>LEN(Table2[[#This Row],[PROPER]])</f>
        <v>12</v>
      </c>
      <c r="AB39" s="5">
        <f t="shared" ca="1" si="0"/>
        <v>45776</v>
      </c>
      <c r="AC39" s="5">
        <f t="shared" si="1"/>
        <v>45553</v>
      </c>
      <c r="AD39" s="25">
        <f t="shared" ca="1" si="2"/>
        <v>45776.278505671296</v>
      </c>
      <c r="AE39" s="26">
        <f>EOMONTH(Table2[[#This Row],[Date]],1)</f>
        <v>45596</v>
      </c>
      <c r="AF39" s="11">
        <f>DATEDIF(Table2[[#This Row],[Date]],Table2[[#This Row],[EOMONTH]], "d")</f>
        <v>43</v>
      </c>
      <c r="AH39">
        <v>18</v>
      </c>
      <c r="AI39">
        <v>9</v>
      </c>
      <c r="AJ39">
        <v>2024</v>
      </c>
    </row>
    <row r="40" spans="1:36" ht="33.75" customHeight="1" x14ac:dyDescent="0.3">
      <c r="A40" s="17" t="s">
        <v>135</v>
      </c>
      <c r="B40" s="26">
        <v>45603</v>
      </c>
      <c r="C40" s="5" t="s">
        <v>6</v>
      </c>
      <c r="D40" s="6" t="s">
        <v>136</v>
      </c>
      <c r="E40" s="7">
        <v>59</v>
      </c>
      <c r="F40" s="7" t="s">
        <v>29</v>
      </c>
      <c r="G40" s="7" t="s">
        <v>44</v>
      </c>
      <c r="H40" s="7" t="s">
        <v>51</v>
      </c>
      <c r="I40" s="7" t="str">
        <f>VLOOKUP(Table2[[#This Row],[Product]],Table4[#All],2,0)</f>
        <v>Formal Wear</v>
      </c>
      <c r="J40" s="7">
        <v>3</v>
      </c>
      <c r="K40" s="7">
        <v>488</v>
      </c>
      <c r="L40" s="7">
        <v>0.05</v>
      </c>
      <c r="M40" s="7" t="s">
        <v>47</v>
      </c>
      <c r="N40" s="8" t="s">
        <v>48</v>
      </c>
      <c r="O40" s="4" t="str">
        <f>HLOOKUP(Table2[[#This Row],[Product]],lookUp!$A$20:$K$21,2,0)</f>
        <v>Formal Wear</v>
      </c>
      <c r="P40" s="8" t="str">
        <f>_xlfn.XLOOKUP(Table2[[#This Row],[Product]],Table4[Product],Table4[Category])</f>
        <v>Formal Wear</v>
      </c>
      <c r="Q40" s="6" t="s">
        <v>136</v>
      </c>
      <c r="R40" s="32" t="str">
        <f>LEFT(Table2[[#This Row],[Full Name2]], 3)</f>
        <v>Dan</v>
      </c>
      <c r="S40" s="7" t="str">
        <f>RIGHT(Table2[[#This Row],[Full Name2]],3)</f>
        <v>ngs</v>
      </c>
      <c r="T40" s="7" t="str">
        <f>MID(Table2[[#This Row],[Full Name2]],3,3)</f>
        <v>nie</v>
      </c>
      <c r="U40" s="7" t="str">
        <f>CONCATENATE(Table2[[#This Row],[Full Name2]]," - ",Table2[[#This Row],[Department]])</f>
        <v>Daniel Cummings - Kids</v>
      </c>
      <c r="V40" s="7" t="str">
        <f>_xlfn.TEXTJOIN(",",TRUE,Table2[[#This Row],[LEFT]],Table2[[#This Row],[MID]],Table2[[#This Row],[RIGHT]])</f>
        <v>Dan,nie,ngs</v>
      </c>
      <c r="W40" s="7" t="str">
        <f>UPPER(Table2[[#This Row],[MID]])</f>
        <v>NIE</v>
      </c>
      <c r="X40" s="7" t="str">
        <f>LOWER(Table2[[#This Row],[Full Name2]])</f>
        <v>daniel cummings</v>
      </c>
      <c r="Y40" s="7" t="str">
        <f>PROPER(Table2[[#This Row],[LOWER]])</f>
        <v>Daniel Cummings</v>
      </c>
      <c r="Z40" s="7" t="str">
        <f>TRIM(Table2[[#This Row],[City]])</f>
        <v>Alexandria</v>
      </c>
      <c r="AA40" s="8">
        <f>LEN(Table2[[#This Row],[PROPER]])</f>
        <v>15</v>
      </c>
      <c r="AB40" s="5">
        <f t="shared" ca="1" si="0"/>
        <v>45776</v>
      </c>
      <c r="AC40" s="5">
        <f t="shared" si="1"/>
        <v>45603</v>
      </c>
      <c r="AD40" s="25">
        <f t="shared" ca="1" si="2"/>
        <v>45776.278505671296</v>
      </c>
      <c r="AE40" s="26">
        <f>EOMONTH(Table2[[#This Row],[Date]],1)</f>
        <v>45657</v>
      </c>
      <c r="AF40" s="11">
        <f>DATEDIF(Table2[[#This Row],[Date]],Table2[[#This Row],[EOMONTH]], "d")</f>
        <v>54</v>
      </c>
      <c r="AH40">
        <v>7</v>
      </c>
      <c r="AI40">
        <v>11</v>
      </c>
      <c r="AJ40">
        <v>2024</v>
      </c>
    </row>
    <row r="41" spans="1:36" ht="33.75" customHeight="1" x14ac:dyDescent="0.3">
      <c r="A41" s="17" t="s">
        <v>137</v>
      </c>
      <c r="B41" s="26">
        <v>45371</v>
      </c>
      <c r="C41" s="5" t="s">
        <v>3</v>
      </c>
      <c r="D41" s="6" t="s">
        <v>138</v>
      </c>
      <c r="E41" s="7">
        <v>55</v>
      </c>
      <c r="F41" s="7" t="s">
        <v>43</v>
      </c>
      <c r="G41" s="7" t="s">
        <v>81</v>
      </c>
      <c r="H41" s="7" t="s">
        <v>61</v>
      </c>
      <c r="I41" s="7" t="str">
        <f>VLOOKUP(Table2[[#This Row],[Product]],Table4[#All],2,0)</f>
        <v>Casual Wear</v>
      </c>
      <c r="J41" s="7">
        <v>1</v>
      </c>
      <c r="K41" s="7">
        <v>633</v>
      </c>
      <c r="L41" s="7">
        <v>0</v>
      </c>
      <c r="M41" s="7" t="s">
        <v>57</v>
      </c>
      <c r="N41" s="8" t="s">
        <v>48</v>
      </c>
      <c r="O41" s="4" t="str">
        <f>HLOOKUP(Table2[[#This Row],[Product]],lookUp!$A$20:$K$21,2,0)</f>
        <v>Casual Wear</v>
      </c>
      <c r="P41" s="8" t="str">
        <f>_xlfn.XLOOKUP(Table2[[#This Row],[Product]],Table4[Product],Table4[Category])</f>
        <v>Casual Wear</v>
      </c>
      <c r="Q41" s="6" t="s">
        <v>138</v>
      </c>
      <c r="R41" s="32" t="str">
        <f>LEFT(Table2[[#This Row],[Full Name2]], 3)</f>
        <v>Bar</v>
      </c>
      <c r="S41" s="7" t="str">
        <f>RIGHT(Table2[[#This Row],[Full Name2]],3)</f>
        <v>ros</v>
      </c>
      <c r="T41" s="7" t="str">
        <f>MID(Table2[[#This Row],[Full Name2]],3,3)</f>
        <v>rba</v>
      </c>
      <c r="U41" s="7" t="str">
        <f>CONCATENATE(Table2[[#This Row],[Full Name2]]," - ",Table2[[#This Row],[Department]])</f>
        <v>Barbara Cisneros - Kids</v>
      </c>
      <c r="V41" s="7" t="str">
        <f>_xlfn.TEXTJOIN(",",TRUE,Table2[[#This Row],[LEFT]],Table2[[#This Row],[MID]],Table2[[#This Row],[RIGHT]])</f>
        <v>Bar,rba,ros</v>
      </c>
      <c r="W41" s="7" t="str">
        <f>UPPER(Table2[[#This Row],[MID]])</f>
        <v>RBA</v>
      </c>
      <c r="X41" s="7" t="str">
        <f>LOWER(Table2[[#This Row],[Full Name2]])</f>
        <v>barbara cisneros</v>
      </c>
      <c r="Y41" s="7" t="str">
        <f>PROPER(Table2[[#This Row],[LOWER]])</f>
        <v>Barbara Cisneros</v>
      </c>
      <c r="Z41" s="7" t="str">
        <f>TRIM(Table2[[#This Row],[City]])</f>
        <v>Asyut</v>
      </c>
      <c r="AA41" s="8">
        <f>LEN(Table2[[#This Row],[PROPER]])</f>
        <v>16</v>
      </c>
      <c r="AB41" s="5">
        <f t="shared" ca="1" si="0"/>
        <v>45776</v>
      </c>
      <c r="AC41" s="5">
        <f t="shared" si="1"/>
        <v>45371</v>
      </c>
      <c r="AD41" s="25">
        <f t="shared" ca="1" si="2"/>
        <v>45776.278505671296</v>
      </c>
      <c r="AE41" s="26">
        <f>EOMONTH(Table2[[#This Row],[Date]],1)</f>
        <v>45412</v>
      </c>
      <c r="AF41" s="11">
        <f>DATEDIF(Table2[[#This Row],[Date]],Table2[[#This Row],[EOMONTH]], "d")</f>
        <v>41</v>
      </c>
      <c r="AH41">
        <v>20</v>
      </c>
      <c r="AI41">
        <v>3</v>
      </c>
      <c r="AJ41">
        <v>2024</v>
      </c>
    </row>
    <row r="42" spans="1:36" ht="33.75" customHeight="1" x14ac:dyDescent="0.3">
      <c r="A42" s="17" t="s">
        <v>139</v>
      </c>
      <c r="B42" s="26">
        <v>45618</v>
      </c>
      <c r="C42" s="5" t="s">
        <v>0</v>
      </c>
      <c r="D42" s="6" t="s">
        <v>140</v>
      </c>
      <c r="E42" s="7">
        <v>51</v>
      </c>
      <c r="F42" s="7" t="s">
        <v>43</v>
      </c>
      <c r="G42" s="7" t="s">
        <v>44</v>
      </c>
      <c r="H42" s="7" t="s">
        <v>74</v>
      </c>
      <c r="I42" s="7" t="str">
        <f>VLOOKUP(Table2[[#This Row],[Product]],Table4[#All],2,0)</f>
        <v>Formal Wear</v>
      </c>
      <c r="J42" s="7">
        <v>2</v>
      </c>
      <c r="K42" s="7">
        <v>612</v>
      </c>
      <c r="L42" s="7">
        <v>0.1</v>
      </c>
      <c r="M42" s="7" t="s">
        <v>57</v>
      </c>
      <c r="N42" s="8" t="s">
        <v>34</v>
      </c>
      <c r="O42" s="4" t="str">
        <f>HLOOKUP(Table2[[#This Row],[Product]],lookUp!$A$20:$K$21,2,0)</f>
        <v>Formal Wear</v>
      </c>
      <c r="P42" s="8" t="str">
        <f>_xlfn.XLOOKUP(Table2[[#This Row],[Product]],Table4[Product],Table4[Category])</f>
        <v>Formal Wear</v>
      </c>
      <c r="Q42" s="6" t="s">
        <v>140</v>
      </c>
      <c r="R42" s="32" t="str">
        <f>LEFT(Table2[[#This Row],[Full Name2]], 3)</f>
        <v>Rob</v>
      </c>
      <c r="S42" s="7" t="str">
        <f>RIGHT(Table2[[#This Row],[Full Name2]],3)</f>
        <v>rdy</v>
      </c>
      <c r="T42" s="7" t="str">
        <f>MID(Table2[[#This Row],[Full Name2]],3,3)</f>
        <v>ber</v>
      </c>
      <c r="U42" s="7" t="str">
        <f>CONCATENATE(Table2[[#This Row],[Full Name2]]," - ",Table2[[#This Row],[Department]])</f>
        <v>Robert Hardy - Men</v>
      </c>
      <c r="V42" s="7" t="str">
        <f>_xlfn.TEXTJOIN(",",TRUE,Table2[[#This Row],[LEFT]],Table2[[#This Row],[MID]],Table2[[#This Row],[RIGHT]])</f>
        <v>Rob,ber,rdy</v>
      </c>
      <c r="W42" s="7" t="str">
        <f>UPPER(Table2[[#This Row],[MID]])</f>
        <v>BER</v>
      </c>
      <c r="X42" s="7" t="str">
        <f>LOWER(Table2[[#This Row],[Full Name2]])</f>
        <v>robert hardy</v>
      </c>
      <c r="Y42" s="7" t="str">
        <f>PROPER(Table2[[#This Row],[LOWER]])</f>
        <v>Robert Hardy</v>
      </c>
      <c r="Z42" s="7" t="str">
        <f>TRIM(Table2[[#This Row],[City]])</f>
        <v>Alexandria</v>
      </c>
      <c r="AA42" s="8">
        <f>LEN(Table2[[#This Row],[PROPER]])</f>
        <v>12</v>
      </c>
      <c r="AB42" s="5">
        <f t="shared" ca="1" si="0"/>
        <v>45776</v>
      </c>
      <c r="AC42" s="5">
        <f t="shared" si="1"/>
        <v>45618</v>
      </c>
      <c r="AD42" s="25">
        <f t="shared" ca="1" si="2"/>
        <v>45776.278505671296</v>
      </c>
      <c r="AE42" s="26">
        <f>EOMONTH(Table2[[#This Row],[Date]],1)</f>
        <v>45657</v>
      </c>
      <c r="AF42" s="11">
        <f>DATEDIF(Table2[[#This Row],[Date]],Table2[[#This Row],[EOMONTH]], "d")</f>
        <v>39</v>
      </c>
      <c r="AH42">
        <v>22</v>
      </c>
      <c r="AI42">
        <v>11</v>
      </c>
      <c r="AJ42">
        <v>2024</v>
      </c>
    </row>
    <row r="43" spans="1:36" ht="33.75" customHeight="1" x14ac:dyDescent="0.3">
      <c r="A43" s="17" t="s">
        <v>141</v>
      </c>
      <c r="B43" s="26">
        <v>45403</v>
      </c>
      <c r="C43" s="5" t="s">
        <v>1</v>
      </c>
      <c r="D43" s="6" t="s">
        <v>142</v>
      </c>
      <c r="E43" s="7">
        <v>22</v>
      </c>
      <c r="F43" s="7" t="s">
        <v>43</v>
      </c>
      <c r="G43" s="7" t="s">
        <v>81</v>
      </c>
      <c r="H43" s="7" t="s">
        <v>45</v>
      </c>
      <c r="I43" s="7" t="str">
        <f>VLOOKUP(Table2[[#This Row],[Product]],Table4[#All],2,0)</f>
        <v>Sportswear</v>
      </c>
      <c r="J43" s="7">
        <v>5</v>
      </c>
      <c r="K43" s="7">
        <v>175</v>
      </c>
      <c r="L43" s="7">
        <v>0.1</v>
      </c>
      <c r="M43" s="7" t="s">
        <v>57</v>
      </c>
      <c r="N43" s="8" t="s">
        <v>40</v>
      </c>
      <c r="O43" s="4" t="str">
        <f>HLOOKUP(Table2[[#This Row],[Product]],lookUp!$A$20:$K$21,2,0)</f>
        <v>Sportswear</v>
      </c>
      <c r="P43" s="8" t="str">
        <f>_xlfn.XLOOKUP(Table2[[#This Row],[Product]],Table4[Product],Table4[Category])</f>
        <v>Sportswear</v>
      </c>
      <c r="Q43" s="6" t="s">
        <v>142</v>
      </c>
      <c r="R43" s="32" t="str">
        <f>LEFT(Table2[[#This Row],[Full Name2]], 3)</f>
        <v>Ali</v>
      </c>
      <c r="S43" s="7" t="str">
        <f>RIGHT(Table2[[#This Row],[Full Name2]],3)</f>
        <v>ton</v>
      </c>
      <c r="T43" s="7" t="str">
        <f>MID(Table2[[#This Row],[Full Name2]],3,3)</f>
        <v>iso</v>
      </c>
      <c r="U43" s="7" t="str">
        <f>CONCATENATE(Table2[[#This Row],[Full Name2]]," - ",Table2[[#This Row],[Department]])</f>
        <v>Alison Singleton - Women</v>
      </c>
      <c r="V43" s="7" t="str">
        <f>_xlfn.TEXTJOIN(",",TRUE,Table2[[#This Row],[LEFT]],Table2[[#This Row],[MID]],Table2[[#This Row],[RIGHT]])</f>
        <v>Ali,iso,ton</v>
      </c>
      <c r="W43" s="7" t="str">
        <f>UPPER(Table2[[#This Row],[MID]])</f>
        <v>ISO</v>
      </c>
      <c r="X43" s="7" t="str">
        <f>LOWER(Table2[[#This Row],[Full Name2]])</f>
        <v>alison singleton</v>
      </c>
      <c r="Y43" s="7" t="str">
        <f>PROPER(Table2[[#This Row],[LOWER]])</f>
        <v>Alison Singleton</v>
      </c>
      <c r="Z43" s="7" t="str">
        <f>TRIM(Table2[[#This Row],[City]])</f>
        <v>Asyut</v>
      </c>
      <c r="AA43" s="8">
        <f>LEN(Table2[[#This Row],[PROPER]])</f>
        <v>16</v>
      </c>
      <c r="AB43" s="5">
        <f t="shared" ca="1" si="0"/>
        <v>45776</v>
      </c>
      <c r="AC43" s="5">
        <f t="shared" si="1"/>
        <v>45403</v>
      </c>
      <c r="AD43" s="25">
        <f t="shared" ca="1" si="2"/>
        <v>45776.278505671296</v>
      </c>
      <c r="AE43" s="26">
        <f>EOMONTH(Table2[[#This Row],[Date]],1)</f>
        <v>45443</v>
      </c>
      <c r="AF43" s="11">
        <f>DATEDIF(Table2[[#This Row],[Date]],Table2[[#This Row],[EOMONTH]], "d")</f>
        <v>40</v>
      </c>
      <c r="AH43">
        <v>21</v>
      </c>
      <c r="AI43">
        <v>4</v>
      </c>
      <c r="AJ43">
        <v>2024</v>
      </c>
    </row>
    <row r="44" spans="1:36" ht="33.75" customHeight="1" x14ac:dyDescent="0.3">
      <c r="A44" s="17" t="s">
        <v>143</v>
      </c>
      <c r="B44" s="26">
        <v>45518</v>
      </c>
      <c r="C44" s="5" t="s">
        <v>3</v>
      </c>
      <c r="D44" s="6" t="s">
        <v>144</v>
      </c>
      <c r="E44" s="7">
        <v>60</v>
      </c>
      <c r="F44" s="7" t="s">
        <v>43</v>
      </c>
      <c r="G44" s="7" t="s">
        <v>30</v>
      </c>
      <c r="H44" s="7" t="s">
        <v>84</v>
      </c>
      <c r="I44" s="7" t="str">
        <f>VLOOKUP(Table2[[#This Row],[Product]],Table4[#All],2,0)</f>
        <v>Fashion Accessories</v>
      </c>
      <c r="J44" s="7">
        <v>3</v>
      </c>
      <c r="K44" s="7">
        <v>850</v>
      </c>
      <c r="L44" s="7">
        <v>0.2</v>
      </c>
      <c r="M44" s="7" t="s">
        <v>57</v>
      </c>
      <c r="N44" s="8" t="s">
        <v>34</v>
      </c>
      <c r="O44" s="4" t="str">
        <f>HLOOKUP(Table2[[#This Row],[Product]],lookUp!$A$20:$K$21,2,0)</f>
        <v>Fashion Accessories</v>
      </c>
      <c r="P44" s="8" t="str">
        <f>_xlfn.XLOOKUP(Table2[[#This Row],[Product]],Table4[Product],Table4[Category])</f>
        <v>Fashion Accessories</v>
      </c>
      <c r="Q44" s="6" t="s">
        <v>144</v>
      </c>
      <c r="R44" s="32" t="str">
        <f>LEFT(Table2[[#This Row],[Full Name2]], 3)</f>
        <v>Joh</v>
      </c>
      <c r="S44" s="7" t="str">
        <f>RIGHT(Table2[[#This Row],[Full Name2]],3)</f>
        <v>own</v>
      </c>
      <c r="T44" s="7" t="str">
        <f>MID(Table2[[#This Row],[Full Name2]],3,3)</f>
        <v xml:space="preserve">hn </v>
      </c>
      <c r="U44" s="7" t="str">
        <f>CONCATENATE(Table2[[#This Row],[Full Name2]]," - ",Table2[[#This Row],[Department]])</f>
        <v>John Brown - Men</v>
      </c>
      <c r="V44" s="7" t="str">
        <f>_xlfn.TEXTJOIN(",",TRUE,Table2[[#This Row],[LEFT]],Table2[[#This Row],[MID]],Table2[[#This Row],[RIGHT]])</f>
        <v>Joh,hn ,own</v>
      </c>
      <c r="W44" s="7" t="str">
        <f>UPPER(Table2[[#This Row],[MID]])</f>
        <v xml:space="preserve">HN </v>
      </c>
      <c r="X44" s="7" t="str">
        <f>LOWER(Table2[[#This Row],[Full Name2]])</f>
        <v>john brown</v>
      </c>
      <c r="Y44" s="7" t="str">
        <f>PROPER(Table2[[#This Row],[LOWER]])</f>
        <v>John Brown</v>
      </c>
      <c r="Z44" s="7" t="str">
        <f>TRIM(Table2[[#This Row],[City]])</f>
        <v>Mansoura</v>
      </c>
      <c r="AA44" s="8">
        <f>LEN(Table2[[#This Row],[PROPER]])</f>
        <v>10</v>
      </c>
      <c r="AB44" s="5">
        <f t="shared" ca="1" si="0"/>
        <v>45776</v>
      </c>
      <c r="AC44" s="5">
        <f t="shared" si="1"/>
        <v>45518</v>
      </c>
      <c r="AD44" s="25">
        <f t="shared" ca="1" si="2"/>
        <v>45776.278505671296</v>
      </c>
      <c r="AE44" s="26">
        <f>EOMONTH(Table2[[#This Row],[Date]],1)</f>
        <v>45565</v>
      </c>
      <c r="AF44" s="11">
        <f>DATEDIF(Table2[[#This Row],[Date]],Table2[[#This Row],[EOMONTH]], "d")</f>
        <v>47</v>
      </c>
      <c r="AH44">
        <v>14</v>
      </c>
      <c r="AI44">
        <v>8</v>
      </c>
      <c r="AJ44">
        <v>2024</v>
      </c>
    </row>
    <row r="45" spans="1:36" ht="33.75" customHeight="1" x14ac:dyDescent="0.3">
      <c r="A45" s="17" t="s">
        <v>145</v>
      </c>
      <c r="B45" s="26">
        <v>45720</v>
      </c>
      <c r="C45" s="5" t="s">
        <v>2</v>
      </c>
      <c r="D45" s="6" t="s">
        <v>146</v>
      </c>
      <c r="E45" s="7">
        <v>19</v>
      </c>
      <c r="F45" s="7" t="s">
        <v>29</v>
      </c>
      <c r="G45" s="7" t="s">
        <v>30</v>
      </c>
      <c r="H45" s="7" t="s">
        <v>65</v>
      </c>
      <c r="I45" s="7" t="str">
        <f>VLOOKUP(Table2[[#This Row],[Product]],Table4[#All],2,0)</f>
        <v>Sportswear</v>
      </c>
      <c r="J45" s="7">
        <v>4</v>
      </c>
      <c r="K45" s="7">
        <v>433</v>
      </c>
      <c r="L45" s="7">
        <v>0.1</v>
      </c>
      <c r="M45" s="7" t="s">
        <v>47</v>
      </c>
      <c r="N45" s="8" t="s">
        <v>34</v>
      </c>
      <c r="O45" s="4" t="str">
        <f>HLOOKUP(Table2[[#This Row],[Product]],lookUp!$A$20:$K$21,2,0)</f>
        <v>Sportswear</v>
      </c>
      <c r="P45" s="8" t="str">
        <f>_xlfn.XLOOKUP(Table2[[#This Row],[Product]],Table4[Product],Table4[Category])</f>
        <v>Sportswear</v>
      </c>
      <c r="Q45" s="6" t="s">
        <v>146</v>
      </c>
      <c r="R45" s="32" t="str">
        <f>LEFT(Table2[[#This Row],[Full Name2]], 3)</f>
        <v>Bri</v>
      </c>
      <c r="S45" s="7" t="str">
        <f>RIGHT(Table2[[#This Row],[Full Name2]],3)</f>
        <v>ris</v>
      </c>
      <c r="T45" s="7" t="str">
        <f>MID(Table2[[#This Row],[Full Name2]],3,3)</f>
        <v>ian</v>
      </c>
      <c r="U45" s="7" t="str">
        <f>CONCATENATE(Table2[[#This Row],[Full Name2]]," - ",Table2[[#This Row],[Department]])</f>
        <v>Brian Harris - Men</v>
      </c>
      <c r="V45" s="7" t="str">
        <f>_xlfn.TEXTJOIN(",",TRUE,Table2[[#This Row],[LEFT]],Table2[[#This Row],[MID]],Table2[[#This Row],[RIGHT]])</f>
        <v>Bri,ian,ris</v>
      </c>
      <c r="W45" s="7" t="str">
        <f>UPPER(Table2[[#This Row],[MID]])</f>
        <v>IAN</v>
      </c>
      <c r="X45" s="7" t="str">
        <f>LOWER(Table2[[#This Row],[Full Name2]])</f>
        <v>brian harris</v>
      </c>
      <c r="Y45" s="7" t="str">
        <f>PROPER(Table2[[#This Row],[LOWER]])</f>
        <v>Brian Harris</v>
      </c>
      <c r="Z45" s="7" t="str">
        <f>TRIM(Table2[[#This Row],[City]])</f>
        <v>Mansoura</v>
      </c>
      <c r="AA45" s="8">
        <f>LEN(Table2[[#This Row],[PROPER]])</f>
        <v>12</v>
      </c>
      <c r="AB45" s="5">
        <f t="shared" ca="1" si="0"/>
        <v>45776</v>
      </c>
      <c r="AC45" s="5">
        <f t="shared" si="1"/>
        <v>45720</v>
      </c>
      <c r="AD45" s="25">
        <f t="shared" ca="1" si="2"/>
        <v>45776.278505671296</v>
      </c>
      <c r="AE45" s="26">
        <f>EOMONTH(Table2[[#This Row],[Date]],1)</f>
        <v>45777</v>
      </c>
      <c r="AF45" s="11">
        <f>DATEDIF(Table2[[#This Row],[Date]],Table2[[#This Row],[EOMONTH]], "d")</f>
        <v>57</v>
      </c>
      <c r="AH45">
        <v>4</v>
      </c>
      <c r="AI45">
        <v>3</v>
      </c>
      <c r="AJ45">
        <v>2025</v>
      </c>
    </row>
    <row r="46" spans="1:36" ht="33.75" customHeight="1" x14ac:dyDescent="0.3">
      <c r="A46" s="17" t="s">
        <v>147</v>
      </c>
      <c r="B46" s="26">
        <v>45675</v>
      </c>
      <c r="C46" s="5" t="s">
        <v>5</v>
      </c>
      <c r="D46" s="6" t="s">
        <v>148</v>
      </c>
      <c r="E46" s="7">
        <v>44</v>
      </c>
      <c r="F46" s="7" t="s">
        <v>43</v>
      </c>
      <c r="G46" s="7" t="s">
        <v>70</v>
      </c>
      <c r="H46" s="7" t="s">
        <v>74</v>
      </c>
      <c r="I46" s="7" t="str">
        <f>VLOOKUP(Table2[[#This Row],[Product]],Table4[#All],2,0)</f>
        <v>Formal Wear</v>
      </c>
      <c r="J46" s="7">
        <v>3</v>
      </c>
      <c r="K46" s="7">
        <v>1000</v>
      </c>
      <c r="L46" s="7">
        <v>0.15</v>
      </c>
      <c r="M46" s="7" t="s">
        <v>33</v>
      </c>
      <c r="N46" s="8" t="s">
        <v>40</v>
      </c>
      <c r="O46" s="4" t="str">
        <f>HLOOKUP(Table2[[#This Row],[Product]],lookUp!$A$20:$K$21,2,0)</f>
        <v>Formal Wear</v>
      </c>
      <c r="P46" s="8" t="str">
        <f>_xlfn.XLOOKUP(Table2[[#This Row],[Product]],Table4[Product],Table4[Category])</f>
        <v>Formal Wear</v>
      </c>
      <c r="Q46" s="6" t="s">
        <v>148</v>
      </c>
      <c r="R46" s="32" t="str">
        <f>LEFT(Table2[[#This Row],[Full Name2]], 3)</f>
        <v>Cha</v>
      </c>
      <c r="S46" s="7" t="str">
        <f>RIGHT(Table2[[#This Row],[Full Name2]],3)</f>
        <v>son</v>
      </c>
      <c r="T46" s="7" t="str">
        <f>MID(Table2[[#This Row],[Full Name2]],3,3)</f>
        <v>arl</v>
      </c>
      <c r="U46" s="7" t="str">
        <f>CONCATENATE(Table2[[#This Row],[Full Name2]]," - ",Table2[[#This Row],[Department]])</f>
        <v>Charles Johnson - Women</v>
      </c>
      <c r="V46" s="7" t="str">
        <f>_xlfn.TEXTJOIN(",",TRUE,Table2[[#This Row],[LEFT]],Table2[[#This Row],[MID]],Table2[[#This Row],[RIGHT]])</f>
        <v>Cha,arl,son</v>
      </c>
      <c r="W46" s="7" t="str">
        <f>UPPER(Table2[[#This Row],[MID]])</f>
        <v>ARL</v>
      </c>
      <c r="X46" s="7" t="str">
        <f>LOWER(Table2[[#This Row],[Full Name2]])</f>
        <v>charles johnson</v>
      </c>
      <c r="Y46" s="7" t="str">
        <f>PROPER(Table2[[#This Row],[LOWER]])</f>
        <v>Charles Johnson</v>
      </c>
      <c r="Z46" s="7" t="str">
        <f>TRIM(Table2[[#This Row],[City]])</f>
        <v>Luxor</v>
      </c>
      <c r="AA46" s="8">
        <f>LEN(Table2[[#This Row],[PROPER]])</f>
        <v>15</v>
      </c>
      <c r="AB46" s="5">
        <f t="shared" ca="1" si="0"/>
        <v>45776</v>
      </c>
      <c r="AC46" s="5">
        <f t="shared" si="1"/>
        <v>45675</v>
      </c>
      <c r="AD46" s="25">
        <f t="shared" ca="1" si="2"/>
        <v>45776.278505671296</v>
      </c>
      <c r="AE46" s="26">
        <f>EOMONTH(Table2[[#This Row],[Date]],1)</f>
        <v>45716</v>
      </c>
      <c r="AF46" s="11">
        <f>DATEDIF(Table2[[#This Row],[Date]],Table2[[#This Row],[EOMONTH]], "d")</f>
        <v>41</v>
      </c>
      <c r="AH46">
        <v>18</v>
      </c>
      <c r="AI46">
        <v>1</v>
      </c>
      <c r="AJ46">
        <v>2025</v>
      </c>
    </row>
    <row r="47" spans="1:36" ht="33.75" customHeight="1" x14ac:dyDescent="0.3">
      <c r="A47" s="17" t="s">
        <v>149</v>
      </c>
      <c r="B47" s="26">
        <v>45371</v>
      </c>
      <c r="C47" s="5" t="s">
        <v>3</v>
      </c>
      <c r="D47" s="6" t="s">
        <v>150</v>
      </c>
      <c r="E47" s="7">
        <v>41</v>
      </c>
      <c r="F47" s="7" t="s">
        <v>43</v>
      </c>
      <c r="G47" s="7" t="s">
        <v>81</v>
      </c>
      <c r="H47" s="7" t="s">
        <v>61</v>
      </c>
      <c r="I47" s="7" t="str">
        <f>VLOOKUP(Table2[[#This Row],[Product]],Table4[#All],2,0)</f>
        <v>Casual Wear</v>
      </c>
      <c r="J47" s="7">
        <v>3</v>
      </c>
      <c r="K47" s="7">
        <v>866</v>
      </c>
      <c r="L47" s="7">
        <v>0.1</v>
      </c>
      <c r="M47" s="7" t="s">
        <v>33</v>
      </c>
      <c r="N47" s="8" t="s">
        <v>40</v>
      </c>
      <c r="O47" s="4" t="str">
        <f>HLOOKUP(Table2[[#This Row],[Product]],lookUp!$A$20:$K$21,2,0)</f>
        <v>Casual Wear</v>
      </c>
      <c r="P47" s="8" t="str">
        <f>_xlfn.XLOOKUP(Table2[[#This Row],[Product]],Table4[Product],Table4[Category])</f>
        <v>Casual Wear</v>
      </c>
      <c r="Q47" s="6" t="s">
        <v>150</v>
      </c>
      <c r="R47" s="32" t="str">
        <f>LEFT(Table2[[#This Row],[Full Name2]], 3)</f>
        <v>Chr</v>
      </c>
      <c r="S47" s="7" t="str">
        <f>RIGHT(Table2[[#This Row],[Full Name2]],3)</f>
        <v>ith</v>
      </c>
      <c r="T47" s="7" t="str">
        <f>MID(Table2[[#This Row],[Full Name2]],3,3)</f>
        <v>ris</v>
      </c>
      <c r="U47" s="7" t="str">
        <f>CONCATENATE(Table2[[#This Row],[Full Name2]]," - ",Table2[[#This Row],[Department]])</f>
        <v>Christopher Smith - Women</v>
      </c>
      <c r="V47" s="7" t="str">
        <f>_xlfn.TEXTJOIN(",",TRUE,Table2[[#This Row],[LEFT]],Table2[[#This Row],[MID]],Table2[[#This Row],[RIGHT]])</f>
        <v>Chr,ris,ith</v>
      </c>
      <c r="W47" s="7" t="str">
        <f>UPPER(Table2[[#This Row],[MID]])</f>
        <v>RIS</v>
      </c>
      <c r="X47" s="7" t="str">
        <f>LOWER(Table2[[#This Row],[Full Name2]])</f>
        <v>christopher smith</v>
      </c>
      <c r="Y47" s="7" t="str">
        <f>PROPER(Table2[[#This Row],[LOWER]])</f>
        <v>Christopher Smith</v>
      </c>
      <c r="Z47" s="7" t="str">
        <f>TRIM(Table2[[#This Row],[City]])</f>
        <v>Asyut</v>
      </c>
      <c r="AA47" s="8">
        <f>LEN(Table2[[#This Row],[PROPER]])</f>
        <v>17</v>
      </c>
      <c r="AB47" s="5">
        <f t="shared" ca="1" si="0"/>
        <v>45776</v>
      </c>
      <c r="AC47" s="5">
        <f t="shared" si="1"/>
        <v>45371</v>
      </c>
      <c r="AD47" s="25">
        <f t="shared" ca="1" si="2"/>
        <v>45776.278505671296</v>
      </c>
      <c r="AE47" s="26">
        <f>EOMONTH(Table2[[#This Row],[Date]],1)</f>
        <v>45412</v>
      </c>
      <c r="AF47" s="11">
        <f>DATEDIF(Table2[[#This Row],[Date]],Table2[[#This Row],[EOMONTH]], "d")</f>
        <v>41</v>
      </c>
      <c r="AH47">
        <v>20</v>
      </c>
      <c r="AI47">
        <v>3</v>
      </c>
      <c r="AJ47">
        <v>2024</v>
      </c>
    </row>
    <row r="48" spans="1:36" ht="33.75" customHeight="1" x14ac:dyDescent="0.3">
      <c r="A48" s="17" t="s">
        <v>151</v>
      </c>
      <c r="B48" s="26">
        <v>45390</v>
      </c>
      <c r="C48" s="5" t="s">
        <v>4</v>
      </c>
      <c r="D48" s="6" t="s">
        <v>152</v>
      </c>
      <c r="E48" s="7">
        <v>39</v>
      </c>
      <c r="F48" s="7" t="s">
        <v>29</v>
      </c>
      <c r="G48" s="7" t="s">
        <v>30</v>
      </c>
      <c r="H48" s="7" t="s">
        <v>61</v>
      </c>
      <c r="I48" s="7" t="str">
        <f>VLOOKUP(Table2[[#This Row],[Product]],Table4[#All],2,0)</f>
        <v>Casual Wear</v>
      </c>
      <c r="J48" s="7">
        <v>2</v>
      </c>
      <c r="K48" s="7">
        <v>279</v>
      </c>
      <c r="L48" s="7">
        <v>0.2</v>
      </c>
      <c r="M48" s="7" t="s">
        <v>47</v>
      </c>
      <c r="N48" s="8" t="s">
        <v>40</v>
      </c>
      <c r="O48" s="4" t="str">
        <f>HLOOKUP(Table2[[#This Row],[Product]],lookUp!$A$20:$K$21,2,0)</f>
        <v>Casual Wear</v>
      </c>
      <c r="P48" s="8" t="str">
        <f>_xlfn.XLOOKUP(Table2[[#This Row],[Product]],Table4[Product],Table4[Category])</f>
        <v>Casual Wear</v>
      </c>
      <c r="Q48" s="6" t="s">
        <v>152</v>
      </c>
      <c r="R48" s="32" t="str">
        <f>LEFT(Table2[[#This Row],[Full Name2]], 3)</f>
        <v>Geo</v>
      </c>
      <c r="S48" s="7" t="str">
        <f>RIGHT(Table2[[#This Row],[Full Name2]],3)</f>
        <v>ins</v>
      </c>
      <c r="T48" s="7" t="str">
        <f>MID(Table2[[#This Row],[Full Name2]],3,3)</f>
        <v>org</v>
      </c>
      <c r="U48" s="7" t="str">
        <f>CONCATENATE(Table2[[#This Row],[Full Name2]]," - ",Table2[[#This Row],[Department]])</f>
        <v>George Collins - Women</v>
      </c>
      <c r="V48" s="7" t="str">
        <f>_xlfn.TEXTJOIN(",",TRUE,Table2[[#This Row],[LEFT]],Table2[[#This Row],[MID]],Table2[[#This Row],[RIGHT]])</f>
        <v>Geo,org,ins</v>
      </c>
      <c r="W48" s="7" t="str">
        <f>UPPER(Table2[[#This Row],[MID]])</f>
        <v>ORG</v>
      </c>
      <c r="X48" s="7" t="str">
        <f>LOWER(Table2[[#This Row],[Full Name2]])</f>
        <v>george collins</v>
      </c>
      <c r="Y48" s="7" t="str">
        <f>PROPER(Table2[[#This Row],[LOWER]])</f>
        <v>George Collins</v>
      </c>
      <c r="Z48" s="7" t="str">
        <f>TRIM(Table2[[#This Row],[City]])</f>
        <v>Mansoura</v>
      </c>
      <c r="AA48" s="8">
        <f>LEN(Table2[[#This Row],[PROPER]])</f>
        <v>14</v>
      </c>
      <c r="AB48" s="5">
        <f t="shared" ca="1" si="0"/>
        <v>45776</v>
      </c>
      <c r="AC48" s="5">
        <f t="shared" si="1"/>
        <v>45390</v>
      </c>
      <c r="AD48" s="25">
        <f t="shared" ca="1" si="2"/>
        <v>45776.278505671296</v>
      </c>
      <c r="AE48" s="26">
        <f>EOMONTH(Table2[[#This Row],[Date]],1)</f>
        <v>45443</v>
      </c>
      <c r="AF48" s="11">
        <f>DATEDIF(Table2[[#This Row],[Date]],Table2[[#This Row],[EOMONTH]], "d")</f>
        <v>53</v>
      </c>
      <c r="AH48">
        <v>8</v>
      </c>
      <c r="AI48">
        <v>4</v>
      </c>
      <c r="AJ48">
        <v>2024</v>
      </c>
    </row>
    <row r="49" spans="1:36" ht="33.75" customHeight="1" x14ac:dyDescent="0.3">
      <c r="A49" s="17" t="s">
        <v>153</v>
      </c>
      <c r="B49" s="26">
        <v>45647</v>
      </c>
      <c r="C49" s="5" t="s">
        <v>5</v>
      </c>
      <c r="D49" s="6" t="s">
        <v>154</v>
      </c>
      <c r="E49" s="7">
        <v>43</v>
      </c>
      <c r="F49" s="7" t="s">
        <v>29</v>
      </c>
      <c r="G49" s="7" t="s">
        <v>44</v>
      </c>
      <c r="H49" s="7" t="s">
        <v>74</v>
      </c>
      <c r="I49" s="7" t="str">
        <f>VLOOKUP(Table2[[#This Row],[Product]],Table4[#All],2,0)</f>
        <v>Formal Wear</v>
      </c>
      <c r="J49" s="7">
        <v>4</v>
      </c>
      <c r="K49" s="7">
        <v>983</v>
      </c>
      <c r="L49" s="7">
        <v>0</v>
      </c>
      <c r="M49" s="7" t="s">
        <v>47</v>
      </c>
      <c r="N49" s="8" t="s">
        <v>34</v>
      </c>
      <c r="O49" s="4" t="str">
        <f>HLOOKUP(Table2[[#This Row],[Product]],lookUp!$A$20:$K$21,2,0)</f>
        <v>Formal Wear</v>
      </c>
      <c r="P49" s="8" t="str">
        <f>_xlfn.XLOOKUP(Table2[[#This Row],[Product]],Table4[Product],Table4[Category])</f>
        <v>Formal Wear</v>
      </c>
      <c r="Q49" s="6" t="s">
        <v>154</v>
      </c>
      <c r="R49" s="32" t="str">
        <f>LEFT(Table2[[#This Row],[Full Name2]], 3)</f>
        <v>Rob</v>
      </c>
      <c r="S49" s="7" t="str">
        <f>RIGHT(Table2[[#This Row],[Full Name2]],3)</f>
        <v>yes</v>
      </c>
      <c r="T49" s="7" t="str">
        <f>MID(Table2[[#This Row],[Full Name2]],3,3)</f>
        <v>ber</v>
      </c>
      <c r="U49" s="7" t="str">
        <f>CONCATENATE(Table2[[#This Row],[Full Name2]]," - ",Table2[[#This Row],[Department]])</f>
        <v>Robert Hayes - Men</v>
      </c>
      <c r="V49" s="7" t="str">
        <f>_xlfn.TEXTJOIN(",",TRUE,Table2[[#This Row],[LEFT]],Table2[[#This Row],[MID]],Table2[[#This Row],[RIGHT]])</f>
        <v>Rob,ber,yes</v>
      </c>
      <c r="W49" s="7" t="str">
        <f>UPPER(Table2[[#This Row],[MID]])</f>
        <v>BER</v>
      </c>
      <c r="X49" s="7" t="str">
        <f>LOWER(Table2[[#This Row],[Full Name2]])</f>
        <v>robert hayes</v>
      </c>
      <c r="Y49" s="7" t="str">
        <f>PROPER(Table2[[#This Row],[LOWER]])</f>
        <v>Robert Hayes</v>
      </c>
      <c r="Z49" s="7" t="str">
        <f>TRIM(Table2[[#This Row],[City]])</f>
        <v>Alexandria</v>
      </c>
      <c r="AA49" s="8">
        <f>LEN(Table2[[#This Row],[PROPER]])</f>
        <v>12</v>
      </c>
      <c r="AB49" s="5">
        <f t="shared" ca="1" si="0"/>
        <v>45776</v>
      </c>
      <c r="AC49" s="5">
        <f t="shared" si="1"/>
        <v>45647</v>
      </c>
      <c r="AD49" s="25">
        <f t="shared" ca="1" si="2"/>
        <v>45776.278505671296</v>
      </c>
      <c r="AE49" s="26">
        <f>EOMONTH(Table2[[#This Row],[Date]],1)</f>
        <v>45688</v>
      </c>
      <c r="AF49" s="11">
        <f>DATEDIF(Table2[[#This Row],[Date]],Table2[[#This Row],[EOMONTH]], "d")</f>
        <v>41</v>
      </c>
      <c r="AH49">
        <v>21</v>
      </c>
      <c r="AI49">
        <v>12</v>
      </c>
      <c r="AJ49">
        <v>2024</v>
      </c>
    </row>
    <row r="50" spans="1:36" ht="33.75" customHeight="1" x14ac:dyDescent="0.3">
      <c r="A50" s="17" t="s">
        <v>155</v>
      </c>
      <c r="B50" s="26">
        <v>45583</v>
      </c>
      <c r="C50" s="5" t="s">
        <v>0</v>
      </c>
      <c r="D50" s="6" t="s">
        <v>156</v>
      </c>
      <c r="E50" s="7">
        <v>40</v>
      </c>
      <c r="F50" s="7" t="s">
        <v>29</v>
      </c>
      <c r="G50" s="7" t="s">
        <v>70</v>
      </c>
      <c r="H50" s="7" t="s">
        <v>45</v>
      </c>
      <c r="I50" s="7" t="str">
        <f>VLOOKUP(Table2[[#This Row],[Product]],Table4[#All],2,0)</f>
        <v>Sportswear</v>
      </c>
      <c r="J50" s="7">
        <v>5</v>
      </c>
      <c r="K50" s="7">
        <v>295</v>
      </c>
      <c r="L50" s="7">
        <v>0.05</v>
      </c>
      <c r="M50" s="7" t="s">
        <v>47</v>
      </c>
      <c r="N50" s="8" t="s">
        <v>40</v>
      </c>
      <c r="O50" s="4" t="str">
        <f>HLOOKUP(Table2[[#This Row],[Product]],lookUp!$A$20:$K$21,2,0)</f>
        <v>Sportswear</v>
      </c>
      <c r="P50" s="8" t="str">
        <f>_xlfn.XLOOKUP(Table2[[#This Row],[Product]],Table4[Product],Table4[Category])</f>
        <v>Sportswear</v>
      </c>
      <c r="Q50" s="6" t="s">
        <v>156</v>
      </c>
      <c r="R50" s="32" t="str">
        <f>LEFT(Table2[[#This Row],[Full Name2]], 3)</f>
        <v>Chr</v>
      </c>
      <c r="S50" s="7" t="str">
        <f>RIGHT(Table2[[#This Row],[Full Name2]],3)</f>
        <v>rts</v>
      </c>
      <c r="T50" s="7" t="str">
        <f>MID(Table2[[#This Row],[Full Name2]],3,3)</f>
        <v>ris</v>
      </c>
      <c r="U50" s="7" t="str">
        <f>CONCATENATE(Table2[[#This Row],[Full Name2]]," - ",Table2[[#This Row],[Department]])</f>
        <v>Christopher Roberts - Women</v>
      </c>
      <c r="V50" s="7" t="str">
        <f>_xlfn.TEXTJOIN(",",TRUE,Table2[[#This Row],[LEFT]],Table2[[#This Row],[MID]],Table2[[#This Row],[RIGHT]])</f>
        <v>Chr,ris,rts</v>
      </c>
      <c r="W50" s="7" t="str">
        <f>UPPER(Table2[[#This Row],[MID]])</f>
        <v>RIS</v>
      </c>
      <c r="X50" s="7" t="str">
        <f>LOWER(Table2[[#This Row],[Full Name2]])</f>
        <v>christopher roberts</v>
      </c>
      <c r="Y50" s="7" t="str">
        <f>PROPER(Table2[[#This Row],[LOWER]])</f>
        <v>Christopher Roberts</v>
      </c>
      <c r="Z50" s="7" t="str">
        <f>TRIM(Table2[[#This Row],[City]])</f>
        <v>Luxor</v>
      </c>
      <c r="AA50" s="8">
        <f>LEN(Table2[[#This Row],[PROPER]])</f>
        <v>19</v>
      </c>
      <c r="AB50" s="5">
        <f t="shared" ca="1" si="0"/>
        <v>45776</v>
      </c>
      <c r="AC50" s="5">
        <f t="shared" si="1"/>
        <v>45583</v>
      </c>
      <c r="AD50" s="25">
        <f t="shared" ca="1" si="2"/>
        <v>45776.278505671296</v>
      </c>
      <c r="AE50" s="26">
        <f>EOMONTH(Table2[[#This Row],[Date]],1)</f>
        <v>45626</v>
      </c>
      <c r="AF50" s="11">
        <f>DATEDIF(Table2[[#This Row],[Date]],Table2[[#This Row],[EOMONTH]], "d")</f>
        <v>43</v>
      </c>
      <c r="AH50">
        <v>18</v>
      </c>
      <c r="AI50">
        <v>10</v>
      </c>
      <c r="AJ50">
        <v>2024</v>
      </c>
    </row>
    <row r="51" spans="1:36" ht="33.75" customHeight="1" x14ac:dyDescent="0.3">
      <c r="A51" s="17" t="s">
        <v>157</v>
      </c>
      <c r="B51" s="26">
        <v>45499</v>
      </c>
      <c r="C51" s="5" t="s">
        <v>0</v>
      </c>
      <c r="D51" s="6" t="s">
        <v>158</v>
      </c>
      <c r="E51" s="7">
        <v>53</v>
      </c>
      <c r="F51" s="7" t="s">
        <v>29</v>
      </c>
      <c r="G51" s="7" t="s">
        <v>30</v>
      </c>
      <c r="H51" s="7" t="s">
        <v>74</v>
      </c>
      <c r="I51" s="7" t="str">
        <f>VLOOKUP(Table2[[#This Row],[Product]],Table4[#All],2,0)</f>
        <v>Formal Wear</v>
      </c>
      <c r="J51" s="7">
        <v>1</v>
      </c>
      <c r="K51" s="7">
        <v>274</v>
      </c>
      <c r="L51" s="7">
        <v>0.05</v>
      </c>
      <c r="M51" s="7" t="s">
        <v>47</v>
      </c>
      <c r="N51" s="8" t="s">
        <v>40</v>
      </c>
      <c r="O51" s="4" t="str">
        <f>HLOOKUP(Table2[[#This Row],[Product]],lookUp!$A$20:$K$21,2,0)</f>
        <v>Formal Wear</v>
      </c>
      <c r="P51" s="8" t="str">
        <f>_xlfn.XLOOKUP(Table2[[#This Row],[Product]],Table4[Product],Table4[Category])</f>
        <v>Formal Wear</v>
      </c>
      <c r="Q51" s="6" t="s">
        <v>158</v>
      </c>
      <c r="R51" s="32" t="str">
        <f>LEFT(Table2[[#This Row],[Full Name2]], 3)</f>
        <v>Amy</v>
      </c>
      <c r="S51" s="7" t="str">
        <f>RIGHT(Table2[[#This Row],[Full Name2]],3)</f>
        <v>rro</v>
      </c>
      <c r="T51" s="7" t="str">
        <f>MID(Table2[[#This Row],[Full Name2]],3,3)</f>
        <v>y N</v>
      </c>
      <c r="U51" s="7" t="str">
        <f>CONCATENATE(Table2[[#This Row],[Full Name2]]," - ",Table2[[#This Row],[Department]])</f>
        <v>Amy Navarro - Women</v>
      </c>
      <c r="V51" s="7" t="str">
        <f>_xlfn.TEXTJOIN(",",TRUE,Table2[[#This Row],[LEFT]],Table2[[#This Row],[MID]],Table2[[#This Row],[RIGHT]])</f>
        <v>Amy,y N,rro</v>
      </c>
      <c r="W51" s="7" t="str">
        <f>UPPER(Table2[[#This Row],[MID]])</f>
        <v>Y N</v>
      </c>
      <c r="X51" s="7" t="str">
        <f>LOWER(Table2[[#This Row],[Full Name2]])</f>
        <v>amy navarro</v>
      </c>
      <c r="Y51" s="7" t="str">
        <f>PROPER(Table2[[#This Row],[LOWER]])</f>
        <v>Amy Navarro</v>
      </c>
      <c r="Z51" s="7" t="str">
        <f>TRIM(Table2[[#This Row],[City]])</f>
        <v>Mansoura</v>
      </c>
      <c r="AA51" s="8">
        <f>LEN(Table2[[#This Row],[PROPER]])</f>
        <v>11</v>
      </c>
      <c r="AB51" s="5">
        <f t="shared" ca="1" si="0"/>
        <v>45776</v>
      </c>
      <c r="AC51" s="5">
        <f t="shared" si="1"/>
        <v>45499</v>
      </c>
      <c r="AD51" s="25">
        <f t="shared" ca="1" si="2"/>
        <v>45776.278505671296</v>
      </c>
      <c r="AE51" s="26">
        <f>EOMONTH(Table2[[#This Row],[Date]],1)</f>
        <v>45535</v>
      </c>
      <c r="AF51" s="11">
        <f>DATEDIF(Table2[[#This Row],[Date]],Table2[[#This Row],[EOMONTH]], "d")</f>
        <v>36</v>
      </c>
      <c r="AH51">
        <v>26</v>
      </c>
      <c r="AI51">
        <v>7</v>
      </c>
      <c r="AJ51">
        <v>2024</v>
      </c>
    </row>
    <row r="52" spans="1:36" ht="33.75" customHeight="1" x14ac:dyDescent="0.3">
      <c r="A52" s="17" t="s">
        <v>159</v>
      </c>
      <c r="B52" s="26">
        <v>45369</v>
      </c>
      <c r="C52" s="5" t="s">
        <v>4</v>
      </c>
      <c r="D52" s="6" t="s">
        <v>160</v>
      </c>
      <c r="E52" s="7">
        <v>38</v>
      </c>
      <c r="F52" s="7" t="s">
        <v>43</v>
      </c>
      <c r="G52" s="7" t="s">
        <v>106</v>
      </c>
      <c r="H52" s="7" t="s">
        <v>51</v>
      </c>
      <c r="I52" s="7" t="str">
        <f>VLOOKUP(Table2[[#This Row],[Product]],Table4[#All],2,0)</f>
        <v>Formal Wear</v>
      </c>
      <c r="J52" s="7">
        <v>3</v>
      </c>
      <c r="K52" s="7">
        <v>647</v>
      </c>
      <c r="L52" s="7">
        <v>0.2</v>
      </c>
      <c r="M52" s="7" t="s">
        <v>47</v>
      </c>
      <c r="N52" s="8" t="s">
        <v>34</v>
      </c>
      <c r="O52" s="4" t="str">
        <f>HLOOKUP(Table2[[#This Row],[Product]],lookUp!$A$20:$K$21,2,0)</f>
        <v>Formal Wear</v>
      </c>
      <c r="P52" s="8" t="str">
        <f>_xlfn.XLOOKUP(Table2[[#This Row],[Product]],Table4[Product],Table4[Category])</f>
        <v>Formal Wear</v>
      </c>
      <c r="Q52" s="6" t="s">
        <v>160</v>
      </c>
      <c r="R52" s="32" t="str">
        <f>LEFT(Table2[[#This Row],[Full Name2]], 3)</f>
        <v>Car</v>
      </c>
      <c r="S52" s="7" t="str">
        <f>RIGHT(Table2[[#This Row],[Full Name2]],3)</f>
        <v>ega</v>
      </c>
      <c r="T52" s="7" t="str">
        <f>MID(Table2[[#This Row],[Full Name2]],3,3)</f>
        <v>rlo</v>
      </c>
      <c r="U52" s="7" t="str">
        <f>CONCATENATE(Table2[[#This Row],[Full Name2]]," - ",Table2[[#This Row],[Department]])</f>
        <v>Carlos Vega - Men</v>
      </c>
      <c r="V52" s="7" t="str">
        <f>_xlfn.TEXTJOIN(",",TRUE,Table2[[#This Row],[LEFT]],Table2[[#This Row],[MID]],Table2[[#This Row],[RIGHT]])</f>
        <v>Car,rlo,ega</v>
      </c>
      <c r="W52" s="7" t="str">
        <f>UPPER(Table2[[#This Row],[MID]])</f>
        <v>RLO</v>
      </c>
      <c r="X52" s="7" t="str">
        <f>LOWER(Table2[[#This Row],[Full Name2]])</f>
        <v>carlos vega</v>
      </c>
      <c r="Y52" s="7" t="str">
        <f>PROPER(Table2[[#This Row],[LOWER]])</f>
        <v>Carlos Vega</v>
      </c>
      <c r="Z52" s="7" t="str">
        <f>TRIM(Table2[[#This Row],[City]])</f>
        <v>Giza</v>
      </c>
      <c r="AA52" s="8">
        <f>LEN(Table2[[#This Row],[PROPER]])</f>
        <v>11</v>
      </c>
      <c r="AB52" s="5">
        <f t="shared" ca="1" si="0"/>
        <v>45776</v>
      </c>
      <c r="AC52" s="5">
        <f t="shared" si="1"/>
        <v>45369</v>
      </c>
      <c r="AD52" s="25">
        <f t="shared" ca="1" si="2"/>
        <v>45776.278505671296</v>
      </c>
      <c r="AE52" s="26">
        <f>EOMONTH(Table2[[#This Row],[Date]],1)</f>
        <v>45412</v>
      </c>
      <c r="AF52" s="11">
        <f>DATEDIF(Table2[[#This Row],[Date]],Table2[[#This Row],[EOMONTH]], "d")</f>
        <v>43</v>
      </c>
      <c r="AH52">
        <v>18</v>
      </c>
      <c r="AI52">
        <v>3</v>
      </c>
      <c r="AJ52">
        <v>2024</v>
      </c>
    </row>
    <row r="53" spans="1:36" ht="33.75" customHeight="1" x14ac:dyDescent="0.3">
      <c r="A53" s="17" t="s">
        <v>161</v>
      </c>
      <c r="B53" s="26">
        <v>45579</v>
      </c>
      <c r="C53" s="5" t="s">
        <v>4</v>
      </c>
      <c r="D53" s="6" t="s">
        <v>162</v>
      </c>
      <c r="E53" s="7">
        <v>18</v>
      </c>
      <c r="F53" s="7" t="s">
        <v>43</v>
      </c>
      <c r="G53" s="7" t="s">
        <v>30</v>
      </c>
      <c r="H53" s="7" t="s">
        <v>61</v>
      </c>
      <c r="I53" s="7" t="str">
        <f>VLOOKUP(Table2[[#This Row],[Product]],Table4[#All],2,0)</f>
        <v>Casual Wear</v>
      </c>
      <c r="J53" s="7">
        <v>1</v>
      </c>
      <c r="K53" s="7">
        <v>531</v>
      </c>
      <c r="L53" s="7">
        <v>0</v>
      </c>
      <c r="M53" s="7" t="s">
        <v>57</v>
      </c>
      <c r="N53" s="8" t="s">
        <v>34</v>
      </c>
      <c r="O53" s="4" t="str">
        <f>HLOOKUP(Table2[[#This Row],[Product]],lookUp!$A$20:$K$21,2,0)</f>
        <v>Casual Wear</v>
      </c>
      <c r="P53" s="8" t="str">
        <f>_xlfn.XLOOKUP(Table2[[#This Row],[Product]],Table4[Product],Table4[Category])</f>
        <v>Casual Wear</v>
      </c>
      <c r="Q53" s="6" t="s">
        <v>162</v>
      </c>
      <c r="R53" s="32" t="str">
        <f>LEFT(Table2[[#This Row],[Full Name2]], 3)</f>
        <v>Mic</v>
      </c>
      <c r="S53" s="7" t="str">
        <f>RIGHT(Table2[[#This Row],[Full Name2]],3)</f>
        <v>ers</v>
      </c>
      <c r="T53" s="7" t="str">
        <f>MID(Table2[[#This Row],[Full Name2]],3,3)</f>
        <v>cha</v>
      </c>
      <c r="U53" s="7" t="str">
        <f>CONCATENATE(Table2[[#This Row],[Full Name2]]," - ",Table2[[#This Row],[Department]])</f>
        <v>Michael Myers - Men</v>
      </c>
      <c r="V53" s="7" t="str">
        <f>_xlfn.TEXTJOIN(",",TRUE,Table2[[#This Row],[LEFT]],Table2[[#This Row],[MID]],Table2[[#This Row],[RIGHT]])</f>
        <v>Mic,cha,ers</v>
      </c>
      <c r="W53" s="7" t="str">
        <f>UPPER(Table2[[#This Row],[MID]])</f>
        <v>CHA</v>
      </c>
      <c r="X53" s="7" t="str">
        <f>LOWER(Table2[[#This Row],[Full Name2]])</f>
        <v>michael myers</v>
      </c>
      <c r="Y53" s="7" t="str">
        <f>PROPER(Table2[[#This Row],[LOWER]])</f>
        <v>Michael Myers</v>
      </c>
      <c r="Z53" s="7" t="str">
        <f>TRIM(Table2[[#This Row],[City]])</f>
        <v>Mansoura</v>
      </c>
      <c r="AA53" s="8">
        <f>LEN(Table2[[#This Row],[PROPER]])</f>
        <v>13</v>
      </c>
      <c r="AB53" s="5">
        <f t="shared" ca="1" si="0"/>
        <v>45776</v>
      </c>
      <c r="AC53" s="5">
        <f t="shared" si="1"/>
        <v>45579</v>
      </c>
      <c r="AD53" s="25">
        <f t="shared" ca="1" si="2"/>
        <v>45776.278505671296</v>
      </c>
      <c r="AE53" s="26">
        <f>EOMONTH(Table2[[#This Row],[Date]],1)</f>
        <v>45626</v>
      </c>
      <c r="AF53" s="11">
        <f>DATEDIF(Table2[[#This Row],[Date]],Table2[[#This Row],[EOMONTH]], "d")</f>
        <v>47</v>
      </c>
      <c r="AH53">
        <v>14</v>
      </c>
      <c r="AI53">
        <v>10</v>
      </c>
      <c r="AJ53">
        <v>2024</v>
      </c>
    </row>
    <row r="54" spans="1:36" ht="33.75" customHeight="1" x14ac:dyDescent="0.3">
      <c r="A54" s="17" t="s">
        <v>163</v>
      </c>
      <c r="B54" s="26">
        <v>45647</v>
      </c>
      <c r="C54" s="5" t="s">
        <v>5</v>
      </c>
      <c r="D54" s="6" t="s">
        <v>164</v>
      </c>
      <c r="E54" s="7">
        <v>49</v>
      </c>
      <c r="F54" s="7" t="s">
        <v>43</v>
      </c>
      <c r="G54" s="7" t="s">
        <v>37</v>
      </c>
      <c r="H54" s="7" t="s">
        <v>38</v>
      </c>
      <c r="I54" s="7" t="str">
        <f>VLOOKUP(Table2[[#This Row],[Product]],Table4[#All],2,0)</f>
        <v>Casual Wear</v>
      </c>
      <c r="J54" s="7">
        <v>3</v>
      </c>
      <c r="K54" s="7">
        <v>1024</v>
      </c>
      <c r="L54" s="7">
        <v>0.05</v>
      </c>
      <c r="M54" s="7" t="s">
        <v>57</v>
      </c>
      <c r="N54" s="8" t="s">
        <v>40</v>
      </c>
      <c r="O54" s="4" t="str">
        <f>HLOOKUP(Table2[[#This Row],[Product]],lookUp!$A$20:$K$21,2,0)</f>
        <v>Casual Wear</v>
      </c>
      <c r="P54" s="8" t="str">
        <f>_xlfn.XLOOKUP(Table2[[#This Row],[Product]],Table4[Product],Table4[Category])</f>
        <v>Casual Wear</v>
      </c>
      <c r="Q54" s="6" t="s">
        <v>164</v>
      </c>
      <c r="R54" s="32" t="str">
        <f>LEFT(Table2[[#This Row],[Full Name2]], 3)</f>
        <v>Gin</v>
      </c>
      <c r="S54" s="7" t="str">
        <f>RIGHT(Table2[[#This Row],[Full Name2]],3)</f>
        <v>lph</v>
      </c>
      <c r="T54" s="7" t="str">
        <f>MID(Table2[[#This Row],[Full Name2]],3,3)</f>
        <v xml:space="preserve">na </v>
      </c>
      <c r="U54" s="7" t="str">
        <f>CONCATENATE(Table2[[#This Row],[Full Name2]]," - ",Table2[[#This Row],[Department]])</f>
        <v>Gina Randolph - Women</v>
      </c>
      <c r="V54" s="7" t="str">
        <f>_xlfn.TEXTJOIN(",",TRUE,Table2[[#This Row],[LEFT]],Table2[[#This Row],[MID]],Table2[[#This Row],[RIGHT]])</f>
        <v>Gin,na ,lph</v>
      </c>
      <c r="W54" s="7" t="str">
        <f>UPPER(Table2[[#This Row],[MID]])</f>
        <v xml:space="preserve">NA </v>
      </c>
      <c r="X54" s="7" t="str">
        <f>LOWER(Table2[[#This Row],[Full Name2]])</f>
        <v>gina randolph</v>
      </c>
      <c r="Y54" s="7" t="str">
        <f>PROPER(Table2[[#This Row],[LOWER]])</f>
        <v>Gina Randolph</v>
      </c>
      <c r="Z54" s="7" t="str">
        <f>TRIM(Table2[[#This Row],[City]])</f>
        <v>Hurghada</v>
      </c>
      <c r="AA54" s="8">
        <f>LEN(Table2[[#This Row],[PROPER]])</f>
        <v>13</v>
      </c>
      <c r="AB54" s="5">
        <f t="shared" ca="1" si="0"/>
        <v>45776</v>
      </c>
      <c r="AC54" s="5">
        <f t="shared" si="1"/>
        <v>45647</v>
      </c>
      <c r="AD54" s="25">
        <f t="shared" ca="1" si="2"/>
        <v>45776.278505671296</v>
      </c>
      <c r="AE54" s="26">
        <f>EOMONTH(Table2[[#This Row],[Date]],1)</f>
        <v>45688</v>
      </c>
      <c r="AF54" s="11">
        <f>DATEDIF(Table2[[#This Row],[Date]],Table2[[#This Row],[EOMONTH]], "d")</f>
        <v>41</v>
      </c>
      <c r="AH54">
        <v>21</v>
      </c>
      <c r="AI54">
        <v>12</v>
      </c>
      <c r="AJ54">
        <v>2024</v>
      </c>
    </row>
    <row r="55" spans="1:36" ht="33.75" customHeight="1" x14ac:dyDescent="0.3">
      <c r="A55" s="17" t="s">
        <v>165</v>
      </c>
      <c r="B55" s="26">
        <v>45442</v>
      </c>
      <c r="C55" s="5" t="s">
        <v>6</v>
      </c>
      <c r="D55" s="6" t="s">
        <v>166</v>
      </c>
      <c r="E55" s="7">
        <v>35</v>
      </c>
      <c r="F55" s="7" t="s">
        <v>29</v>
      </c>
      <c r="G55" s="7" t="s">
        <v>103</v>
      </c>
      <c r="H55" s="7" t="s">
        <v>31</v>
      </c>
      <c r="I55" s="7" t="str">
        <f>VLOOKUP(Table2[[#This Row],[Product]],Table4[#All],2,0)</f>
        <v>Winter Wear</v>
      </c>
      <c r="J55" s="7">
        <v>3</v>
      </c>
      <c r="K55" s="7">
        <v>583</v>
      </c>
      <c r="L55" s="7">
        <v>0.05</v>
      </c>
      <c r="M55" s="7" t="s">
        <v>57</v>
      </c>
      <c r="N55" s="8" t="s">
        <v>48</v>
      </c>
      <c r="O55" s="4" t="str">
        <f>HLOOKUP(Table2[[#This Row],[Product]],lookUp!$A$20:$K$21,2,0)</f>
        <v>Winter Wear</v>
      </c>
      <c r="P55" s="8" t="str">
        <f>_xlfn.XLOOKUP(Table2[[#This Row],[Product]],Table4[Product],Table4[Category])</f>
        <v>Winter Wear</v>
      </c>
      <c r="Q55" s="6" t="s">
        <v>166</v>
      </c>
      <c r="R55" s="32" t="str">
        <f>LEFT(Table2[[#This Row],[Full Name2]], 3)</f>
        <v>And</v>
      </c>
      <c r="S55" s="7" t="str">
        <f>RIGHT(Table2[[#This Row],[Full Name2]],3)</f>
        <v>nez</v>
      </c>
      <c r="T55" s="7" t="str">
        <f>MID(Table2[[#This Row],[Full Name2]],3,3)</f>
        <v>dre</v>
      </c>
      <c r="U55" s="7" t="str">
        <f>CONCATENATE(Table2[[#This Row],[Full Name2]]," - ",Table2[[#This Row],[Department]])</f>
        <v>Andrew Martinez - Kids</v>
      </c>
      <c r="V55" s="7" t="str">
        <f>_xlfn.TEXTJOIN(",",TRUE,Table2[[#This Row],[LEFT]],Table2[[#This Row],[MID]],Table2[[#This Row],[RIGHT]])</f>
        <v>And,dre,nez</v>
      </c>
      <c r="W55" s="7" t="str">
        <f>UPPER(Table2[[#This Row],[MID]])</f>
        <v>DRE</v>
      </c>
      <c r="X55" s="7" t="str">
        <f>LOWER(Table2[[#This Row],[Full Name2]])</f>
        <v>andrew martinez</v>
      </c>
      <c r="Y55" s="7" t="str">
        <f>PROPER(Table2[[#This Row],[LOWER]])</f>
        <v>Andrew Martinez</v>
      </c>
      <c r="Z55" s="7" t="str">
        <f>TRIM(Table2[[#This Row],[City]])</f>
        <v>Sharm El-Sheikh</v>
      </c>
      <c r="AA55" s="8">
        <f>LEN(Table2[[#This Row],[PROPER]])</f>
        <v>15</v>
      </c>
      <c r="AB55" s="5">
        <f t="shared" ca="1" si="0"/>
        <v>45776</v>
      </c>
      <c r="AC55" s="5">
        <f t="shared" si="1"/>
        <v>45442</v>
      </c>
      <c r="AD55" s="25">
        <f t="shared" ca="1" si="2"/>
        <v>45776.278505671296</v>
      </c>
      <c r="AE55" s="26">
        <f>EOMONTH(Table2[[#This Row],[Date]],1)</f>
        <v>45473</v>
      </c>
      <c r="AF55" s="11">
        <f>DATEDIF(Table2[[#This Row],[Date]],Table2[[#This Row],[EOMONTH]], "d")</f>
        <v>31</v>
      </c>
      <c r="AH55">
        <v>30</v>
      </c>
      <c r="AI55">
        <v>5</v>
      </c>
      <c r="AJ55">
        <v>2024</v>
      </c>
    </row>
    <row r="56" spans="1:36" ht="33.75" customHeight="1" x14ac:dyDescent="0.3">
      <c r="A56" s="17" t="s">
        <v>167</v>
      </c>
      <c r="B56" s="26">
        <v>45369</v>
      </c>
      <c r="C56" s="5" t="s">
        <v>4</v>
      </c>
      <c r="D56" s="6" t="s">
        <v>168</v>
      </c>
      <c r="E56" s="7">
        <v>41</v>
      </c>
      <c r="F56" s="7" t="s">
        <v>29</v>
      </c>
      <c r="G56" s="7" t="s">
        <v>106</v>
      </c>
      <c r="H56" s="7" t="s">
        <v>100</v>
      </c>
      <c r="I56" s="7" t="str">
        <f>VLOOKUP(Table2[[#This Row],[Product]],Table4[#All],2,0)</f>
        <v>Formal Wear</v>
      </c>
      <c r="J56" s="7">
        <v>5</v>
      </c>
      <c r="K56" s="7">
        <v>291</v>
      </c>
      <c r="L56" s="7">
        <v>0.05</v>
      </c>
      <c r="M56" s="7" t="s">
        <v>57</v>
      </c>
      <c r="N56" s="8" t="s">
        <v>40</v>
      </c>
      <c r="O56" s="4" t="str">
        <f>HLOOKUP(Table2[[#This Row],[Product]],lookUp!$A$20:$K$21,2,0)</f>
        <v>Formal Wear</v>
      </c>
      <c r="P56" s="8" t="str">
        <f>_xlfn.XLOOKUP(Table2[[#This Row],[Product]],Table4[Product],Table4[Category])</f>
        <v>Formal Wear</v>
      </c>
      <c r="Q56" s="6" t="s">
        <v>168</v>
      </c>
      <c r="R56" s="32" t="str">
        <f>LEFT(Table2[[#This Row],[Full Name2]], 3)</f>
        <v>Dak</v>
      </c>
      <c r="S56" s="7" t="str">
        <f>RIGHT(Table2[[#This Row],[Full Name2]],3)</f>
        <v>ood</v>
      </c>
      <c r="T56" s="7" t="str">
        <f>MID(Table2[[#This Row],[Full Name2]],3,3)</f>
        <v>kot</v>
      </c>
      <c r="U56" s="7" t="str">
        <f>CONCATENATE(Table2[[#This Row],[Full Name2]]," - ",Table2[[#This Row],[Department]])</f>
        <v>Dakota Wood - Women</v>
      </c>
      <c r="V56" s="7" t="str">
        <f>_xlfn.TEXTJOIN(",",TRUE,Table2[[#This Row],[LEFT]],Table2[[#This Row],[MID]],Table2[[#This Row],[RIGHT]])</f>
        <v>Dak,kot,ood</v>
      </c>
      <c r="W56" s="7" t="str">
        <f>UPPER(Table2[[#This Row],[MID]])</f>
        <v>KOT</v>
      </c>
      <c r="X56" s="7" t="str">
        <f>LOWER(Table2[[#This Row],[Full Name2]])</f>
        <v>dakota wood</v>
      </c>
      <c r="Y56" s="7" t="str">
        <f>PROPER(Table2[[#This Row],[LOWER]])</f>
        <v>Dakota Wood</v>
      </c>
      <c r="Z56" s="7" t="str">
        <f>TRIM(Table2[[#This Row],[City]])</f>
        <v>Giza</v>
      </c>
      <c r="AA56" s="8">
        <f>LEN(Table2[[#This Row],[PROPER]])</f>
        <v>11</v>
      </c>
      <c r="AB56" s="5">
        <f t="shared" ca="1" si="0"/>
        <v>45776</v>
      </c>
      <c r="AC56" s="5">
        <f t="shared" si="1"/>
        <v>45369</v>
      </c>
      <c r="AD56" s="25">
        <f t="shared" ca="1" si="2"/>
        <v>45776.278505671296</v>
      </c>
      <c r="AE56" s="26">
        <f>EOMONTH(Table2[[#This Row],[Date]],1)</f>
        <v>45412</v>
      </c>
      <c r="AF56" s="11">
        <f>DATEDIF(Table2[[#This Row],[Date]],Table2[[#This Row],[EOMONTH]], "d")</f>
        <v>43</v>
      </c>
      <c r="AH56">
        <v>18</v>
      </c>
      <c r="AI56">
        <v>3</v>
      </c>
      <c r="AJ56">
        <v>2024</v>
      </c>
    </row>
    <row r="57" spans="1:36" ht="33.75" customHeight="1" x14ac:dyDescent="0.3">
      <c r="A57" s="17" t="s">
        <v>169</v>
      </c>
      <c r="B57" s="26">
        <v>45574</v>
      </c>
      <c r="C57" s="5" t="s">
        <v>3</v>
      </c>
      <c r="D57" s="6" t="s">
        <v>170</v>
      </c>
      <c r="E57" s="7">
        <v>22</v>
      </c>
      <c r="F57" s="7" t="s">
        <v>43</v>
      </c>
      <c r="G57" s="7" t="s">
        <v>106</v>
      </c>
      <c r="H57" s="7" t="s">
        <v>100</v>
      </c>
      <c r="I57" s="7" t="str">
        <f>VLOOKUP(Table2[[#This Row],[Product]],Table4[#All],2,0)</f>
        <v>Formal Wear</v>
      </c>
      <c r="J57" s="7">
        <v>5</v>
      </c>
      <c r="K57" s="7">
        <v>698</v>
      </c>
      <c r="L57" s="7">
        <v>0.1</v>
      </c>
      <c r="M57" s="7" t="s">
        <v>33</v>
      </c>
      <c r="N57" s="8" t="s">
        <v>40</v>
      </c>
      <c r="O57" s="4" t="str">
        <f>HLOOKUP(Table2[[#This Row],[Product]],lookUp!$A$20:$K$21,2,0)</f>
        <v>Formal Wear</v>
      </c>
      <c r="P57" s="8" t="str">
        <f>_xlfn.XLOOKUP(Table2[[#This Row],[Product]],Table4[Product],Table4[Category])</f>
        <v>Formal Wear</v>
      </c>
      <c r="Q57" s="6" t="s">
        <v>170</v>
      </c>
      <c r="R57" s="32" t="str">
        <f>LEFT(Table2[[#This Row],[Full Name2]], 3)</f>
        <v>Ken</v>
      </c>
      <c r="S57" s="7" t="str">
        <f>RIGHT(Table2[[#This Row],[Full Name2]],3)</f>
        <v>ins</v>
      </c>
      <c r="T57" s="7" t="str">
        <f>MID(Table2[[#This Row],[Full Name2]],3,3)</f>
        <v>nne</v>
      </c>
      <c r="U57" s="7" t="str">
        <f>CONCATENATE(Table2[[#This Row],[Full Name2]]," - ",Table2[[#This Row],[Department]])</f>
        <v>Kenneth Perkins - Women</v>
      </c>
      <c r="V57" s="7" t="str">
        <f>_xlfn.TEXTJOIN(",",TRUE,Table2[[#This Row],[LEFT]],Table2[[#This Row],[MID]],Table2[[#This Row],[RIGHT]])</f>
        <v>Ken,nne,ins</v>
      </c>
      <c r="W57" s="7" t="str">
        <f>UPPER(Table2[[#This Row],[MID]])</f>
        <v>NNE</v>
      </c>
      <c r="X57" s="7" t="str">
        <f>LOWER(Table2[[#This Row],[Full Name2]])</f>
        <v>kenneth perkins</v>
      </c>
      <c r="Y57" s="7" t="str">
        <f>PROPER(Table2[[#This Row],[LOWER]])</f>
        <v>Kenneth Perkins</v>
      </c>
      <c r="Z57" s="7" t="str">
        <f>TRIM(Table2[[#This Row],[City]])</f>
        <v>Giza</v>
      </c>
      <c r="AA57" s="8">
        <f>LEN(Table2[[#This Row],[PROPER]])</f>
        <v>15</v>
      </c>
      <c r="AB57" s="5">
        <f t="shared" ca="1" si="0"/>
        <v>45776</v>
      </c>
      <c r="AC57" s="5">
        <f t="shared" si="1"/>
        <v>45574</v>
      </c>
      <c r="AD57" s="25">
        <f t="shared" ca="1" si="2"/>
        <v>45776.278505671296</v>
      </c>
      <c r="AE57" s="26">
        <f>EOMONTH(Table2[[#This Row],[Date]],1)</f>
        <v>45626</v>
      </c>
      <c r="AF57" s="11">
        <f>DATEDIF(Table2[[#This Row],[Date]],Table2[[#This Row],[EOMONTH]], "d")</f>
        <v>52</v>
      </c>
      <c r="AH57">
        <v>9</v>
      </c>
      <c r="AI57">
        <v>10</v>
      </c>
      <c r="AJ57">
        <v>2024</v>
      </c>
    </row>
    <row r="58" spans="1:36" ht="33.75" customHeight="1" x14ac:dyDescent="0.3">
      <c r="A58" s="17" t="s">
        <v>171</v>
      </c>
      <c r="B58" s="26">
        <v>45719</v>
      </c>
      <c r="C58" s="5" t="s">
        <v>4</v>
      </c>
      <c r="D58" s="6" t="s">
        <v>172</v>
      </c>
      <c r="E58" s="7">
        <v>35</v>
      </c>
      <c r="F58" s="7" t="s">
        <v>29</v>
      </c>
      <c r="G58" s="7" t="s">
        <v>103</v>
      </c>
      <c r="H58" s="7" t="s">
        <v>84</v>
      </c>
      <c r="I58" s="7" t="str">
        <f>VLOOKUP(Table2[[#This Row],[Product]],Table4[#All],2,0)</f>
        <v>Fashion Accessories</v>
      </c>
      <c r="J58" s="7">
        <v>2</v>
      </c>
      <c r="K58" s="7">
        <v>1029</v>
      </c>
      <c r="L58" s="7">
        <v>0.05</v>
      </c>
      <c r="M58" s="7" t="s">
        <v>33</v>
      </c>
      <c r="N58" s="8" t="s">
        <v>40</v>
      </c>
      <c r="O58" s="4" t="str">
        <f>HLOOKUP(Table2[[#This Row],[Product]],lookUp!$A$20:$K$21,2,0)</f>
        <v>Fashion Accessories</v>
      </c>
      <c r="P58" s="8" t="str">
        <f>_xlfn.XLOOKUP(Table2[[#This Row],[Product]],Table4[Product],Table4[Category])</f>
        <v>Fashion Accessories</v>
      </c>
      <c r="Q58" s="6" t="s">
        <v>172</v>
      </c>
      <c r="R58" s="32" t="str">
        <f>LEFT(Table2[[#This Row],[Full Name2]], 3)</f>
        <v>Eli</v>
      </c>
      <c r="S58" s="7" t="str">
        <f>RIGHT(Table2[[#This Row],[Full Name2]],3)</f>
        <v>ard</v>
      </c>
      <c r="T58" s="7" t="str">
        <f>MID(Table2[[#This Row],[Full Name2]],3,3)</f>
        <v>iza</v>
      </c>
      <c r="U58" s="7" t="str">
        <f>CONCATENATE(Table2[[#This Row],[Full Name2]]," - ",Table2[[#This Row],[Department]])</f>
        <v>Elizabeth Howard - Women</v>
      </c>
      <c r="V58" s="7" t="str">
        <f>_xlfn.TEXTJOIN(",",TRUE,Table2[[#This Row],[LEFT]],Table2[[#This Row],[MID]],Table2[[#This Row],[RIGHT]])</f>
        <v>Eli,iza,ard</v>
      </c>
      <c r="W58" s="7" t="str">
        <f>UPPER(Table2[[#This Row],[MID]])</f>
        <v>IZA</v>
      </c>
      <c r="X58" s="7" t="str">
        <f>LOWER(Table2[[#This Row],[Full Name2]])</f>
        <v>elizabeth howard</v>
      </c>
      <c r="Y58" s="7" t="str">
        <f>PROPER(Table2[[#This Row],[LOWER]])</f>
        <v>Elizabeth Howard</v>
      </c>
      <c r="Z58" s="7" t="str">
        <f>TRIM(Table2[[#This Row],[City]])</f>
        <v>Sharm El-Sheikh</v>
      </c>
      <c r="AA58" s="8">
        <f>LEN(Table2[[#This Row],[PROPER]])</f>
        <v>16</v>
      </c>
      <c r="AB58" s="5">
        <f t="shared" ca="1" si="0"/>
        <v>45776</v>
      </c>
      <c r="AC58" s="5">
        <f t="shared" si="1"/>
        <v>45719</v>
      </c>
      <c r="AD58" s="25">
        <f t="shared" ca="1" si="2"/>
        <v>45776.278505671296</v>
      </c>
      <c r="AE58" s="26">
        <f>EOMONTH(Table2[[#This Row],[Date]],1)</f>
        <v>45777</v>
      </c>
      <c r="AF58" s="11">
        <f>DATEDIF(Table2[[#This Row],[Date]],Table2[[#This Row],[EOMONTH]], "d")</f>
        <v>58</v>
      </c>
      <c r="AH58">
        <v>3</v>
      </c>
      <c r="AI58">
        <v>3</v>
      </c>
      <c r="AJ58">
        <v>2025</v>
      </c>
    </row>
    <row r="59" spans="1:36" ht="33.75" customHeight="1" x14ac:dyDescent="0.3">
      <c r="A59" s="17" t="s">
        <v>173</v>
      </c>
      <c r="B59" s="26">
        <v>45624</v>
      </c>
      <c r="C59" s="5" t="s">
        <v>6</v>
      </c>
      <c r="D59" s="6" t="s">
        <v>174</v>
      </c>
      <c r="E59" s="7">
        <v>24</v>
      </c>
      <c r="F59" s="7" t="s">
        <v>43</v>
      </c>
      <c r="G59" s="7" t="s">
        <v>81</v>
      </c>
      <c r="H59" s="7" t="s">
        <v>55</v>
      </c>
      <c r="I59" s="7" t="str">
        <f>VLOOKUP(Table2[[#This Row],[Product]],Table4[#All],2,0)</f>
        <v>Summer Wear</v>
      </c>
      <c r="J59" s="7">
        <v>2</v>
      </c>
      <c r="K59" s="7">
        <v>517</v>
      </c>
      <c r="L59" s="7">
        <v>0</v>
      </c>
      <c r="M59" s="7" t="s">
        <v>33</v>
      </c>
      <c r="N59" s="8" t="s">
        <v>40</v>
      </c>
      <c r="O59" s="4" t="str">
        <f>HLOOKUP(Table2[[#This Row],[Product]],lookUp!$A$20:$K$21,2,0)</f>
        <v>Summer Wear</v>
      </c>
      <c r="P59" s="8" t="str">
        <f>_xlfn.XLOOKUP(Table2[[#This Row],[Product]],Table4[Product],Table4[Category])</f>
        <v>Summer Wear</v>
      </c>
      <c r="Q59" s="6" t="s">
        <v>174</v>
      </c>
      <c r="R59" s="32" t="str">
        <f>LEFT(Table2[[#This Row],[Full Name2]], 3)</f>
        <v>Tho</v>
      </c>
      <c r="S59" s="7" t="str">
        <f>RIGHT(Table2[[#This Row],[Full Name2]],3)</f>
        <v>ker</v>
      </c>
      <c r="T59" s="7" t="str">
        <f>MID(Table2[[#This Row],[Full Name2]],3,3)</f>
        <v>oma</v>
      </c>
      <c r="U59" s="7" t="str">
        <f>CONCATENATE(Table2[[#This Row],[Full Name2]]," - ",Table2[[#This Row],[Department]])</f>
        <v>Thomas Parker - Women</v>
      </c>
      <c r="V59" s="7" t="str">
        <f>_xlfn.TEXTJOIN(",",TRUE,Table2[[#This Row],[LEFT]],Table2[[#This Row],[MID]],Table2[[#This Row],[RIGHT]])</f>
        <v>Tho,oma,ker</v>
      </c>
      <c r="W59" s="7" t="str">
        <f>UPPER(Table2[[#This Row],[MID]])</f>
        <v>OMA</v>
      </c>
      <c r="X59" s="7" t="str">
        <f>LOWER(Table2[[#This Row],[Full Name2]])</f>
        <v>thomas parker</v>
      </c>
      <c r="Y59" s="7" t="str">
        <f>PROPER(Table2[[#This Row],[LOWER]])</f>
        <v>Thomas Parker</v>
      </c>
      <c r="Z59" s="7" t="str">
        <f>TRIM(Table2[[#This Row],[City]])</f>
        <v>Asyut</v>
      </c>
      <c r="AA59" s="8">
        <f>LEN(Table2[[#This Row],[PROPER]])</f>
        <v>13</v>
      </c>
      <c r="AB59" s="5">
        <f t="shared" ca="1" si="0"/>
        <v>45776</v>
      </c>
      <c r="AC59" s="5">
        <f t="shared" si="1"/>
        <v>45624</v>
      </c>
      <c r="AD59" s="25">
        <f t="shared" ca="1" si="2"/>
        <v>45776.278505671296</v>
      </c>
      <c r="AE59" s="26">
        <f>EOMONTH(Table2[[#This Row],[Date]],1)</f>
        <v>45657</v>
      </c>
      <c r="AF59" s="11">
        <f>DATEDIF(Table2[[#This Row],[Date]],Table2[[#This Row],[EOMONTH]], "d")</f>
        <v>33</v>
      </c>
      <c r="AH59">
        <v>28</v>
      </c>
      <c r="AI59">
        <v>11</v>
      </c>
      <c r="AJ59">
        <v>2024</v>
      </c>
    </row>
    <row r="60" spans="1:36" ht="33.75" customHeight="1" x14ac:dyDescent="0.3">
      <c r="A60" s="17" t="s">
        <v>175</v>
      </c>
      <c r="B60" s="26">
        <v>45554</v>
      </c>
      <c r="C60" s="5" t="s">
        <v>6</v>
      </c>
      <c r="D60" s="6" t="s">
        <v>176</v>
      </c>
      <c r="E60" s="7">
        <v>29</v>
      </c>
      <c r="F60" s="7" t="s">
        <v>43</v>
      </c>
      <c r="G60" s="7" t="s">
        <v>103</v>
      </c>
      <c r="H60" s="7" t="s">
        <v>45</v>
      </c>
      <c r="I60" s="7" t="str">
        <f>VLOOKUP(Table2[[#This Row],[Product]],Table4[#All],2,0)</f>
        <v>Sportswear</v>
      </c>
      <c r="J60" s="7">
        <v>5</v>
      </c>
      <c r="K60" s="7">
        <v>770</v>
      </c>
      <c r="L60" s="7">
        <v>0.2</v>
      </c>
      <c r="M60" s="7" t="s">
        <v>33</v>
      </c>
      <c r="N60" s="8" t="s">
        <v>34</v>
      </c>
      <c r="O60" s="4" t="str">
        <f>HLOOKUP(Table2[[#This Row],[Product]],lookUp!$A$20:$K$21,2,0)</f>
        <v>Sportswear</v>
      </c>
      <c r="P60" s="8" t="str">
        <f>_xlfn.XLOOKUP(Table2[[#This Row],[Product]],Table4[Product],Table4[Category])</f>
        <v>Sportswear</v>
      </c>
      <c r="Q60" s="6" t="s">
        <v>176</v>
      </c>
      <c r="R60" s="32" t="str">
        <f>LEFT(Table2[[#This Row],[Full Name2]], 3)</f>
        <v>Joh</v>
      </c>
      <c r="S60" s="7" t="str">
        <f>RIGHT(Table2[[#This Row],[Full Name2]],3)</f>
        <v>ard</v>
      </c>
      <c r="T60" s="7" t="str">
        <f>MID(Table2[[#This Row],[Full Name2]],3,3)</f>
        <v xml:space="preserve">hn </v>
      </c>
      <c r="U60" s="7" t="str">
        <f>CONCATENATE(Table2[[#This Row],[Full Name2]]," - ",Table2[[#This Row],[Department]])</f>
        <v>John Beard - Men</v>
      </c>
      <c r="V60" s="7" t="str">
        <f>_xlfn.TEXTJOIN(",",TRUE,Table2[[#This Row],[LEFT]],Table2[[#This Row],[MID]],Table2[[#This Row],[RIGHT]])</f>
        <v>Joh,hn ,ard</v>
      </c>
      <c r="W60" s="7" t="str">
        <f>UPPER(Table2[[#This Row],[MID]])</f>
        <v xml:space="preserve">HN </v>
      </c>
      <c r="X60" s="7" t="str">
        <f>LOWER(Table2[[#This Row],[Full Name2]])</f>
        <v>john beard</v>
      </c>
      <c r="Y60" s="7" t="str">
        <f>PROPER(Table2[[#This Row],[LOWER]])</f>
        <v>John Beard</v>
      </c>
      <c r="Z60" s="7" t="str">
        <f>TRIM(Table2[[#This Row],[City]])</f>
        <v>Sharm El-Sheikh</v>
      </c>
      <c r="AA60" s="8">
        <f>LEN(Table2[[#This Row],[PROPER]])</f>
        <v>10</v>
      </c>
      <c r="AB60" s="5">
        <f t="shared" ca="1" si="0"/>
        <v>45776</v>
      </c>
      <c r="AC60" s="5">
        <f t="shared" si="1"/>
        <v>45554</v>
      </c>
      <c r="AD60" s="25">
        <f t="shared" ca="1" si="2"/>
        <v>45776.278505671296</v>
      </c>
      <c r="AE60" s="26">
        <f>EOMONTH(Table2[[#This Row],[Date]],1)</f>
        <v>45596</v>
      </c>
      <c r="AF60" s="11">
        <f>DATEDIF(Table2[[#This Row],[Date]],Table2[[#This Row],[EOMONTH]], "d")</f>
        <v>42</v>
      </c>
      <c r="AH60">
        <v>19</v>
      </c>
      <c r="AI60">
        <v>9</v>
      </c>
      <c r="AJ60">
        <v>2024</v>
      </c>
    </row>
    <row r="61" spans="1:36" ht="33.75" customHeight="1" x14ac:dyDescent="0.3">
      <c r="A61" s="17" t="s">
        <v>177</v>
      </c>
      <c r="B61" s="26">
        <v>45684</v>
      </c>
      <c r="C61" s="5" t="s">
        <v>4</v>
      </c>
      <c r="D61" s="6" t="s">
        <v>178</v>
      </c>
      <c r="E61" s="7">
        <v>18</v>
      </c>
      <c r="F61" s="7" t="s">
        <v>43</v>
      </c>
      <c r="G61" s="7" t="s">
        <v>106</v>
      </c>
      <c r="H61" s="7" t="s">
        <v>74</v>
      </c>
      <c r="I61" s="7" t="str">
        <f>VLOOKUP(Table2[[#This Row],[Product]],Table4[#All],2,0)</f>
        <v>Formal Wear</v>
      </c>
      <c r="J61" s="7">
        <v>5</v>
      </c>
      <c r="K61" s="7">
        <v>1054</v>
      </c>
      <c r="L61" s="7">
        <v>0.1</v>
      </c>
      <c r="M61" s="7" t="s">
        <v>33</v>
      </c>
      <c r="N61" s="8" t="s">
        <v>48</v>
      </c>
      <c r="O61" s="4" t="str">
        <f>HLOOKUP(Table2[[#This Row],[Product]],lookUp!$A$20:$K$21,2,0)</f>
        <v>Formal Wear</v>
      </c>
      <c r="P61" s="8" t="str">
        <f>_xlfn.XLOOKUP(Table2[[#This Row],[Product]],Table4[Product],Table4[Category])</f>
        <v>Formal Wear</v>
      </c>
      <c r="Q61" s="6" t="s">
        <v>178</v>
      </c>
      <c r="R61" s="32" t="str">
        <f>LEFT(Table2[[#This Row],[Full Name2]], 3)</f>
        <v>Jay</v>
      </c>
      <c r="S61" s="7" t="str">
        <f>RIGHT(Table2[[#This Row],[Full Name2]],3)</f>
        <v>unn</v>
      </c>
      <c r="T61" s="7" t="str">
        <f>MID(Table2[[#This Row],[Full Name2]],3,3)</f>
        <v>y D</v>
      </c>
      <c r="U61" s="7" t="str">
        <f>CONCATENATE(Table2[[#This Row],[Full Name2]]," - ",Table2[[#This Row],[Department]])</f>
        <v>Jay Dunn - Kids</v>
      </c>
      <c r="V61" s="7" t="str">
        <f>_xlfn.TEXTJOIN(",",TRUE,Table2[[#This Row],[LEFT]],Table2[[#This Row],[MID]],Table2[[#This Row],[RIGHT]])</f>
        <v>Jay,y D,unn</v>
      </c>
      <c r="W61" s="7" t="str">
        <f>UPPER(Table2[[#This Row],[MID]])</f>
        <v>Y D</v>
      </c>
      <c r="X61" s="7" t="str">
        <f>LOWER(Table2[[#This Row],[Full Name2]])</f>
        <v>jay dunn</v>
      </c>
      <c r="Y61" s="7" t="str">
        <f>PROPER(Table2[[#This Row],[LOWER]])</f>
        <v>Jay Dunn</v>
      </c>
      <c r="Z61" s="7" t="str">
        <f>TRIM(Table2[[#This Row],[City]])</f>
        <v>Giza</v>
      </c>
      <c r="AA61" s="8">
        <f>LEN(Table2[[#This Row],[PROPER]])</f>
        <v>8</v>
      </c>
      <c r="AB61" s="5">
        <f t="shared" ca="1" si="0"/>
        <v>45776</v>
      </c>
      <c r="AC61" s="5">
        <f t="shared" si="1"/>
        <v>45684</v>
      </c>
      <c r="AD61" s="25">
        <f t="shared" ca="1" si="2"/>
        <v>45776.278505671296</v>
      </c>
      <c r="AE61" s="26">
        <f>EOMONTH(Table2[[#This Row],[Date]],1)</f>
        <v>45716</v>
      </c>
      <c r="AF61" s="11">
        <f>DATEDIF(Table2[[#This Row],[Date]],Table2[[#This Row],[EOMONTH]], "d")</f>
        <v>32</v>
      </c>
      <c r="AH61">
        <v>27</v>
      </c>
      <c r="AI61">
        <v>1</v>
      </c>
      <c r="AJ61">
        <v>2025</v>
      </c>
    </row>
    <row r="62" spans="1:36" ht="33.75" customHeight="1" x14ac:dyDescent="0.3">
      <c r="A62" s="17" t="s">
        <v>179</v>
      </c>
      <c r="B62" s="26">
        <v>45483</v>
      </c>
      <c r="C62" s="5" t="s">
        <v>3</v>
      </c>
      <c r="D62" s="6" t="s">
        <v>180</v>
      </c>
      <c r="E62" s="7">
        <v>44</v>
      </c>
      <c r="F62" s="7" t="s">
        <v>43</v>
      </c>
      <c r="G62" s="7" t="s">
        <v>64</v>
      </c>
      <c r="H62" s="7" t="s">
        <v>55</v>
      </c>
      <c r="I62" s="7" t="str">
        <f>VLOOKUP(Table2[[#This Row],[Product]],Table4[#All],2,0)</f>
        <v>Summer Wear</v>
      </c>
      <c r="J62" s="7">
        <v>1</v>
      </c>
      <c r="K62" s="7">
        <v>444</v>
      </c>
      <c r="L62" s="7">
        <v>0.05</v>
      </c>
      <c r="M62" s="7" t="s">
        <v>47</v>
      </c>
      <c r="N62" s="8" t="s">
        <v>40</v>
      </c>
      <c r="O62" s="4" t="str">
        <f>HLOOKUP(Table2[[#This Row],[Product]],lookUp!$A$20:$K$21,2,0)</f>
        <v>Summer Wear</v>
      </c>
      <c r="P62" s="8" t="str">
        <f>_xlfn.XLOOKUP(Table2[[#This Row],[Product]],Table4[Product],Table4[Category])</f>
        <v>Summer Wear</v>
      </c>
      <c r="Q62" s="6" t="s">
        <v>180</v>
      </c>
      <c r="R62" s="32" t="str">
        <f>LEFT(Table2[[#This Row],[Full Name2]], 3)</f>
        <v>Ter</v>
      </c>
      <c r="S62" s="7" t="str">
        <f>RIGHT(Table2[[#This Row],[Full Name2]],3)</f>
        <v>ams</v>
      </c>
      <c r="T62" s="7" t="str">
        <f>MID(Table2[[#This Row],[Full Name2]],3,3)</f>
        <v>rry</v>
      </c>
      <c r="U62" s="7" t="str">
        <f>CONCATENATE(Table2[[#This Row],[Full Name2]]," - ",Table2[[#This Row],[Department]])</f>
        <v>Terry Williams - Women</v>
      </c>
      <c r="V62" s="7" t="str">
        <f>_xlfn.TEXTJOIN(",",TRUE,Table2[[#This Row],[LEFT]],Table2[[#This Row],[MID]],Table2[[#This Row],[RIGHT]])</f>
        <v>Ter,rry,ams</v>
      </c>
      <c r="W62" s="7" t="str">
        <f>UPPER(Table2[[#This Row],[MID]])</f>
        <v>RRY</v>
      </c>
      <c r="X62" s="7" t="str">
        <f>LOWER(Table2[[#This Row],[Full Name2]])</f>
        <v>terry williams</v>
      </c>
      <c r="Y62" s="7" t="str">
        <f>PROPER(Table2[[#This Row],[LOWER]])</f>
        <v>Terry Williams</v>
      </c>
      <c r="Z62" s="7" t="str">
        <f>TRIM(Table2[[#This Row],[City]])</f>
        <v>Cairo</v>
      </c>
      <c r="AA62" s="8">
        <f>LEN(Table2[[#This Row],[PROPER]])</f>
        <v>14</v>
      </c>
      <c r="AB62" s="5">
        <f t="shared" ca="1" si="0"/>
        <v>45776</v>
      </c>
      <c r="AC62" s="5">
        <f t="shared" si="1"/>
        <v>45483</v>
      </c>
      <c r="AD62" s="25">
        <f t="shared" ca="1" si="2"/>
        <v>45776.278505671296</v>
      </c>
      <c r="AE62" s="26">
        <f>EOMONTH(Table2[[#This Row],[Date]],1)</f>
        <v>45535</v>
      </c>
      <c r="AF62" s="11">
        <f>DATEDIF(Table2[[#This Row],[Date]],Table2[[#This Row],[EOMONTH]], "d")</f>
        <v>52</v>
      </c>
      <c r="AH62">
        <v>10</v>
      </c>
      <c r="AI62">
        <v>7</v>
      </c>
      <c r="AJ62">
        <v>2024</v>
      </c>
    </row>
    <row r="63" spans="1:36" ht="33.75" customHeight="1" x14ac:dyDescent="0.3">
      <c r="A63" s="17" t="s">
        <v>181</v>
      </c>
      <c r="B63" s="26">
        <v>45542</v>
      </c>
      <c r="C63" s="5" t="s">
        <v>5</v>
      </c>
      <c r="D63" s="6" t="s">
        <v>182</v>
      </c>
      <c r="E63" s="7">
        <v>55</v>
      </c>
      <c r="F63" s="7" t="s">
        <v>43</v>
      </c>
      <c r="G63" s="7" t="s">
        <v>103</v>
      </c>
      <c r="H63" s="7" t="s">
        <v>100</v>
      </c>
      <c r="I63" s="7" t="str">
        <f>VLOOKUP(Table2[[#This Row],[Product]],Table4[#All],2,0)</f>
        <v>Formal Wear</v>
      </c>
      <c r="J63" s="7">
        <v>4</v>
      </c>
      <c r="K63" s="7">
        <v>884</v>
      </c>
      <c r="L63" s="7">
        <v>0</v>
      </c>
      <c r="M63" s="7" t="s">
        <v>47</v>
      </c>
      <c r="N63" s="8" t="s">
        <v>48</v>
      </c>
      <c r="O63" s="4" t="str">
        <f>HLOOKUP(Table2[[#This Row],[Product]],lookUp!$A$20:$K$21,2,0)</f>
        <v>Formal Wear</v>
      </c>
      <c r="P63" s="8" t="str">
        <f>_xlfn.XLOOKUP(Table2[[#This Row],[Product]],Table4[Product],Table4[Category])</f>
        <v>Formal Wear</v>
      </c>
      <c r="Q63" s="6" t="s">
        <v>182</v>
      </c>
      <c r="R63" s="32" t="str">
        <f>LEFT(Table2[[#This Row],[Full Name2]], 3)</f>
        <v>Sab</v>
      </c>
      <c r="S63" s="7" t="str">
        <f>RIGHT(Table2[[#This Row],[Full Name2]],3)</f>
        <v>ner</v>
      </c>
      <c r="T63" s="7" t="str">
        <f>MID(Table2[[#This Row],[Full Name2]],3,3)</f>
        <v>bri</v>
      </c>
      <c r="U63" s="7" t="str">
        <f>CONCATENATE(Table2[[#This Row],[Full Name2]]," - ",Table2[[#This Row],[Department]])</f>
        <v>Sabrina Turner - Kids</v>
      </c>
      <c r="V63" s="7" t="str">
        <f>_xlfn.TEXTJOIN(",",TRUE,Table2[[#This Row],[LEFT]],Table2[[#This Row],[MID]],Table2[[#This Row],[RIGHT]])</f>
        <v>Sab,bri,ner</v>
      </c>
      <c r="W63" s="7" t="str">
        <f>UPPER(Table2[[#This Row],[MID]])</f>
        <v>BRI</v>
      </c>
      <c r="X63" s="7" t="str">
        <f>LOWER(Table2[[#This Row],[Full Name2]])</f>
        <v>sabrina turner</v>
      </c>
      <c r="Y63" s="7" t="str">
        <f>PROPER(Table2[[#This Row],[LOWER]])</f>
        <v>Sabrina Turner</v>
      </c>
      <c r="Z63" s="7" t="str">
        <f>TRIM(Table2[[#This Row],[City]])</f>
        <v>Sharm El-Sheikh</v>
      </c>
      <c r="AA63" s="8">
        <f>LEN(Table2[[#This Row],[PROPER]])</f>
        <v>14</v>
      </c>
      <c r="AB63" s="5">
        <f t="shared" ca="1" si="0"/>
        <v>45776</v>
      </c>
      <c r="AC63" s="5">
        <f t="shared" si="1"/>
        <v>45542</v>
      </c>
      <c r="AD63" s="25">
        <f t="shared" ca="1" si="2"/>
        <v>45776.278505671296</v>
      </c>
      <c r="AE63" s="26">
        <f>EOMONTH(Table2[[#This Row],[Date]],1)</f>
        <v>45596</v>
      </c>
      <c r="AF63" s="11">
        <f>DATEDIF(Table2[[#This Row],[Date]],Table2[[#This Row],[EOMONTH]], "d")</f>
        <v>54</v>
      </c>
      <c r="AH63">
        <v>7</v>
      </c>
      <c r="AI63">
        <v>9</v>
      </c>
      <c r="AJ63">
        <v>2024</v>
      </c>
    </row>
    <row r="64" spans="1:36" ht="33.75" customHeight="1" x14ac:dyDescent="0.3">
      <c r="A64" s="17" t="s">
        <v>183</v>
      </c>
      <c r="B64" s="26">
        <v>45720</v>
      </c>
      <c r="C64" s="5" t="s">
        <v>2</v>
      </c>
      <c r="D64" s="6" t="s">
        <v>184</v>
      </c>
      <c r="E64" s="7">
        <v>46</v>
      </c>
      <c r="F64" s="7" t="s">
        <v>29</v>
      </c>
      <c r="G64" s="7" t="s">
        <v>30</v>
      </c>
      <c r="H64" s="7" t="s">
        <v>74</v>
      </c>
      <c r="I64" s="7" t="str">
        <f>VLOOKUP(Table2[[#This Row],[Product]],Table4[#All],2,0)</f>
        <v>Formal Wear</v>
      </c>
      <c r="J64" s="7">
        <v>2</v>
      </c>
      <c r="K64" s="7">
        <v>421</v>
      </c>
      <c r="L64" s="7">
        <v>0.2</v>
      </c>
      <c r="M64" s="7" t="s">
        <v>47</v>
      </c>
      <c r="N64" s="8" t="s">
        <v>48</v>
      </c>
      <c r="O64" s="4" t="str">
        <f>HLOOKUP(Table2[[#This Row],[Product]],lookUp!$A$20:$K$21,2,0)</f>
        <v>Formal Wear</v>
      </c>
      <c r="P64" s="8" t="str">
        <f>_xlfn.XLOOKUP(Table2[[#This Row],[Product]],Table4[Product],Table4[Category])</f>
        <v>Formal Wear</v>
      </c>
      <c r="Q64" s="6" t="s">
        <v>184</v>
      </c>
      <c r="R64" s="32" t="str">
        <f>LEFT(Table2[[#This Row],[Full Name2]], 3)</f>
        <v>Tod</v>
      </c>
      <c r="S64" s="7" t="str">
        <f>RIGHT(Table2[[#This Row],[Full Name2]],3)</f>
        <v>son</v>
      </c>
      <c r="T64" s="7" t="str">
        <f>MID(Table2[[#This Row],[Full Name2]],3,3)</f>
        <v xml:space="preserve">dd </v>
      </c>
      <c r="U64" s="7" t="str">
        <f>CONCATENATE(Table2[[#This Row],[Full Name2]]," - ",Table2[[#This Row],[Department]])</f>
        <v>Todd Ellison - Kids</v>
      </c>
      <c r="V64" s="7" t="str">
        <f>_xlfn.TEXTJOIN(",",TRUE,Table2[[#This Row],[LEFT]],Table2[[#This Row],[MID]],Table2[[#This Row],[RIGHT]])</f>
        <v>Tod,dd ,son</v>
      </c>
      <c r="W64" s="7" t="str">
        <f>UPPER(Table2[[#This Row],[MID]])</f>
        <v xml:space="preserve">DD </v>
      </c>
      <c r="X64" s="7" t="str">
        <f>LOWER(Table2[[#This Row],[Full Name2]])</f>
        <v>todd ellison</v>
      </c>
      <c r="Y64" s="7" t="str">
        <f>PROPER(Table2[[#This Row],[LOWER]])</f>
        <v>Todd Ellison</v>
      </c>
      <c r="Z64" s="7" t="str">
        <f>TRIM(Table2[[#This Row],[City]])</f>
        <v>Mansoura</v>
      </c>
      <c r="AA64" s="8">
        <f>LEN(Table2[[#This Row],[PROPER]])</f>
        <v>12</v>
      </c>
      <c r="AB64" s="5">
        <f t="shared" ca="1" si="0"/>
        <v>45776</v>
      </c>
      <c r="AC64" s="5">
        <f t="shared" si="1"/>
        <v>45720</v>
      </c>
      <c r="AD64" s="25">
        <f t="shared" ca="1" si="2"/>
        <v>45776.278505671296</v>
      </c>
      <c r="AE64" s="26">
        <f>EOMONTH(Table2[[#This Row],[Date]],1)</f>
        <v>45777</v>
      </c>
      <c r="AF64" s="11">
        <f>DATEDIF(Table2[[#This Row],[Date]],Table2[[#This Row],[EOMONTH]], "d")</f>
        <v>57</v>
      </c>
      <c r="AH64">
        <v>4</v>
      </c>
      <c r="AI64">
        <v>3</v>
      </c>
      <c r="AJ64">
        <v>2025</v>
      </c>
    </row>
    <row r="65" spans="1:36" ht="33.75" customHeight="1" x14ac:dyDescent="0.3">
      <c r="A65" s="17" t="s">
        <v>185</v>
      </c>
      <c r="B65" s="26">
        <v>45582</v>
      </c>
      <c r="C65" s="5" t="s">
        <v>6</v>
      </c>
      <c r="D65" s="6" t="s">
        <v>186</v>
      </c>
      <c r="E65" s="7">
        <v>43</v>
      </c>
      <c r="F65" s="7" t="s">
        <v>29</v>
      </c>
      <c r="G65" s="7" t="s">
        <v>73</v>
      </c>
      <c r="H65" s="7" t="s">
        <v>84</v>
      </c>
      <c r="I65" s="7" t="str">
        <f>VLOOKUP(Table2[[#This Row],[Product]],Table4[#All],2,0)</f>
        <v>Fashion Accessories</v>
      </c>
      <c r="J65" s="7">
        <v>5</v>
      </c>
      <c r="K65" s="7">
        <v>731</v>
      </c>
      <c r="L65" s="7">
        <v>0.15</v>
      </c>
      <c r="M65" s="7" t="s">
        <v>33</v>
      </c>
      <c r="N65" s="8" t="s">
        <v>34</v>
      </c>
      <c r="O65" s="4" t="str">
        <f>HLOOKUP(Table2[[#This Row],[Product]],lookUp!$A$20:$K$21,2,0)</f>
        <v>Fashion Accessories</v>
      </c>
      <c r="P65" s="8" t="str">
        <f>_xlfn.XLOOKUP(Table2[[#This Row],[Product]],Table4[Product],Table4[Category])</f>
        <v>Fashion Accessories</v>
      </c>
      <c r="Q65" s="6" t="s">
        <v>186</v>
      </c>
      <c r="R65" s="32" t="str">
        <f>LEFT(Table2[[#This Row],[Full Name2]], 3)</f>
        <v>Amy</v>
      </c>
      <c r="S65" s="7" t="str">
        <f>RIGHT(Table2[[#This Row],[Full Name2]],3)</f>
        <v>ell</v>
      </c>
      <c r="T65" s="7" t="str">
        <f>MID(Table2[[#This Row],[Full Name2]],3,3)</f>
        <v>y C</v>
      </c>
      <c r="U65" s="7" t="str">
        <f>CONCATENATE(Table2[[#This Row],[Full Name2]]," - ",Table2[[#This Row],[Department]])</f>
        <v>Amy Caldwell - Men</v>
      </c>
      <c r="V65" s="7" t="str">
        <f>_xlfn.TEXTJOIN(",",TRUE,Table2[[#This Row],[LEFT]],Table2[[#This Row],[MID]],Table2[[#This Row],[RIGHT]])</f>
        <v>Amy,y C,ell</v>
      </c>
      <c r="W65" s="7" t="str">
        <f>UPPER(Table2[[#This Row],[MID]])</f>
        <v>Y C</v>
      </c>
      <c r="X65" s="7" t="str">
        <f>LOWER(Table2[[#This Row],[Full Name2]])</f>
        <v>amy caldwell</v>
      </c>
      <c r="Y65" s="7" t="str">
        <f>PROPER(Table2[[#This Row],[LOWER]])</f>
        <v>Amy Caldwell</v>
      </c>
      <c r="Z65" s="7" t="str">
        <f>TRIM(Table2[[#This Row],[City]])</f>
        <v>Tanta</v>
      </c>
      <c r="AA65" s="8">
        <f>LEN(Table2[[#This Row],[PROPER]])</f>
        <v>12</v>
      </c>
      <c r="AB65" s="5">
        <f t="shared" ca="1" si="0"/>
        <v>45776</v>
      </c>
      <c r="AC65" s="5">
        <f t="shared" si="1"/>
        <v>45582</v>
      </c>
      <c r="AD65" s="25">
        <f t="shared" ca="1" si="2"/>
        <v>45776.278505671296</v>
      </c>
      <c r="AE65" s="26">
        <f>EOMONTH(Table2[[#This Row],[Date]],1)</f>
        <v>45626</v>
      </c>
      <c r="AF65" s="11">
        <f>DATEDIF(Table2[[#This Row],[Date]],Table2[[#This Row],[EOMONTH]], "d")</f>
        <v>44</v>
      </c>
      <c r="AH65">
        <v>17</v>
      </c>
      <c r="AI65">
        <v>10</v>
      </c>
      <c r="AJ65">
        <v>2024</v>
      </c>
    </row>
    <row r="66" spans="1:36" ht="33.75" customHeight="1" x14ac:dyDescent="0.3">
      <c r="A66" s="17" t="s">
        <v>187</v>
      </c>
      <c r="B66" s="26">
        <v>45437</v>
      </c>
      <c r="C66" s="5" t="s">
        <v>5</v>
      </c>
      <c r="D66" s="6" t="s">
        <v>188</v>
      </c>
      <c r="E66" s="7">
        <v>44</v>
      </c>
      <c r="F66" s="7" t="s">
        <v>43</v>
      </c>
      <c r="G66" s="7" t="s">
        <v>73</v>
      </c>
      <c r="H66" s="7" t="s">
        <v>45</v>
      </c>
      <c r="I66" s="7" t="str">
        <f>VLOOKUP(Table2[[#This Row],[Product]],Table4[#All],2,0)</f>
        <v>Sportswear</v>
      </c>
      <c r="J66" s="7">
        <v>4</v>
      </c>
      <c r="K66" s="7">
        <v>1163</v>
      </c>
      <c r="L66" s="7">
        <v>0.05</v>
      </c>
      <c r="M66" s="7" t="s">
        <v>33</v>
      </c>
      <c r="N66" s="8" t="s">
        <v>48</v>
      </c>
      <c r="O66" s="4" t="str">
        <f>HLOOKUP(Table2[[#This Row],[Product]],lookUp!$A$20:$K$21,2,0)</f>
        <v>Sportswear</v>
      </c>
      <c r="P66" s="8" t="str">
        <f>_xlfn.XLOOKUP(Table2[[#This Row],[Product]],Table4[Product],Table4[Category])</f>
        <v>Sportswear</v>
      </c>
      <c r="Q66" s="6" t="s">
        <v>188</v>
      </c>
      <c r="R66" s="32" t="str">
        <f>LEFT(Table2[[#This Row],[Full Name2]], 3)</f>
        <v>Jos</v>
      </c>
      <c r="S66" s="7" t="str">
        <f>RIGHT(Table2[[#This Row],[Full Name2]],3)</f>
        <v>len</v>
      </c>
      <c r="T66" s="7" t="str">
        <f>MID(Table2[[#This Row],[Full Name2]],3,3)</f>
        <v>sep</v>
      </c>
      <c r="U66" s="7" t="str">
        <f>CONCATENATE(Table2[[#This Row],[Full Name2]]," - ",Table2[[#This Row],[Department]])</f>
        <v>Joseph Allen - Kids</v>
      </c>
      <c r="V66" s="7" t="str">
        <f>_xlfn.TEXTJOIN(",",TRUE,Table2[[#This Row],[LEFT]],Table2[[#This Row],[MID]],Table2[[#This Row],[RIGHT]])</f>
        <v>Jos,sep,len</v>
      </c>
      <c r="W66" s="7" t="str">
        <f>UPPER(Table2[[#This Row],[MID]])</f>
        <v>SEP</v>
      </c>
      <c r="X66" s="7" t="str">
        <f>LOWER(Table2[[#This Row],[Full Name2]])</f>
        <v>joseph allen</v>
      </c>
      <c r="Y66" s="7" t="str">
        <f>PROPER(Table2[[#This Row],[LOWER]])</f>
        <v>Joseph Allen</v>
      </c>
      <c r="Z66" s="7" t="str">
        <f>TRIM(Table2[[#This Row],[City]])</f>
        <v>Tanta</v>
      </c>
      <c r="AA66" s="8">
        <f>LEN(Table2[[#This Row],[PROPER]])</f>
        <v>12</v>
      </c>
      <c r="AB66" s="5">
        <f t="shared" ca="1" si="0"/>
        <v>45776</v>
      </c>
      <c r="AC66" s="5">
        <f t="shared" si="1"/>
        <v>45437</v>
      </c>
      <c r="AD66" s="25">
        <f t="shared" ca="1" si="2"/>
        <v>45776.278505671296</v>
      </c>
      <c r="AE66" s="26">
        <f>EOMONTH(Table2[[#This Row],[Date]],1)</f>
        <v>45473</v>
      </c>
      <c r="AF66" s="11">
        <f>DATEDIF(Table2[[#This Row],[Date]],Table2[[#This Row],[EOMONTH]], "d")</f>
        <v>36</v>
      </c>
      <c r="AH66">
        <v>25</v>
      </c>
      <c r="AI66">
        <v>5</v>
      </c>
      <c r="AJ66">
        <v>2024</v>
      </c>
    </row>
    <row r="67" spans="1:36" ht="33.75" customHeight="1" x14ac:dyDescent="0.3">
      <c r="A67" s="17" t="s">
        <v>189</v>
      </c>
      <c r="B67" s="26">
        <v>45644</v>
      </c>
      <c r="C67" s="5" t="s">
        <v>3</v>
      </c>
      <c r="D67" s="6" t="s">
        <v>190</v>
      </c>
      <c r="E67" s="7">
        <v>47</v>
      </c>
      <c r="F67" s="7" t="s">
        <v>29</v>
      </c>
      <c r="G67" s="7" t="s">
        <v>81</v>
      </c>
      <c r="H67" s="7" t="s">
        <v>51</v>
      </c>
      <c r="I67" s="7" t="str">
        <f>VLOOKUP(Table2[[#This Row],[Product]],Table4[#All],2,0)</f>
        <v>Formal Wear</v>
      </c>
      <c r="J67" s="7">
        <v>2</v>
      </c>
      <c r="K67" s="7">
        <v>1013</v>
      </c>
      <c r="L67" s="7">
        <v>0.1</v>
      </c>
      <c r="M67" s="7" t="s">
        <v>33</v>
      </c>
      <c r="N67" s="8" t="s">
        <v>48</v>
      </c>
      <c r="O67" s="4" t="str">
        <f>HLOOKUP(Table2[[#This Row],[Product]],lookUp!$A$20:$K$21,2,0)</f>
        <v>Formal Wear</v>
      </c>
      <c r="P67" s="8" t="str">
        <f>_xlfn.XLOOKUP(Table2[[#This Row],[Product]],Table4[Product],Table4[Category])</f>
        <v>Formal Wear</v>
      </c>
      <c r="Q67" s="6" t="s">
        <v>190</v>
      </c>
      <c r="R67" s="32" t="str">
        <f>LEFT(Table2[[#This Row],[Full Name2]], 3)</f>
        <v>Chr</v>
      </c>
      <c r="S67" s="7" t="str">
        <f>RIGHT(Table2[[#This Row],[Full Name2]],3)</f>
        <v>lva</v>
      </c>
      <c r="T67" s="7" t="str">
        <f>MID(Table2[[#This Row],[Full Name2]],3,3)</f>
        <v>ris</v>
      </c>
      <c r="U67" s="7" t="str">
        <f>CONCATENATE(Table2[[#This Row],[Full Name2]]," - ",Table2[[#This Row],[Department]])</f>
        <v>Christopher Silva - Kids</v>
      </c>
      <c r="V67" s="7" t="str">
        <f>_xlfn.TEXTJOIN(",",TRUE,Table2[[#This Row],[LEFT]],Table2[[#This Row],[MID]],Table2[[#This Row],[RIGHT]])</f>
        <v>Chr,ris,lva</v>
      </c>
      <c r="W67" s="7" t="str">
        <f>UPPER(Table2[[#This Row],[MID]])</f>
        <v>RIS</v>
      </c>
      <c r="X67" s="7" t="str">
        <f>LOWER(Table2[[#This Row],[Full Name2]])</f>
        <v>christopher silva</v>
      </c>
      <c r="Y67" s="7" t="str">
        <f>PROPER(Table2[[#This Row],[LOWER]])</f>
        <v>Christopher Silva</v>
      </c>
      <c r="Z67" s="7" t="str">
        <f>TRIM(Table2[[#This Row],[City]])</f>
        <v>Asyut</v>
      </c>
      <c r="AA67" s="8">
        <f>LEN(Table2[[#This Row],[PROPER]])</f>
        <v>17</v>
      </c>
      <c r="AB67" s="5">
        <f t="shared" ref="AB67:AB130" ca="1" si="3">TODAY()</f>
        <v>45776</v>
      </c>
      <c r="AC67" s="5">
        <f t="shared" ref="AC67:AC130" si="4">DATE(AJ67,AI67,AH67)</f>
        <v>45644</v>
      </c>
      <c r="AD67" s="25">
        <f t="shared" ref="AD67:AD130" ca="1" si="5">NOW()</f>
        <v>45776.278505671296</v>
      </c>
      <c r="AE67" s="26">
        <f>EOMONTH(Table2[[#This Row],[Date]],1)</f>
        <v>45688</v>
      </c>
      <c r="AF67" s="11">
        <f>DATEDIF(Table2[[#This Row],[Date]],Table2[[#This Row],[EOMONTH]], "d")</f>
        <v>44</v>
      </c>
      <c r="AH67">
        <v>18</v>
      </c>
      <c r="AI67">
        <v>12</v>
      </c>
      <c r="AJ67">
        <v>2024</v>
      </c>
    </row>
    <row r="68" spans="1:36" ht="33.75" customHeight="1" x14ac:dyDescent="0.3">
      <c r="A68" s="17" t="s">
        <v>191</v>
      </c>
      <c r="B68" s="26">
        <v>45546</v>
      </c>
      <c r="C68" s="5" t="s">
        <v>3</v>
      </c>
      <c r="D68" s="6" t="s">
        <v>192</v>
      </c>
      <c r="E68" s="7">
        <v>37</v>
      </c>
      <c r="F68" s="7" t="s">
        <v>29</v>
      </c>
      <c r="G68" s="7" t="s">
        <v>37</v>
      </c>
      <c r="H68" s="7" t="s">
        <v>31</v>
      </c>
      <c r="I68" s="7" t="str">
        <f>VLOOKUP(Table2[[#This Row],[Product]],Table4[#All],2,0)</f>
        <v>Winter Wear</v>
      </c>
      <c r="J68" s="7">
        <v>2</v>
      </c>
      <c r="K68" s="7">
        <v>168</v>
      </c>
      <c r="L68" s="7">
        <v>0.1</v>
      </c>
      <c r="M68" s="7" t="s">
        <v>47</v>
      </c>
      <c r="N68" s="8" t="s">
        <v>48</v>
      </c>
      <c r="O68" s="4" t="str">
        <f>HLOOKUP(Table2[[#This Row],[Product]],lookUp!$A$20:$K$21,2,0)</f>
        <v>Winter Wear</v>
      </c>
      <c r="P68" s="8" t="str">
        <f>_xlfn.XLOOKUP(Table2[[#This Row],[Product]],Table4[Product],Table4[Category])</f>
        <v>Winter Wear</v>
      </c>
      <c r="Q68" s="6" t="s">
        <v>192</v>
      </c>
      <c r="R68" s="32" t="str">
        <f>LEFT(Table2[[#This Row],[Full Name2]], 3)</f>
        <v>Ant</v>
      </c>
      <c r="S68" s="7" t="str">
        <f>RIGHT(Table2[[#This Row],[Full Name2]],3)</f>
        <v>der</v>
      </c>
      <c r="T68" s="7" t="str">
        <f>MID(Table2[[#This Row],[Full Name2]],3,3)</f>
        <v>tho</v>
      </c>
      <c r="U68" s="7" t="str">
        <f>CONCATENATE(Table2[[#This Row],[Full Name2]]," - ",Table2[[#This Row],[Department]])</f>
        <v>Anthony Schneider - Kids</v>
      </c>
      <c r="V68" s="7" t="str">
        <f>_xlfn.TEXTJOIN(",",TRUE,Table2[[#This Row],[LEFT]],Table2[[#This Row],[MID]],Table2[[#This Row],[RIGHT]])</f>
        <v>Ant,tho,der</v>
      </c>
      <c r="W68" s="7" t="str">
        <f>UPPER(Table2[[#This Row],[MID]])</f>
        <v>THO</v>
      </c>
      <c r="X68" s="7" t="str">
        <f>LOWER(Table2[[#This Row],[Full Name2]])</f>
        <v>anthony schneider</v>
      </c>
      <c r="Y68" s="7" t="str">
        <f>PROPER(Table2[[#This Row],[LOWER]])</f>
        <v>Anthony Schneider</v>
      </c>
      <c r="Z68" s="7" t="str">
        <f>TRIM(Table2[[#This Row],[City]])</f>
        <v>Hurghada</v>
      </c>
      <c r="AA68" s="8">
        <f>LEN(Table2[[#This Row],[PROPER]])</f>
        <v>17</v>
      </c>
      <c r="AB68" s="5">
        <f t="shared" ca="1" si="3"/>
        <v>45776</v>
      </c>
      <c r="AC68" s="5">
        <f t="shared" si="4"/>
        <v>45546</v>
      </c>
      <c r="AD68" s="25">
        <f t="shared" ca="1" si="5"/>
        <v>45776.278505671296</v>
      </c>
      <c r="AE68" s="26">
        <f>EOMONTH(Table2[[#This Row],[Date]],1)</f>
        <v>45596</v>
      </c>
      <c r="AF68" s="11">
        <f>DATEDIF(Table2[[#This Row],[Date]],Table2[[#This Row],[EOMONTH]], "d")</f>
        <v>50</v>
      </c>
      <c r="AH68">
        <v>11</v>
      </c>
      <c r="AI68">
        <v>9</v>
      </c>
      <c r="AJ68">
        <v>2024</v>
      </c>
    </row>
    <row r="69" spans="1:36" ht="33.75" customHeight="1" x14ac:dyDescent="0.3">
      <c r="A69" s="17" t="s">
        <v>193</v>
      </c>
      <c r="B69" s="26">
        <v>45473</v>
      </c>
      <c r="C69" s="5" t="s">
        <v>1</v>
      </c>
      <c r="D69" s="6" t="s">
        <v>194</v>
      </c>
      <c r="E69" s="7">
        <v>27</v>
      </c>
      <c r="F69" s="7" t="s">
        <v>43</v>
      </c>
      <c r="G69" s="7" t="s">
        <v>73</v>
      </c>
      <c r="H69" s="7" t="s">
        <v>100</v>
      </c>
      <c r="I69" s="7" t="str">
        <f>VLOOKUP(Table2[[#This Row],[Product]],Table4[#All],2,0)</f>
        <v>Formal Wear</v>
      </c>
      <c r="J69" s="7">
        <v>4</v>
      </c>
      <c r="K69" s="7">
        <v>1069</v>
      </c>
      <c r="L69" s="7">
        <v>0.1</v>
      </c>
      <c r="M69" s="7" t="s">
        <v>57</v>
      </c>
      <c r="N69" s="8" t="s">
        <v>34</v>
      </c>
      <c r="O69" s="4" t="str">
        <f>HLOOKUP(Table2[[#This Row],[Product]],lookUp!$A$20:$K$21,2,0)</f>
        <v>Formal Wear</v>
      </c>
      <c r="P69" s="8" t="str">
        <f>_xlfn.XLOOKUP(Table2[[#This Row],[Product]],Table4[Product],Table4[Category])</f>
        <v>Formal Wear</v>
      </c>
      <c r="Q69" s="6" t="s">
        <v>194</v>
      </c>
      <c r="R69" s="32" t="str">
        <f>LEFT(Table2[[#This Row],[Full Name2]], 3)</f>
        <v>Cha</v>
      </c>
      <c r="S69" s="7" t="str">
        <f>RIGHT(Table2[[#This Row],[Full Name2]],3)</f>
        <v>ker</v>
      </c>
      <c r="T69" s="7" t="str">
        <f>MID(Table2[[#This Row],[Full Name2]],3,3)</f>
        <v>arl</v>
      </c>
      <c r="U69" s="7" t="str">
        <f>CONCATENATE(Table2[[#This Row],[Full Name2]]," - ",Table2[[#This Row],[Department]])</f>
        <v>Charles Walker - Men</v>
      </c>
      <c r="V69" s="7" t="str">
        <f>_xlfn.TEXTJOIN(",",TRUE,Table2[[#This Row],[LEFT]],Table2[[#This Row],[MID]],Table2[[#This Row],[RIGHT]])</f>
        <v>Cha,arl,ker</v>
      </c>
      <c r="W69" s="7" t="str">
        <f>UPPER(Table2[[#This Row],[MID]])</f>
        <v>ARL</v>
      </c>
      <c r="X69" s="7" t="str">
        <f>LOWER(Table2[[#This Row],[Full Name2]])</f>
        <v>charles walker</v>
      </c>
      <c r="Y69" s="7" t="str">
        <f>PROPER(Table2[[#This Row],[LOWER]])</f>
        <v>Charles Walker</v>
      </c>
      <c r="Z69" s="7" t="str">
        <f>TRIM(Table2[[#This Row],[City]])</f>
        <v>Tanta</v>
      </c>
      <c r="AA69" s="8">
        <f>LEN(Table2[[#This Row],[PROPER]])</f>
        <v>14</v>
      </c>
      <c r="AB69" s="5">
        <f t="shared" ca="1" si="3"/>
        <v>45776</v>
      </c>
      <c r="AC69" s="5">
        <f t="shared" si="4"/>
        <v>45473</v>
      </c>
      <c r="AD69" s="25">
        <f t="shared" ca="1" si="5"/>
        <v>45776.278505671296</v>
      </c>
      <c r="AE69" s="26">
        <f>EOMONTH(Table2[[#This Row],[Date]],1)</f>
        <v>45504</v>
      </c>
      <c r="AF69" s="11">
        <f>DATEDIF(Table2[[#This Row],[Date]],Table2[[#This Row],[EOMONTH]], "d")</f>
        <v>31</v>
      </c>
      <c r="AH69">
        <v>30</v>
      </c>
      <c r="AI69">
        <v>6</v>
      </c>
      <c r="AJ69">
        <v>2024</v>
      </c>
    </row>
    <row r="70" spans="1:36" ht="33.75" customHeight="1" x14ac:dyDescent="0.3">
      <c r="A70" s="17" t="s">
        <v>195</v>
      </c>
      <c r="B70" s="26">
        <v>45512</v>
      </c>
      <c r="C70" s="5" t="s">
        <v>6</v>
      </c>
      <c r="D70" s="6" t="s">
        <v>196</v>
      </c>
      <c r="E70" s="7">
        <v>50</v>
      </c>
      <c r="F70" s="7" t="s">
        <v>29</v>
      </c>
      <c r="G70" s="7" t="s">
        <v>73</v>
      </c>
      <c r="H70" s="7" t="s">
        <v>84</v>
      </c>
      <c r="I70" s="7" t="str">
        <f>VLOOKUP(Table2[[#This Row],[Product]],Table4[#All],2,0)</f>
        <v>Fashion Accessories</v>
      </c>
      <c r="J70" s="7">
        <v>1</v>
      </c>
      <c r="K70" s="7">
        <v>544</v>
      </c>
      <c r="L70" s="7">
        <v>0.15</v>
      </c>
      <c r="M70" s="7" t="s">
        <v>47</v>
      </c>
      <c r="N70" s="8" t="s">
        <v>34</v>
      </c>
      <c r="O70" s="4" t="str">
        <f>HLOOKUP(Table2[[#This Row],[Product]],lookUp!$A$20:$K$21,2,0)</f>
        <v>Fashion Accessories</v>
      </c>
      <c r="P70" s="8" t="str">
        <f>_xlfn.XLOOKUP(Table2[[#This Row],[Product]],Table4[Product],Table4[Category])</f>
        <v>Fashion Accessories</v>
      </c>
      <c r="Q70" s="6" t="s">
        <v>196</v>
      </c>
      <c r="R70" s="32" t="str">
        <f>LEFT(Table2[[#This Row],[Full Name2]], 3)</f>
        <v>Mar</v>
      </c>
      <c r="S70" s="7" t="str">
        <f>RIGHT(Table2[[#This Row],[Full Name2]],3)</f>
        <v>ell</v>
      </c>
      <c r="T70" s="7" t="str">
        <f>MID(Table2[[#This Row],[Full Name2]],3,3)</f>
        <v>rth</v>
      </c>
      <c r="U70" s="7" t="str">
        <f>CONCATENATE(Table2[[#This Row],[Full Name2]]," - ",Table2[[#This Row],[Department]])</f>
        <v>Martha Mitchell - Men</v>
      </c>
      <c r="V70" s="7" t="str">
        <f>_xlfn.TEXTJOIN(",",TRUE,Table2[[#This Row],[LEFT]],Table2[[#This Row],[MID]],Table2[[#This Row],[RIGHT]])</f>
        <v>Mar,rth,ell</v>
      </c>
      <c r="W70" s="7" t="str">
        <f>UPPER(Table2[[#This Row],[MID]])</f>
        <v>RTH</v>
      </c>
      <c r="X70" s="7" t="str">
        <f>LOWER(Table2[[#This Row],[Full Name2]])</f>
        <v>martha mitchell</v>
      </c>
      <c r="Y70" s="7" t="str">
        <f>PROPER(Table2[[#This Row],[LOWER]])</f>
        <v>Martha Mitchell</v>
      </c>
      <c r="Z70" s="7" t="str">
        <f>TRIM(Table2[[#This Row],[City]])</f>
        <v>Tanta</v>
      </c>
      <c r="AA70" s="8">
        <f>LEN(Table2[[#This Row],[PROPER]])</f>
        <v>15</v>
      </c>
      <c r="AB70" s="5">
        <f t="shared" ca="1" si="3"/>
        <v>45776</v>
      </c>
      <c r="AC70" s="5">
        <f t="shared" si="4"/>
        <v>45512</v>
      </c>
      <c r="AD70" s="25">
        <f t="shared" ca="1" si="5"/>
        <v>45776.278505671296</v>
      </c>
      <c r="AE70" s="26">
        <f>EOMONTH(Table2[[#This Row],[Date]],1)</f>
        <v>45565</v>
      </c>
      <c r="AF70" s="11">
        <f>DATEDIF(Table2[[#This Row],[Date]],Table2[[#This Row],[EOMONTH]], "d")</f>
        <v>53</v>
      </c>
      <c r="AH70">
        <v>8</v>
      </c>
      <c r="AI70">
        <v>8</v>
      </c>
      <c r="AJ70">
        <v>2024</v>
      </c>
    </row>
    <row r="71" spans="1:36" ht="33.75" customHeight="1" x14ac:dyDescent="0.3">
      <c r="A71" s="17" t="s">
        <v>197</v>
      </c>
      <c r="B71" s="26">
        <v>45564</v>
      </c>
      <c r="C71" s="5" t="s">
        <v>1</v>
      </c>
      <c r="D71" s="6" t="s">
        <v>198</v>
      </c>
      <c r="E71" s="7">
        <v>49</v>
      </c>
      <c r="F71" s="7" t="s">
        <v>29</v>
      </c>
      <c r="G71" s="7" t="s">
        <v>60</v>
      </c>
      <c r="H71" s="7" t="s">
        <v>100</v>
      </c>
      <c r="I71" s="7" t="str">
        <f>VLOOKUP(Table2[[#This Row],[Product]],Table4[#All],2,0)</f>
        <v>Formal Wear</v>
      </c>
      <c r="J71" s="7">
        <v>5</v>
      </c>
      <c r="K71" s="7">
        <v>985</v>
      </c>
      <c r="L71" s="7">
        <v>0.1</v>
      </c>
      <c r="M71" s="7" t="s">
        <v>33</v>
      </c>
      <c r="N71" s="8" t="s">
        <v>40</v>
      </c>
      <c r="O71" s="4" t="str">
        <f>HLOOKUP(Table2[[#This Row],[Product]],lookUp!$A$20:$K$21,2,0)</f>
        <v>Formal Wear</v>
      </c>
      <c r="P71" s="8" t="str">
        <f>_xlfn.XLOOKUP(Table2[[#This Row],[Product]],Table4[Product],Table4[Category])</f>
        <v>Formal Wear</v>
      </c>
      <c r="Q71" s="6" t="s">
        <v>198</v>
      </c>
      <c r="R71" s="32" t="str">
        <f>LEFT(Table2[[#This Row],[Full Name2]], 3)</f>
        <v>Wil</v>
      </c>
      <c r="S71" s="7" t="str">
        <f>RIGHT(Table2[[#This Row],[Full Name2]],3)</f>
        <v>mas</v>
      </c>
      <c r="T71" s="7" t="str">
        <f>MID(Table2[[#This Row],[Full Name2]],3,3)</f>
        <v>lli</v>
      </c>
      <c r="U71" s="7" t="str">
        <f>CONCATENATE(Table2[[#This Row],[Full Name2]]," - ",Table2[[#This Row],[Department]])</f>
        <v>William Thomas - Women</v>
      </c>
      <c r="V71" s="7" t="str">
        <f>_xlfn.TEXTJOIN(",",TRUE,Table2[[#This Row],[LEFT]],Table2[[#This Row],[MID]],Table2[[#This Row],[RIGHT]])</f>
        <v>Wil,lli,mas</v>
      </c>
      <c r="W71" s="7" t="str">
        <f>UPPER(Table2[[#This Row],[MID]])</f>
        <v>LLI</v>
      </c>
      <c r="X71" s="7" t="str">
        <f>LOWER(Table2[[#This Row],[Full Name2]])</f>
        <v>william thomas</v>
      </c>
      <c r="Y71" s="7" t="str">
        <f>PROPER(Table2[[#This Row],[LOWER]])</f>
        <v>William Thomas</v>
      </c>
      <c r="Z71" s="7" t="str">
        <f>TRIM(Table2[[#This Row],[City]])</f>
        <v>Port Said</v>
      </c>
      <c r="AA71" s="8">
        <f>LEN(Table2[[#This Row],[PROPER]])</f>
        <v>14</v>
      </c>
      <c r="AB71" s="5">
        <f t="shared" ca="1" si="3"/>
        <v>45776</v>
      </c>
      <c r="AC71" s="5">
        <f t="shared" si="4"/>
        <v>45564</v>
      </c>
      <c r="AD71" s="25">
        <f t="shared" ca="1" si="5"/>
        <v>45776.278505671296</v>
      </c>
      <c r="AE71" s="26">
        <f>EOMONTH(Table2[[#This Row],[Date]],1)</f>
        <v>45596</v>
      </c>
      <c r="AF71" s="11">
        <f>DATEDIF(Table2[[#This Row],[Date]],Table2[[#This Row],[EOMONTH]], "d")</f>
        <v>32</v>
      </c>
      <c r="AH71">
        <v>29</v>
      </c>
      <c r="AI71">
        <v>9</v>
      </c>
      <c r="AJ71">
        <v>2024</v>
      </c>
    </row>
    <row r="72" spans="1:36" ht="33.75" customHeight="1" x14ac:dyDescent="0.3">
      <c r="A72" s="17" t="s">
        <v>199</v>
      </c>
      <c r="B72" s="26">
        <v>45709</v>
      </c>
      <c r="C72" s="5" t="s">
        <v>0</v>
      </c>
      <c r="D72" s="6" t="s">
        <v>200</v>
      </c>
      <c r="E72" s="7">
        <v>30</v>
      </c>
      <c r="F72" s="7" t="s">
        <v>29</v>
      </c>
      <c r="G72" s="7" t="s">
        <v>106</v>
      </c>
      <c r="H72" s="7" t="s">
        <v>51</v>
      </c>
      <c r="I72" s="7" t="str">
        <f>VLOOKUP(Table2[[#This Row],[Product]],Table4[#All],2,0)</f>
        <v>Formal Wear</v>
      </c>
      <c r="J72" s="7">
        <v>2</v>
      </c>
      <c r="K72" s="7">
        <v>872</v>
      </c>
      <c r="L72" s="7">
        <v>0.15</v>
      </c>
      <c r="M72" s="7" t="s">
        <v>33</v>
      </c>
      <c r="N72" s="8" t="s">
        <v>34</v>
      </c>
      <c r="O72" s="4" t="str">
        <f>HLOOKUP(Table2[[#This Row],[Product]],lookUp!$A$20:$K$21,2,0)</f>
        <v>Formal Wear</v>
      </c>
      <c r="P72" s="8" t="str">
        <f>_xlfn.XLOOKUP(Table2[[#This Row],[Product]],Table4[Product],Table4[Category])</f>
        <v>Formal Wear</v>
      </c>
      <c r="Q72" s="6" t="s">
        <v>200</v>
      </c>
      <c r="R72" s="32" t="str">
        <f>LEFT(Table2[[#This Row],[Full Name2]], 3)</f>
        <v>Mrs</v>
      </c>
      <c r="S72" s="7" t="str">
        <f>RIGHT(Table2[[#This Row],[Full Name2]],3)</f>
        <v>ria</v>
      </c>
      <c r="T72" s="7" t="str">
        <f>MID(Table2[[#This Row],[Full Name2]],3,3)</f>
        <v xml:space="preserve">s. </v>
      </c>
      <c r="U72" s="7" t="str">
        <f>CONCATENATE(Table2[[#This Row],[Full Name2]]," - ",Table2[[#This Row],[Department]])</f>
        <v>Mrs. Victoria - Men</v>
      </c>
      <c r="V72" s="7" t="str">
        <f>_xlfn.TEXTJOIN(",",TRUE,Table2[[#This Row],[LEFT]],Table2[[#This Row],[MID]],Table2[[#This Row],[RIGHT]])</f>
        <v>Mrs,s. ,ria</v>
      </c>
      <c r="W72" s="7" t="str">
        <f>UPPER(Table2[[#This Row],[MID]])</f>
        <v xml:space="preserve">S. </v>
      </c>
      <c r="X72" s="7" t="str">
        <f>LOWER(Table2[[#This Row],[Full Name2]])</f>
        <v>mrs. victoria</v>
      </c>
      <c r="Y72" s="7" t="str">
        <f>PROPER(Table2[[#This Row],[LOWER]])</f>
        <v>Mrs. Victoria</v>
      </c>
      <c r="Z72" s="7" t="str">
        <f>TRIM(Table2[[#This Row],[City]])</f>
        <v>Giza</v>
      </c>
      <c r="AA72" s="8">
        <f>LEN(Table2[[#This Row],[PROPER]])</f>
        <v>13</v>
      </c>
      <c r="AB72" s="5">
        <f t="shared" ca="1" si="3"/>
        <v>45776</v>
      </c>
      <c r="AC72" s="5">
        <f t="shared" si="4"/>
        <v>45709</v>
      </c>
      <c r="AD72" s="25">
        <f t="shared" ca="1" si="5"/>
        <v>45776.278505671296</v>
      </c>
      <c r="AE72" s="26">
        <f>EOMONTH(Table2[[#This Row],[Date]],1)</f>
        <v>45747</v>
      </c>
      <c r="AF72" s="11">
        <f>DATEDIF(Table2[[#This Row],[Date]],Table2[[#This Row],[EOMONTH]], "d")</f>
        <v>38</v>
      </c>
      <c r="AH72">
        <v>21</v>
      </c>
      <c r="AI72">
        <v>2</v>
      </c>
      <c r="AJ72">
        <v>2025</v>
      </c>
    </row>
    <row r="73" spans="1:36" ht="33.75" customHeight="1" x14ac:dyDescent="0.3">
      <c r="A73" s="17" t="s">
        <v>201</v>
      </c>
      <c r="B73" s="26">
        <v>45563</v>
      </c>
      <c r="C73" s="5" t="s">
        <v>5</v>
      </c>
      <c r="D73" s="6" t="s">
        <v>202</v>
      </c>
      <c r="E73" s="7">
        <v>49</v>
      </c>
      <c r="F73" s="7" t="s">
        <v>29</v>
      </c>
      <c r="G73" s="7" t="s">
        <v>37</v>
      </c>
      <c r="H73" s="7" t="s">
        <v>61</v>
      </c>
      <c r="I73" s="7" t="str">
        <f>VLOOKUP(Table2[[#This Row],[Product]],Table4[#All],2,0)</f>
        <v>Casual Wear</v>
      </c>
      <c r="J73" s="7">
        <v>3</v>
      </c>
      <c r="K73" s="7">
        <v>1039</v>
      </c>
      <c r="L73" s="7">
        <v>0</v>
      </c>
      <c r="M73" s="7" t="s">
        <v>47</v>
      </c>
      <c r="N73" s="8" t="s">
        <v>48</v>
      </c>
      <c r="O73" s="4" t="str">
        <f>HLOOKUP(Table2[[#This Row],[Product]],lookUp!$A$20:$K$21,2,0)</f>
        <v>Casual Wear</v>
      </c>
      <c r="P73" s="8" t="str">
        <f>_xlfn.XLOOKUP(Table2[[#This Row],[Product]],Table4[Product],Table4[Category])</f>
        <v>Casual Wear</v>
      </c>
      <c r="Q73" s="6" t="s">
        <v>202</v>
      </c>
      <c r="R73" s="32" t="str">
        <f>LEFT(Table2[[#This Row],[Full Name2]], 3)</f>
        <v>Nic</v>
      </c>
      <c r="S73" s="7" t="str">
        <f>RIGHT(Table2[[#This Row],[Full Name2]],3)</f>
        <v>mon</v>
      </c>
      <c r="T73" s="7" t="str">
        <f>MID(Table2[[#This Row],[Full Name2]],3,3)</f>
        <v>cho</v>
      </c>
      <c r="U73" s="7" t="str">
        <f>CONCATENATE(Table2[[#This Row],[Full Name2]]," - ",Table2[[#This Row],[Department]])</f>
        <v>Nicholas Simon - Kids</v>
      </c>
      <c r="V73" s="7" t="str">
        <f>_xlfn.TEXTJOIN(",",TRUE,Table2[[#This Row],[LEFT]],Table2[[#This Row],[MID]],Table2[[#This Row],[RIGHT]])</f>
        <v>Nic,cho,mon</v>
      </c>
      <c r="W73" s="7" t="str">
        <f>UPPER(Table2[[#This Row],[MID]])</f>
        <v>CHO</v>
      </c>
      <c r="X73" s="7" t="str">
        <f>LOWER(Table2[[#This Row],[Full Name2]])</f>
        <v>nicholas simon</v>
      </c>
      <c r="Y73" s="7" t="str">
        <f>PROPER(Table2[[#This Row],[LOWER]])</f>
        <v>Nicholas Simon</v>
      </c>
      <c r="Z73" s="7" t="str">
        <f>TRIM(Table2[[#This Row],[City]])</f>
        <v>Hurghada</v>
      </c>
      <c r="AA73" s="8">
        <f>LEN(Table2[[#This Row],[PROPER]])</f>
        <v>14</v>
      </c>
      <c r="AB73" s="5">
        <f t="shared" ca="1" si="3"/>
        <v>45776</v>
      </c>
      <c r="AC73" s="5">
        <f t="shared" si="4"/>
        <v>45563</v>
      </c>
      <c r="AD73" s="25">
        <f t="shared" ca="1" si="5"/>
        <v>45776.278505671296</v>
      </c>
      <c r="AE73" s="26">
        <f>EOMONTH(Table2[[#This Row],[Date]],1)</f>
        <v>45596</v>
      </c>
      <c r="AF73" s="11">
        <f>DATEDIF(Table2[[#This Row],[Date]],Table2[[#This Row],[EOMONTH]], "d")</f>
        <v>33</v>
      </c>
      <c r="AH73">
        <v>28</v>
      </c>
      <c r="AI73">
        <v>9</v>
      </c>
      <c r="AJ73">
        <v>2024</v>
      </c>
    </row>
    <row r="74" spans="1:36" ht="33.75" customHeight="1" x14ac:dyDescent="0.3">
      <c r="A74" s="17" t="s">
        <v>203</v>
      </c>
      <c r="B74" s="26">
        <v>45435</v>
      </c>
      <c r="C74" s="5" t="s">
        <v>6</v>
      </c>
      <c r="D74" s="6" t="s">
        <v>204</v>
      </c>
      <c r="E74" s="7">
        <v>58</v>
      </c>
      <c r="F74" s="7" t="s">
        <v>29</v>
      </c>
      <c r="G74" s="7" t="s">
        <v>44</v>
      </c>
      <c r="H74" s="7" t="s">
        <v>84</v>
      </c>
      <c r="I74" s="7" t="str">
        <f>VLOOKUP(Table2[[#This Row],[Product]],Table4[#All],2,0)</f>
        <v>Fashion Accessories</v>
      </c>
      <c r="J74" s="7">
        <v>3</v>
      </c>
      <c r="K74" s="7">
        <v>954</v>
      </c>
      <c r="L74" s="7">
        <v>0.2</v>
      </c>
      <c r="M74" s="7" t="s">
        <v>57</v>
      </c>
      <c r="N74" s="8" t="s">
        <v>48</v>
      </c>
      <c r="O74" s="4" t="str">
        <f>HLOOKUP(Table2[[#This Row],[Product]],lookUp!$A$20:$K$21,2,0)</f>
        <v>Fashion Accessories</v>
      </c>
      <c r="P74" s="8" t="str">
        <f>_xlfn.XLOOKUP(Table2[[#This Row],[Product]],Table4[Product],Table4[Category])</f>
        <v>Fashion Accessories</v>
      </c>
      <c r="Q74" s="6" t="s">
        <v>204</v>
      </c>
      <c r="R74" s="32" t="str">
        <f>LEFT(Table2[[#This Row],[Full Name2]], 3)</f>
        <v>Aar</v>
      </c>
      <c r="S74" s="7" t="str">
        <f>RIGHT(Table2[[#This Row],[Full Name2]],3)</f>
        <v>ing</v>
      </c>
      <c r="T74" s="7" t="str">
        <f>MID(Table2[[#This Row],[Full Name2]],3,3)</f>
        <v>ron</v>
      </c>
      <c r="U74" s="7" t="str">
        <f>CONCATENATE(Table2[[#This Row],[Full Name2]]," - ",Table2[[#This Row],[Department]])</f>
        <v>Aaron King - Kids</v>
      </c>
      <c r="V74" s="7" t="str">
        <f>_xlfn.TEXTJOIN(",",TRUE,Table2[[#This Row],[LEFT]],Table2[[#This Row],[MID]],Table2[[#This Row],[RIGHT]])</f>
        <v>Aar,ron,ing</v>
      </c>
      <c r="W74" s="7" t="str">
        <f>UPPER(Table2[[#This Row],[MID]])</f>
        <v>RON</v>
      </c>
      <c r="X74" s="7" t="str">
        <f>LOWER(Table2[[#This Row],[Full Name2]])</f>
        <v>aaron king</v>
      </c>
      <c r="Y74" s="7" t="str">
        <f>PROPER(Table2[[#This Row],[LOWER]])</f>
        <v>Aaron King</v>
      </c>
      <c r="Z74" s="7" t="str">
        <f>TRIM(Table2[[#This Row],[City]])</f>
        <v>Alexandria</v>
      </c>
      <c r="AA74" s="8">
        <f>LEN(Table2[[#This Row],[PROPER]])</f>
        <v>10</v>
      </c>
      <c r="AB74" s="5">
        <f t="shared" ca="1" si="3"/>
        <v>45776</v>
      </c>
      <c r="AC74" s="5">
        <f t="shared" si="4"/>
        <v>45435</v>
      </c>
      <c r="AD74" s="25">
        <f t="shared" ca="1" si="5"/>
        <v>45776.278505671296</v>
      </c>
      <c r="AE74" s="26">
        <f>EOMONTH(Table2[[#This Row],[Date]],1)</f>
        <v>45473</v>
      </c>
      <c r="AF74" s="11">
        <f>DATEDIF(Table2[[#This Row],[Date]],Table2[[#This Row],[EOMONTH]], "d")</f>
        <v>38</v>
      </c>
      <c r="AH74">
        <v>23</v>
      </c>
      <c r="AI74">
        <v>5</v>
      </c>
      <c r="AJ74">
        <v>2024</v>
      </c>
    </row>
    <row r="75" spans="1:36" ht="33.75" customHeight="1" x14ac:dyDescent="0.3">
      <c r="A75" s="17" t="s">
        <v>205</v>
      </c>
      <c r="B75" s="26">
        <v>45446</v>
      </c>
      <c r="C75" s="5" t="s">
        <v>4</v>
      </c>
      <c r="D75" s="6" t="s">
        <v>206</v>
      </c>
      <c r="E75" s="7">
        <v>29</v>
      </c>
      <c r="F75" s="7" t="s">
        <v>43</v>
      </c>
      <c r="G75" s="7" t="s">
        <v>81</v>
      </c>
      <c r="H75" s="7" t="s">
        <v>55</v>
      </c>
      <c r="I75" s="7" t="str">
        <f>VLOOKUP(Table2[[#This Row],[Product]],Table4[#All],2,0)</f>
        <v>Summer Wear</v>
      </c>
      <c r="J75" s="7">
        <v>2</v>
      </c>
      <c r="K75" s="7">
        <v>256</v>
      </c>
      <c r="L75" s="7">
        <v>0.2</v>
      </c>
      <c r="M75" s="7" t="s">
        <v>47</v>
      </c>
      <c r="N75" s="8" t="s">
        <v>48</v>
      </c>
      <c r="O75" s="4" t="str">
        <f>HLOOKUP(Table2[[#This Row],[Product]],lookUp!$A$20:$K$21,2,0)</f>
        <v>Summer Wear</v>
      </c>
      <c r="P75" s="8" t="str">
        <f>_xlfn.XLOOKUP(Table2[[#This Row],[Product]],Table4[Product],Table4[Category])</f>
        <v>Summer Wear</v>
      </c>
      <c r="Q75" s="6" t="s">
        <v>206</v>
      </c>
      <c r="R75" s="32" t="str">
        <f>LEFT(Table2[[#This Row],[Full Name2]], 3)</f>
        <v>Jam</v>
      </c>
      <c r="S75" s="7" t="str">
        <f>RIGHT(Table2[[#This Row],[Full Name2]],3)</f>
        <v>Cox</v>
      </c>
      <c r="T75" s="7" t="str">
        <f>MID(Table2[[#This Row],[Full Name2]],3,3)</f>
        <v>mie</v>
      </c>
      <c r="U75" s="7" t="str">
        <f>CONCATENATE(Table2[[#This Row],[Full Name2]]," - ",Table2[[#This Row],[Department]])</f>
        <v>Jamie Cox - Kids</v>
      </c>
      <c r="V75" s="7" t="str">
        <f>_xlfn.TEXTJOIN(",",TRUE,Table2[[#This Row],[LEFT]],Table2[[#This Row],[MID]],Table2[[#This Row],[RIGHT]])</f>
        <v>Jam,mie,Cox</v>
      </c>
      <c r="W75" s="7" t="str">
        <f>UPPER(Table2[[#This Row],[MID]])</f>
        <v>MIE</v>
      </c>
      <c r="X75" s="7" t="str">
        <f>LOWER(Table2[[#This Row],[Full Name2]])</f>
        <v>jamie cox</v>
      </c>
      <c r="Y75" s="7" t="str">
        <f>PROPER(Table2[[#This Row],[LOWER]])</f>
        <v>Jamie Cox</v>
      </c>
      <c r="Z75" s="7" t="str">
        <f>TRIM(Table2[[#This Row],[City]])</f>
        <v>Asyut</v>
      </c>
      <c r="AA75" s="8">
        <f>LEN(Table2[[#This Row],[PROPER]])</f>
        <v>9</v>
      </c>
      <c r="AB75" s="5">
        <f t="shared" ca="1" si="3"/>
        <v>45776</v>
      </c>
      <c r="AC75" s="5">
        <f t="shared" si="4"/>
        <v>45446</v>
      </c>
      <c r="AD75" s="25">
        <f t="shared" ca="1" si="5"/>
        <v>45776.278505671296</v>
      </c>
      <c r="AE75" s="26">
        <f>EOMONTH(Table2[[#This Row],[Date]],1)</f>
        <v>45504</v>
      </c>
      <c r="AF75" s="11">
        <f>DATEDIF(Table2[[#This Row],[Date]],Table2[[#This Row],[EOMONTH]], "d")</f>
        <v>58</v>
      </c>
      <c r="AH75">
        <v>3</v>
      </c>
      <c r="AI75">
        <v>6</v>
      </c>
      <c r="AJ75">
        <v>2024</v>
      </c>
    </row>
    <row r="76" spans="1:36" ht="33.75" customHeight="1" x14ac:dyDescent="0.3">
      <c r="A76" s="17" t="s">
        <v>207</v>
      </c>
      <c r="B76" s="26">
        <v>45589</v>
      </c>
      <c r="C76" s="5" t="s">
        <v>6</v>
      </c>
      <c r="D76" s="6" t="s">
        <v>208</v>
      </c>
      <c r="E76" s="7">
        <v>58</v>
      </c>
      <c r="F76" s="7" t="s">
        <v>43</v>
      </c>
      <c r="G76" s="7" t="s">
        <v>103</v>
      </c>
      <c r="H76" s="7" t="s">
        <v>65</v>
      </c>
      <c r="I76" s="7" t="str">
        <f>VLOOKUP(Table2[[#This Row],[Product]],Table4[#All],2,0)</f>
        <v>Sportswear</v>
      </c>
      <c r="J76" s="7">
        <v>2</v>
      </c>
      <c r="K76" s="7">
        <v>699</v>
      </c>
      <c r="L76" s="7">
        <v>0.05</v>
      </c>
      <c r="M76" s="7" t="s">
        <v>33</v>
      </c>
      <c r="N76" s="8" t="s">
        <v>40</v>
      </c>
      <c r="O76" s="4" t="str">
        <f>HLOOKUP(Table2[[#This Row],[Product]],lookUp!$A$20:$K$21,2,0)</f>
        <v>Sportswear</v>
      </c>
      <c r="P76" s="8" t="str">
        <f>_xlfn.XLOOKUP(Table2[[#This Row],[Product]],Table4[Product],Table4[Category])</f>
        <v>Sportswear</v>
      </c>
      <c r="Q76" s="6" t="s">
        <v>208</v>
      </c>
      <c r="R76" s="32" t="str">
        <f>LEFT(Table2[[#This Row],[Full Name2]], 3)</f>
        <v>Gab</v>
      </c>
      <c r="S76" s="7" t="str">
        <f>RIGHT(Table2[[#This Row],[Full Name2]],3)</f>
        <v>ell</v>
      </c>
      <c r="T76" s="7" t="str">
        <f>MID(Table2[[#This Row],[Full Name2]],3,3)</f>
        <v>bri</v>
      </c>
      <c r="U76" s="7" t="str">
        <f>CONCATENATE(Table2[[#This Row],[Full Name2]]," - ",Table2[[#This Row],[Department]])</f>
        <v>Gabriella Oconnell - Women</v>
      </c>
      <c r="V76" s="7" t="str">
        <f>_xlfn.TEXTJOIN(",",TRUE,Table2[[#This Row],[LEFT]],Table2[[#This Row],[MID]],Table2[[#This Row],[RIGHT]])</f>
        <v>Gab,bri,ell</v>
      </c>
      <c r="W76" s="7" t="str">
        <f>UPPER(Table2[[#This Row],[MID]])</f>
        <v>BRI</v>
      </c>
      <c r="X76" s="7" t="str">
        <f>LOWER(Table2[[#This Row],[Full Name2]])</f>
        <v>gabriella oconnell</v>
      </c>
      <c r="Y76" s="7" t="str">
        <f>PROPER(Table2[[#This Row],[LOWER]])</f>
        <v>Gabriella Oconnell</v>
      </c>
      <c r="Z76" s="7" t="str">
        <f>TRIM(Table2[[#This Row],[City]])</f>
        <v>Sharm El-Sheikh</v>
      </c>
      <c r="AA76" s="8">
        <f>LEN(Table2[[#This Row],[PROPER]])</f>
        <v>18</v>
      </c>
      <c r="AB76" s="5">
        <f t="shared" ca="1" si="3"/>
        <v>45776</v>
      </c>
      <c r="AC76" s="5">
        <f t="shared" si="4"/>
        <v>45589</v>
      </c>
      <c r="AD76" s="25">
        <f t="shared" ca="1" si="5"/>
        <v>45776.278505671296</v>
      </c>
      <c r="AE76" s="26">
        <f>EOMONTH(Table2[[#This Row],[Date]],1)</f>
        <v>45626</v>
      </c>
      <c r="AF76" s="11">
        <f>DATEDIF(Table2[[#This Row],[Date]],Table2[[#This Row],[EOMONTH]], "d")</f>
        <v>37</v>
      </c>
      <c r="AH76">
        <v>24</v>
      </c>
      <c r="AI76">
        <v>10</v>
      </c>
      <c r="AJ76">
        <v>2024</v>
      </c>
    </row>
    <row r="77" spans="1:36" ht="33.75" customHeight="1" x14ac:dyDescent="0.3">
      <c r="A77" s="17" t="s">
        <v>209</v>
      </c>
      <c r="B77" s="26">
        <v>45459</v>
      </c>
      <c r="C77" s="5" t="s">
        <v>1</v>
      </c>
      <c r="D77" s="6" t="s">
        <v>210</v>
      </c>
      <c r="E77" s="7">
        <v>27</v>
      </c>
      <c r="F77" s="7" t="s">
        <v>43</v>
      </c>
      <c r="G77" s="7" t="s">
        <v>106</v>
      </c>
      <c r="H77" s="7" t="s">
        <v>65</v>
      </c>
      <c r="I77" s="7" t="str">
        <f>VLOOKUP(Table2[[#This Row],[Product]],Table4[#All],2,0)</f>
        <v>Sportswear</v>
      </c>
      <c r="J77" s="7">
        <v>1</v>
      </c>
      <c r="K77" s="7">
        <v>273</v>
      </c>
      <c r="L77" s="7">
        <v>0.2</v>
      </c>
      <c r="M77" s="7" t="s">
        <v>57</v>
      </c>
      <c r="N77" s="8" t="s">
        <v>40</v>
      </c>
      <c r="O77" s="4" t="str">
        <f>HLOOKUP(Table2[[#This Row],[Product]],lookUp!$A$20:$K$21,2,0)</f>
        <v>Sportswear</v>
      </c>
      <c r="P77" s="8" t="str">
        <f>_xlfn.XLOOKUP(Table2[[#This Row],[Product]],Table4[Product],Table4[Category])</f>
        <v>Sportswear</v>
      </c>
      <c r="Q77" s="6" t="s">
        <v>210</v>
      </c>
      <c r="R77" s="32" t="str">
        <f>LEFT(Table2[[#This Row],[Full Name2]], 3)</f>
        <v>Hec</v>
      </c>
      <c r="S77" s="7" t="str">
        <f>RIGHT(Table2[[#This Row],[Full Name2]],3)</f>
        <v>phy</v>
      </c>
      <c r="T77" s="7" t="str">
        <f>MID(Table2[[#This Row],[Full Name2]],3,3)</f>
        <v>cto</v>
      </c>
      <c r="U77" s="7" t="str">
        <f>CONCATENATE(Table2[[#This Row],[Full Name2]]," - ",Table2[[#This Row],[Department]])</f>
        <v>Hector Murphy - Women</v>
      </c>
      <c r="V77" s="7" t="str">
        <f>_xlfn.TEXTJOIN(",",TRUE,Table2[[#This Row],[LEFT]],Table2[[#This Row],[MID]],Table2[[#This Row],[RIGHT]])</f>
        <v>Hec,cto,phy</v>
      </c>
      <c r="W77" s="7" t="str">
        <f>UPPER(Table2[[#This Row],[MID]])</f>
        <v>CTO</v>
      </c>
      <c r="X77" s="7" t="str">
        <f>LOWER(Table2[[#This Row],[Full Name2]])</f>
        <v>hector murphy</v>
      </c>
      <c r="Y77" s="7" t="str">
        <f>PROPER(Table2[[#This Row],[LOWER]])</f>
        <v>Hector Murphy</v>
      </c>
      <c r="Z77" s="7" t="str">
        <f>TRIM(Table2[[#This Row],[City]])</f>
        <v>Giza</v>
      </c>
      <c r="AA77" s="8">
        <f>LEN(Table2[[#This Row],[PROPER]])</f>
        <v>13</v>
      </c>
      <c r="AB77" s="5">
        <f t="shared" ca="1" si="3"/>
        <v>45776</v>
      </c>
      <c r="AC77" s="5">
        <f t="shared" si="4"/>
        <v>45459</v>
      </c>
      <c r="AD77" s="25">
        <f t="shared" ca="1" si="5"/>
        <v>45776.278505671296</v>
      </c>
      <c r="AE77" s="26">
        <f>EOMONTH(Table2[[#This Row],[Date]],1)</f>
        <v>45504</v>
      </c>
      <c r="AF77" s="11">
        <f>DATEDIF(Table2[[#This Row],[Date]],Table2[[#This Row],[EOMONTH]], "d")</f>
        <v>45</v>
      </c>
      <c r="AH77">
        <v>16</v>
      </c>
      <c r="AI77">
        <v>6</v>
      </c>
      <c r="AJ77">
        <v>2024</v>
      </c>
    </row>
    <row r="78" spans="1:36" ht="33.75" customHeight="1" x14ac:dyDescent="0.3">
      <c r="A78" s="17" t="s">
        <v>211</v>
      </c>
      <c r="B78" s="26">
        <v>45719</v>
      </c>
      <c r="C78" s="5" t="s">
        <v>4</v>
      </c>
      <c r="D78" s="6" t="s">
        <v>212</v>
      </c>
      <c r="E78" s="7">
        <v>20</v>
      </c>
      <c r="F78" s="7" t="s">
        <v>29</v>
      </c>
      <c r="G78" s="7" t="s">
        <v>44</v>
      </c>
      <c r="H78" s="7" t="s">
        <v>84</v>
      </c>
      <c r="I78" s="7" t="str">
        <f>VLOOKUP(Table2[[#This Row],[Product]],Table4[#All],2,0)</f>
        <v>Fashion Accessories</v>
      </c>
      <c r="J78" s="7">
        <v>3</v>
      </c>
      <c r="K78" s="7">
        <v>443</v>
      </c>
      <c r="L78" s="7">
        <v>0.1</v>
      </c>
      <c r="M78" s="7" t="s">
        <v>57</v>
      </c>
      <c r="N78" s="8" t="s">
        <v>40</v>
      </c>
      <c r="O78" s="4" t="str">
        <f>HLOOKUP(Table2[[#This Row],[Product]],lookUp!$A$20:$K$21,2,0)</f>
        <v>Fashion Accessories</v>
      </c>
      <c r="P78" s="8" t="str">
        <f>_xlfn.XLOOKUP(Table2[[#This Row],[Product]],Table4[Product],Table4[Category])</f>
        <v>Fashion Accessories</v>
      </c>
      <c r="Q78" s="6" t="s">
        <v>212</v>
      </c>
      <c r="R78" s="32" t="str">
        <f>LEFT(Table2[[#This Row],[Full Name2]], 3)</f>
        <v>Dev</v>
      </c>
      <c r="S78" s="7" t="str">
        <f>RIGHT(Table2[[#This Row],[Full Name2]],3)</f>
        <v>ner</v>
      </c>
      <c r="T78" s="7" t="str">
        <f>MID(Table2[[#This Row],[Full Name2]],3,3)</f>
        <v>vin</v>
      </c>
      <c r="U78" s="7" t="str">
        <f>CONCATENATE(Table2[[#This Row],[Full Name2]]," - ",Table2[[#This Row],[Department]])</f>
        <v>Devin Tanner - Women</v>
      </c>
      <c r="V78" s="7" t="str">
        <f>_xlfn.TEXTJOIN(",",TRUE,Table2[[#This Row],[LEFT]],Table2[[#This Row],[MID]],Table2[[#This Row],[RIGHT]])</f>
        <v>Dev,vin,ner</v>
      </c>
      <c r="W78" s="7" t="str">
        <f>UPPER(Table2[[#This Row],[MID]])</f>
        <v>VIN</v>
      </c>
      <c r="X78" s="7" t="str">
        <f>LOWER(Table2[[#This Row],[Full Name2]])</f>
        <v>devin tanner</v>
      </c>
      <c r="Y78" s="7" t="str">
        <f>PROPER(Table2[[#This Row],[LOWER]])</f>
        <v>Devin Tanner</v>
      </c>
      <c r="Z78" s="7" t="str">
        <f>TRIM(Table2[[#This Row],[City]])</f>
        <v>Alexandria</v>
      </c>
      <c r="AA78" s="8">
        <f>LEN(Table2[[#This Row],[PROPER]])</f>
        <v>12</v>
      </c>
      <c r="AB78" s="5">
        <f t="shared" ca="1" si="3"/>
        <v>45776</v>
      </c>
      <c r="AC78" s="5">
        <f t="shared" si="4"/>
        <v>45719</v>
      </c>
      <c r="AD78" s="25">
        <f t="shared" ca="1" si="5"/>
        <v>45776.278505671296</v>
      </c>
      <c r="AE78" s="26">
        <f>EOMONTH(Table2[[#This Row],[Date]],1)</f>
        <v>45777</v>
      </c>
      <c r="AF78" s="11">
        <f>DATEDIF(Table2[[#This Row],[Date]],Table2[[#This Row],[EOMONTH]], "d")</f>
        <v>58</v>
      </c>
      <c r="AH78">
        <v>3</v>
      </c>
      <c r="AI78">
        <v>3</v>
      </c>
      <c r="AJ78">
        <v>2025</v>
      </c>
    </row>
    <row r="79" spans="1:36" ht="33.75" customHeight="1" x14ac:dyDescent="0.3">
      <c r="A79" s="17" t="s">
        <v>213</v>
      </c>
      <c r="B79" s="26">
        <v>45404</v>
      </c>
      <c r="C79" s="5" t="s">
        <v>4</v>
      </c>
      <c r="D79" s="6" t="s">
        <v>214</v>
      </c>
      <c r="E79" s="7">
        <v>42</v>
      </c>
      <c r="F79" s="7" t="s">
        <v>29</v>
      </c>
      <c r="G79" s="7" t="s">
        <v>60</v>
      </c>
      <c r="H79" s="7" t="s">
        <v>100</v>
      </c>
      <c r="I79" s="7" t="str">
        <f>VLOOKUP(Table2[[#This Row],[Product]],Table4[#All],2,0)</f>
        <v>Formal Wear</v>
      </c>
      <c r="J79" s="7">
        <v>5</v>
      </c>
      <c r="K79" s="7">
        <v>995</v>
      </c>
      <c r="L79" s="7">
        <v>0.05</v>
      </c>
      <c r="M79" s="7" t="s">
        <v>47</v>
      </c>
      <c r="N79" s="8" t="s">
        <v>34</v>
      </c>
      <c r="O79" s="4" t="str">
        <f>HLOOKUP(Table2[[#This Row],[Product]],lookUp!$A$20:$K$21,2,0)</f>
        <v>Formal Wear</v>
      </c>
      <c r="P79" s="8" t="str">
        <f>_xlfn.XLOOKUP(Table2[[#This Row],[Product]],Table4[Product],Table4[Category])</f>
        <v>Formal Wear</v>
      </c>
      <c r="Q79" s="6" t="s">
        <v>214</v>
      </c>
      <c r="R79" s="32" t="str">
        <f>LEFT(Table2[[#This Row],[Full Name2]], 3)</f>
        <v>Rob</v>
      </c>
      <c r="S79" s="7" t="str">
        <f>RIGHT(Table2[[#This Row],[Full Name2]],3)</f>
        <v>ams</v>
      </c>
      <c r="T79" s="7" t="str">
        <f>MID(Table2[[#This Row],[Full Name2]],3,3)</f>
        <v>ber</v>
      </c>
      <c r="U79" s="7" t="str">
        <f>CONCATENATE(Table2[[#This Row],[Full Name2]]," - ",Table2[[#This Row],[Department]])</f>
        <v>Robert Williams - Men</v>
      </c>
      <c r="V79" s="7" t="str">
        <f>_xlfn.TEXTJOIN(",",TRUE,Table2[[#This Row],[LEFT]],Table2[[#This Row],[MID]],Table2[[#This Row],[RIGHT]])</f>
        <v>Rob,ber,ams</v>
      </c>
      <c r="W79" s="7" t="str">
        <f>UPPER(Table2[[#This Row],[MID]])</f>
        <v>BER</v>
      </c>
      <c r="X79" s="7" t="str">
        <f>LOWER(Table2[[#This Row],[Full Name2]])</f>
        <v>robert williams</v>
      </c>
      <c r="Y79" s="7" t="str">
        <f>PROPER(Table2[[#This Row],[LOWER]])</f>
        <v>Robert Williams</v>
      </c>
      <c r="Z79" s="7" t="str">
        <f>TRIM(Table2[[#This Row],[City]])</f>
        <v>Port Said</v>
      </c>
      <c r="AA79" s="8">
        <f>LEN(Table2[[#This Row],[PROPER]])</f>
        <v>15</v>
      </c>
      <c r="AB79" s="5">
        <f t="shared" ca="1" si="3"/>
        <v>45776</v>
      </c>
      <c r="AC79" s="5">
        <f t="shared" si="4"/>
        <v>45404</v>
      </c>
      <c r="AD79" s="25">
        <f t="shared" ca="1" si="5"/>
        <v>45776.278505671296</v>
      </c>
      <c r="AE79" s="26">
        <f>EOMONTH(Table2[[#This Row],[Date]],1)</f>
        <v>45443</v>
      </c>
      <c r="AF79" s="11">
        <f>DATEDIF(Table2[[#This Row],[Date]],Table2[[#This Row],[EOMONTH]], "d")</f>
        <v>39</v>
      </c>
      <c r="AH79">
        <v>22</v>
      </c>
      <c r="AI79">
        <v>4</v>
      </c>
      <c r="AJ79">
        <v>2024</v>
      </c>
    </row>
    <row r="80" spans="1:36" ht="33.75" customHeight="1" x14ac:dyDescent="0.3">
      <c r="A80" s="17" t="s">
        <v>215</v>
      </c>
      <c r="B80" s="26">
        <v>45413</v>
      </c>
      <c r="C80" s="5" t="s">
        <v>3</v>
      </c>
      <c r="D80" s="6" t="s">
        <v>216</v>
      </c>
      <c r="E80" s="7">
        <v>52</v>
      </c>
      <c r="F80" s="7" t="s">
        <v>43</v>
      </c>
      <c r="G80" s="7" t="s">
        <v>37</v>
      </c>
      <c r="H80" s="7" t="s">
        <v>31</v>
      </c>
      <c r="I80" s="7" t="str">
        <f>VLOOKUP(Table2[[#This Row],[Product]],Table4[#All],2,0)</f>
        <v>Winter Wear</v>
      </c>
      <c r="J80" s="7">
        <v>5</v>
      </c>
      <c r="K80" s="7">
        <v>1144</v>
      </c>
      <c r="L80" s="7">
        <v>0.15</v>
      </c>
      <c r="M80" s="7" t="s">
        <v>57</v>
      </c>
      <c r="N80" s="8" t="s">
        <v>48</v>
      </c>
      <c r="O80" s="4" t="str">
        <f>HLOOKUP(Table2[[#This Row],[Product]],lookUp!$A$20:$K$21,2,0)</f>
        <v>Winter Wear</v>
      </c>
      <c r="P80" s="8" t="str">
        <f>_xlfn.XLOOKUP(Table2[[#This Row],[Product]],Table4[Product],Table4[Category])</f>
        <v>Winter Wear</v>
      </c>
      <c r="Q80" s="6" t="s">
        <v>216</v>
      </c>
      <c r="R80" s="32" t="str">
        <f>LEFT(Table2[[#This Row],[Full Name2]], 3)</f>
        <v>Ama</v>
      </c>
      <c r="S80" s="7" t="str">
        <f>RIGHT(Table2[[#This Row],[Full Name2]],3)</f>
        <v>van</v>
      </c>
      <c r="T80" s="7" t="str">
        <f>MID(Table2[[#This Row],[Full Name2]],3,3)</f>
        <v>and</v>
      </c>
      <c r="U80" s="7" t="str">
        <f>CONCATENATE(Table2[[#This Row],[Full Name2]]," - ",Table2[[#This Row],[Department]])</f>
        <v>Amanda Donovan - Kids</v>
      </c>
      <c r="V80" s="7" t="str">
        <f>_xlfn.TEXTJOIN(",",TRUE,Table2[[#This Row],[LEFT]],Table2[[#This Row],[MID]],Table2[[#This Row],[RIGHT]])</f>
        <v>Ama,and,van</v>
      </c>
      <c r="W80" s="7" t="str">
        <f>UPPER(Table2[[#This Row],[MID]])</f>
        <v>AND</v>
      </c>
      <c r="X80" s="7" t="str">
        <f>LOWER(Table2[[#This Row],[Full Name2]])</f>
        <v>amanda donovan</v>
      </c>
      <c r="Y80" s="7" t="str">
        <f>PROPER(Table2[[#This Row],[LOWER]])</f>
        <v>Amanda Donovan</v>
      </c>
      <c r="Z80" s="7" t="str">
        <f>TRIM(Table2[[#This Row],[City]])</f>
        <v>Hurghada</v>
      </c>
      <c r="AA80" s="8">
        <f>LEN(Table2[[#This Row],[PROPER]])</f>
        <v>14</v>
      </c>
      <c r="AB80" s="5">
        <f t="shared" ca="1" si="3"/>
        <v>45776</v>
      </c>
      <c r="AC80" s="5">
        <f t="shared" si="4"/>
        <v>45413</v>
      </c>
      <c r="AD80" s="25">
        <f t="shared" ca="1" si="5"/>
        <v>45776.278505671296</v>
      </c>
      <c r="AE80" s="26">
        <f>EOMONTH(Table2[[#This Row],[Date]],1)</f>
        <v>45473</v>
      </c>
      <c r="AF80" s="11">
        <f>DATEDIF(Table2[[#This Row],[Date]],Table2[[#This Row],[EOMONTH]], "d")</f>
        <v>60</v>
      </c>
      <c r="AH80">
        <v>1</v>
      </c>
      <c r="AI80">
        <v>5</v>
      </c>
      <c r="AJ80">
        <v>2024</v>
      </c>
    </row>
    <row r="81" spans="1:36" ht="33.75" customHeight="1" x14ac:dyDescent="0.3">
      <c r="A81" s="17" t="s">
        <v>217</v>
      </c>
      <c r="B81" s="26">
        <v>45357</v>
      </c>
      <c r="C81" s="5" t="s">
        <v>3</v>
      </c>
      <c r="D81" s="6" t="s">
        <v>218</v>
      </c>
      <c r="E81" s="7">
        <v>38</v>
      </c>
      <c r="F81" s="7" t="s">
        <v>43</v>
      </c>
      <c r="G81" s="7" t="s">
        <v>81</v>
      </c>
      <c r="H81" s="7" t="s">
        <v>55</v>
      </c>
      <c r="I81" s="7" t="str">
        <f>VLOOKUP(Table2[[#This Row],[Product]],Table4[#All],2,0)</f>
        <v>Summer Wear</v>
      </c>
      <c r="J81" s="7">
        <v>2</v>
      </c>
      <c r="K81" s="7">
        <v>773</v>
      </c>
      <c r="L81" s="7">
        <v>0.05</v>
      </c>
      <c r="M81" s="7" t="s">
        <v>47</v>
      </c>
      <c r="N81" s="8" t="s">
        <v>40</v>
      </c>
      <c r="O81" s="4" t="str">
        <f>HLOOKUP(Table2[[#This Row],[Product]],lookUp!$A$20:$K$21,2,0)</f>
        <v>Summer Wear</v>
      </c>
      <c r="P81" s="8" t="str">
        <f>_xlfn.XLOOKUP(Table2[[#This Row],[Product]],Table4[Product],Table4[Category])</f>
        <v>Summer Wear</v>
      </c>
      <c r="Q81" s="6" t="s">
        <v>218</v>
      </c>
      <c r="R81" s="32" t="str">
        <f>LEFT(Table2[[#This Row],[Full Name2]], 3)</f>
        <v>Car</v>
      </c>
      <c r="S81" s="7" t="str">
        <f>RIGHT(Table2[[#This Row],[Full Name2]],3)</f>
        <v>ker</v>
      </c>
      <c r="T81" s="7" t="str">
        <f>MID(Table2[[#This Row],[Full Name2]],3,3)</f>
        <v>rlo</v>
      </c>
      <c r="U81" s="7" t="str">
        <f>CONCATENATE(Table2[[#This Row],[Full Name2]]," - ",Table2[[#This Row],[Department]])</f>
        <v>Carlos Booker - Women</v>
      </c>
      <c r="V81" s="7" t="str">
        <f>_xlfn.TEXTJOIN(",",TRUE,Table2[[#This Row],[LEFT]],Table2[[#This Row],[MID]],Table2[[#This Row],[RIGHT]])</f>
        <v>Car,rlo,ker</v>
      </c>
      <c r="W81" s="7" t="str">
        <f>UPPER(Table2[[#This Row],[MID]])</f>
        <v>RLO</v>
      </c>
      <c r="X81" s="7" t="str">
        <f>LOWER(Table2[[#This Row],[Full Name2]])</f>
        <v>carlos booker</v>
      </c>
      <c r="Y81" s="7" t="str">
        <f>PROPER(Table2[[#This Row],[LOWER]])</f>
        <v>Carlos Booker</v>
      </c>
      <c r="Z81" s="7" t="str">
        <f>TRIM(Table2[[#This Row],[City]])</f>
        <v>Asyut</v>
      </c>
      <c r="AA81" s="8">
        <f>LEN(Table2[[#This Row],[PROPER]])</f>
        <v>13</v>
      </c>
      <c r="AB81" s="5">
        <f t="shared" ca="1" si="3"/>
        <v>45776</v>
      </c>
      <c r="AC81" s="5">
        <f t="shared" si="4"/>
        <v>45357</v>
      </c>
      <c r="AD81" s="25">
        <f t="shared" ca="1" si="5"/>
        <v>45776.278505671296</v>
      </c>
      <c r="AE81" s="26">
        <f>EOMONTH(Table2[[#This Row],[Date]],1)</f>
        <v>45412</v>
      </c>
      <c r="AF81" s="11">
        <f>DATEDIF(Table2[[#This Row],[Date]],Table2[[#This Row],[EOMONTH]], "d")</f>
        <v>55</v>
      </c>
      <c r="AH81">
        <v>6</v>
      </c>
      <c r="AI81">
        <v>3</v>
      </c>
      <c r="AJ81">
        <v>2024</v>
      </c>
    </row>
    <row r="82" spans="1:36" ht="33.75" customHeight="1" x14ac:dyDescent="0.3">
      <c r="A82" s="17" t="s">
        <v>219</v>
      </c>
      <c r="B82" s="26">
        <v>45470</v>
      </c>
      <c r="C82" s="5" t="s">
        <v>6</v>
      </c>
      <c r="D82" s="6" t="s">
        <v>220</v>
      </c>
      <c r="E82" s="7">
        <v>55</v>
      </c>
      <c r="F82" s="7" t="s">
        <v>29</v>
      </c>
      <c r="G82" s="7" t="s">
        <v>44</v>
      </c>
      <c r="H82" s="7" t="s">
        <v>74</v>
      </c>
      <c r="I82" s="7" t="str">
        <f>VLOOKUP(Table2[[#This Row],[Product]],Table4[#All],2,0)</f>
        <v>Formal Wear</v>
      </c>
      <c r="J82" s="7">
        <v>3</v>
      </c>
      <c r="K82" s="7">
        <v>542</v>
      </c>
      <c r="L82" s="7">
        <v>0.1</v>
      </c>
      <c r="M82" s="7" t="s">
        <v>57</v>
      </c>
      <c r="N82" s="8" t="s">
        <v>40</v>
      </c>
      <c r="O82" s="4" t="str">
        <f>HLOOKUP(Table2[[#This Row],[Product]],lookUp!$A$20:$K$21,2,0)</f>
        <v>Formal Wear</v>
      </c>
      <c r="P82" s="8" t="str">
        <f>_xlfn.XLOOKUP(Table2[[#This Row],[Product]],Table4[Product],Table4[Category])</f>
        <v>Formal Wear</v>
      </c>
      <c r="Q82" s="6" t="s">
        <v>220</v>
      </c>
      <c r="R82" s="32" t="str">
        <f>LEFT(Table2[[#This Row],[Full Name2]], 3)</f>
        <v>Jac</v>
      </c>
      <c r="S82" s="7" t="str">
        <f>RIGHT(Table2[[#This Row],[Full Name2]],3)</f>
        <v>rry</v>
      </c>
      <c r="T82" s="7" t="str">
        <f>MID(Table2[[#This Row],[Full Name2]],3,3)</f>
        <v>cqu</v>
      </c>
      <c r="U82" s="7" t="str">
        <f>CONCATENATE(Table2[[#This Row],[Full Name2]]," - ",Table2[[#This Row],[Department]])</f>
        <v>Jacqueline Perry - Women</v>
      </c>
      <c r="V82" s="7" t="str">
        <f>_xlfn.TEXTJOIN(",",TRUE,Table2[[#This Row],[LEFT]],Table2[[#This Row],[MID]],Table2[[#This Row],[RIGHT]])</f>
        <v>Jac,cqu,rry</v>
      </c>
      <c r="W82" s="7" t="str">
        <f>UPPER(Table2[[#This Row],[MID]])</f>
        <v>CQU</v>
      </c>
      <c r="X82" s="7" t="str">
        <f>LOWER(Table2[[#This Row],[Full Name2]])</f>
        <v>jacqueline perry</v>
      </c>
      <c r="Y82" s="7" t="str">
        <f>PROPER(Table2[[#This Row],[LOWER]])</f>
        <v>Jacqueline Perry</v>
      </c>
      <c r="Z82" s="7" t="str">
        <f>TRIM(Table2[[#This Row],[City]])</f>
        <v>Alexandria</v>
      </c>
      <c r="AA82" s="8">
        <f>LEN(Table2[[#This Row],[PROPER]])</f>
        <v>16</v>
      </c>
      <c r="AB82" s="5">
        <f t="shared" ca="1" si="3"/>
        <v>45776</v>
      </c>
      <c r="AC82" s="5">
        <f t="shared" si="4"/>
        <v>45470</v>
      </c>
      <c r="AD82" s="25">
        <f t="shared" ca="1" si="5"/>
        <v>45776.278505671296</v>
      </c>
      <c r="AE82" s="26">
        <f>EOMONTH(Table2[[#This Row],[Date]],1)</f>
        <v>45504</v>
      </c>
      <c r="AF82" s="11">
        <f>DATEDIF(Table2[[#This Row],[Date]],Table2[[#This Row],[EOMONTH]], "d")</f>
        <v>34</v>
      </c>
      <c r="AH82">
        <v>27</v>
      </c>
      <c r="AI82">
        <v>6</v>
      </c>
      <c r="AJ82">
        <v>2024</v>
      </c>
    </row>
    <row r="83" spans="1:36" ht="33.75" customHeight="1" x14ac:dyDescent="0.3">
      <c r="A83" s="17" t="s">
        <v>221</v>
      </c>
      <c r="B83" s="26">
        <v>45437</v>
      </c>
      <c r="C83" s="5" t="s">
        <v>5</v>
      </c>
      <c r="D83" s="6" t="s">
        <v>222</v>
      </c>
      <c r="E83" s="7">
        <v>23</v>
      </c>
      <c r="F83" s="7" t="s">
        <v>43</v>
      </c>
      <c r="G83" s="7" t="s">
        <v>60</v>
      </c>
      <c r="H83" s="7" t="s">
        <v>84</v>
      </c>
      <c r="I83" s="7" t="str">
        <f>VLOOKUP(Table2[[#This Row],[Product]],Table4[#All],2,0)</f>
        <v>Fashion Accessories</v>
      </c>
      <c r="J83" s="7">
        <v>2</v>
      </c>
      <c r="K83" s="7">
        <v>471</v>
      </c>
      <c r="L83" s="7">
        <v>0</v>
      </c>
      <c r="M83" s="7" t="s">
        <v>57</v>
      </c>
      <c r="N83" s="8" t="s">
        <v>34</v>
      </c>
      <c r="O83" s="4" t="str">
        <f>HLOOKUP(Table2[[#This Row],[Product]],lookUp!$A$20:$K$21,2,0)</f>
        <v>Fashion Accessories</v>
      </c>
      <c r="P83" s="8" t="str">
        <f>_xlfn.XLOOKUP(Table2[[#This Row],[Product]],Table4[Product],Table4[Category])</f>
        <v>Fashion Accessories</v>
      </c>
      <c r="Q83" s="6" t="s">
        <v>222</v>
      </c>
      <c r="R83" s="32" t="str">
        <f>LEFT(Table2[[#This Row],[Full Name2]], 3)</f>
        <v>Lis</v>
      </c>
      <c r="S83" s="7" t="str">
        <f>RIGHT(Table2[[#This Row],[Full Name2]],3)</f>
        <v>pez</v>
      </c>
      <c r="T83" s="7" t="str">
        <f>MID(Table2[[#This Row],[Full Name2]],3,3)</f>
        <v xml:space="preserve">sa </v>
      </c>
      <c r="U83" s="7" t="str">
        <f>CONCATENATE(Table2[[#This Row],[Full Name2]]," - ",Table2[[#This Row],[Department]])</f>
        <v>Lisa Lopez - Men</v>
      </c>
      <c r="V83" s="7" t="str">
        <f>_xlfn.TEXTJOIN(",",TRUE,Table2[[#This Row],[LEFT]],Table2[[#This Row],[MID]],Table2[[#This Row],[RIGHT]])</f>
        <v>Lis,sa ,pez</v>
      </c>
      <c r="W83" s="7" t="str">
        <f>UPPER(Table2[[#This Row],[MID]])</f>
        <v xml:space="preserve">SA </v>
      </c>
      <c r="X83" s="7" t="str">
        <f>LOWER(Table2[[#This Row],[Full Name2]])</f>
        <v>lisa lopez</v>
      </c>
      <c r="Y83" s="7" t="str">
        <f>PROPER(Table2[[#This Row],[LOWER]])</f>
        <v>Lisa Lopez</v>
      </c>
      <c r="Z83" s="7" t="str">
        <f>TRIM(Table2[[#This Row],[City]])</f>
        <v>Port Said</v>
      </c>
      <c r="AA83" s="8">
        <f>LEN(Table2[[#This Row],[PROPER]])</f>
        <v>10</v>
      </c>
      <c r="AB83" s="5">
        <f t="shared" ca="1" si="3"/>
        <v>45776</v>
      </c>
      <c r="AC83" s="5">
        <f t="shared" si="4"/>
        <v>45437</v>
      </c>
      <c r="AD83" s="25">
        <f t="shared" ca="1" si="5"/>
        <v>45776.278505671296</v>
      </c>
      <c r="AE83" s="26">
        <f>EOMONTH(Table2[[#This Row],[Date]],1)</f>
        <v>45473</v>
      </c>
      <c r="AF83" s="11">
        <f>DATEDIF(Table2[[#This Row],[Date]],Table2[[#This Row],[EOMONTH]], "d")</f>
        <v>36</v>
      </c>
      <c r="AH83">
        <v>25</v>
      </c>
      <c r="AI83">
        <v>5</v>
      </c>
      <c r="AJ83">
        <v>2024</v>
      </c>
    </row>
    <row r="84" spans="1:36" ht="33.75" customHeight="1" x14ac:dyDescent="0.3">
      <c r="A84" s="17" t="s">
        <v>223</v>
      </c>
      <c r="B84" s="26">
        <v>45717</v>
      </c>
      <c r="C84" s="5" t="s">
        <v>5</v>
      </c>
      <c r="D84" s="6" t="s">
        <v>224</v>
      </c>
      <c r="E84" s="7">
        <v>47</v>
      </c>
      <c r="F84" s="7" t="s">
        <v>43</v>
      </c>
      <c r="G84" s="7" t="s">
        <v>106</v>
      </c>
      <c r="H84" s="7" t="s">
        <v>31</v>
      </c>
      <c r="I84" s="7" t="str">
        <f>VLOOKUP(Table2[[#This Row],[Product]],Table4[#All],2,0)</f>
        <v>Winter Wear</v>
      </c>
      <c r="J84" s="7">
        <v>5</v>
      </c>
      <c r="K84" s="7">
        <v>1188</v>
      </c>
      <c r="L84" s="7">
        <v>0</v>
      </c>
      <c r="M84" s="7" t="s">
        <v>57</v>
      </c>
      <c r="N84" s="8" t="s">
        <v>34</v>
      </c>
      <c r="O84" s="4" t="str">
        <f>HLOOKUP(Table2[[#This Row],[Product]],lookUp!$A$20:$K$21,2,0)</f>
        <v>Winter Wear</v>
      </c>
      <c r="P84" s="8" t="str">
        <f>_xlfn.XLOOKUP(Table2[[#This Row],[Product]],Table4[Product],Table4[Category])</f>
        <v>Winter Wear</v>
      </c>
      <c r="Q84" s="6" t="s">
        <v>224</v>
      </c>
      <c r="R84" s="32" t="str">
        <f>LEFT(Table2[[#This Row],[Full Name2]], 3)</f>
        <v>Cou</v>
      </c>
      <c r="S84" s="7" t="str">
        <f>RIGHT(Table2[[#This Row],[Full Name2]],3)</f>
        <v>ite</v>
      </c>
      <c r="T84" s="7" t="str">
        <f>MID(Table2[[#This Row],[Full Name2]],3,3)</f>
        <v>urt</v>
      </c>
      <c r="U84" s="7" t="str">
        <f>CONCATENATE(Table2[[#This Row],[Full Name2]]," - ",Table2[[#This Row],[Department]])</f>
        <v>Courtney White - Men</v>
      </c>
      <c r="V84" s="7" t="str">
        <f>_xlfn.TEXTJOIN(",",TRUE,Table2[[#This Row],[LEFT]],Table2[[#This Row],[MID]],Table2[[#This Row],[RIGHT]])</f>
        <v>Cou,urt,ite</v>
      </c>
      <c r="W84" s="7" t="str">
        <f>UPPER(Table2[[#This Row],[MID]])</f>
        <v>URT</v>
      </c>
      <c r="X84" s="7" t="str">
        <f>LOWER(Table2[[#This Row],[Full Name2]])</f>
        <v>courtney white</v>
      </c>
      <c r="Y84" s="7" t="str">
        <f>PROPER(Table2[[#This Row],[LOWER]])</f>
        <v>Courtney White</v>
      </c>
      <c r="Z84" s="7" t="str">
        <f>TRIM(Table2[[#This Row],[City]])</f>
        <v>Giza</v>
      </c>
      <c r="AA84" s="8">
        <f>LEN(Table2[[#This Row],[PROPER]])</f>
        <v>14</v>
      </c>
      <c r="AB84" s="5">
        <f t="shared" ca="1" si="3"/>
        <v>45776</v>
      </c>
      <c r="AC84" s="5">
        <f t="shared" si="4"/>
        <v>45717</v>
      </c>
      <c r="AD84" s="25">
        <f t="shared" ca="1" si="5"/>
        <v>45776.278505671296</v>
      </c>
      <c r="AE84" s="26">
        <f>EOMONTH(Table2[[#This Row],[Date]],1)</f>
        <v>45777</v>
      </c>
      <c r="AF84" s="11">
        <f>DATEDIF(Table2[[#This Row],[Date]],Table2[[#This Row],[EOMONTH]], "d")</f>
        <v>60</v>
      </c>
      <c r="AH84">
        <v>1</v>
      </c>
      <c r="AI84">
        <v>3</v>
      </c>
      <c r="AJ84">
        <v>2025</v>
      </c>
    </row>
    <row r="85" spans="1:36" ht="33.75" customHeight="1" x14ac:dyDescent="0.3">
      <c r="A85" s="17" t="s">
        <v>225</v>
      </c>
      <c r="B85" s="26">
        <v>45688</v>
      </c>
      <c r="C85" s="5" t="s">
        <v>0</v>
      </c>
      <c r="D85" s="6" t="s">
        <v>226</v>
      </c>
      <c r="E85" s="7">
        <v>37</v>
      </c>
      <c r="F85" s="7" t="s">
        <v>43</v>
      </c>
      <c r="G85" s="7" t="s">
        <v>60</v>
      </c>
      <c r="H85" s="7" t="s">
        <v>55</v>
      </c>
      <c r="I85" s="7" t="str">
        <f>VLOOKUP(Table2[[#This Row],[Product]],Table4[#All],2,0)</f>
        <v>Summer Wear</v>
      </c>
      <c r="J85" s="7">
        <v>2</v>
      </c>
      <c r="K85" s="7">
        <v>405</v>
      </c>
      <c r="L85" s="7">
        <v>0.05</v>
      </c>
      <c r="M85" s="7" t="s">
        <v>33</v>
      </c>
      <c r="N85" s="8" t="s">
        <v>34</v>
      </c>
      <c r="O85" s="4" t="str">
        <f>HLOOKUP(Table2[[#This Row],[Product]],lookUp!$A$20:$K$21,2,0)</f>
        <v>Summer Wear</v>
      </c>
      <c r="P85" s="8" t="str">
        <f>_xlfn.XLOOKUP(Table2[[#This Row],[Product]],Table4[Product],Table4[Category])</f>
        <v>Summer Wear</v>
      </c>
      <c r="Q85" s="6" t="s">
        <v>226</v>
      </c>
      <c r="R85" s="32" t="str">
        <f>LEFT(Table2[[#This Row],[Full Name2]], 3)</f>
        <v>Pat</v>
      </c>
      <c r="S85" s="7" t="str">
        <f>RIGHT(Table2[[#This Row],[Full Name2]],3)</f>
        <v>oll</v>
      </c>
      <c r="T85" s="7" t="str">
        <f>MID(Table2[[#This Row],[Full Name2]],3,3)</f>
        <v>tri</v>
      </c>
      <c r="U85" s="7" t="str">
        <f>CONCATENATE(Table2[[#This Row],[Full Name2]]," - ",Table2[[#This Row],[Department]])</f>
        <v>Patricia Carroll - Men</v>
      </c>
      <c r="V85" s="7" t="str">
        <f>_xlfn.TEXTJOIN(",",TRUE,Table2[[#This Row],[LEFT]],Table2[[#This Row],[MID]],Table2[[#This Row],[RIGHT]])</f>
        <v>Pat,tri,oll</v>
      </c>
      <c r="W85" s="7" t="str">
        <f>UPPER(Table2[[#This Row],[MID]])</f>
        <v>TRI</v>
      </c>
      <c r="X85" s="7" t="str">
        <f>LOWER(Table2[[#This Row],[Full Name2]])</f>
        <v>patricia carroll</v>
      </c>
      <c r="Y85" s="7" t="str">
        <f>PROPER(Table2[[#This Row],[LOWER]])</f>
        <v>Patricia Carroll</v>
      </c>
      <c r="Z85" s="7" t="str">
        <f>TRIM(Table2[[#This Row],[City]])</f>
        <v>Port Said</v>
      </c>
      <c r="AA85" s="8">
        <f>LEN(Table2[[#This Row],[PROPER]])</f>
        <v>16</v>
      </c>
      <c r="AB85" s="5">
        <f t="shared" ca="1" si="3"/>
        <v>45776</v>
      </c>
      <c r="AC85" s="5">
        <f t="shared" si="4"/>
        <v>45688</v>
      </c>
      <c r="AD85" s="25">
        <f t="shared" ca="1" si="5"/>
        <v>45776.278505671296</v>
      </c>
      <c r="AE85" s="26">
        <f>EOMONTH(Table2[[#This Row],[Date]],1)</f>
        <v>45716</v>
      </c>
      <c r="AF85" s="11">
        <f>DATEDIF(Table2[[#This Row],[Date]],Table2[[#This Row],[EOMONTH]], "d")</f>
        <v>28</v>
      </c>
      <c r="AH85">
        <v>31</v>
      </c>
      <c r="AI85">
        <v>1</v>
      </c>
      <c r="AJ85">
        <v>2025</v>
      </c>
    </row>
    <row r="86" spans="1:36" ht="33.75" customHeight="1" x14ac:dyDescent="0.3">
      <c r="A86" s="17" t="s">
        <v>227</v>
      </c>
      <c r="B86" s="26">
        <v>45684</v>
      </c>
      <c r="C86" s="5" t="s">
        <v>4</v>
      </c>
      <c r="D86" s="6" t="s">
        <v>228</v>
      </c>
      <c r="E86" s="7">
        <v>45</v>
      </c>
      <c r="F86" s="7" t="s">
        <v>29</v>
      </c>
      <c r="G86" s="7" t="s">
        <v>37</v>
      </c>
      <c r="H86" s="7" t="s">
        <v>84</v>
      </c>
      <c r="I86" s="7" t="str">
        <f>VLOOKUP(Table2[[#This Row],[Product]],Table4[#All],2,0)</f>
        <v>Fashion Accessories</v>
      </c>
      <c r="J86" s="7">
        <v>1</v>
      </c>
      <c r="K86" s="7">
        <v>325</v>
      </c>
      <c r="L86" s="7">
        <v>0.1</v>
      </c>
      <c r="M86" s="7" t="s">
        <v>33</v>
      </c>
      <c r="N86" s="8" t="s">
        <v>48</v>
      </c>
      <c r="O86" s="4" t="str">
        <f>HLOOKUP(Table2[[#This Row],[Product]],lookUp!$A$20:$K$21,2,0)</f>
        <v>Fashion Accessories</v>
      </c>
      <c r="P86" s="8" t="str">
        <f>_xlfn.XLOOKUP(Table2[[#This Row],[Product]],Table4[Product],Table4[Category])</f>
        <v>Fashion Accessories</v>
      </c>
      <c r="Q86" s="6" t="s">
        <v>228</v>
      </c>
      <c r="R86" s="32" t="str">
        <f>LEFT(Table2[[#This Row],[Full Name2]], 3)</f>
        <v>Law</v>
      </c>
      <c r="S86" s="7" t="str">
        <f>RIGHT(Table2[[#This Row],[Full Name2]],3)</f>
        <v>ges</v>
      </c>
      <c r="T86" s="7" t="str">
        <f>MID(Table2[[#This Row],[Full Name2]],3,3)</f>
        <v>wre</v>
      </c>
      <c r="U86" s="7" t="str">
        <f>CONCATENATE(Table2[[#This Row],[Full Name2]]," - ",Table2[[#This Row],[Department]])</f>
        <v>Lawrence Bridges - Kids</v>
      </c>
      <c r="V86" s="7" t="str">
        <f>_xlfn.TEXTJOIN(",",TRUE,Table2[[#This Row],[LEFT]],Table2[[#This Row],[MID]],Table2[[#This Row],[RIGHT]])</f>
        <v>Law,wre,ges</v>
      </c>
      <c r="W86" s="7" t="str">
        <f>UPPER(Table2[[#This Row],[MID]])</f>
        <v>WRE</v>
      </c>
      <c r="X86" s="7" t="str">
        <f>LOWER(Table2[[#This Row],[Full Name2]])</f>
        <v>lawrence bridges</v>
      </c>
      <c r="Y86" s="7" t="str">
        <f>PROPER(Table2[[#This Row],[LOWER]])</f>
        <v>Lawrence Bridges</v>
      </c>
      <c r="Z86" s="7" t="str">
        <f>TRIM(Table2[[#This Row],[City]])</f>
        <v>Hurghada</v>
      </c>
      <c r="AA86" s="8">
        <f>LEN(Table2[[#This Row],[PROPER]])</f>
        <v>16</v>
      </c>
      <c r="AB86" s="5">
        <f t="shared" ca="1" si="3"/>
        <v>45776</v>
      </c>
      <c r="AC86" s="5">
        <f t="shared" si="4"/>
        <v>45684</v>
      </c>
      <c r="AD86" s="25">
        <f t="shared" ca="1" si="5"/>
        <v>45776.278505671296</v>
      </c>
      <c r="AE86" s="26">
        <f>EOMONTH(Table2[[#This Row],[Date]],1)</f>
        <v>45716</v>
      </c>
      <c r="AF86" s="11">
        <f>DATEDIF(Table2[[#This Row],[Date]],Table2[[#This Row],[EOMONTH]], "d")</f>
        <v>32</v>
      </c>
      <c r="AH86">
        <v>27</v>
      </c>
      <c r="AI86">
        <v>1</v>
      </c>
      <c r="AJ86">
        <v>2025</v>
      </c>
    </row>
    <row r="87" spans="1:36" ht="33.75" customHeight="1" x14ac:dyDescent="0.3">
      <c r="A87" s="17" t="s">
        <v>229</v>
      </c>
      <c r="B87" s="26">
        <v>45427</v>
      </c>
      <c r="C87" s="5" t="s">
        <v>3</v>
      </c>
      <c r="D87" s="6" t="s">
        <v>230</v>
      </c>
      <c r="E87" s="7">
        <v>45</v>
      </c>
      <c r="F87" s="7" t="s">
        <v>29</v>
      </c>
      <c r="G87" s="7" t="s">
        <v>30</v>
      </c>
      <c r="H87" s="7" t="s">
        <v>51</v>
      </c>
      <c r="I87" s="7" t="str">
        <f>VLOOKUP(Table2[[#This Row],[Product]],Table4[#All],2,0)</f>
        <v>Formal Wear</v>
      </c>
      <c r="J87" s="7">
        <v>5</v>
      </c>
      <c r="K87" s="7">
        <v>426</v>
      </c>
      <c r="L87" s="7">
        <v>0.1</v>
      </c>
      <c r="M87" s="7" t="s">
        <v>33</v>
      </c>
      <c r="N87" s="8" t="s">
        <v>48</v>
      </c>
      <c r="O87" s="4" t="str">
        <f>HLOOKUP(Table2[[#This Row],[Product]],lookUp!$A$20:$K$21,2,0)</f>
        <v>Formal Wear</v>
      </c>
      <c r="P87" s="8" t="str">
        <f>_xlfn.XLOOKUP(Table2[[#This Row],[Product]],Table4[Product],Table4[Category])</f>
        <v>Formal Wear</v>
      </c>
      <c r="Q87" s="6" t="s">
        <v>230</v>
      </c>
      <c r="R87" s="32" t="str">
        <f>LEFT(Table2[[#This Row],[Full Name2]], 3)</f>
        <v>Tin</v>
      </c>
      <c r="S87" s="7" t="str">
        <f>RIGHT(Table2[[#This Row],[Full Name2]],3)</f>
        <v>ker</v>
      </c>
      <c r="T87" s="7" t="str">
        <f>MID(Table2[[#This Row],[Full Name2]],3,3)</f>
        <v xml:space="preserve">na </v>
      </c>
      <c r="U87" s="7" t="str">
        <f>CONCATENATE(Table2[[#This Row],[Full Name2]]," - ",Table2[[#This Row],[Department]])</f>
        <v>Tina Barker - Kids</v>
      </c>
      <c r="V87" s="7" t="str">
        <f>_xlfn.TEXTJOIN(",",TRUE,Table2[[#This Row],[LEFT]],Table2[[#This Row],[MID]],Table2[[#This Row],[RIGHT]])</f>
        <v>Tin,na ,ker</v>
      </c>
      <c r="W87" s="7" t="str">
        <f>UPPER(Table2[[#This Row],[MID]])</f>
        <v xml:space="preserve">NA </v>
      </c>
      <c r="X87" s="7" t="str">
        <f>LOWER(Table2[[#This Row],[Full Name2]])</f>
        <v>tina barker</v>
      </c>
      <c r="Y87" s="7" t="str">
        <f>PROPER(Table2[[#This Row],[LOWER]])</f>
        <v>Tina Barker</v>
      </c>
      <c r="Z87" s="7" t="str">
        <f>TRIM(Table2[[#This Row],[City]])</f>
        <v>Mansoura</v>
      </c>
      <c r="AA87" s="8">
        <f>LEN(Table2[[#This Row],[PROPER]])</f>
        <v>11</v>
      </c>
      <c r="AB87" s="5">
        <f t="shared" ca="1" si="3"/>
        <v>45776</v>
      </c>
      <c r="AC87" s="5">
        <f t="shared" si="4"/>
        <v>45427</v>
      </c>
      <c r="AD87" s="25">
        <f t="shared" ca="1" si="5"/>
        <v>45776.278505671296</v>
      </c>
      <c r="AE87" s="26">
        <f>EOMONTH(Table2[[#This Row],[Date]],1)</f>
        <v>45473</v>
      </c>
      <c r="AF87" s="11">
        <f>DATEDIF(Table2[[#This Row],[Date]],Table2[[#This Row],[EOMONTH]], "d")</f>
        <v>46</v>
      </c>
      <c r="AH87">
        <v>15</v>
      </c>
      <c r="AI87">
        <v>5</v>
      </c>
      <c r="AJ87">
        <v>2024</v>
      </c>
    </row>
    <row r="88" spans="1:36" ht="33.75" customHeight="1" x14ac:dyDescent="0.3">
      <c r="A88" s="17" t="s">
        <v>231</v>
      </c>
      <c r="B88" s="26">
        <v>45544</v>
      </c>
      <c r="C88" s="5" t="s">
        <v>4</v>
      </c>
      <c r="D88" s="6" t="s">
        <v>232</v>
      </c>
      <c r="E88" s="7">
        <v>56</v>
      </c>
      <c r="F88" s="7" t="s">
        <v>29</v>
      </c>
      <c r="G88" s="7" t="s">
        <v>60</v>
      </c>
      <c r="H88" s="7" t="s">
        <v>38</v>
      </c>
      <c r="I88" s="7" t="str">
        <f>VLOOKUP(Table2[[#This Row],[Product]],Table4[#All],2,0)</f>
        <v>Casual Wear</v>
      </c>
      <c r="J88" s="7">
        <v>3</v>
      </c>
      <c r="K88" s="7">
        <v>242</v>
      </c>
      <c r="L88" s="7">
        <v>0</v>
      </c>
      <c r="M88" s="7" t="s">
        <v>57</v>
      </c>
      <c r="N88" s="8" t="s">
        <v>48</v>
      </c>
      <c r="O88" s="4" t="str">
        <f>HLOOKUP(Table2[[#This Row],[Product]],lookUp!$A$20:$K$21,2,0)</f>
        <v>Casual Wear</v>
      </c>
      <c r="P88" s="8" t="str">
        <f>_xlfn.XLOOKUP(Table2[[#This Row],[Product]],Table4[Product],Table4[Category])</f>
        <v>Casual Wear</v>
      </c>
      <c r="Q88" s="6" t="s">
        <v>232</v>
      </c>
      <c r="R88" s="32" t="str">
        <f>LEFT(Table2[[#This Row],[Full Name2]], 3)</f>
        <v>Alb</v>
      </c>
      <c r="S88" s="7" t="str">
        <f>RIGHT(Table2[[#This Row],[Full Name2]],3)</f>
        <v>ott</v>
      </c>
      <c r="T88" s="7" t="str">
        <f>MID(Table2[[#This Row],[Full Name2]],3,3)</f>
        <v>ber</v>
      </c>
      <c r="U88" s="7" t="str">
        <f>CONCATENATE(Table2[[#This Row],[Full Name2]]," - ",Table2[[#This Row],[Department]])</f>
        <v>Albert Elliott - Kids</v>
      </c>
      <c r="V88" s="7" t="str">
        <f>_xlfn.TEXTJOIN(",",TRUE,Table2[[#This Row],[LEFT]],Table2[[#This Row],[MID]],Table2[[#This Row],[RIGHT]])</f>
        <v>Alb,ber,ott</v>
      </c>
      <c r="W88" s="7" t="str">
        <f>UPPER(Table2[[#This Row],[MID]])</f>
        <v>BER</v>
      </c>
      <c r="X88" s="7" t="str">
        <f>LOWER(Table2[[#This Row],[Full Name2]])</f>
        <v>albert elliott</v>
      </c>
      <c r="Y88" s="7" t="str">
        <f>PROPER(Table2[[#This Row],[LOWER]])</f>
        <v>Albert Elliott</v>
      </c>
      <c r="Z88" s="7" t="str">
        <f>TRIM(Table2[[#This Row],[City]])</f>
        <v>Port Said</v>
      </c>
      <c r="AA88" s="8">
        <f>LEN(Table2[[#This Row],[PROPER]])</f>
        <v>14</v>
      </c>
      <c r="AB88" s="5">
        <f t="shared" ca="1" si="3"/>
        <v>45776</v>
      </c>
      <c r="AC88" s="5">
        <f t="shared" si="4"/>
        <v>45544</v>
      </c>
      <c r="AD88" s="25">
        <f t="shared" ca="1" si="5"/>
        <v>45776.278505671296</v>
      </c>
      <c r="AE88" s="26">
        <f>EOMONTH(Table2[[#This Row],[Date]],1)</f>
        <v>45596</v>
      </c>
      <c r="AF88" s="11">
        <f>DATEDIF(Table2[[#This Row],[Date]],Table2[[#This Row],[EOMONTH]], "d")</f>
        <v>52</v>
      </c>
      <c r="AH88">
        <v>9</v>
      </c>
      <c r="AI88">
        <v>9</v>
      </c>
      <c r="AJ88">
        <v>2024</v>
      </c>
    </row>
    <row r="89" spans="1:36" ht="33.75" customHeight="1" x14ac:dyDescent="0.3">
      <c r="A89" s="17" t="s">
        <v>233</v>
      </c>
      <c r="B89" s="26">
        <v>45652</v>
      </c>
      <c r="C89" s="5" t="s">
        <v>6</v>
      </c>
      <c r="D89" s="6" t="s">
        <v>234</v>
      </c>
      <c r="E89" s="7">
        <v>43</v>
      </c>
      <c r="F89" s="7" t="s">
        <v>29</v>
      </c>
      <c r="G89" s="7" t="s">
        <v>37</v>
      </c>
      <c r="H89" s="7" t="s">
        <v>51</v>
      </c>
      <c r="I89" s="7" t="str">
        <f>VLOOKUP(Table2[[#This Row],[Product]],Table4[#All],2,0)</f>
        <v>Formal Wear</v>
      </c>
      <c r="J89" s="7">
        <v>1</v>
      </c>
      <c r="K89" s="7">
        <v>769</v>
      </c>
      <c r="L89" s="7">
        <v>0.05</v>
      </c>
      <c r="M89" s="7" t="s">
        <v>33</v>
      </c>
      <c r="N89" s="8" t="s">
        <v>48</v>
      </c>
      <c r="O89" s="4" t="str">
        <f>HLOOKUP(Table2[[#This Row],[Product]],lookUp!$A$20:$K$21,2,0)</f>
        <v>Formal Wear</v>
      </c>
      <c r="P89" s="8" t="str">
        <f>_xlfn.XLOOKUP(Table2[[#This Row],[Product]],Table4[Product],Table4[Category])</f>
        <v>Formal Wear</v>
      </c>
      <c r="Q89" s="6" t="s">
        <v>234</v>
      </c>
      <c r="R89" s="32" t="str">
        <f>LEFT(Table2[[#This Row],[Full Name2]], 3)</f>
        <v>Gre</v>
      </c>
      <c r="S89" s="7" t="str">
        <f>RIGHT(Table2[[#This Row],[Full Name2]],3)</f>
        <v>ens</v>
      </c>
      <c r="T89" s="7" t="str">
        <f>MID(Table2[[#This Row],[Full Name2]],3,3)</f>
        <v>ego</v>
      </c>
      <c r="U89" s="7" t="str">
        <f>CONCATENATE(Table2[[#This Row],[Full Name2]]," - ",Table2[[#This Row],[Department]])</f>
        <v>Gregory Owens - Kids</v>
      </c>
      <c r="V89" s="7" t="str">
        <f>_xlfn.TEXTJOIN(",",TRUE,Table2[[#This Row],[LEFT]],Table2[[#This Row],[MID]],Table2[[#This Row],[RIGHT]])</f>
        <v>Gre,ego,ens</v>
      </c>
      <c r="W89" s="7" t="str">
        <f>UPPER(Table2[[#This Row],[MID]])</f>
        <v>EGO</v>
      </c>
      <c r="X89" s="7" t="str">
        <f>LOWER(Table2[[#This Row],[Full Name2]])</f>
        <v>gregory owens</v>
      </c>
      <c r="Y89" s="7" t="str">
        <f>PROPER(Table2[[#This Row],[LOWER]])</f>
        <v>Gregory Owens</v>
      </c>
      <c r="Z89" s="7" t="str">
        <f>TRIM(Table2[[#This Row],[City]])</f>
        <v>Hurghada</v>
      </c>
      <c r="AA89" s="8">
        <f>LEN(Table2[[#This Row],[PROPER]])</f>
        <v>13</v>
      </c>
      <c r="AB89" s="5">
        <f t="shared" ca="1" si="3"/>
        <v>45776</v>
      </c>
      <c r="AC89" s="5">
        <f t="shared" si="4"/>
        <v>45652</v>
      </c>
      <c r="AD89" s="25">
        <f t="shared" ca="1" si="5"/>
        <v>45776.278505671296</v>
      </c>
      <c r="AE89" s="26">
        <f>EOMONTH(Table2[[#This Row],[Date]],1)</f>
        <v>45688</v>
      </c>
      <c r="AF89" s="11">
        <f>DATEDIF(Table2[[#This Row],[Date]],Table2[[#This Row],[EOMONTH]], "d")</f>
        <v>36</v>
      </c>
      <c r="AH89">
        <v>26</v>
      </c>
      <c r="AI89">
        <v>12</v>
      </c>
      <c r="AJ89">
        <v>2024</v>
      </c>
    </row>
    <row r="90" spans="1:36" ht="33.75" customHeight="1" x14ac:dyDescent="0.3">
      <c r="A90" s="17" t="s">
        <v>235</v>
      </c>
      <c r="B90" s="26">
        <v>45656</v>
      </c>
      <c r="C90" s="5" t="s">
        <v>4</v>
      </c>
      <c r="D90" s="6" t="s">
        <v>236</v>
      </c>
      <c r="E90" s="7">
        <v>40</v>
      </c>
      <c r="F90" s="7" t="s">
        <v>43</v>
      </c>
      <c r="G90" s="7" t="s">
        <v>64</v>
      </c>
      <c r="H90" s="7" t="s">
        <v>45</v>
      </c>
      <c r="I90" s="7" t="str">
        <f>VLOOKUP(Table2[[#This Row],[Product]],Table4[#All],2,0)</f>
        <v>Sportswear</v>
      </c>
      <c r="J90" s="7">
        <v>4</v>
      </c>
      <c r="K90" s="7">
        <v>529</v>
      </c>
      <c r="L90" s="7">
        <v>0.05</v>
      </c>
      <c r="M90" s="7" t="s">
        <v>47</v>
      </c>
      <c r="N90" s="8" t="s">
        <v>34</v>
      </c>
      <c r="O90" s="4" t="str">
        <f>HLOOKUP(Table2[[#This Row],[Product]],lookUp!$A$20:$K$21,2,0)</f>
        <v>Sportswear</v>
      </c>
      <c r="P90" s="8" t="str">
        <f>_xlfn.XLOOKUP(Table2[[#This Row],[Product]],Table4[Product],Table4[Category])</f>
        <v>Sportswear</v>
      </c>
      <c r="Q90" s="6" t="s">
        <v>236</v>
      </c>
      <c r="R90" s="32" t="str">
        <f>LEFT(Table2[[#This Row],[Full Name2]], 3)</f>
        <v>And</v>
      </c>
      <c r="S90" s="7" t="str">
        <f>RIGHT(Table2[[#This Row],[Full Name2]],3)</f>
        <v>ams</v>
      </c>
      <c r="T90" s="7" t="str">
        <f>MID(Table2[[#This Row],[Full Name2]],3,3)</f>
        <v>dre</v>
      </c>
      <c r="U90" s="7" t="str">
        <f>CONCATENATE(Table2[[#This Row],[Full Name2]]," - ",Table2[[#This Row],[Department]])</f>
        <v>Andrew Williams - Men</v>
      </c>
      <c r="V90" s="7" t="str">
        <f>_xlfn.TEXTJOIN(",",TRUE,Table2[[#This Row],[LEFT]],Table2[[#This Row],[MID]],Table2[[#This Row],[RIGHT]])</f>
        <v>And,dre,ams</v>
      </c>
      <c r="W90" s="7" t="str">
        <f>UPPER(Table2[[#This Row],[MID]])</f>
        <v>DRE</v>
      </c>
      <c r="X90" s="7" t="str">
        <f>LOWER(Table2[[#This Row],[Full Name2]])</f>
        <v>andrew williams</v>
      </c>
      <c r="Y90" s="7" t="str">
        <f>PROPER(Table2[[#This Row],[LOWER]])</f>
        <v>Andrew Williams</v>
      </c>
      <c r="Z90" s="7" t="str">
        <f>TRIM(Table2[[#This Row],[City]])</f>
        <v>Cairo</v>
      </c>
      <c r="AA90" s="8">
        <f>LEN(Table2[[#This Row],[PROPER]])</f>
        <v>15</v>
      </c>
      <c r="AB90" s="5">
        <f t="shared" ca="1" si="3"/>
        <v>45776</v>
      </c>
      <c r="AC90" s="5">
        <f t="shared" si="4"/>
        <v>45656</v>
      </c>
      <c r="AD90" s="25">
        <f t="shared" ca="1" si="5"/>
        <v>45776.278505671296</v>
      </c>
      <c r="AE90" s="26">
        <f>EOMONTH(Table2[[#This Row],[Date]],1)</f>
        <v>45688</v>
      </c>
      <c r="AF90" s="11">
        <f>DATEDIF(Table2[[#This Row],[Date]],Table2[[#This Row],[EOMONTH]], "d")</f>
        <v>32</v>
      </c>
      <c r="AH90">
        <v>30</v>
      </c>
      <c r="AI90">
        <v>12</v>
      </c>
      <c r="AJ90">
        <v>2024</v>
      </c>
    </row>
    <row r="91" spans="1:36" ht="33.75" customHeight="1" x14ac:dyDescent="0.3">
      <c r="A91" s="17" t="s">
        <v>237</v>
      </c>
      <c r="B91" s="26">
        <v>45501</v>
      </c>
      <c r="C91" s="5" t="s">
        <v>1</v>
      </c>
      <c r="D91" s="6" t="s">
        <v>238</v>
      </c>
      <c r="E91" s="7">
        <v>20</v>
      </c>
      <c r="F91" s="7" t="s">
        <v>43</v>
      </c>
      <c r="G91" s="7" t="s">
        <v>30</v>
      </c>
      <c r="H91" s="7" t="s">
        <v>31</v>
      </c>
      <c r="I91" s="7" t="str">
        <f>VLOOKUP(Table2[[#This Row],[Product]],Table4[#All],2,0)</f>
        <v>Winter Wear</v>
      </c>
      <c r="J91" s="7">
        <v>1</v>
      </c>
      <c r="K91" s="7">
        <v>370</v>
      </c>
      <c r="L91" s="7">
        <v>0.15</v>
      </c>
      <c r="M91" s="7" t="s">
        <v>33</v>
      </c>
      <c r="N91" s="8" t="s">
        <v>34</v>
      </c>
      <c r="O91" s="4" t="str">
        <f>HLOOKUP(Table2[[#This Row],[Product]],lookUp!$A$20:$K$21,2,0)</f>
        <v>Winter Wear</v>
      </c>
      <c r="P91" s="8" t="str">
        <f>_xlfn.XLOOKUP(Table2[[#This Row],[Product]],Table4[Product],Table4[Category])</f>
        <v>Winter Wear</v>
      </c>
      <c r="Q91" s="6" t="s">
        <v>238</v>
      </c>
      <c r="R91" s="32" t="str">
        <f>LEFT(Table2[[#This Row],[Full Name2]], 3)</f>
        <v>Pet</v>
      </c>
      <c r="S91" s="7" t="str">
        <f>RIGHT(Table2[[#This Row],[Full Name2]],3)</f>
        <v>son</v>
      </c>
      <c r="T91" s="7" t="str">
        <f>MID(Table2[[#This Row],[Full Name2]],3,3)</f>
        <v>ter</v>
      </c>
      <c r="U91" s="7" t="str">
        <f>CONCATENATE(Table2[[#This Row],[Full Name2]]," - ",Table2[[#This Row],[Department]])</f>
        <v>Peter Benson - Men</v>
      </c>
      <c r="V91" s="7" t="str">
        <f>_xlfn.TEXTJOIN(",",TRUE,Table2[[#This Row],[LEFT]],Table2[[#This Row],[MID]],Table2[[#This Row],[RIGHT]])</f>
        <v>Pet,ter,son</v>
      </c>
      <c r="W91" s="7" t="str">
        <f>UPPER(Table2[[#This Row],[MID]])</f>
        <v>TER</v>
      </c>
      <c r="X91" s="7" t="str">
        <f>LOWER(Table2[[#This Row],[Full Name2]])</f>
        <v>peter benson</v>
      </c>
      <c r="Y91" s="7" t="str">
        <f>PROPER(Table2[[#This Row],[LOWER]])</f>
        <v>Peter Benson</v>
      </c>
      <c r="Z91" s="7" t="str">
        <f>TRIM(Table2[[#This Row],[City]])</f>
        <v>Mansoura</v>
      </c>
      <c r="AA91" s="8">
        <f>LEN(Table2[[#This Row],[PROPER]])</f>
        <v>12</v>
      </c>
      <c r="AB91" s="5">
        <f t="shared" ca="1" si="3"/>
        <v>45776</v>
      </c>
      <c r="AC91" s="5">
        <f t="shared" si="4"/>
        <v>45501</v>
      </c>
      <c r="AD91" s="25">
        <f t="shared" ca="1" si="5"/>
        <v>45776.278505671296</v>
      </c>
      <c r="AE91" s="26">
        <f>EOMONTH(Table2[[#This Row],[Date]],1)</f>
        <v>45535</v>
      </c>
      <c r="AF91" s="11">
        <f>DATEDIF(Table2[[#This Row],[Date]],Table2[[#This Row],[EOMONTH]], "d")</f>
        <v>34</v>
      </c>
      <c r="AH91">
        <v>28</v>
      </c>
      <c r="AI91">
        <v>7</v>
      </c>
      <c r="AJ91">
        <v>2024</v>
      </c>
    </row>
    <row r="92" spans="1:36" ht="33.75" customHeight="1" x14ac:dyDescent="0.3">
      <c r="A92" s="17" t="s">
        <v>239</v>
      </c>
      <c r="B92" s="26">
        <v>45425</v>
      </c>
      <c r="C92" s="5" t="s">
        <v>4</v>
      </c>
      <c r="D92" s="6" t="s">
        <v>240</v>
      </c>
      <c r="E92" s="7">
        <v>53</v>
      </c>
      <c r="F92" s="7" t="s">
        <v>43</v>
      </c>
      <c r="G92" s="7" t="s">
        <v>103</v>
      </c>
      <c r="H92" s="7" t="s">
        <v>31</v>
      </c>
      <c r="I92" s="7" t="str">
        <f>VLOOKUP(Table2[[#This Row],[Product]],Table4[#All],2,0)</f>
        <v>Winter Wear</v>
      </c>
      <c r="J92" s="7">
        <v>2</v>
      </c>
      <c r="K92" s="7">
        <v>1176</v>
      </c>
      <c r="L92" s="7">
        <v>0.2</v>
      </c>
      <c r="M92" s="7" t="s">
        <v>57</v>
      </c>
      <c r="N92" s="8" t="s">
        <v>40</v>
      </c>
      <c r="O92" s="4" t="str">
        <f>HLOOKUP(Table2[[#This Row],[Product]],lookUp!$A$20:$K$21,2,0)</f>
        <v>Winter Wear</v>
      </c>
      <c r="P92" s="8" t="str">
        <f>_xlfn.XLOOKUP(Table2[[#This Row],[Product]],Table4[Product],Table4[Category])</f>
        <v>Winter Wear</v>
      </c>
      <c r="Q92" s="6" t="s">
        <v>240</v>
      </c>
      <c r="R92" s="32" t="str">
        <f>LEFT(Table2[[#This Row],[Full Name2]], 3)</f>
        <v>Mon</v>
      </c>
      <c r="S92" s="7" t="str">
        <f>RIGHT(Table2[[#This Row],[Full Name2]],3)</f>
        <v>ega</v>
      </c>
      <c r="T92" s="7" t="str">
        <f>MID(Table2[[#This Row],[Full Name2]],3,3)</f>
        <v>nic</v>
      </c>
      <c r="U92" s="7" t="str">
        <f>CONCATENATE(Table2[[#This Row],[Full Name2]]," - ",Table2[[#This Row],[Department]])</f>
        <v>Monica Vega - Women</v>
      </c>
      <c r="V92" s="7" t="str">
        <f>_xlfn.TEXTJOIN(",",TRUE,Table2[[#This Row],[LEFT]],Table2[[#This Row],[MID]],Table2[[#This Row],[RIGHT]])</f>
        <v>Mon,nic,ega</v>
      </c>
      <c r="W92" s="7" t="str">
        <f>UPPER(Table2[[#This Row],[MID]])</f>
        <v>NIC</v>
      </c>
      <c r="X92" s="7" t="str">
        <f>LOWER(Table2[[#This Row],[Full Name2]])</f>
        <v>monica vega</v>
      </c>
      <c r="Y92" s="7" t="str">
        <f>PROPER(Table2[[#This Row],[LOWER]])</f>
        <v>Monica Vega</v>
      </c>
      <c r="Z92" s="7" t="str">
        <f>TRIM(Table2[[#This Row],[City]])</f>
        <v>Sharm El-Sheikh</v>
      </c>
      <c r="AA92" s="8">
        <f>LEN(Table2[[#This Row],[PROPER]])</f>
        <v>11</v>
      </c>
      <c r="AB92" s="5">
        <f t="shared" ca="1" si="3"/>
        <v>45776</v>
      </c>
      <c r="AC92" s="5">
        <f t="shared" si="4"/>
        <v>45425</v>
      </c>
      <c r="AD92" s="25">
        <f t="shared" ca="1" si="5"/>
        <v>45776.278505671296</v>
      </c>
      <c r="AE92" s="26">
        <f>EOMONTH(Table2[[#This Row],[Date]],1)</f>
        <v>45473</v>
      </c>
      <c r="AF92" s="11">
        <f>DATEDIF(Table2[[#This Row],[Date]],Table2[[#This Row],[EOMONTH]], "d")</f>
        <v>48</v>
      </c>
      <c r="AH92">
        <v>13</v>
      </c>
      <c r="AI92">
        <v>5</v>
      </c>
      <c r="AJ92">
        <v>2024</v>
      </c>
    </row>
    <row r="93" spans="1:36" ht="33.75" customHeight="1" x14ac:dyDescent="0.3">
      <c r="A93" s="17" t="s">
        <v>241</v>
      </c>
      <c r="B93" s="26">
        <v>45620</v>
      </c>
      <c r="C93" s="5" t="s">
        <v>1</v>
      </c>
      <c r="D93" s="6" t="s">
        <v>242</v>
      </c>
      <c r="E93" s="7">
        <v>25</v>
      </c>
      <c r="F93" s="7" t="s">
        <v>43</v>
      </c>
      <c r="G93" s="7" t="s">
        <v>81</v>
      </c>
      <c r="H93" s="7" t="s">
        <v>55</v>
      </c>
      <c r="I93" s="7" t="str">
        <f>VLOOKUP(Table2[[#This Row],[Product]],Table4[#All],2,0)</f>
        <v>Summer Wear</v>
      </c>
      <c r="J93" s="7">
        <v>1</v>
      </c>
      <c r="K93" s="7">
        <v>1079</v>
      </c>
      <c r="L93" s="7">
        <v>0</v>
      </c>
      <c r="M93" s="7" t="s">
        <v>47</v>
      </c>
      <c r="N93" s="8" t="s">
        <v>48</v>
      </c>
      <c r="O93" s="4" t="str">
        <f>HLOOKUP(Table2[[#This Row],[Product]],lookUp!$A$20:$K$21,2,0)</f>
        <v>Summer Wear</v>
      </c>
      <c r="P93" s="8" t="str">
        <f>_xlfn.XLOOKUP(Table2[[#This Row],[Product]],Table4[Product],Table4[Category])</f>
        <v>Summer Wear</v>
      </c>
      <c r="Q93" s="6" t="s">
        <v>242</v>
      </c>
      <c r="R93" s="32" t="str">
        <f>LEFT(Table2[[#This Row],[Full Name2]], 3)</f>
        <v>Dav</v>
      </c>
      <c r="S93" s="7" t="str">
        <f>RIGHT(Table2[[#This Row],[Full Name2]],3)</f>
        <v>ore</v>
      </c>
      <c r="T93" s="7" t="str">
        <f>MID(Table2[[#This Row],[Full Name2]],3,3)</f>
        <v>vid</v>
      </c>
      <c r="U93" s="7" t="str">
        <f>CONCATENATE(Table2[[#This Row],[Full Name2]]," - ",Table2[[#This Row],[Department]])</f>
        <v>David Moore - Kids</v>
      </c>
      <c r="V93" s="7" t="str">
        <f>_xlfn.TEXTJOIN(",",TRUE,Table2[[#This Row],[LEFT]],Table2[[#This Row],[MID]],Table2[[#This Row],[RIGHT]])</f>
        <v>Dav,vid,ore</v>
      </c>
      <c r="W93" s="7" t="str">
        <f>UPPER(Table2[[#This Row],[MID]])</f>
        <v>VID</v>
      </c>
      <c r="X93" s="7" t="str">
        <f>LOWER(Table2[[#This Row],[Full Name2]])</f>
        <v>david moore</v>
      </c>
      <c r="Y93" s="7" t="str">
        <f>PROPER(Table2[[#This Row],[LOWER]])</f>
        <v>David Moore</v>
      </c>
      <c r="Z93" s="7" t="str">
        <f>TRIM(Table2[[#This Row],[City]])</f>
        <v>Asyut</v>
      </c>
      <c r="AA93" s="8">
        <f>LEN(Table2[[#This Row],[PROPER]])</f>
        <v>11</v>
      </c>
      <c r="AB93" s="5">
        <f t="shared" ca="1" si="3"/>
        <v>45776</v>
      </c>
      <c r="AC93" s="5">
        <f t="shared" si="4"/>
        <v>45620</v>
      </c>
      <c r="AD93" s="25">
        <f t="shared" ca="1" si="5"/>
        <v>45776.278505671296</v>
      </c>
      <c r="AE93" s="26">
        <f>EOMONTH(Table2[[#This Row],[Date]],1)</f>
        <v>45657</v>
      </c>
      <c r="AF93" s="11">
        <f>DATEDIF(Table2[[#This Row],[Date]],Table2[[#This Row],[EOMONTH]], "d")</f>
        <v>37</v>
      </c>
      <c r="AH93">
        <v>24</v>
      </c>
      <c r="AI93">
        <v>11</v>
      </c>
      <c r="AJ93">
        <v>2024</v>
      </c>
    </row>
    <row r="94" spans="1:36" ht="33.75" customHeight="1" x14ac:dyDescent="0.3">
      <c r="A94" s="17" t="s">
        <v>243</v>
      </c>
      <c r="B94" s="26">
        <v>45720</v>
      </c>
      <c r="C94" s="5" t="s">
        <v>2</v>
      </c>
      <c r="D94" s="6" t="s">
        <v>244</v>
      </c>
      <c r="E94" s="7">
        <v>57</v>
      </c>
      <c r="F94" s="7" t="s">
        <v>43</v>
      </c>
      <c r="G94" s="7" t="s">
        <v>44</v>
      </c>
      <c r="H94" s="7" t="s">
        <v>51</v>
      </c>
      <c r="I94" s="7" t="str">
        <f>VLOOKUP(Table2[[#This Row],[Product]],Table4[#All],2,0)</f>
        <v>Formal Wear</v>
      </c>
      <c r="J94" s="7">
        <v>1</v>
      </c>
      <c r="K94" s="7">
        <v>229</v>
      </c>
      <c r="L94" s="7">
        <v>0.2</v>
      </c>
      <c r="M94" s="7" t="s">
        <v>47</v>
      </c>
      <c r="N94" s="8" t="s">
        <v>40</v>
      </c>
      <c r="O94" s="4" t="str">
        <f>HLOOKUP(Table2[[#This Row],[Product]],lookUp!$A$20:$K$21,2,0)</f>
        <v>Formal Wear</v>
      </c>
      <c r="P94" s="8" t="str">
        <f>_xlfn.XLOOKUP(Table2[[#This Row],[Product]],Table4[Product],Table4[Category])</f>
        <v>Formal Wear</v>
      </c>
      <c r="Q94" s="6" t="s">
        <v>244</v>
      </c>
      <c r="R94" s="32" t="str">
        <f>LEFT(Table2[[#This Row],[Full Name2]], 3)</f>
        <v>Tim</v>
      </c>
      <c r="S94" s="7" t="str">
        <f>RIGHT(Table2[[#This Row],[Full Name2]],3)</f>
        <v>rez</v>
      </c>
      <c r="T94" s="7" t="str">
        <f>MID(Table2[[#This Row],[Full Name2]],3,3)</f>
        <v>mot</v>
      </c>
      <c r="U94" s="7" t="str">
        <f>CONCATENATE(Table2[[#This Row],[Full Name2]]," - ",Table2[[#This Row],[Department]])</f>
        <v>Timothy Perez - Women</v>
      </c>
      <c r="V94" s="7" t="str">
        <f>_xlfn.TEXTJOIN(",",TRUE,Table2[[#This Row],[LEFT]],Table2[[#This Row],[MID]],Table2[[#This Row],[RIGHT]])</f>
        <v>Tim,mot,rez</v>
      </c>
      <c r="W94" s="7" t="str">
        <f>UPPER(Table2[[#This Row],[MID]])</f>
        <v>MOT</v>
      </c>
      <c r="X94" s="7" t="str">
        <f>LOWER(Table2[[#This Row],[Full Name2]])</f>
        <v>timothy perez</v>
      </c>
      <c r="Y94" s="7" t="str">
        <f>PROPER(Table2[[#This Row],[LOWER]])</f>
        <v>Timothy Perez</v>
      </c>
      <c r="Z94" s="7" t="str">
        <f>TRIM(Table2[[#This Row],[City]])</f>
        <v>Alexandria</v>
      </c>
      <c r="AA94" s="8">
        <f>LEN(Table2[[#This Row],[PROPER]])</f>
        <v>13</v>
      </c>
      <c r="AB94" s="5">
        <f t="shared" ca="1" si="3"/>
        <v>45776</v>
      </c>
      <c r="AC94" s="5">
        <f t="shared" si="4"/>
        <v>45720</v>
      </c>
      <c r="AD94" s="25">
        <f t="shared" ca="1" si="5"/>
        <v>45776.278505671296</v>
      </c>
      <c r="AE94" s="26">
        <f>EOMONTH(Table2[[#This Row],[Date]],1)</f>
        <v>45777</v>
      </c>
      <c r="AF94" s="11">
        <f>DATEDIF(Table2[[#This Row],[Date]],Table2[[#This Row],[EOMONTH]], "d")</f>
        <v>57</v>
      </c>
      <c r="AH94">
        <v>4</v>
      </c>
      <c r="AI94">
        <v>3</v>
      </c>
      <c r="AJ94">
        <v>2025</v>
      </c>
    </row>
    <row r="95" spans="1:36" ht="33.75" customHeight="1" x14ac:dyDescent="0.3">
      <c r="A95" s="17" t="s">
        <v>245</v>
      </c>
      <c r="B95" s="26">
        <v>45420</v>
      </c>
      <c r="C95" s="5" t="s">
        <v>3</v>
      </c>
      <c r="D95" s="6" t="s">
        <v>246</v>
      </c>
      <c r="E95" s="7">
        <v>22</v>
      </c>
      <c r="F95" s="7" t="s">
        <v>29</v>
      </c>
      <c r="G95" s="7" t="s">
        <v>70</v>
      </c>
      <c r="H95" s="7" t="s">
        <v>100</v>
      </c>
      <c r="I95" s="7" t="str">
        <f>VLOOKUP(Table2[[#This Row],[Product]],Table4[#All],2,0)</f>
        <v>Formal Wear</v>
      </c>
      <c r="J95" s="7">
        <v>4</v>
      </c>
      <c r="K95" s="7">
        <v>266</v>
      </c>
      <c r="L95" s="7">
        <v>0.05</v>
      </c>
      <c r="M95" s="7" t="s">
        <v>47</v>
      </c>
      <c r="N95" s="8" t="s">
        <v>34</v>
      </c>
      <c r="O95" s="4" t="str">
        <f>HLOOKUP(Table2[[#This Row],[Product]],lookUp!$A$20:$K$21,2,0)</f>
        <v>Formal Wear</v>
      </c>
      <c r="P95" s="8" t="str">
        <f>_xlfn.XLOOKUP(Table2[[#This Row],[Product]],Table4[Product],Table4[Category])</f>
        <v>Formal Wear</v>
      </c>
      <c r="Q95" s="6" t="s">
        <v>246</v>
      </c>
      <c r="R95" s="32" t="str">
        <f>LEFT(Table2[[#This Row],[Full Name2]], 3)</f>
        <v>Rob</v>
      </c>
      <c r="S95" s="7" t="str">
        <f>RIGHT(Table2[[#This Row],[Full Name2]],3)</f>
        <v>lez</v>
      </c>
      <c r="T95" s="7" t="str">
        <f>MID(Table2[[#This Row],[Full Name2]],3,3)</f>
        <v>ber</v>
      </c>
      <c r="U95" s="7" t="str">
        <f>CONCATENATE(Table2[[#This Row],[Full Name2]]," - ",Table2[[#This Row],[Department]])</f>
        <v>Robert Velez - Men</v>
      </c>
      <c r="V95" s="7" t="str">
        <f>_xlfn.TEXTJOIN(",",TRUE,Table2[[#This Row],[LEFT]],Table2[[#This Row],[MID]],Table2[[#This Row],[RIGHT]])</f>
        <v>Rob,ber,lez</v>
      </c>
      <c r="W95" s="7" t="str">
        <f>UPPER(Table2[[#This Row],[MID]])</f>
        <v>BER</v>
      </c>
      <c r="X95" s="7" t="str">
        <f>LOWER(Table2[[#This Row],[Full Name2]])</f>
        <v>robert velez</v>
      </c>
      <c r="Y95" s="7" t="str">
        <f>PROPER(Table2[[#This Row],[LOWER]])</f>
        <v>Robert Velez</v>
      </c>
      <c r="Z95" s="7" t="str">
        <f>TRIM(Table2[[#This Row],[City]])</f>
        <v>Luxor</v>
      </c>
      <c r="AA95" s="8">
        <f>LEN(Table2[[#This Row],[PROPER]])</f>
        <v>12</v>
      </c>
      <c r="AB95" s="5">
        <f t="shared" ca="1" si="3"/>
        <v>45776</v>
      </c>
      <c r="AC95" s="5">
        <f t="shared" si="4"/>
        <v>45420</v>
      </c>
      <c r="AD95" s="25">
        <f t="shared" ca="1" si="5"/>
        <v>45776.278505671296</v>
      </c>
      <c r="AE95" s="26">
        <f>EOMONTH(Table2[[#This Row],[Date]],1)</f>
        <v>45473</v>
      </c>
      <c r="AF95" s="11">
        <f>DATEDIF(Table2[[#This Row],[Date]],Table2[[#This Row],[EOMONTH]], "d")</f>
        <v>53</v>
      </c>
      <c r="AH95">
        <v>8</v>
      </c>
      <c r="AI95">
        <v>5</v>
      </c>
      <c r="AJ95">
        <v>2024</v>
      </c>
    </row>
    <row r="96" spans="1:36" ht="33.75" customHeight="1" x14ac:dyDescent="0.3">
      <c r="A96" s="17" t="s">
        <v>247</v>
      </c>
      <c r="B96" s="26">
        <v>45482</v>
      </c>
      <c r="C96" s="5" t="s">
        <v>2</v>
      </c>
      <c r="D96" s="6" t="s">
        <v>248</v>
      </c>
      <c r="E96" s="7">
        <v>45</v>
      </c>
      <c r="F96" s="7" t="s">
        <v>29</v>
      </c>
      <c r="G96" s="7" t="s">
        <v>30</v>
      </c>
      <c r="H96" s="7" t="s">
        <v>51</v>
      </c>
      <c r="I96" s="7" t="str">
        <f>VLOOKUP(Table2[[#This Row],[Product]],Table4[#All],2,0)</f>
        <v>Formal Wear</v>
      </c>
      <c r="J96" s="7">
        <v>4</v>
      </c>
      <c r="K96" s="7">
        <v>1016</v>
      </c>
      <c r="L96" s="7">
        <v>0.15</v>
      </c>
      <c r="M96" s="7" t="s">
        <v>47</v>
      </c>
      <c r="N96" s="8" t="s">
        <v>40</v>
      </c>
      <c r="O96" s="4" t="str">
        <f>HLOOKUP(Table2[[#This Row],[Product]],lookUp!$A$20:$K$21,2,0)</f>
        <v>Formal Wear</v>
      </c>
      <c r="P96" s="8" t="str">
        <f>_xlfn.XLOOKUP(Table2[[#This Row],[Product]],Table4[Product],Table4[Category])</f>
        <v>Formal Wear</v>
      </c>
      <c r="Q96" s="6" t="s">
        <v>248</v>
      </c>
      <c r="R96" s="32" t="str">
        <f>LEFT(Table2[[#This Row],[Full Name2]], 3)</f>
        <v>Ped</v>
      </c>
      <c r="S96" s="7" t="str">
        <f>RIGHT(Table2[[#This Row],[Full Name2]],3)</f>
        <v>mas</v>
      </c>
      <c r="T96" s="7" t="str">
        <f>MID(Table2[[#This Row],[Full Name2]],3,3)</f>
        <v>dro</v>
      </c>
      <c r="U96" s="7" t="str">
        <f>CONCATENATE(Table2[[#This Row],[Full Name2]]," - ",Table2[[#This Row],[Department]])</f>
        <v>Pedro Thomas - Women</v>
      </c>
      <c r="V96" s="7" t="str">
        <f>_xlfn.TEXTJOIN(",",TRUE,Table2[[#This Row],[LEFT]],Table2[[#This Row],[MID]],Table2[[#This Row],[RIGHT]])</f>
        <v>Ped,dro,mas</v>
      </c>
      <c r="W96" s="7" t="str">
        <f>UPPER(Table2[[#This Row],[MID]])</f>
        <v>DRO</v>
      </c>
      <c r="X96" s="7" t="str">
        <f>LOWER(Table2[[#This Row],[Full Name2]])</f>
        <v>pedro thomas</v>
      </c>
      <c r="Y96" s="7" t="str">
        <f>PROPER(Table2[[#This Row],[LOWER]])</f>
        <v>Pedro Thomas</v>
      </c>
      <c r="Z96" s="7" t="str">
        <f>TRIM(Table2[[#This Row],[City]])</f>
        <v>Mansoura</v>
      </c>
      <c r="AA96" s="8">
        <f>LEN(Table2[[#This Row],[PROPER]])</f>
        <v>12</v>
      </c>
      <c r="AB96" s="5">
        <f t="shared" ca="1" si="3"/>
        <v>45776</v>
      </c>
      <c r="AC96" s="5">
        <f t="shared" si="4"/>
        <v>45482</v>
      </c>
      <c r="AD96" s="25">
        <f t="shared" ca="1" si="5"/>
        <v>45776.278505671296</v>
      </c>
      <c r="AE96" s="26">
        <f>EOMONTH(Table2[[#This Row],[Date]],1)</f>
        <v>45535</v>
      </c>
      <c r="AF96" s="11">
        <f>DATEDIF(Table2[[#This Row],[Date]],Table2[[#This Row],[EOMONTH]], "d")</f>
        <v>53</v>
      </c>
      <c r="AH96">
        <v>9</v>
      </c>
      <c r="AI96">
        <v>7</v>
      </c>
      <c r="AJ96">
        <v>2024</v>
      </c>
    </row>
    <row r="97" spans="1:36" ht="33.75" customHeight="1" x14ac:dyDescent="0.3">
      <c r="A97" s="17" t="s">
        <v>249</v>
      </c>
      <c r="B97" s="26">
        <v>45552</v>
      </c>
      <c r="C97" s="5" t="s">
        <v>2</v>
      </c>
      <c r="D97" s="6" t="s">
        <v>250</v>
      </c>
      <c r="E97" s="7">
        <v>45</v>
      </c>
      <c r="F97" s="7" t="s">
        <v>29</v>
      </c>
      <c r="G97" s="7" t="s">
        <v>106</v>
      </c>
      <c r="H97" s="7" t="s">
        <v>74</v>
      </c>
      <c r="I97" s="7" t="str">
        <f>VLOOKUP(Table2[[#This Row],[Product]],Table4[#All],2,0)</f>
        <v>Formal Wear</v>
      </c>
      <c r="J97" s="7">
        <v>4</v>
      </c>
      <c r="K97" s="7">
        <v>1092</v>
      </c>
      <c r="L97" s="7">
        <v>0.15</v>
      </c>
      <c r="M97" s="7" t="s">
        <v>33</v>
      </c>
      <c r="N97" s="8" t="s">
        <v>40</v>
      </c>
      <c r="O97" s="4" t="str">
        <f>HLOOKUP(Table2[[#This Row],[Product]],lookUp!$A$20:$K$21,2,0)</f>
        <v>Formal Wear</v>
      </c>
      <c r="P97" s="8" t="str">
        <f>_xlfn.XLOOKUP(Table2[[#This Row],[Product]],Table4[Product],Table4[Category])</f>
        <v>Formal Wear</v>
      </c>
      <c r="Q97" s="6" t="s">
        <v>250</v>
      </c>
      <c r="R97" s="32" t="str">
        <f>LEFT(Table2[[#This Row],[Full Name2]], 3)</f>
        <v>Jac</v>
      </c>
      <c r="S97" s="7" t="str">
        <f>RIGHT(Table2[[#This Row],[Full Name2]],3)</f>
        <v>Lee</v>
      </c>
      <c r="T97" s="7" t="str">
        <f>MID(Table2[[#This Row],[Full Name2]],3,3)</f>
        <v>cqu</v>
      </c>
      <c r="U97" s="7" t="str">
        <f>CONCATENATE(Table2[[#This Row],[Full Name2]]," - ",Table2[[#This Row],[Department]])</f>
        <v>Jacqueline Lee - Women</v>
      </c>
      <c r="V97" s="7" t="str">
        <f>_xlfn.TEXTJOIN(",",TRUE,Table2[[#This Row],[LEFT]],Table2[[#This Row],[MID]],Table2[[#This Row],[RIGHT]])</f>
        <v>Jac,cqu,Lee</v>
      </c>
      <c r="W97" s="7" t="str">
        <f>UPPER(Table2[[#This Row],[MID]])</f>
        <v>CQU</v>
      </c>
      <c r="X97" s="7" t="str">
        <f>LOWER(Table2[[#This Row],[Full Name2]])</f>
        <v>jacqueline lee</v>
      </c>
      <c r="Y97" s="7" t="str">
        <f>PROPER(Table2[[#This Row],[LOWER]])</f>
        <v>Jacqueline Lee</v>
      </c>
      <c r="Z97" s="7" t="str">
        <f>TRIM(Table2[[#This Row],[City]])</f>
        <v>Giza</v>
      </c>
      <c r="AA97" s="8">
        <f>LEN(Table2[[#This Row],[PROPER]])</f>
        <v>14</v>
      </c>
      <c r="AB97" s="5">
        <f t="shared" ca="1" si="3"/>
        <v>45776</v>
      </c>
      <c r="AC97" s="5">
        <f t="shared" si="4"/>
        <v>45552</v>
      </c>
      <c r="AD97" s="25">
        <f t="shared" ca="1" si="5"/>
        <v>45776.278505671296</v>
      </c>
      <c r="AE97" s="26">
        <f>EOMONTH(Table2[[#This Row],[Date]],1)</f>
        <v>45596</v>
      </c>
      <c r="AF97" s="11">
        <f>DATEDIF(Table2[[#This Row],[Date]],Table2[[#This Row],[EOMONTH]], "d")</f>
        <v>44</v>
      </c>
      <c r="AH97">
        <v>17</v>
      </c>
      <c r="AI97">
        <v>9</v>
      </c>
      <c r="AJ97">
        <v>2024</v>
      </c>
    </row>
    <row r="98" spans="1:36" ht="33.75" customHeight="1" x14ac:dyDescent="0.3">
      <c r="A98" s="17" t="s">
        <v>251</v>
      </c>
      <c r="B98" s="26">
        <v>45417</v>
      </c>
      <c r="C98" s="5" t="s">
        <v>1</v>
      </c>
      <c r="D98" s="6" t="s">
        <v>252</v>
      </c>
      <c r="E98" s="7">
        <v>18</v>
      </c>
      <c r="F98" s="7" t="s">
        <v>29</v>
      </c>
      <c r="G98" s="7" t="s">
        <v>30</v>
      </c>
      <c r="H98" s="7" t="s">
        <v>38</v>
      </c>
      <c r="I98" s="7" t="str">
        <f>VLOOKUP(Table2[[#This Row],[Product]],Table4[#All],2,0)</f>
        <v>Casual Wear</v>
      </c>
      <c r="J98" s="7">
        <v>3</v>
      </c>
      <c r="K98" s="7">
        <v>496</v>
      </c>
      <c r="L98" s="7">
        <v>0</v>
      </c>
      <c r="M98" s="7" t="s">
        <v>33</v>
      </c>
      <c r="N98" s="8" t="s">
        <v>48</v>
      </c>
      <c r="O98" s="4" t="str">
        <f>HLOOKUP(Table2[[#This Row],[Product]],lookUp!$A$20:$K$21,2,0)</f>
        <v>Casual Wear</v>
      </c>
      <c r="P98" s="8" t="str">
        <f>_xlfn.XLOOKUP(Table2[[#This Row],[Product]],Table4[Product],Table4[Category])</f>
        <v>Casual Wear</v>
      </c>
      <c r="Q98" s="6" t="s">
        <v>252</v>
      </c>
      <c r="R98" s="32" t="str">
        <f>LEFT(Table2[[#This Row],[Full Name2]], 3)</f>
        <v>Jul</v>
      </c>
      <c r="S98" s="7" t="str">
        <f>RIGHT(Table2[[#This Row],[Full Name2]],3)</f>
        <v>nce</v>
      </c>
      <c r="T98" s="7" t="str">
        <f>MID(Table2[[#This Row],[Full Name2]],3,3)</f>
        <v>lie</v>
      </c>
      <c r="U98" s="7" t="str">
        <f>CONCATENATE(Table2[[#This Row],[Full Name2]]," - ",Table2[[#This Row],[Department]])</f>
        <v>Julie Spence - Kids</v>
      </c>
      <c r="V98" s="7" t="str">
        <f>_xlfn.TEXTJOIN(",",TRUE,Table2[[#This Row],[LEFT]],Table2[[#This Row],[MID]],Table2[[#This Row],[RIGHT]])</f>
        <v>Jul,lie,nce</v>
      </c>
      <c r="W98" s="7" t="str">
        <f>UPPER(Table2[[#This Row],[MID]])</f>
        <v>LIE</v>
      </c>
      <c r="X98" s="7" t="str">
        <f>LOWER(Table2[[#This Row],[Full Name2]])</f>
        <v>julie spence</v>
      </c>
      <c r="Y98" s="7" t="str">
        <f>PROPER(Table2[[#This Row],[LOWER]])</f>
        <v>Julie Spence</v>
      </c>
      <c r="Z98" s="7" t="str">
        <f>TRIM(Table2[[#This Row],[City]])</f>
        <v>Mansoura</v>
      </c>
      <c r="AA98" s="8">
        <f>LEN(Table2[[#This Row],[PROPER]])</f>
        <v>12</v>
      </c>
      <c r="AB98" s="5">
        <f t="shared" ca="1" si="3"/>
        <v>45776</v>
      </c>
      <c r="AC98" s="5">
        <f t="shared" si="4"/>
        <v>45417</v>
      </c>
      <c r="AD98" s="25">
        <f t="shared" ca="1" si="5"/>
        <v>45776.278505671296</v>
      </c>
      <c r="AE98" s="26">
        <f>EOMONTH(Table2[[#This Row],[Date]],1)</f>
        <v>45473</v>
      </c>
      <c r="AF98" s="11">
        <f>DATEDIF(Table2[[#This Row],[Date]],Table2[[#This Row],[EOMONTH]], "d")</f>
        <v>56</v>
      </c>
      <c r="AH98">
        <v>5</v>
      </c>
      <c r="AI98">
        <v>5</v>
      </c>
      <c r="AJ98">
        <v>2024</v>
      </c>
    </row>
    <row r="99" spans="1:36" ht="33.75" customHeight="1" x14ac:dyDescent="0.3">
      <c r="A99" s="17" t="s">
        <v>253</v>
      </c>
      <c r="B99" s="26">
        <v>45527</v>
      </c>
      <c r="C99" s="5" t="s">
        <v>0</v>
      </c>
      <c r="D99" s="6" t="s">
        <v>254</v>
      </c>
      <c r="E99" s="7">
        <v>54</v>
      </c>
      <c r="F99" s="7" t="s">
        <v>29</v>
      </c>
      <c r="G99" s="7" t="s">
        <v>64</v>
      </c>
      <c r="H99" s="7" t="s">
        <v>51</v>
      </c>
      <c r="I99" s="7" t="str">
        <f>VLOOKUP(Table2[[#This Row],[Product]],Table4[#All],2,0)</f>
        <v>Formal Wear</v>
      </c>
      <c r="J99" s="7">
        <v>3</v>
      </c>
      <c r="K99" s="7">
        <v>542</v>
      </c>
      <c r="L99" s="7">
        <v>0.05</v>
      </c>
      <c r="M99" s="7" t="s">
        <v>33</v>
      </c>
      <c r="N99" s="8" t="s">
        <v>48</v>
      </c>
      <c r="O99" s="4" t="str">
        <f>HLOOKUP(Table2[[#This Row],[Product]],lookUp!$A$20:$K$21,2,0)</f>
        <v>Formal Wear</v>
      </c>
      <c r="P99" s="8" t="str">
        <f>_xlfn.XLOOKUP(Table2[[#This Row],[Product]],Table4[Product],Table4[Category])</f>
        <v>Formal Wear</v>
      </c>
      <c r="Q99" s="6" t="s">
        <v>254</v>
      </c>
      <c r="R99" s="32" t="str">
        <f>LEFT(Table2[[#This Row],[Full Name2]], 3)</f>
        <v>Dan</v>
      </c>
      <c r="S99" s="7" t="str">
        <f>RIGHT(Table2[[#This Row],[Full Name2]],3)</f>
        <v>ras</v>
      </c>
      <c r="T99" s="7" t="str">
        <f>MID(Table2[[#This Row],[Full Name2]],3,3)</f>
        <v>nie</v>
      </c>
      <c r="U99" s="7" t="str">
        <f>CONCATENATE(Table2[[#This Row],[Full Name2]]," - ",Table2[[#This Row],[Department]])</f>
        <v>Danielle Contreras - Kids</v>
      </c>
      <c r="V99" s="7" t="str">
        <f>_xlfn.TEXTJOIN(",",TRUE,Table2[[#This Row],[LEFT]],Table2[[#This Row],[MID]],Table2[[#This Row],[RIGHT]])</f>
        <v>Dan,nie,ras</v>
      </c>
      <c r="W99" s="7" t="str">
        <f>UPPER(Table2[[#This Row],[MID]])</f>
        <v>NIE</v>
      </c>
      <c r="X99" s="7" t="str">
        <f>LOWER(Table2[[#This Row],[Full Name2]])</f>
        <v>danielle contreras</v>
      </c>
      <c r="Y99" s="7" t="str">
        <f>PROPER(Table2[[#This Row],[LOWER]])</f>
        <v>Danielle Contreras</v>
      </c>
      <c r="Z99" s="7" t="str">
        <f>TRIM(Table2[[#This Row],[City]])</f>
        <v>Cairo</v>
      </c>
      <c r="AA99" s="8">
        <f>LEN(Table2[[#This Row],[PROPER]])</f>
        <v>18</v>
      </c>
      <c r="AB99" s="5">
        <f t="shared" ca="1" si="3"/>
        <v>45776</v>
      </c>
      <c r="AC99" s="5">
        <f t="shared" si="4"/>
        <v>45527</v>
      </c>
      <c r="AD99" s="25">
        <f t="shared" ca="1" si="5"/>
        <v>45776.278505671296</v>
      </c>
      <c r="AE99" s="26">
        <f>EOMONTH(Table2[[#This Row],[Date]],1)</f>
        <v>45565</v>
      </c>
      <c r="AF99" s="11">
        <f>DATEDIF(Table2[[#This Row],[Date]],Table2[[#This Row],[EOMONTH]], "d")</f>
        <v>38</v>
      </c>
      <c r="AH99">
        <v>23</v>
      </c>
      <c r="AI99">
        <v>8</v>
      </c>
      <c r="AJ99">
        <v>2024</v>
      </c>
    </row>
    <row r="100" spans="1:36" ht="33.75" customHeight="1" x14ac:dyDescent="0.3">
      <c r="A100" s="17" t="s">
        <v>255</v>
      </c>
      <c r="B100" s="26">
        <v>45592</v>
      </c>
      <c r="C100" s="5" t="s">
        <v>1</v>
      </c>
      <c r="D100" s="6" t="s">
        <v>256</v>
      </c>
      <c r="E100" s="7">
        <v>46</v>
      </c>
      <c r="F100" s="7" t="s">
        <v>29</v>
      </c>
      <c r="G100" s="7" t="s">
        <v>44</v>
      </c>
      <c r="H100" s="7" t="s">
        <v>100</v>
      </c>
      <c r="I100" s="7" t="str">
        <f>VLOOKUP(Table2[[#This Row],[Product]],Table4[#All],2,0)</f>
        <v>Formal Wear</v>
      </c>
      <c r="J100" s="7">
        <v>3</v>
      </c>
      <c r="K100" s="7">
        <v>1054</v>
      </c>
      <c r="L100" s="7">
        <v>0.15</v>
      </c>
      <c r="M100" s="7" t="s">
        <v>33</v>
      </c>
      <c r="N100" s="8" t="s">
        <v>40</v>
      </c>
      <c r="O100" s="4" t="str">
        <f>HLOOKUP(Table2[[#This Row],[Product]],lookUp!$A$20:$K$21,2,0)</f>
        <v>Formal Wear</v>
      </c>
      <c r="P100" s="8" t="str">
        <f>_xlfn.XLOOKUP(Table2[[#This Row],[Product]],Table4[Product],Table4[Category])</f>
        <v>Formal Wear</v>
      </c>
      <c r="Q100" s="6" t="s">
        <v>256</v>
      </c>
      <c r="R100" s="32" t="str">
        <f>LEFT(Table2[[#This Row],[Full Name2]], 3)</f>
        <v>And</v>
      </c>
      <c r="S100" s="7" t="str">
        <f>RIGHT(Table2[[#This Row],[Full Name2]],3)</f>
        <v>ett</v>
      </c>
      <c r="T100" s="7" t="str">
        <f>MID(Table2[[#This Row],[Full Name2]],3,3)</f>
        <v>dre</v>
      </c>
      <c r="U100" s="7" t="str">
        <f>CONCATENATE(Table2[[#This Row],[Full Name2]]," - ",Table2[[#This Row],[Department]])</f>
        <v>Andrea Everett - Women</v>
      </c>
      <c r="V100" s="7" t="str">
        <f>_xlfn.TEXTJOIN(",",TRUE,Table2[[#This Row],[LEFT]],Table2[[#This Row],[MID]],Table2[[#This Row],[RIGHT]])</f>
        <v>And,dre,ett</v>
      </c>
      <c r="W100" s="7" t="str">
        <f>UPPER(Table2[[#This Row],[MID]])</f>
        <v>DRE</v>
      </c>
      <c r="X100" s="7" t="str">
        <f>LOWER(Table2[[#This Row],[Full Name2]])</f>
        <v>andrea everett</v>
      </c>
      <c r="Y100" s="7" t="str">
        <f>PROPER(Table2[[#This Row],[LOWER]])</f>
        <v>Andrea Everett</v>
      </c>
      <c r="Z100" s="7" t="str">
        <f>TRIM(Table2[[#This Row],[City]])</f>
        <v>Alexandria</v>
      </c>
      <c r="AA100" s="8">
        <f>LEN(Table2[[#This Row],[PROPER]])</f>
        <v>14</v>
      </c>
      <c r="AB100" s="5">
        <f t="shared" ca="1" si="3"/>
        <v>45776</v>
      </c>
      <c r="AC100" s="5">
        <f t="shared" si="4"/>
        <v>45592</v>
      </c>
      <c r="AD100" s="25">
        <f t="shared" ca="1" si="5"/>
        <v>45776.278505671296</v>
      </c>
      <c r="AE100" s="26">
        <f>EOMONTH(Table2[[#This Row],[Date]],1)</f>
        <v>45626</v>
      </c>
      <c r="AF100" s="11">
        <f>DATEDIF(Table2[[#This Row],[Date]],Table2[[#This Row],[EOMONTH]], "d")</f>
        <v>34</v>
      </c>
      <c r="AH100">
        <v>27</v>
      </c>
      <c r="AI100">
        <v>10</v>
      </c>
      <c r="AJ100">
        <v>2024</v>
      </c>
    </row>
    <row r="101" spans="1:36" ht="33.75" customHeight="1" x14ac:dyDescent="0.3">
      <c r="A101" s="17" t="s">
        <v>257</v>
      </c>
      <c r="B101" s="26">
        <v>45707</v>
      </c>
      <c r="C101" s="5" t="s">
        <v>3</v>
      </c>
      <c r="D101" s="6" t="s">
        <v>258</v>
      </c>
      <c r="E101" s="7">
        <v>25</v>
      </c>
      <c r="F101" s="7" t="s">
        <v>29</v>
      </c>
      <c r="G101" s="7" t="s">
        <v>60</v>
      </c>
      <c r="H101" s="7" t="s">
        <v>100</v>
      </c>
      <c r="I101" s="7" t="str">
        <f>VLOOKUP(Table2[[#This Row],[Product]],Table4[#All],2,0)</f>
        <v>Formal Wear</v>
      </c>
      <c r="J101" s="7">
        <v>5</v>
      </c>
      <c r="K101" s="7">
        <v>603</v>
      </c>
      <c r="L101" s="7">
        <v>0.1</v>
      </c>
      <c r="M101" s="7" t="s">
        <v>57</v>
      </c>
      <c r="N101" s="8" t="s">
        <v>48</v>
      </c>
      <c r="O101" s="4" t="str">
        <f>HLOOKUP(Table2[[#This Row],[Product]],lookUp!$A$20:$K$21,2,0)</f>
        <v>Formal Wear</v>
      </c>
      <c r="P101" s="8" t="str">
        <f>_xlfn.XLOOKUP(Table2[[#This Row],[Product]],Table4[Product],Table4[Category])</f>
        <v>Formal Wear</v>
      </c>
      <c r="Q101" s="6" t="s">
        <v>258</v>
      </c>
      <c r="R101" s="32" t="str">
        <f>LEFT(Table2[[#This Row],[Full Name2]], 3)</f>
        <v>Ste</v>
      </c>
      <c r="S101" s="7" t="str">
        <f>RIGHT(Table2[[#This Row],[Full Name2]],3)</f>
        <v>bbs</v>
      </c>
      <c r="T101" s="7" t="str">
        <f>MID(Table2[[#This Row],[Full Name2]],3,3)</f>
        <v>eve</v>
      </c>
      <c r="U101" s="7" t="str">
        <f>CONCATENATE(Table2[[#This Row],[Full Name2]]," - ",Table2[[#This Row],[Department]])</f>
        <v>Steven Hobbs - Kids</v>
      </c>
      <c r="V101" s="7" t="str">
        <f>_xlfn.TEXTJOIN(",",TRUE,Table2[[#This Row],[LEFT]],Table2[[#This Row],[MID]],Table2[[#This Row],[RIGHT]])</f>
        <v>Ste,eve,bbs</v>
      </c>
      <c r="W101" s="7" t="str">
        <f>UPPER(Table2[[#This Row],[MID]])</f>
        <v>EVE</v>
      </c>
      <c r="X101" s="7" t="str">
        <f>LOWER(Table2[[#This Row],[Full Name2]])</f>
        <v>steven hobbs</v>
      </c>
      <c r="Y101" s="7" t="str">
        <f>PROPER(Table2[[#This Row],[LOWER]])</f>
        <v>Steven Hobbs</v>
      </c>
      <c r="Z101" s="7" t="str">
        <f>TRIM(Table2[[#This Row],[City]])</f>
        <v>Port Said</v>
      </c>
      <c r="AA101" s="8">
        <f>LEN(Table2[[#This Row],[PROPER]])</f>
        <v>12</v>
      </c>
      <c r="AB101" s="5">
        <f t="shared" ca="1" si="3"/>
        <v>45776</v>
      </c>
      <c r="AC101" s="5">
        <f t="shared" si="4"/>
        <v>45707</v>
      </c>
      <c r="AD101" s="25">
        <f t="shared" ca="1" si="5"/>
        <v>45776.278505671296</v>
      </c>
      <c r="AE101" s="26">
        <f>EOMONTH(Table2[[#This Row],[Date]],1)</f>
        <v>45747</v>
      </c>
      <c r="AF101" s="11">
        <f>DATEDIF(Table2[[#This Row],[Date]],Table2[[#This Row],[EOMONTH]], "d")</f>
        <v>40</v>
      </c>
      <c r="AH101">
        <v>19</v>
      </c>
      <c r="AI101">
        <v>2</v>
      </c>
      <c r="AJ101">
        <v>2025</v>
      </c>
    </row>
    <row r="102" spans="1:36" ht="33.75" customHeight="1" x14ac:dyDescent="0.3">
      <c r="A102" s="17" t="s">
        <v>259</v>
      </c>
      <c r="B102" s="26">
        <v>45654</v>
      </c>
      <c r="C102" s="5" t="s">
        <v>5</v>
      </c>
      <c r="D102" s="6" t="s">
        <v>260</v>
      </c>
      <c r="E102" s="7">
        <v>57</v>
      </c>
      <c r="F102" s="7" t="s">
        <v>43</v>
      </c>
      <c r="G102" s="7" t="s">
        <v>44</v>
      </c>
      <c r="H102" s="7" t="s">
        <v>65</v>
      </c>
      <c r="I102" s="7" t="str">
        <f>VLOOKUP(Table2[[#This Row],[Product]],Table4[#All],2,0)</f>
        <v>Sportswear</v>
      </c>
      <c r="J102" s="7">
        <v>2</v>
      </c>
      <c r="K102" s="7">
        <v>242</v>
      </c>
      <c r="L102" s="7">
        <v>0.05</v>
      </c>
      <c r="M102" s="7" t="s">
        <v>57</v>
      </c>
      <c r="N102" s="8" t="s">
        <v>34</v>
      </c>
      <c r="O102" s="4" t="str">
        <f>HLOOKUP(Table2[[#This Row],[Product]],lookUp!$A$20:$K$21,2,0)</f>
        <v>Sportswear</v>
      </c>
      <c r="P102" s="8" t="str">
        <f>_xlfn.XLOOKUP(Table2[[#This Row],[Product]],Table4[Product],Table4[Category])</f>
        <v>Sportswear</v>
      </c>
      <c r="Q102" s="6" t="s">
        <v>260</v>
      </c>
      <c r="R102" s="32" t="str">
        <f>LEFT(Table2[[#This Row],[Full Name2]], 3)</f>
        <v>Rob</v>
      </c>
      <c r="S102" s="7" t="str">
        <f>RIGHT(Table2[[#This Row],[Full Name2]],3)</f>
        <v>own</v>
      </c>
      <c r="T102" s="7" t="str">
        <f>MID(Table2[[#This Row],[Full Name2]],3,3)</f>
        <v>ber</v>
      </c>
      <c r="U102" s="7" t="str">
        <f>CONCATENATE(Table2[[#This Row],[Full Name2]]," - ",Table2[[#This Row],[Department]])</f>
        <v>Robert Brown - Men</v>
      </c>
      <c r="V102" s="7" t="str">
        <f>_xlfn.TEXTJOIN(",",TRUE,Table2[[#This Row],[LEFT]],Table2[[#This Row],[MID]],Table2[[#This Row],[RIGHT]])</f>
        <v>Rob,ber,own</v>
      </c>
      <c r="W102" s="7" t="str">
        <f>UPPER(Table2[[#This Row],[MID]])</f>
        <v>BER</v>
      </c>
      <c r="X102" s="7" t="str">
        <f>LOWER(Table2[[#This Row],[Full Name2]])</f>
        <v>robert brown</v>
      </c>
      <c r="Y102" s="7" t="str">
        <f>PROPER(Table2[[#This Row],[LOWER]])</f>
        <v>Robert Brown</v>
      </c>
      <c r="Z102" s="7" t="str">
        <f>TRIM(Table2[[#This Row],[City]])</f>
        <v>Alexandria</v>
      </c>
      <c r="AA102" s="8">
        <f>LEN(Table2[[#This Row],[PROPER]])</f>
        <v>12</v>
      </c>
      <c r="AB102" s="5">
        <f t="shared" ca="1" si="3"/>
        <v>45776</v>
      </c>
      <c r="AC102" s="5">
        <f t="shared" si="4"/>
        <v>45654</v>
      </c>
      <c r="AD102" s="25">
        <f t="shared" ca="1" si="5"/>
        <v>45776.278505671296</v>
      </c>
      <c r="AE102" s="26">
        <f>EOMONTH(Table2[[#This Row],[Date]],1)</f>
        <v>45688</v>
      </c>
      <c r="AF102" s="11">
        <f>DATEDIF(Table2[[#This Row],[Date]],Table2[[#This Row],[EOMONTH]], "d")</f>
        <v>34</v>
      </c>
      <c r="AH102">
        <v>28</v>
      </c>
      <c r="AI102">
        <v>12</v>
      </c>
      <c r="AJ102">
        <v>2024</v>
      </c>
    </row>
    <row r="103" spans="1:36" ht="33.75" customHeight="1" x14ac:dyDescent="0.3">
      <c r="A103" s="17" t="s">
        <v>261</v>
      </c>
      <c r="B103" s="26">
        <v>45431</v>
      </c>
      <c r="C103" s="5" t="s">
        <v>1</v>
      </c>
      <c r="D103" s="6" t="s">
        <v>262</v>
      </c>
      <c r="E103" s="7">
        <v>30</v>
      </c>
      <c r="F103" s="7" t="s">
        <v>29</v>
      </c>
      <c r="G103" s="7" t="s">
        <v>60</v>
      </c>
      <c r="H103" s="7" t="s">
        <v>100</v>
      </c>
      <c r="I103" s="7" t="str">
        <f>VLOOKUP(Table2[[#This Row],[Product]],Table4[#All],2,0)</f>
        <v>Formal Wear</v>
      </c>
      <c r="J103" s="7">
        <v>2</v>
      </c>
      <c r="K103" s="7">
        <v>457</v>
      </c>
      <c r="L103" s="7">
        <v>0.15</v>
      </c>
      <c r="M103" s="7" t="s">
        <v>57</v>
      </c>
      <c r="N103" s="8" t="s">
        <v>48</v>
      </c>
      <c r="O103" s="4" t="str">
        <f>HLOOKUP(Table2[[#This Row],[Product]],lookUp!$A$20:$K$21,2,0)</f>
        <v>Formal Wear</v>
      </c>
      <c r="P103" s="8" t="str">
        <f>_xlfn.XLOOKUP(Table2[[#This Row],[Product]],Table4[Product],Table4[Category])</f>
        <v>Formal Wear</v>
      </c>
      <c r="Q103" s="6" t="s">
        <v>262</v>
      </c>
      <c r="R103" s="32" t="str">
        <f>LEFT(Table2[[#This Row],[Full Name2]], 3)</f>
        <v>Hen</v>
      </c>
      <c r="S103" s="7" t="str">
        <f>RIGHT(Table2[[#This Row],[Full Name2]],3)</f>
        <v>rez</v>
      </c>
      <c r="T103" s="7" t="str">
        <f>MID(Table2[[#This Row],[Full Name2]],3,3)</f>
        <v>nry</v>
      </c>
      <c r="U103" s="7" t="str">
        <f>CONCATENATE(Table2[[#This Row],[Full Name2]]," - ",Table2[[#This Row],[Department]])</f>
        <v>Henry Gutierrez - Kids</v>
      </c>
      <c r="V103" s="7" t="str">
        <f>_xlfn.TEXTJOIN(",",TRUE,Table2[[#This Row],[LEFT]],Table2[[#This Row],[MID]],Table2[[#This Row],[RIGHT]])</f>
        <v>Hen,nry,rez</v>
      </c>
      <c r="W103" s="7" t="str">
        <f>UPPER(Table2[[#This Row],[MID]])</f>
        <v>NRY</v>
      </c>
      <c r="X103" s="7" t="str">
        <f>LOWER(Table2[[#This Row],[Full Name2]])</f>
        <v>henry gutierrez</v>
      </c>
      <c r="Y103" s="7" t="str">
        <f>PROPER(Table2[[#This Row],[LOWER]])</f>
        <v>Henry Gutierrez</v>
      </c>
      <c r="Z103" s="7" t="str">
        <f>TRIM(Table2[[#This Row],[City]])</f>
        <v>Port Said</v>
      </c>
      <c r="AA103" s="8">
        <f>LEN(Table2[[#This Row],[PROPER]])</f>
        <v>15</v>
      </c>
      <c r="AB103" s="5">
        <f t="shared" ca="1" si="3"/>
        <v>45776</v>
      </c>
      <c r="AC103" s="5">
        <f t="shared" si="4"/>
        <v>45431</v>
      </c>
      <c r="AD103" s="25">
        <f t="shared" ca="1" si="5"/>
        <v>45776.278505671296</v>
      </c>
      <c r="AE103" s="26">
        <f>EOMONTH(Table2[[#This Row],[Date]],1)</f>
        <v>45473</v>
      </c>
      <c r="AF103" s="11">
        <f>DATEDIF(Table2[[#This Row],[Date]],Table2[[#This Row],[EOMONTH]], "d")</f>
        <v>42</v>
      </c>
      <c r="AH103">
        <v>19</v>
      </c>
      <c r="AI103">
        <v>5</v>
      </c>
      <c r="AJ103">
        <v>2024</v>
      </c>
    </row>
    <row r="104" spans="1:36" ht="33.75" customHeight="1" x14ac:dyDescent="0.3">
      <c r="A104" s="17" t="s">
        <v>263</v>
      </c>
      <c r="B104" s="26">
        <v>45689</v>
      </c>
      <c r="C104" s="5" t="s">
        <v>5</v>
      </c>
      <c r="D104" s="6" t="s">
        <v>264</v>
      </c>
      <c r="E104" s="7">
        <v>57</v>
      </c>
      <c r="F104" s="7" t="s">
        <v>43</v>
      </c>
      <c r="G104" s="7" t="s">
        <v>73</v>
      </c>
      <c r="H104" s="7" t="s">
        <v>84</v>
      </c>
      <c r="I104" s="7" t="str">
        <f>VLOOKUP(Table2[[#This Row],[Product]],Table4[#All],2,0)</f>
        <v>Fashion Accessories</v>
      </c>
      <c r="J104" s="7">
        <v>2</v>
      </c>
      <c r="K104" s="7">
        <v>263</v>
      </c>
      <c r="L104" s="7">
        <v>0</v>
      </c>
      <c r="M104" s="7" t="s">
        <v>57</v>
      </c>
      <c r="N104" s="8" t="s">
        <v>34</v>
      </c>
      <c r="O104" s="4" t="str">
        <f>HLOOKUP(Table2[[#This Row],[Product]],lookUp!$A$20:$K$21,2,0)</f>
        <v>Fashion Accessories</v>
      </c>
      <c r="P104" s="8" t="str">
        <f>_xlfn.XLOOKUP(Table2[[#This Row],[Product]],Table4[Product],Table4[Category])</f>
        <v>Fashion Accessories</v>
      </c>
      <c r="Q104" s="6" t="s">
        <v>264</v>
      </c>
      <c r="R104" s="32" t="str">
        <f>LEFT(Table2[[#This Row],[Full Name2]], 3)</f>
        <v>Tan</v>
      </c>
      <c r="S104" s="7" t="str">
        <f>RIGHT(Table2[[#This Row],[Full Name2]],3)</f>
        <v>oza</v>
      </c>
      <c r="T104" s="7" t="str">
        <f>MID(Table2[[#This Row],[Full Name2]],3,3)</f>
        <v>nya</v>
      </c>
      <c r="U104" s="7" t="str">
        <f>CONCATENATE(Table2[[#This Row],[Full Name2]]," - ",Table2[[#This Row],[Department]])</f>
        <v>Tanya Mendoza - Men</v>
      </c>
      <c r="V104" s="7" t="str">
        <f>_xlfn.TEXTJOIN(",",TRUE,Table2[[#This Row],[LEFT]],Table2[[#This Row],[MID]],Table2[[#This Row],[RIGHT]])</f>
        <v>Tan,nya,oza</v>
      </c>
      <c r="W104" s="7" t="str">
        <f>UPPER(Table2[[#This Row],[MID]])</f>
        <v>NYA</v>
      </c>
      <c r="X104" s="7" t="str">
        <f>LOWER(Table2[[#This Row],[Full Name2]])</f>
        <v>tanya mendoza</v>
      </c>
      <c r="Y104" s="7" t="str">
        <f>PROPER(Table2[[#This Row],[LOWER]])</f>
        <v>Tanya Mendoza</v>
      </c>
      <c r="Z104" s="7" t="str">
        <f>TRIM(Table2[[#This Row],[City]])</f>
        <v>Tanta</v>
      </c>
      <c r="AA104" s="8">
        <f>LEN(Table2[[#This Row],[PROPER]])</f>
        <v>13</v>
      </c>
      <c r="AB104" s="5">
        <f t="shared" ca="1" si="3"/>
        <v>45776</v>
      </c>
      <c r="AC104" s="5">
        <f t="shared" si="4"/>
        <v>45689</v>
      </c>
      <c r="AD104" s="25">
        <f t="shared" ca="1" si="5"/>
        <v>45776.278505671296</v>
      </c>
      <c r="AE104" s="26">
        <f>EOMONTH(Table2[[#This Row],[Date]],1)</f>
        <v>45747</v>
      </c>
      <c r="AF104" s="11">
        <f>DATEDIF(Table2[[#This Row],[Date]],Table2[[#This Row],[EOMONTH]], "d")</f>
        <v>58</v>
      </c>
      <c r="AH104">
        <v>1</v>
      </c>
      <c r="AI104">
        <v>2</v>
      </c>
      <c r="AJ104">
        <v>2025</v>
      </c>
    </row>
    <row r="105" spans="1:36" ht="33.75" customHeight="1" x14ac:dyDescent="0.3">
      <c r="A105" s="17" t="s">
        <v>265</v>
      </c>
      <c r="B105" s="26">
        <v>45640</v>
      </c>
      <c r="C105" s="5" t="s">
        <v>5</v>
      </c>
      <c r="D105" s="6" t="s">
        <v>266</v>
      </c>
      <c r="E105" s="7">
        <v>47</v>
      </c>
      <c r="F105" s="7" t="s">
        <v>43</v>
      </c>
      <c r="G105" s="7" t="s">
        <v>44</v>
      </c>
      <c r="H105" s="7" t="s">
        <v>51</v>
      </c>
      <c r="I105" s="7" t="str">
        <f>VLOOKUP(Table2[[#This Row],[Product]],Table4[#All],2,0)</f>
        <v>Formal Wear</v>
      </c>
      <c r="J105" s="7">
        <v>3</v>
      </c>
      <c r="K105" s="7">
        <v>957</v>
      </c>
      <c r="L105" s="7">
        <v>0.05</v>
      </c>
      <c r="M105" s="7" t="s">
        <v>33</v>
      </c>
      <c r="N105" s="8" t="s">
        <v>34</v>
      </c>
      <c r="O105" s="4" t="str">
        <f>HLOOKUP(Table2[[#This Row],[Product]],lookUp!$A$20:$K$21,2,0)</f>
        <v>Formal Wear</v>
      </c>
      <c r="P105" s="8" t="str">
        <f>_xlfn.XLOOKUP(Table2[[#This Row],[Product]],Table4[Product],Table4[Category])</f>
        <v>Formal Wear</v>
      </c>
      <c r="Q105" s="6" t="s">
        <v>266</v>
      </c>
      <c r="R105" s="32" t="str">
        <f>LEFT(Table2[[#This Row],[Full Name2]], 3)</f>
        <v>Kat</v>
      </c>
      <c r="S105" s="7" t="str">
        <f>RIGHT(Table2[[#This Row],[Full Name2]],3)</f>
        <v>son</v>
      </c>
      <c r="T105" s="7" t="str">
        <f>MID(Table2[[#This Row],[Full Name2]],3,3)</f>
        <v>thy</v>
      </c>
      <c r="U105" s="7" t="str">
        <f>CONCATENATE(Table2[[#This Row],[Full Name2]]," - ",Table2[[#This Row],[Department]])</f>
        <v>Kathy Harrison - Men</v>
      </c>
      <c r="V105" s="7" t="str">
        <f>_xlfn.TEXTJOIN(",",TRUE,Table2[[#This Row],[LEFT]],Table2[[#This Row],[MID]],Table2[[#This Row],[RIGHT]])</f>
        <v>Kat,thy,son</v>
      </c>
      <c r="W105" s="7" t="str">
        <f>UPPER(Table2[[#This Row],[MID]])</f>
        <v>THY</v>
      </c>
      <c r="X105" s="7" t="str">
        <f>LOWER(Table2[[#This Row],[Full Name2]])</f>
        <v>kathy harrison</v>
      </c>
      <c r="Y105" s="7" t="str">
        <f>PROPER(Table2[[#This Row],[LOWER]])</f>
        <v>Kathy Harrison</v>
      </c>
      <c r="Z105" s="7" t="str">
        <f>TRIM(Table2[[#This Row],[City]])</f>
        <v>Alexandria</v>
      </c>
      <c r="AA105" s="8">
        <f>LEN(Table2[[#This Row],[PROPER]])</f>
        <v>14</v>
      </c>
      <c r="AB105" s="5">
        <f t="shared" ca="1" si="3"/>
        <v>45776</v>
      </c>
      <c r="AC105" s="5">
        <f t="shared" si="4"/>
        <v>45640</v>
      </c>
      <c r="AD105" s="25">
        <f t="shared" ca="1" si="5"/>
        <v>45776.278505671296</v>
      </c>
      <c r="AE105" s="26">
        <f>EOMONTH(Table2[[#This Row],[Date]],1)</f>
        <v>45688</v>
      </c>
      <c r="AF105" s="11">
        <f>DATEDIF(Table2[[#This Row],[Date]],Table2[[#This Row],[EOMONTH]], "d")</f>
        <v>48</v>
      </c>
      <c r="AH105">
        <v>14</v>
      </c>
      <c r="AI105">
        <v>12</v>
      </c>
      <c r="AJ105">
        <v>2024</v>
      </c>
    </row>
    <row r="106" spans="1:36" ht="33.75" customHeight="1" x14ac:dyDescent="0.3">
      <c r="A106" s="17" t="s">
        <v>267</v>
      </c>
      <c r="B106" s="26">
        <v>45511</v>
      </c>
      <c r="C106" s="5" t="s">
        <v>3</v>
      </c>
      <c r="D106" s="6" t="s">
        <v>268</v>
      </c>
      <c r="E106" s="7">
        <v>24</v>
      </c>
      <c r="F106" s="7" t="s">
        <v>29</v>
      </c>
      <c r="G106" s="7" t="s">
        <v>70</v>
      </c>
      <c r="H106" s="7" t="s">
        <v>74</v>
      </c>
      <c r="I106" s="7" t="str">
        <f>VLOOKUP(Table2[[#This Row],[Product]],Table4[#All],2,0)</f>
        <v>Formal Wear</v>
      </c>
      <c r="J106" s="7">
        <v>3</v>
      </c>
      <c r="K106" s="7">
        <v>1027</v>
      </c>
      <c r="L106" s="7">
        <v>0.15</v>
      </c>
      <c r="M106" s="7" t="s">
        <v>47</v>
      </c>
      <c r="N106" s="8" t="s">
        <v>34</v>
      </c>
      <c r="O106" s="4" t="str">
        <f>HLOOKUP(Table2[[#This Row],[Product]],lookUp!$A$20:$K$21,2,0)</f>
        <v>Formal Wear</v>
      </c>
      <c r="P106" s="8" t="str">
        <f>_xlfn.XLOOKUP(Table2[[#This Row],[Product]],Table4[Product],Table4[Category])</f>
        <v>Formal Wear</v>
      </c>
      <c r="Q106" s="6" t="s">
        <v>268</v>
      </c>
      <c r="R106" s="32" t="str">
        <f>LEFT(Table2[[#This Row],[Full Name2]], 3)</f>
        <v>Jam</v>
      </c>
      <c r="S106" s="7" t="str">
        <f>RIGHT(Table2[[#This Row],[Full Name2]],3)</f>
        <v>ner</v>
      </c>
      <c r="T106" s="7" t="str">
        <f>MID(Table2[[#This Row],[Full Name2]],3,3)</f>
        <v>mes</v>
      </c>
      <c r="U106" s="7" t="str">
        <f>CONCATENATE(Table2[[#This Row],[Full Name2]]," - ",Table2[[#This Row],[Department]])</f>
        <v>James Turner - Men</v>
      </c>
      <c r="V106" s="7" t="str">
        <f>_xlfn.TEXTJOIN(",",TRUE,Table2[[#This Row],[LEFT]],Table2[[#This Row],[MID]],Table2[[#This Row],[RIGHT]])</f>
        <v>Jam,mes,ner</v>
      </c>
      <c r="W106" s="7" t="str">
        <f>UPPER(Table2[[#This Row],[MID]])</f>
        <v>MES</v>
      </c>
      <c r="X106" s="7" t="str">
        <f>LOWER(Table2[[#This Row],[Full Name2]])</f>
        <v>james turner</v>
      </c>
      <c r="Y106" s="7" t="str">
        <f>PROPER(Table2[[#This Row],[LOWER]])</f>
        <v>James Turner</v>
      </c>
      <c r="Z106" s="7" t="str">
        <f>TRIM(Table2[[#This Row],[City]])</f>
        <v>Luxor</v>
      </c>
      <c r="AA106" s="8">
        <f>LEN(Table2[[#This Row],[PROPER]])</f>
        <v>12</v>
      </c>
      <c r="AB106" s="5">
        <f t="shared" ca="1" si="3"/>
        <v>45776</v>
      </c>
      <c r="AC106" s="5">
        <f t="shared" si="4"/>
        <v>45511</v>
      </c>
      <c r="AD106" s="25">
        <f t="shared" ca="1" si="5"/>
        <v>45776.278505671296</v>
      </c>
      <c r="AE106" s="26">
        <f>EOMONTH(Table2[[#This Row],[Date]],1)</f>
        <v>45565</v>
      </c>
      <c r="AF106" s="11">
        <f>DATEDIF(Table2[[#This Row],[Date]],Table2[[#This Row],[EOMONTH]], "d")</f>
        <v>54</v>
      </c>
      <c r="AH106">
        <v>7</v>
      </c>
      <c r="AI106">
        <v>8</v>
      </c>
      <c r="AJ106">
        <v>2024</v>
      </c>
    </row>
    <row r="107" spans="1:36" ht="33.75" customHeight="1" x14ac:dyDescent="0.3">
      <c r="A107" s="17" t="s">
        <v>269</v>
      </c>
      <c r="B107" s="26">
        <v>45527</v>
      </c>
      <c r="C107" s="5" t="s">
        <v>0</v>
      </c>
      <c r="D107" s="6" t="s">
        <v>270</v>
      </c>
      <c r="E107" s="7">
        <v>51</v>
      </c>
      <c r="F107" s="7" t="s">
        <v>43</v>
      </c>
      <c r="G107" s="7" t="s">
        <v>64</v>
      </c>
      <c r="H107" s="7" t="s">
        <v>61</v>
      </c>
      <c r="I107" s="7" t="str">
        <f>VLOOKUP(Table2[[#This Row],[Product]],Table4[#All],2,0)</f>
        <v>Casual Wear</v>
      </c>
      <c r="J107" s="7">
        <v>5</v>
      </c>
      <c r="K107" s="7">
        <v>750</v>
      </c>
      <c r="L107" s="7">
        <v>0.05</v>
      </c>
      <c r="M107" s="7" t="s">
        <v>47</v>
      </c>
      <c r="N107" s="8" t="s">
        <v>34</v>
      </c>
      <c r="O107" s="4" t="str">
        <f>HLOOKUP(Table2[[#This Row],[Product]],lookUp!$A$20:$K$21,2,0)</f>
        <v>Casual Wear</v>
      </c>
      <c r="P107" s="8" t="str">
        <f>_xlfn.XLOOKUP(Table2[[#This Row],[Product]],Table4[Product],Table4[Category])</f>
        <v>Casual Wear</v>
      </c>
      <c r="Q107" s="6" t="s">
        <v>270</v>
      </c>
      <c r="R107" s="32" t="str">
        <f>LEFT(Table2[[#This Row],[Full Name2]], 3)</f>
        <v>Eli</v>
      </c>
      <c r="S107" s="7" t="str">
        <f>RIGHT(Table2[[#This Row],[Full Name2]],3)</f>
        <v>xon</v>
      </c>
      <c r="T107" s="7" t="str">
        <f>MID(Table2[[#This Row],[Full Name2]],3,3)</f>
        <v>iza</v>
      </c>
      <c r="U107" s="7" t="str">
        <f>CONCATENATE(Table2[[#This Row],[Full Name2]]," - ",Table2[[#This Row],[Department]])</f>
        <v>Elizabeth Dixon - Men</v>
      </c>
      <c r="V107" s="7" t="str">
        <f>_xlfn.TEXTJOIN(",",TRUE,Table2[[#This Row],[LEFT]],Table2[[#This Row],[MID]],Table2[[#This Row],[RIGHT]])</f>
        <v>Eli,iza,xon</v>
      </c>
      <c r="W107" s="7" t="str">
        <f>UPPER(Table2[[#This Row],[MID]])</f>
        <v>IZA</v>
      </c>
      <c r="X107" s="7" t="str">
        <f>LOWER(Table2[[#This Row],[Full Name2]])</f>
        <v>elizabeth dixon</v>
      </c>
      <c r="Y107" s="7" t="str">
        <f>PROPER(Table2[[#This Row],[LOWER]])</f>
        <v>Elizabeth Dixon</v>
      </c>
      <c r="Z107" s="7" t="str">
        <f>TRIM(Table2[[#This Row],[City]])</f>
        <v>Cairo</v>
      </c>
      <c r="AA107" s="8">
        <f>LEN(Table2[[#This Row],[PROPER]])</f>
        <v>15</v>
      </c>
      <c r="AB107" s="5">
        <f t="shared" ca="1" si="3"/>
        <v>45776</v>
      </c>
      <c r="AC107" s="5">
        <f t="shared" si="4"/>
        <v>45527</v>
      </c>
      <c r="AD107" s="25">
        <f t="shared" ca="1" si="5"/>
        <v>45776.278505671296</v>
      </c>
      <c r="AE107" s="26">
        <f>EOMONTH(Table2[[#This Row],[Date]],1)</f>
        <v>45565</v>
      </c>
      <c r="AF107" s="11">
        <f>DATEDIF(Table2[[#This Row],[Date]],Table2[[#This Row],[EOMONTH]], "d")</f>
        <v>38</v>
      </c>
      <c r="AH107">
        <v>23</v>
      </c>
      <c r="AI107">
        <v>8</v>
      </c>
      <c r="AJ107">
        <v>2024</v>
      </c>
    </row>
    <row r="108" spans="1:36" ht="33.75" customHeight="1" x14ac:dyDescent="0.3">
      <c r="A108" s="17" t="s">
        <v>271</v>
      </c>
      <c r="B108" s="26">
        <v>45622</v>
      </c>
      <c r="C108" s="5" t="s">
        <v>2</v>
      </c>
      <c r="D108" s="6" t="s">
        <v>272</v>
      </c>
      <c r="E108" s="7">
        <v>58</v>
      </c>
      <c r="F108" s="7" t="s">
        <v>43</v>
      </c>
      <c r="G108" s="7" t="s">
        <v>70</v>
      </c>
      <c r="H108" s="7" t="s">
        <v>84</v>
      </c>
      <c r="I108" s="7" t="str">
        <f>VLOOKUP(Table2[[#This Row],[Product]],Table4[#All],2,0)</f>
        <v>Fashion Accessories</v>
      </c>
      <c r="J108" s="7">
        <v>2</v>
      </c>
      <c r="K108" s="7">
        <v>472</v>
      </c>
      <c r="L108" s="7">
        <v>0.2</v>
      </c>
      <c r="M108" s="7" t="s">
        <v>57</v>
      </c>
      <c r="N108" s="8" t="s">
        <v>34</v>
      </c>
      <c r="O108" s="4" t="str">
        <f>HLOOKUP(Table2[[#This Row],[Product]],lookUp!$A$20:$K$21,2,0)</f>
        <v>Fashion Accessories</v>
      </c>
      <c r="P108" s="8" t="str">
        <f>_xlfn.XLOOKUP(Table2[[#This Row],[Product]],Table4[Product],Table4[Category])</f>
        <v>Fashion Accessories</v>
      </c>
      <c r="Q108" s="6" t="s">
        <v>272</v>
      </c>
      <c r="R108" s="32" t="str">
        <f>LEFT(Table2[[#This Row],[Full Name2]], 3)</f>
        <v>Eva</v>
      </c>
      <c r="S108" s="7" t="str">
        <f>RIGHT(Table2[[#This Row],[Full Name2]],3)</f>
        <v>ook</v>
      </c>
      <c r="T108" s="7" t="str">
        <f>MID(Table2[[#This Row],[Full Name2]],3,3)</f>
        <v xml:space="preserve">an </v>
      </c>
      <c r="U108" s="7" t="str">
        <f>CONCATENATE(Table2[[#This Row],[Full Name2]]," - ",Table2[[#This Row],[Department]])</f>
        <v>Evan Cook - Men</v>
      </c>
      <c r="V108" s="7" t="str">
        <f>_xlfn.TEXTJOIN(",",TRUE,Table2[[#This Row],[LEFT]],Table2[[#This Row],[MID]],Table2[[#This Row],[RIGHT]])</f>
        <v>Eva,an ,ook</v>
      </c>
      <c r="W108" s="7" t="str">
        <f>UPPER(Table2[[#This Row],[MID]])</f>
        <v xml:space="preserve">AN </v>
      </c>
      <c r="X108" s="7" t="str">
        <f>LOWER(Table2[[#This Row],[Full Name2]])</f>
        <v>evan cook</v>
      </c>
      <c r="Y108" s="7" t="str">
        <f>PROPER(Table2[[#This Row],[LOWER]])</f>
        <v>Evan Cook</v>
      </c>
      <c r="Z108" s="7" t="str">
        <f>TRIM(Table2[[#This Row],[City]])</f>
        <v>Luxor</v>
      </c>
      <c r="AA108" s="8">
        <f>LEN(Table2[[#This Row],[PROPER]])</f>
        <v>9</v>
      </c>
      <c r="AB108" s="5">
        <f t="shared" ca="1" si="3"/>
        <v>45776</v>
      </c>
      <c r="AC108" s="5">
        <f t="shared" si="4"/>
        <v>45622</v>
      </c>
      <c r="AD108" s="25">
        <f t="shared" ca="1" si="5"/>
        <v>45776.278505671296</v>
      </c>
      <c r="AE108" s="26">
        <f>EOMONTH(Table2[[#This Row],[Date]],1)</f>
        <v>45657</v>
      </c>
      <c r="AF108" s="11">
        <f>DATEDIF(Table2[[#This Row],[Date]],Table2[[#This Row],[EOMONTH]], "d")</f>
        <v>35</v>
      </c>
      <c r="AH108">
        <v>26</v>
      </c>
      <c r="AI108">
        <v>11</v>
      </c>
      <c r="AJ108">
        <v>2024</v>
      </c>
    </row>
    <row r="109" spans="1:36" ht="33.75" customHeight="1" x14ac:dyDescent="0.3">
      <c r="A109" s="17" t="s">
        <v>273</v>
      </c>
      <c r="B109" s="26">
        <v>45601</v>
      </c>
      <c r="C109" s="5" t="s">
        <v>2</v>
      </c>
      <c r="D109" s="6" t="s">
        <v>274</v>
      </c>
      <c r="E109" s="7">
        <v>37</v>
      </c>
      <c r="F109" s="7" t="s">
        <v>29</v>
      </c>
      <c r="G109" s="7" t="s">
        <v>44</v>
      </c>
      <c r="H109" s="7" t="s">
        <v>51</v>
      </c>
      <c r="I109" s="7" t="str">
        <f>VLOOKUP(Table2[[#This Row],[Product]],Table4[#All],2,0)</f>
        <v>Formal Wear</v>
      </c>
      <c r="J109" s="7">
        <v>3</v>
      </c>
      <c r="K109" s="7">
        <v>585</v>
      </c>
      <c r="L109" s="7">
        <v>0.1</v>
      </c>
      <c r="M109" s="7" t="s">
        <v>47</v>
      </c>
      <c r="N109" s="8" t="s">
        <v>48</v>
      </c>
      <c r="O109" s="4" t="str">
        <f>HLOOKUP(Table2[[#This Row],[Product]],lookUp!$A$20:$K$21,2,0)</f>
        <v>Formal Wear</v>
      </c>
      <c r="P109" s="8" t="str">
        <f>_xlfn.XLOOKUP(Table2[[#This Row],[Product]],Table4[Product],Table4[Category])</f>
        <v>Formal Wear</v>
      </c>
      <c r="Q109" s="6" t="s">
        <v>274</v>
      </c>
      <c r="R109" s="32" t="str">
        <f>LEFT(Table2[[#This Row],[Full Name2]], 3)</f>
        <v>Cha</v>
      </c>
      <c r="S109" s="7" t="str">
        <f>RIGHT(Table2[[#This Row],[Full Name2]],3)</f>
        <v>ler</v>
      </c>
      <c r="T109" s="7" t="str">
        <f>MID(Table2[[#This Row],[Full Name2]],3,3)</f>
        <v>arl</v>
      </c>
      <c r="U109" s="7" t="str">
        <f>CONCATENATE(Table2[[#This Row],[Full Name2]]," - ",Table2[[#This Row],[Department]])</f>
        <v>Charles Fowler - Kids</v>
      </c>
      <c r="V109" s="7" t="str">
        <f>_xlfn.TEXTJOIN(",",TRUE,Table2[[#This Row],[LEFT]],Table2[[#This Row],[MID]],Table2[[#This Row],[RIGHT]])</f>
        <v>Cha,arl,ler</v>
      </c>
      <c r="W109" s="7" t="str">
        <f>UPPER(Table2[[#This Row],[MID]])</f>
        <v>ARL</v>
      </c>
      <c r="X109" s="7" t="str">
        <f>LOWER(Table2[[#This Row],[Full Name2]])</f>
        <v>charles fowler</v>
      </c>
      <c r="Y109" s="7" t="str">
        <f>PROPER(Table2[[#This Row],[LOWER]])</f>
        <v>Charles Fowler</v>
      </c>
      <c r="Z109" s="7" t="str">
        <f>TRIM(Table2[[#This Row],[City]])</f>
        <v>Alexandria</v>
      </c>
      <c r="AA109" s="8">
        <f>LEN(Table2[[#This Row],[PROPER]])</f>
        <v>14</v>
      </c>
      <c r="AB109" s="5">
        <f t="shared" ca="1" si="3"/>
        <v>45776</v>
      </c>
      <c r="AC109" s="5">
        <f t="shared" si="4"/>
        <v>45601</v>
      </c>
      <c r="AD109" s="25">
        <f t="shared" ca="1" si="5"/>
        <v>45776.278505671296</v>
      </c>
      <c r="AE109" s="26">
        <f>EOMONTH(Table2[[#This Row],[Date]],1)</f>
        <v>45657</v>
      </c>
      <c r="AF109" s="11">
        <f>DATEDIF(Table2[[#This Row],[Date]],Table2[[#This Row],[EOMONTH]], "d")</f>
        <v>56</v>
      </c>
      <c r="AH109">
        <v>5</v>
      </c>
      <c r="AI109">
        <v>11</v>
      </c>
      <c r="AJ109">
        <v>2024</v>
      </c>
    </row>
    <row r="110" spans="1:36" ht="33.75" customHeight="1" x14ac:dyDescent="0.3">
      <c r="A110" s="17" t="s">
        <v>275</v>
      </c>
      <c r="B110" s="26">
        <v>45633</v>
      </c>
      <c r="C110" s="5" t="s">
        <v>5</v>
      </c>
      <c r="D110" s="6" t="s">
        <v>276</v>
      </c>
      <c r="E110" s="7">
        <v>58</v>
      </c>
      <c r="F110" s="7" t="s">
        <v>43</v>
      </c>
      <c r="G110" s="7" t="s">
        <v>70</v>
      </c>
      <c r="H110" s="7" t="s">
        <v>65</v>
      </c>
      <c r="I110" s="7" t="str">
        <f>VLOOKUP(Table2[[#This Row],[Product]],Table4[#All],2,0)</f>
        <v>Sportswear</v>
      </c>
      <c r="J110" s="7">
        <v>1</v>
      </c>
      <c r="K110" s="7">
        <v>734</v>
      </c>
      <c r="L110" s="7">
        <v>0.15</v>
      </c>
      <c r="M110" s="7" t="s">
        <v>57</v>
      </c>
      <c r="N110" s="8" t="s">
        <v>34</v>
      </c>
      <c r="O110" s="4" t="str">
        <f>HLOOKUP(Table2[[#This Row],[Product]],lookUp!$A$20:$K$21,2,0)</f>
        <v>Sportswear</v>
      </c>
      <c r="P110" s="8" t="str">
        <f>_xlfn.XLOOKUP(Table2[[#This Row],[Product]],Table4[Product],Table4[Category])</f>
        <v>Sportswear</v>
      </c>
      <c r="Q110" s="6" t="s">
        <v>276</v>
      </c>
      <c r="R110" s="32" t="str">
        <f>LEFT(Table2[[#This Row],[Full Name2]], 3)</f>
        <v>Tho</v>
      </c>
      <c r="S110" s="7" t="str">
        <f>RIGHT(Table2[[#This Row],[Full Name2]],3)</f>
        <v>ins</v>
      </c>
      <c r="T110" s="7" t="str">
        <f>MID(Table2[[#This Row],[Full Name2]],3,3)</f>
        <v>oma</v>
      </c>
      <c r="U110" s="7" t="str">
        <f>CONCATENATE(Table2[[#This Row],[Full Name2]]," - ",Table2[[#This Row],[Department]])</f>
        <v>Thomas Collins - Men</v>
      </c>
      <c r="V110" s="7" t="str">
        <f>_xlfn.TEXTJOIN(",",TRUE,Table2[[#This Row],[LEFT]],Table2[[#This Row],[MID]],Table2[[#This Row],[RIGHT]])</f>
        <v>Tho,oma,ins</v>
      </c>
      <c r="W110" s="7" t="str">
        <f>UPPER(Table2[[#This Row],[MID]])</f>
        <v>OMA</v>
      </c>
      <c r="X110" s="7" t="str">
        <f>LOWER(Table2[[#This Row],[Full Name2]])</f>
        <v>thomas collins</v>
      </c>
      <c r="Y110" s="7" t="str">
        <f>PROPER(Table2[[#This Row],[LOWER]])</f>
        <v>Thomas Collins</v>
      </c>
      <c r="Z110" s="7" t="str">
        <f>TRIM(Table2[[#This Row],[City]])</f>
        <v>Luxor</v>
      </c>
      <c r="AA110" s="8">
        <f>LEN(Table2[[#This Row],[PROPER]])</f>
        <v>14</v>
      </c>
      <c r="AB110" s="5">
        <f t="shared" ca="1" si="3"/>
        <v>45776</v>
      </c>
      <c r="AC110" s="5">
        <f t="shared" si="4"/>
        <v>45633</v>
      </c>
      <c r="AD110" s="25">
        <f t="shared" ca="1" si="5"/>
        <v>45776.278505671296</v>
      </c>
      <c r="AE110" s="26">
        <f>EOMONTH(Table2[[#This Row],[Date]],1)</f>
        <v>45688</v>
      </c>
      <c r="AF110" s="11">
        <f>DATEDIF(Table2[[#This Row],[Date]],Table2[[#This Row],[EOMONTH]], "d")</f>
        <v>55</v>
      </c>
      <c r="AH110">
        <v>7</v>
      </c>
      <c r="AI110">
        <v>12</v>
      </c>
      <c r="AJ110">
        <v>2024</v>
      </c>
    </row>
    <row r="111" spans="1:36" ht="33.75" customHeight="1" x14ac:dyDescent="0.3">
      <c r="A111" s="17" t="s">
        <v>277</v>
      </c>
      <c r="B111" s="26">
        <v>45697</v>
      </c>
      <c r="C111" s="5" t="s">
        <v>1</v>
      </c>
      <c r="D111" s="6" t="s">
        <v>278</v>
      </c>
      <c r="E111" s="7">
        <v>60</v>
      </c>
      <c r="F111" s="7" t="s">
        <v>43</v>
      </c>
      <c r="G111" s="7" t="s">
        <v>73</v>
      </c>
      <c r="H111" s="7" t="s">
        <v>65</v>
      </c>
      <c r="I111" s="7" t="str">
        <f>VLOOKUP(Table2[[#This Row],[Product]],Table4[#All],2,0)</f>
        <v>Sportswear</v>
      </c>
      <c r="J111" s="7">
        <v>1</v>
      </c>
      <c r="K111" s="7">
        <v>757</v>
      </c>
      <c r="L111" s="7">
        <v>0.05</v>
      </c>
      <c r="M111" s="7" t="s">
        <v>57</v>
      </c>
      <c r="N111" s="8" t="s">
        <v>34</v>
      </c>
      <c r="O111" s="4" t="str">
        <f>HLOOKUP(Table2[[#This Row],[Product]],lookUp!$A$20:$K$21,2,0)</f>
        <v>Sportswear</v>
      </c>
      <c r="P111" s="8" t="str">
        <f>_xlfn.XLOOKUP(Table2[[#This Row],[Product]],Table4[Product],Table4[Category])</f>
        <v>Sportswear</v>
      </c>
      <c r="Q111" s="6" t="s">
        <v>278</v>
      </c>
      <c r="R111" s="32" t="str">
        <f>LEFT(Table2[[#This Row],[Full Name2]], 3)</f>
        <v>Kim</v>
      </c>
      <c r="S111" s="7" t="str">
        <f>RIGHT(Table2[[#This Row],[Full Name2]],3)</f>
        <v>ter</v>
      </c>
      <c r="T111" s="7" t="str">
        <f>MID(Table2[[#This Row],[Full Name2]],3,3)</f>
        <v>mbe</v>
      </c>
      <c r="U111" s="7" t="str">
        <f>CONCATENATE(Table2[[#This Row],[Full Name2]]," - ",Table2[[#This Row],[Department]])</f>
        <v>Kimberly Carter - Men</v>
      </c>
      <c r="V111" s="7" t="str">
        <f>_xlfn.TEXTJOIN(",",TRUE,Table2[[#This Row],[LEFT]],Table2[[#This Row],[MID]],Table2[[#This Row],[RIGHT]])</f>
        <v>Kim,mbe,ter</v>
      </c>
      <c r="W111" s="7" t="str">
        <f>UPPER(Table2[[#This Row],[MID]])</f>
        <v>MBE</v>
      </c>
      <c r="X111" s="7" t="str">
        <f>LOWER(Table2[[#This Row],[Full Name2]])</f>
        <v>kimberly carter</v>
      </c>
      <c r="Y111" s="7" t="str">
        <f>PROPER(Table2[[#This Row],[LOWER]])</f>
        <v>Kimberly Carter</v>
      </c>
      <c r="Z111" s="7" t="str">
        <f>TRIM(Table2[[#This Row],[City]])</f>
        <v>Tanta</v>
      </c>
      <c r="AA111" s="8">
        <f>LEN(Table2[[#This Row],[PROPER]])</f>
        <v>15</v>
      </c>
      <c r="AB111" s="5">
        <f t="shared" ca="1" si="3"/>
        <v>45776</v>
      </c>
      <c r="AC111" s="5">
        <f t="shared" si="4"/>
        <v>45697</v>
      </c>
      <c r="AD111" s="25">
        <f t="shared" ca="1" si="5"/>
        <v>45776.278505671296</v>
      </c>
      <c r="AE111" s="26">
        <f>EOMONTH(Table2[[#This Row],[Date]],1)</f>
        <v>45747</v>
      </c>
      <c r="AF111" s="11">
        <f>DATEDIF(Table2[[#This Row],[Date]],Table2[[#This Row],[EOMONTH]], "d")</f>
        <v>50</v>
      </c>
      <c r="AH111">
        <v>9</v>
      </c>
      <c r="AI111">
        <v>2</v>
      </c>
      <c r="AJ111">
        <v>2025</v>
      </c>
    </row>
    <row r="112" spans="1:36" ht="33.75" customHeight="1" x14ac:dyDescent="0.3">
      <c r="A112" s="17" t="s">
        <v>279</v>
      </c>
      <c r="B112" s="26">
        <v>45486</v>
      </c>
      <c r="C112" s="5" t="s">
        <v>5</v>
      </c>
      <c r="D112" s="6" t="s">
        <v>280</v>
      </c>
      <c r="E112" s="7">
        <v>34</v>
      </c>
      <c r="F112" s="7" t="s">
        <v>43</v>
      </c>
      <c r="G112" s="7" t="s">
        <v>103</v>
      </c>
      <c r="H112" s="7" t="s">
        <v>100</v>
      </c>
      <c r="I112" s="7" t="str">
        <f>VLOOKUP(Table2[[#This Row],[Product]],Table4[#All],2,0)</f>
        <v>Formal Wear</v>
      </c>
      <c r="J112" s="7">
        <v>1</v>
      </c>
      <c r="K112" s="7">
        <v>639</v>
      </c>
      <c r="L112" s="7">
        <v>0</v>
      </c>
      <c r="M112" s="7" t="s">
        <v>33</v>
      </c>
      <c r="N112" s="8" t="s">
        <v>34</v>
      </c>
      <c r="O112" s="4" t="str">
        <f>HLOOKUP(Table2[[#This Row],[Product]],lookUp!$A$20:$K$21,2,0)</f>
        <v>Formal Wear</v>
      </c>
      <c r="P112" s="8" t="str">
        <f>_xlfn.XLOOKUP(Table2[[#This Row],[Product]],Table4[Product],Table4[Category])</f>
        <v>Formal Wear</v>
      </c>
      <c r="Q112" s="6" t="s">
        <v>280</v>
      </c>
      <c r="R112" s="32" t="str">
        <f>LEFT(Table2[[#This Row],[Full Name2]], 3)</f>
        <v>Tim</v>
      </c>
      <c r="S112" s="7" t="str">
        <f>RIGHT(Table2[[#This Row],[Full Name2]],3)</f>
        <v>can</v>
      </c>
      <c r="T112" s="7" t="str">
        <f>MID(Table2[[#This Row],[Full Name2]],3,3)</f>
        <v>mot</v>
      </c>
      <c r="U112" s="7" t="str">
        <f>CONCATENATE(Table2[[#This Row],[Full Name2]]," - ",Table2[[#This Row],[Department]])</f>
        <v>Timothy Duncan - Men</v>
      </c>
      <c r="V112" s="7" t="str">
        <f>_xlfn.TEXTJOIN(",",TRUE,Table2[[#This Row],[LEFT]],Table2[[#This Row],[MID]],Table2[[#This Row],[RIGHT]])</f>
        <v>Tim,mot,can</v>
      </c>
      <c r="W112" s="7" t="str">
        <f>UPPER(Table2[[#This Row],[MID]])</f>
        <v>MOT</v>
      </c>
      <c r="X112" s="7" t="str">
        <f>LOWER(Table2[[#This Row],[Full Name2]])</f>
        <v>timothy duncan</v>
      </c>
      <c r="Y112" s="7" t="str">
        <f>PROPER(Table2[[#This Row],[LOWER]])</f>
        <v>Timothy Duncan</v>
      </c>
      <c r="Z112" s="7" t="str">
        <f>TRIM(Table2[[#This Row],[City]])</f>
        <v>Sharm El-Sheikh</v>
      </c>
      <c r="AA112" s="8">
        <f>LEN(Table2[[#This Row],[PROPER]])</f>
        <v>14</v>
      </c>
      <c r="AB112" s="5">
        <f t="shared" ca="1" si="3"/>
        <v>45776</v>
      </c>
      <c r="AC112" s="5">
        <f t="shared" si="4"/>
        <v>45486</v>
      </c>
      <c r="AD112" s="25">
        <f t="shared" ca="1" si="5"/>
        <v>45776.278505671296</v>
      </c>
      <c r="AE112" s="26">
        <f>EOMONTH(Table2[[#This Row],[Date]],1)</f>
        <v>45535</v>
      </c>
      <c r="AF112" s="11">
        <f>DATEDIF(Table2[[#This Row],[Date]],Table2[[#This Row],[EOMONTH]], "d")</f>
        <v>49</v>
      </c>
      <c r="AH112">
        <v>13</v>
      </c>
      <c r="AI112">
        <v>7</v>
      </c>
      <c r="AJ112">
        <v>2024</v>
      </c>
    </row>
    <row r="113" spans="1:36" ht="33.75" customHeight="1" x14ac:dyDescent="0.3">
      <c r="A113" s="17" t="s">
        <v>281</v>
      </c>
      <c r="B113" s="26">
        <v>45587</v>
      </c>
      <c r="C113" s="5" t="s">
        <v>2</v>
      </c>
      <c r="D113" s="6" t="s">
        <v>282</v>
      </c>
      <c r="E113" s="7">
        <v>22</v>
      </c>
      <c r="F113" s="7" t="s">
        <v>29</v>
      </c>
      <c r="G113" s="7" t="s">
        <v>60</v>
      </c>
      <c r="H113" s="7" t="s">
        <v>55</v>
      </c>
      <c r="I113" s="7" t="str">
        <f>VLOOKUP(Table2[[#This Row],[Product]],Table4[#All],2,0)</f>
        <v>Summer Wear</v>
      </c>
      <c r="J113" s="7">
        <v>5</v>
      </c>
      <c r="K113" s="7">
        <v>1082</v>
      </c>
      <c r="L113" s="7">
        <v>0.1</v>
      </c>
      <c r="M113" s="7" t="s">
        <v>57</v>
      </c>
      <c r="N113" s="8" t="s">
        <v>48</v>
      </c>
      <c r="O113" s="4" t="str">
        <f>HLOOKUP(Table2[[#This Row],[Product]],lookUp!$A$20:$K$21,2,0)</f>
        <v>Summer Wear</v>
      </c>
      <c r="P113" s="8" t="str">
        <f>_xlfn.XLOOKUP(Table2[[#This Row],[Product]],Table4[Product],Table4[Category])</f>
        <v>Summer Wear</v>
      </c>
      <c r="Q113" s="6" t="s">
        <v>282</v>
      </c>
      <c r="R113" s="32" t="str">
        <f>LEFT(Table2[[#This Row],[Full Name2]], 3)</f>
        <v>Amy</v>
      </c>
      <c r="S113" s="7" t="str">
        <f>RIGHT(Table2[[#This Row],[Full Name2]],3)</f>
        <v>ith</v>
      </c>
      <c r="T113" s="7" t="str">
        <f>MID(Table2[[#This Row],[Full Name2]],3,3)</f>
        <v>y S</v>
      </c>
      <c r="U113" s="7" t="str">
        <f>CONCATENATE(Table2[[#This Row],[Full Name2]]," - ",Table2[[#This Row],[Department]])</f>
        <v>Amy Smith - Kids</v>
      </c>
      <c r="V113" s="7" t="str">
        <f>_xlfn.TEXTJOIN(",",TRUE,Table2[[#This Row],[LEFT]],Table2[[#This Row],[MID]],Table2[[#This Row],[RIGHT]])</f>
        <v>Amy,y S,ith</v>
      </c>
      <c r="W113" s="7" t="str">
        <f>UPPER(Table2[[#This Row],[MID]])</f>
        <v>Y S</v>
      </c>
      <c r="X113" s="7" t="str">
        <f>LOWER(Table2[[#This Row],[Full Name2]])</f>
        <v>amy smith</v>
      </c>
      <c r="Y113" s="7" t="str">
        <f>PROPER(Table2[[#This Row],[LOWER]])</f>
        <v>Amy Smith</v>
      </c>
      <c r="Z113" s="7" t="str">
        <f>TRIM(Table2[[#This Row],[City]])</f>
        <v>Port Said</v>
      </c>
      <c r="AA113" s="8">
        <f>LEN(Table2[[#This Row],[PROPER]])</f>
        <v>9</v>
      </c>
      <c r="AB113" s="5">
        <f t="shared" ca="1" si="3"/>
        <v>45776</v>
      </c>
      <c r="AC113" s="5">
        <f t="shared" si="4"/>
        <v>45587</v>
      </c>
      <c r="AD113" s="25">
        <f t="shared" ca="1" si="5"/>
        <v>45776.278505671296</v>
      </c>
      <c r="AE113" s="26">
        <f>EOMONTH(Table2[[#This Row],[Date]],1)</f>
        <v>45626</v>
      </c>
      <c r="AF113" s="11">
        <f>DATEDIF(Table2[[#This Row],[Date]],Table2[[#This Row],[EOMONTH]], "d")</f>
        <v>39</v>
      </c>
      <c r="AH113">
        <v>22</v>
      </c>
      <c r="AI113">
        <v>10</v>
      </c>
      <c r="AJ113">
        <v>2024</v>
      </c>
    </row>
    <row r="114" spans="1:36" ht="33.75" customHeight="1" x14ac:dyDescent="0.3">
      <c r="A114" s="17" t="s">
        <v>283</v>
      </c>
      <c r="B114" s="26">
        <v>45376</v>
      </c>
      <c r="C114" s="5" t="s">
        <v>4</v>
      </c>
      <c r="D114" s="6" t="s">
        <v>284</v>
      </c>
      <c r="E114" s="7">
        <v>21</v>
      </c>
      <c r="F114" s="7" t="s">
        <v>43</v>
      </c>
      <c r="G114" s="7" t="s">
        <v>103</v>
      </c>
      <c r="H114" s="7" t="s">
        <v>45</v>
      </c>
      <c r="I114" s="7" t="str">
        <f>VLOOKUP(Table2[[#This Row],[Product]],Table4[#All],2,0)</f>
        <v>Sportswear</v>
      </c>
      <c r="J114" s="7">
        <v>1</v>
      </c>
      <c r="K114" s="7">
        <v>1023</v>
      </c>
      <c r="L114" s="7">
        <v>0.1</v>
      </c>
      <c r="M114" s="7" t="s">
        <v>57</v>
      </c>
      <c r="N114" s="8" t="s">
        <v>48</v>
      </c>
      <c r="O114" s="4" t="str">
        <f>HLOOKUP(Table2[[#This Row],[Product]],lookUp!$A$20:$K$21,2,0)</f>
        <v>Sportswear</v>
      </c>
      <c r="P114" s="8" t="str">
        <f>_xlfn.XLOOKUP(Table2[[#This Row],[Product]],Table4[Product],Table4[Category])</f>
        <v>Sportswear</v>
      </c>
      <c r="Q114" s="6" t="s">
        <v>284</v>
      </c>
      <c r="R114" s="32" t="str">
        <f>LEFT(Table2[[#This Row],[Full Name2]], 3)</f>
        <v>Lau</v>
      </c>
      <c r="S114" s="7" t="str">
        <f>RIGHT(Table2[[#This Row],[Full Name2]],3)</f>
        <v>tts</v>
      </c>
      <c r="T114" s="7" t="str">
        <f>MID(Table2[[#This Row],[Full Name2]],3,3)</f>
        <v>ure</v>
      </c>
      <c r="U114" s="7" t="str">
        <f>CONCATENATE(Table2[[#This Row],[Full Name2]]," - ",Table2[[#This Row],[Department]])</f>
        <v>Lauren Potts - Kids</v>
      </c>
      <c r="V114" s="7" t="str">
        <f>_xlfn.TEXTJOIN(",",TRUE,Table2[[#This Row],[LEFT]],Table2[[#This Row],[MID]],Table2[[#This Row],[RIGHT]])</f>
        <v>Lau,ure,tts</v>
      </c>
      <c r="W114" s="7" t="str">
        <f>UPPER(Table2[[#This Row],[MID]])</f>
        <v>URE</v>
      </c>
      <c r="X114" s="7" t="str">
        <f>LOWER(Table2[[#This Row],[Full Name2]])</f>
        <v>lauren potts</v>
      </c>
      <c r="Y114" s="7" t="str">
        <f>PROPER(Table2[[#This Row],[LOWER]])</f>
        <v>Lauren Potts</v>
      </c>
      <c r="Z114" s="7" t="str">
        <f>TRIM(Table2[[#This Row],[City]])</f>
        <v>Sharm El-Sheikh</v>
      </c>
      <c r="AA114" s="8">
        <f>LEN(Table2[[#This Row],[PROPER]])</f>
        <v>12</v>
      </c>
      <c r="AB114" s="5">
        <f t="shared" ca="1" si="3"/>
        <v>45776</v>
      </c>
      <c r="AC114" s="5">
        <f t="shared" si="4"/>
        <v>45376</v>
      </c>
      <c r="AD114" s="25">
        <f t="shared" ca="1" si="5"/>
        <v>45776.278505671296</v>
      </c>
      <c r="AE114" s="26">
        <f>EOMONTH(Table2[[#This Row],[Date]],1)</f>
        <v>45412</v>
      </c>
      <c r="AF114" s="11">
        <f>DATEDIF(Table2[[#This Row],[Date]],Table2[[#This Row],[EOMONTH]], "d")</f>
        <v>36</v>
      </c>
      <c r="AH114">
        <v>25</v>
      </c>
      <c r="AI114">
        <v>3</v>
      </c>
      <c r="AJ114">
        <v>2024</v>
      </c>
    </row>
    <row r="115" spans="1:36" ht="33.75" customHeight="1" x14ac:dyDescent="0.3">
      <c r="A115" s="17" t="s">
        <v>285</v>
      </c>
      <c r="B115" s="26">
        <v>45441</v>
      </c>
      <c r="C115" s="5" t="s">
        <v>3</v>
      </c>
      <c r="D115" s="6" t="s">
        <v>286</v>
      </c>
      <c r="E115" s="7">
        <v>19</v>
      </c>
      <c r="F115" s="7" t="s">
        <v>43</v>
      </c>
      <c r="G115" s="7" t="s">
        <v>103</v>
      </c>
      <c r="H115" s="7" t="s">
        <v>45</v>
      </c>
      <c r="I115" s="7" t="str">
        <f>VLOOKUP(Table2[[#This Row],[Product]],Table4[#All],2,0)</f>
        <v>Sportswear</v>
      </c>
      <c r="J115" s="7">
        <v>5</v>
      </c>
      <c r="K115" s="7">
        <v>453</v>
      </c>
      <c r="L115" s="7">
        <v>0.05</v>
      </c>
      <c r="M115" s="7" t="s">
        <v>47</v>
      </c>
      <c r="N115" s="8" t="s">
        <v>48</v>
      </c>
      <c r="O115" s="4" t="str">
        <f>HLOOKUP(Table2[[#This Row],[Product]],lookUp!$A$20:$K$21,2,0)</f>
        <v>Sportswear</v>
      </c>
      <c r="P115" s="8" t="str">
        <f>_xlfn.XLOOKUP(Table2[[#This Row],[Product]],Table4[Product],Table4[Category])</f>
        <v>Sportswear</v>
      </c>
      <c r="Q115" s="6" t="s">
        <v>286</v>
      </c>
      <c r="R115" s="32" t="str">
        <f>LEFT(Table2[[#This Row],[Full Name2]], 3)</f>
        <v>Mat</v>
      </c>
      <c r="S115" s="7" t="str">
        <f>RIGHT(Table2[[#This Row],[Full Name2]],3)</f>
        <v>der</v>
      </c>
      <c r="T115" s="7" t="str">
        <f>MID(Table2[[#This Row],[Full Name2]],3,3)</f>
        <v>tth</v>
      </c>
      <c r="U115" s="7" t="str">
        <f>CONCATENATE(Table2[[#This Row],[Full Name2]]," - ",Table2[[#This Row],[Department]])</f>
        <v>Matthew Schneider - Kids</v>
      </c>
      <c r="V115" s="7" t="str">
        <f>_xlfn.TEXTJOIN(",",TRUE,Table2[[#This Row],[LEFT]],Table2[[#This Row],[MID]],Table2[[#This Row],[RIGHT]])</f>
        <v>Mat,tth,der</v>
      </c>
      <c r="W115" s="7" t="str">
        <f>UPPER(Table2[[#This Row],[MID]])</f>
        <v>TTH</v>
      </c>
      <c r="X115" s="7" t="str">
        <f>LOWER(Table2[[#This Row],[Full Name2]])</f>
        <v>matthew schneider</v>
      </c>
      <c r="Y115" s="7" t="str">
        <f>PROPER(Table2[[#This Row],[LOWER]])</f>
        <v>Matthew Schneider</v>
      </c>
      <c r="Z115" s="7" t="str">
        <f>TRIM(Table2[[#This Row],[City]])</f>
        <v>Sharm El-Sheikh</v>
      </c>
      <c r="AA115" s="8">
        <f>LEN(Table2[[#This Row],[PROPER]])</f>
        <v>17</v>
      </c>
      <c r="AB115" s="5">
        <f t="shared" ca="1" si="3"/>
        <v>45776</v>
      </c>
      <c r="AC115" s="5">
        <f t="shared" si="4"/>
        <v>45441</v>
      </c>
      <c r="AD115" s="25">
        <f t="shared" ca="1" si="5"/>
        <v>45776.278505671296</v>
      </c>
      <c r="AE115" s="26">
        <f>EOMONTH(Table2[[#This Row],[Date]],1)</f>
        <v>45473</v>
      </c>
      <c r="AF115" s="11">
        <f>DATEDIF(Table2[[#This Row],[Date]],Table2[[#This Row],[EOMONTH]], "d")</f>
        <v>32</v>
      </c>
      <c r="AH115">
        <v>29</v>
      </c>
      <c r="AI115">
        <v>5</v>
      </c>
      <c r="AJ115">
        <v>2024</v>
      </c>
    </row>
    <row r="116" spans="1:36" ht="33.75" customHeight="1" x14ac:dyDescent="0.3">
      <c r="A116" s="17" t="s">
        <v>287</v>
      </c>
      <c r="B116" s="26">
        <v>45627</v>
      </c>
      <c r="C116" s="5" t="s">
        <v>1</v>
      </c>
      <c r="D116" s="6" t="s">
        <v>288</v>
      </c>
      <c r="E116" s="7">
        <v>22</v>
      </c>
      <c r="F116" s="7" t="s">
        <v>43</v>
      </c>
      <c r="G116" s="7" t="s">
        <v>64</v>
      </c>
      <c r="H116" s="7" t="s">
        <v>61</v>
      </c>
      <c r="I116" s="7" t="str">
        <f>VLOOKUP(Table2[[#This Row],[Product]],Table4[#All],2,0)</f>
        <v>Casual Wear</v>
      </c>
      <c r="J116" s="7">
        <v>1</v>
      </c>
      <c r="K116" s="7">
        <v>1060</v>
      </c>
      <c r="L116" s="7">
        <v>0.15</v>
      </c>
      <c r="M116" s="7" t="s">
        <v>57</v>
      </c>
      <c r="N116" s="8" t="s">
        <v>40</v>
      </c>
      <c r="O116" s="4" t="str">
        <f>HLOOKUP(Table2[[#This Row],[Product]],lookUp!$A$20:$K$21,2,0)</f>
        <v>Casual Wear</v>
      </c>
      <c r="P116" s="8" t="str">
        <f>_xlfn.XLOOKUP(Table2[[#This Row],[Product]],Table4[Product],Table4[Category])</f>
        <v>Casual Wear</v>
      </c>
      <c r="Q116" s="6" t="s">
        <v>288</v>
      </c>
      <c r="R116" s="32" t="str">
        <f>LEFT(Table2[[#This Row],[Full Name2]], 3)</f>
        <v>Kar</v>
      </c>
      <c r="S116" s="7" t="str">
        <f>RIGHT(Table2[[#This Row],[Full Name2]],3)</f>
        <v>son</v>
      </c>
      <c r="T116" s="7" t="str">
        <f>MID(Table2[[#This Row],[Full Name2]],3,3)</f>
        <v>ren</v>
      </c>
      <c r="U116" s="7" t="str">
        <f>CONCATENATE(Table2[[#This Row],[Full Name2]]," - ",Table2[[#This Row],[Department]])</f>
        <v>Karen Patterson - Women</v>
      </c>
      <c r="V116" s="7" t="str">
        <f>_xlfn.TEXTJOIN(",",TRUE,Table2[[#This Row],[LEFT]],Table2[[#This Row],[MID]],Table2[[#This Row],[RIGHT]])</f>
        <v>Kar,ren,son</v>
      </c>
      <c r="W116" s="7" t="str">
        <f>UPPER(Table2[[#This Row],[MID]])</f>
        <v>REN</v>
      </c>
      <c r="X116" s="7" t="str">
        <f>LOWER(Table2[[#This Row],[Full Name2]])</f>
        <v>karen patterson</v>
      </c>
      <c r="Y116" s="7" t="str">
        <f>PROPER(Table2[[#This Row],[LOWER]])</f>
        <v>Karen Patterson</v>
      </c>
      <c r="Z116" s="7" t="str">
        <f>TRIM(Table2[[#This Row],[City]])</f>
        <v>Cairo</v>
      </c>
      <c r="AA116" s="8">
        <f>LEN(Table2[[#This Row],[PROPER]])</f>
        <v>15</v>
      </c>
      <c r="AB116" s="5">
        <f t="shared" ca="1" si="3"/>
        <v>45776</v>
      </c>
      <c r="AC116" s="5">
        <f t="shared" si="4"/>
        <v>45627</v>
      </c>
      <c r="AD116" s="25">
        <f t="shared" ca="1" si="5"/>
        <v>45776.278505671296</v>
      </c>
      <c r="AE116" s="26">
        <f>EOMONTH(Table2[[#This Row],[Date]],1)</f>
        <v>45688</v>
      </c>
      <c r="AF116" s="11">
        <f>DATEDIF(Table2[[#This Row],[Date]],Table2[[#This Row],[EOMONTH]], "d")</f>
        <v>61</v>
      </c>
      <c r="AH116">
        <v>1</v>
      </c>
      <c r="AI116">
        <v>12</v>
      </c>
      <c r="AJ116">
        <v>2024</v>
      </c>
    </row>
    <row r="117" spans="1:36" ht="33.75" customHeight="1" x14ac:dyDescent="0.3">
      <c r="A117" s="17" t="s">
        <v>289</v>
      </c>
      <c r="B117" s="26">
        <v>45646</v>
      </c>
      <c r="C117" s="5" t="s">
        <v>0</v>
      </c>
      <c r="D117" s="6" t="s">
        <v>290</v>
      </c>
      <c r="E117" s="7">
        <v>47</v>
      </c>
      <c r="F117" s="7" t="s">
        <v>43</v>
      </c>
      <c r="G117" s="7" t="s">
        <v>73</v>
      </c>
      <c r="H117" s="7" t="s">
        <v>55</v>
      </c>
      <c r="I117" s="7" t="str">
        <f>VLOOKUP(Table2[[#This Row],[Product]],Table4[#All],2,0)</f>
        <v>Summer Wear</v>
      </c>
      <c r="J117" s="7">
        <v>1</v>
      </c>
      <c r="K117" s="7">
        <v>1126</v>
      </c>
      <c r="L117" s="7">
        <v>0.2</v>
      </c>
      <c r="M117" s="7" t="s">
        <v>33</v>
      </c>
      <c r="N117" s="8" t="s">
        <v>40</v>
      </c>
      <c r="O117" s="4" t="str">
        <f>HLOOKUP(Table2[[#This Row],[Product]],lookUp!$A$20:$K$21,2,0)</f>
        <v>Summer Wear</v>
      </c>
      <c r="P117" s="8" t="str">
        <f>_xlfn.XLOOKUP(Table2[[#This Row],[Product]],Table4[Product],Table4[Category])</f>
        <v>Summer Wear</v>
      </c>
      <c r="Q117" s="6" t="s">
        <v>290</v>
      </c>
      <c r="R117" s="32" t="str">
        <f>LEFT(Table2[[#This Row],[Full Name2]], 3)</f>
        <v>Reb</v>
      </c>
      <c r="S117" s="7" t="str">
        <f>RIGHT(Table2[[#This Row],[Full Name2]],3)</f>
        <v>ane</v>
      </c>
      <c r="T117" s="7" t="str">
        <f>MID(Table2[[#This Row],[Full Name2]],3,3)</f>
        <v>bec</v>
      </c>
      <c r="U117" s="7" t="str">
        <f>CONCATENATE(Table2[[#This Row],[Full Name2]]," - ",Table2[[#This Row],[Department]])</f>
        <v>Rebecca Lane - Women</v>
      </c>
      <c r="V117" s="7" t="str">
        <f>_xlfn.TEXTJOIN(",",TRUE,Table2[[#This Row],[LEFT]],Table2[[#This Row],[MID]],Table2[[#This Row],[RIGHT]])</f>
        <v>Reb,bec,ane</v>
      </c>
      <c r="W117" s="7" t="str">
        <f>UPPER(Table2[[#This Row],[MID]])</f>
        <v>BEC</v>
      </c>
      <c r="X117" s="7" t="str">
        <f>LOWER(Table2[[#This Row],[Full Name2]])</f>
        <v>rebecca lane</v>
      </c>
      <c r="Y117" s="7" t="str">
        <f>PROPER(Table2[[#This Row],[LOWER]])</f>
        <v>Rebecca Lane</v>
      </c>
      <c r="Z117" s="7" t="str">
        <f>TRIM(Table2[[#This Row],[City]])</f>
        <v>Tanta</v>
      </c>
      <c r="AA117" s="8">
        <f>LEN(Table2[[#This Row],[PROPER]])</f>
        <v>12</v>
      </c>
      <c r="AB117" s="5">
        <f t="shared" ca="1" si="3"/>
        <v>45776</v>
      </c>
      <c r="AC117" s="5">
        <f t="shared" si="4"/>
        <v>45646</v>
      </c>
      <c r="AD117" s="25">
        <f t="shared" ca="1" si="5"/>
        <v>45776.278505671296</v>
      </c>
      <c r="AE117" s="26">
        <f>EOMONTH(Table2[[#This Row],[Date]],1)</f>
        <v>45688</v>
      </c>
      <c r="AF117" s="11">
        <f>DATEDIF(Table2[[#This Row],[Date]],Table2[[#This Row],[EOMONTH]], "d")</f>
        <v>42</v>
      </c>
      <c r="AH117">
        <v>20</v>
      </c>
      <c r="AI117">
        <v>12</v>
      </c>
      <c r="AJ117">
        <v>2024</v>
      </c>
    </row>
    <row r="118" spans="1:36" ht="33.75" customHeight="1" x14ac:dyDescent="0.3">
      <c r="A118" s="17" t="s">
        <v>291</v>
      </c>
      <c r="B118" s="26">
        <v>45536</v>
      </c>
      <c r="C118" s="5" t="s">
        <v>1</v>
      </c>
      <c r="D118" s="6" t="s">
        <v>292</v>
      </c>
      <c r="E118" s="7">
        <v>18</v>
      </c>
      <c r="F118" s="7" t="s">
        <v>29</v>
      </c>
      <c r="G118" s="7" t="s">
        <v>60</v>
      </c>
      <c r="H118" s="7" t="s">
        <v>65</v>
      </c>
      <c r="I118" s="7" t="str">
        <f>VLOOKUP(Table2[[#This Row],[Product]],Table4[#All],2,0)</f>
        <v>Sportswear</v>
      </c>
      <c r="J118" s="7">
        <v>5</v>
      </c>
      <c r="K118" s="7">
        <v>920</v>
      </c>
      <c r="L118" s="7">
        <v>0.2</v>
      </c>
      <c r="M118" s="7" t="s">
        <v>57</v>
      </c>
      <c r="N118" s="8" t="s">
        <v>34</v>
      </c>
      <c r="O118" s="4" t="str">
        <f>HLOOKUP(Table2[[#This Row],[Product]],lookUp!$A$20:$K$21,2,0)</f>
        <v>Sportswear</v>
      </c>
      <c r="P118" s="8" t="str">
        <f>_xlfn.XLOOKUP(Table2[[#This Row],[Product]],Table4[Product],Table4[Category])</f>
        <v>Sportswear</v>
      </c>
      <c r="Q118" s="6" t="s">
        <v>292</v>
      </c>
      <c r="R118" s="32" t="str">
        <f>LEFT(Table2[[#This Row],[Full Name2]], 3)</f>
        <v>Rod</v>
      </c>
      <c r="S118" s="7" t="str">
        <f>RIGHT(Table2[[#This Row],[Full Name2]],3)</f>
        <v>cia</v>
      </c>
      <c r="T118" s="7" t="str">
        <f>MID(Table2[[#This Row],[Full Name2]],3,3)</f>
        <v>dne</v>
      </c>
      <c r="U118" s="7" t="str">
        <f>CONCATENATE(Table2[[#This Row],[Full Name2]]," - ",Table2[[#This Row],[Department]])</f>
        <v>Rodney Garcia - Men</v>
      </c>
      <c r="V118" s="7" t="str">
        <f>_xlfn.TEXTJOIN(",",TRUE,Table2[[#This Row],[LEFT]],Table2[[#This Row],[MID]],Table2[[#This Row],[RIGHT]])</f>
        <v>Rod,dne,cia</v>
      </c>
      <c r="W118" s="7" t="str">
        <f>UPPER(Table2[[#This Row],[MID]])</f>
        <v>DNE</v>
      </c>
      <c r="X118" s="7" t="str">
        <f>LOWER(Table2[[#This Row],[Full Name2]])</f>
        <v>rodney garcia</v>
      </c>
      <c r="Y118" s="7" t="str">
        <f>PROPER(Table2[[#This Row],[LOWER]])</f>
        <v>Rodney Garcia</v>
      </c>
      <c r="Z118" s="7" t="str">
        <f>TRIM(Table2[[#This Row],[City]])</f>
        <v>Port Said</v>
      </c>
      <c r="AA118" s="8">
        <f>LEN(Table2[[#This Row],[PROPER]])</f>
        <v>13</v>
      </c>
      <c r="AB118" s="5">
        <f t="shared" ca="1" si="3"/>
        <v>45776</v>
      </c>
      <c r="AC118" s="5">
        <f t="shared" si="4"/>
        <v>45536</v>
      </c>
      <c r="AD118" s="25">
        <f t="shared" ca="1" si="5"/>
        <v>45776.278505671296</v>
      </c>
      <c r="AE118" s="26">
        <f>EOMONTH(Table2[[#This Row],[Date]],1)</f>
        <v>45596</v>
      </c>
      <c r="AF118" s="11">
        <f>DATEDIF(Table2[[#This Row],[Date]],Table2[[#This Row],[EOMONTH]], "d")</f>
        <v>60</v>
      </c>
      <c r="AH118">
        <v>1</v>
      </c>
      <c r="AI118">
        <v>9</v>
      </c>
      <c r="AJ118">
        <v>2024</v>
      </c>
    </row>
    <row r="119" spans="1:36" ht="33.75" customHeight="1" x14ac:dyDescent="0.3">
      <c r="A119" s="17" t="s">
        <v>293</v>
      </c>
      <c r="B119" s="26">
        <v>45555</v>
      </c>
      <c r="C119" s="5" t="s">
        <v>0</v>
      </c>
      <c r="D119" s="6" t="s">
        <v>294</v>
      </c>
      <c r="E119" s="7">
        <v>57</v>
      </c>
      <c r="F119" s="7" t="s">
        <v>29</v>
      </c>
      <c r="G119" s="7" t="s">
        <v>30</v>
      </c>
      <c r="H119" s="7" t="s">
        <v>38</v>
      </c>
      <c r="I119" s="7" t="str">
        <f>VLOOKUP(Table2[[#This Row],[Product]],Table4[#All],2,0)</f>
        <v>Casual Wear</v>
      </c>
      <c r="J119" s="7">
        <v>5</v>
      </c>
      <c r="K119" s="7">
        <v>853</v>
      </c>
      <c r="L119" s="7">
        <v>0.1</v>
      </c>
      <c r="M119" s="7" t="s">
        <v>47</v>
      </c>
      <c r="N119" s="8" t="s">
        <v>48</v>
      </c>
      <c r="O119" s="4" t="str">
        <f>HLOOKUP(Table2[[#This Row],[Product]],lookUp!$A$20:$K$21,2,0)</f>
        <v>Casual Wear</v>
      </c>
      <c r="P119" s="8" t="str">
        <f>_xlfn.XLOOKUP(Table2[[#This Row],[Product]],Table4[Product],Table4[Category])</f>
        <v>Casual Wear</v>
      </c>
      <c r="Q119" s="6" t="s">
        <v>294</v>
      </c>
      <c r="R119" s="32" t="str">
        <f>LEFT(Table2[[#This Row],[Full Name2]], 3)</f>
        <v>Lis</v>
      </c>
      <c r="S119" s="7" t="str">
        <f>RIGHT(Table2[[#This Row],[Full Name2]],3)</f>
        <v>mon</v>
      </c>
      <c r="T119" s="7" t="str">
        <f>MID(Table2[[#This Row],[Full Name2]],3,3)</f>
        <v xml:space="preserve">sa </v>
      </c>
      <c r="U119" s="7" t="str">
        <f>CONCATENATE(Table2[[#This Row],[Full Name2]]," - ",Table2[[#This Row],[Department]])</f>
        <v>Lisa Simon - Kids</v>
      </c>
      <c r="V119" s="7" t="str">
        <f>_xlfn.TEXTJOIN(",",TRUE,Table2[[#This Row],[LEFT]],Table2[[#This Row],[MID]],Table2[[#This Row],[RIGHT]])</f>
        <v>Lis,sa ,mon</v>
      </c>
      <c r="W119" s="7" t="str">
        <f>UPPER(Table2[[#This Row],[MID]])</f>
        <v xml:space="preserve">SA </v>
      </c>
      <c r="X119" s="7" t="str">
        <f>LOWER(Table2[[#This Row],[Full Name2]])</f>
        <v>lisa simon</v>
      </c>
      <c r="Y119" s="7" t="str">
        <f>PROPER(Table2[[#This Row],[LOWER]])</f>
        <v>Lisa Simon</v>
      </c>
      <c r="Z119" s="7" t="str">
        <f>TRIM(Table2[[#This Row],[City]])</f>
        <v>Mansoura</v>
      </c>
      <c r="AA119" s="8">
        <f>LEN(Table2[[#This Row],[PROPER]])</f>
        <v>10</v>
      </c>
      <c r="AB119" s="5">
        <f t="shared" ca="1" si="3"/>
        <v>45776</v>
      </c>
      <c r="AC119" s="5">
        <f t="shared" si="4"/>
        <v>45555</v>
      </c>
      <c r="AD119" s="25">
        <f t="shared" ca="1" si="5"/>
        <v>45776.278505671296</v>
      </c>
      <c r="AE119" s="26">
        <f>EOMONTH(Table2[[#This Row],[Date]],1)</f>
        <v>45596</v>
      </c>
      <c r="AF119" s="11">
        <f>DATEDIF(Table2[[#This Row],[Date]],Table2[[#This Row],[EOMONTH]], "d")</f>
        <v>41</v>
      </c>
      <c r="AH119">
        <v>20</v>
      </c>
      <c r="AI119">
        <v>9</v>
      </c>
      <c r="AJ119">
        <v>2024</v>
      </c>
    </row>
    <row r="120" spans="1:36" ht="33.75" customHeight="1" x14ac:dyDescent="0.3">
      <c r="A120" s="17" t="s">
        <v>295</v>
      </c>
      <c r="B120" s="26">
        <v>45426</v>
      </c>
      <c r="C120" s="5" t="s">
        <v>2</v>
      </c>
      <c r="D120" s="6" t="s">
        <v>296</v>
      </c>
      <c r="E120" s="7">
        <v>38</v>
      </c>
      <c r="F120" s="7" t="s">
        <v>29</v>
      </c>
      <c r="G120" s="7" t="s">
        <v>103</v>
      </c>
      <c r="H120" s="7" t="s">
        <v>61</v>
      </c>
      <c r="I120" s="7" t="str">
        <f>VLOOKUP(Table2[[#This Row],[Product]],Table4[#All],2,0)</f>
        <v>Casual Wear</v>
      </c>
      <c r="J120" s="7">
        <v>2</v>
      </c>
      <c r="K120" s="7">
        <v>336</v>
      </c>
      <c r="L120" s="7">
        <v>0.05</v>
      </c>
      <c r="M120" s="7" t="s">
        <v>47</v>
      </c>
      <c r="N120" s="8" t="s">
        <v>48</v>
      </c>
      <c r="O120" s="4" t="str">
        <f>HLOOKUP(Table2[[#This Row],[Product]],lookUp!$A$20:$K$21,2,0)</f>
        <v>Casual Wear</v>
      </c>
      <c r="P120" s="8" t="str">
        <f>_xlfn.XLOOKUP(Table2[[#This Row],[Product]],Table4[Product],Table4[Category])</f>
        <v>Casual Wear</v>
      </c>
      <c r="Q120" s="6" t="s">
        <v>296</v>
      </c>
      <c r="R120" s="32" t="str">
        <f>LEFT(Table2[[#This Row],[Full Name2]], 3)</f>
        <v>Jos</v>
      </c>
      <c r="S120" s="7" t="str">
        <f>RIGHT(Table2[[#This Row],[Full Name2]],3)</f>
        <v>ber</v>
      </c>
      <c r="T120" s="7" t="str">
        <f>MID(Table2[[#This Row],[Full Name2]],3,3)</f>
        <v>sep</v>
      </c>
      <c r="U120" s="7" t="str">
        <f>CONCATENATE(Table2[[#This Row],[Full Name2]]," - ",Table2[[#This Row],[Department]])</f>
        <v>Joseph Huber - Kids</v>
      </c>
      <c r="V120" s="7" t="str">
        <f>_xlfn.TEXTJOIN(",",TRUE,Table2[[#This Row],[LEFT]],Table2[[#This Row],[MID]],Table2[[#This Row],[RIGHT]])</f>
        <v>Jos,sep,ber</v>
      </c>
      <c r="W120" s="7" t="str">
        <f>UPPER(Table2[[#This Row],[MID]])</f>
        <v>SEP</v>
      </c>
      <c r="X120" s="7" t="str">
        <f>LOWER(Table2[[#This Row],[Full Name2]])</f>
        <v>joseph huber</v>
      </c>
      <c r="Y120" s="7" t="str">
        <f>PROPER(Table2[[#This Row],[LOWER]])</f>
        <v>Joseph Huber</v>
      </c>
      <c r="Z120" s="7" t="str">
        <f>TRIM(Table2[[#This Row],[City]])</f>
        <v>Sharm El-Sheikh</v>
      </c>
      <c r="AA120" s="8">
        <f>LEN(Table2[[#This Row],[PROPER]])</f>
        <v>12</v>
      </c>
      <c r="AB120" s="5">
        <f t="shared" ca="1" si="3"/>
        <v>45776</v>
      </c>
      <c r="AC120" s="5">
        <f t="shared" si="4"/>
        <v>45426</v>
      </c>
      <c r="AD120" s="25">
        <f t="shared" ca="1" si="5"/>
        <v>45776.278505671296</v>
      </c>
      <c r="AE120" s="26">
        <f>EOMONTH(Table2[[#This Row],[Date]],1)</f>
        <v>45473</v>
      </c>
      <c r="AF120" s="11">
        <f>DATEDIF(Table2[[#This Row],[Date]],Table2[[#This Row],[EOMONTH]], "d")</f>
        <v>47</v>
      </c>
      <c r="AH120">
        <v>14</v>
      </c>
      <c r="AI120">
        <v>5</v>
      </c>
      <c r="AJ120">
        <v>2024</v>
      </c>
    </row>
    <row r="121" spans="1:36" ht="33.75" customHeight="1" x14ac:dyDescent="0.3">
      <c r="A121" s="17" t="s">
        <v>297</v>
      </c>
      <c r="B121" s="26">
        <v>45405</v>
      </c>
      <c r="C121" s="5" t="s">
        <v>2</v>
      </c>
      <c r="D121" s="6" t="s">
        <v>298</v>
      </c>
      <c r="E121" s="7">
        <v>19</v>
      </c>
      <c r="F121" s="7" t="s">
        <v>43</v>
      </c>
      <c r="G121" s="7" t="s">
        <v>30</v>
      </c>
      <c r="H121" s="7" t="s">
        <v>45</v>
      </c>
      <c r="I121" s="7" t="str">
        <f>VLOOKUP(Table2[[#This Row],[Product]],Table4[#All],2,0)</f>
        <v>Sportswear</v>
      </c>
      <c r="J121" s="7">
        <v>5</v>
      </c>
      <c r="K121" s="7">
        <v>387</v>
      </c>
      <c r="L121" s="7">
        <v>0</v>
      </c>
      <c r="M121" s="7" t="s">
        <v>57</v>
      </c>
      <c r="N121" s="8" t="s">
        <v>48</v>
      </c>
      <c r="O121" s="4" t="str">
        <f>HLOOKUP(Table2[[#This Row],[Product]],lookUp!$A$20:$K$21,2,0)</f>
        <v>Sportswear</v>
      </c>
      <c r="P121" s="8" t="str">
        <f>_xlfn.XLOOKUP(Table2[[#This Row],[Product]],Table4[Product],Table4[Category])</f>
        <v>Sportswear</v>
      </c>
      <c r="Q121" s="6" t="s">
        <v>298</v>
      </c>
      <c r="R121" s="32" t="str">
        <f>LEFT(Table2[[#This Row],[Full Name2]], 3)</f>
        <v>Mol</v>
      </c>
      <c r="S121" s="7" t="str">
        <f>RIGHT(Table2[[#This Row],[Full Name2]],3)</f>
        <v>edy</v>
      </c>
      <c r="T121" s="7" t="str">
        <f>MID(Table2[[#This Row],[Full Name2]],3,3)</f>
        <v>lly</v>
      </c>
      <c r="U121" s="7" t="str">
        <f>CONCATENATE(Table2[[#This Row],[Full Name2]]," - ",Table2[[#This Row],[Department]])</f>
        <v>Molly Kennedy - Kids</v>
      </c>
      <c r="V121" s="7" t="str">
        <f>_xlfn.TEXTJOIN(",",TRUE,Table2[[#This Row],[LEFT]],Table2[[#This Row],[MID]],Table2[[#This Row],[RIGHT]])</f>
        <v>Mol,lly,edy</v>
      </c>
      <c r="W121" s="7" t="str">
        <f>UPPER(Table2[[#This Row],[MID]])</f>
        <v>LLY</v>
      </c>
      <c r="X121" s="7" t="str">
        <f>LOWER(Table2[[#This Row],[Full Name2]])</f>
        <v>molly kennedy</v>
      </c>
      <c r="Y121" s="7" t="str">
        <f>PROPER(Table2[[#This Row],[LOWER]])</f>
        <v>Molly Kennedy</v>
      </c>
      <c r="Z121" s="7" t="str">
        <f>TRIM(Table2[[#This Row],[City]])</f>
        <v>Mansoura</v>
      </c>
      <c r="AA121" s="8">
        <f>LEN(Table2[[#This Row],[PROPER]])</f>
        <v>13</v>
      </c>
      <c r="AB121" s="5">
        <f t="shared" ca="1" si="3"/>
        <v>45776</v>
      </c>
      <c r="AC121" s="5">
        <f t="shared" si="4"/>
        <v>45405</v>
      </c>
      <c r="AD121" s="25">
        <f t="shared" ca="1" si="5"/>
        <v>45776.278505671296</v>
      </c>
      <c r="AE121" s="26">
        <f>EOMONTH(Table2[[#This Row],[Date]],1)</f>
        <v>45443</v>
      </c>
      <c r="AF121" s="11">
        <f>DATEDIF(Table2[[#This Row],[Date]],Table2[[#This Row],[EOMONTH]], "d")</f>
        <v>38</v>
      </c>
      <c r="AH121">
        <v>23</v>
      </c>
      <c r="AI121">
        <v>4</v>
      </c>
      <c r="AJ121">
        <v>2024</v>
      </c>
    </row>
    <row r="122" spans="1:36" ht="33.75" customHeight="1" x14ac:dyDescent="0.3">
      <c r="A122" s="17" t="s">
        <v>299</v>
      </c>
      <c r="B122" s="26">
        <v>45592</v>
      </c>
      <c r="C122" s="5" t="s">
        <v>1</v>
      </c>
      <c r="D122" s="6" t="s">
        <v>300</v>
      </c>
      <c r="E122" s="7">
        <v>29</v>
      </c>
      <c r="F122" s="7" t="s">
        <v>29</v>
      </c>
      <c r="G122" s="7" t="s">
        <v>60</v>
      </c>
      <c r="H122" s="7" t="s">
        <v>65</v>
      </c>
      <c r="I122" s="7" t="str">
        <f>VLOOKUP(Table2[[#This Row],[Product]],Table4[#All],2,0)</f>
        <v>Sportswear</v>
      </c>
      <c r="J122" s="7">
        <v>2</v>
      </c>
      <c r="K122" s="7">
        <v>339</v>
      </c>
      <c r="L122" s="7">
        <v>0.1</v>
      </c>
      <c r="M122" s="7" t="s">
        <v>47</v>
      </c>
      <c r="N122" s="8" t="s">
        <v>48</v>
      </c>
      <c r="O122" s="4" t="str">
        <f>HLOOKUP(Table2[[#This Row],[Product]],lookUp!$A$20:$K$21,2,0)</f>
        <v>Sportswear</v>
      </c>
      <c r="P122" s="8" t="str">
        <f>_xlfn.XLOOKUP(Table2[[#This Row],[Product]],Table4[Product],Table4[Category])</f>
        <v>Sportswear</v>
      </c>
      <c r="Q122" s="6" t="s">
        <v>300</v>
      </c>
      <c r="R122" s="32" t="str">
        <f>LEFT(Table2[[#This Row],[Full Name2]], 3)</f>
        <v>Lis</v>
      </c>
      <c r="S122" s="7" t="str">
        <f>RIGHT(Table2[[#This Row],[Full Name2]],3)</f>
        <v>rez</v>
      </c>
      <c r="T122" s="7" t="str">
        <f>MID(Table2[[#This Row],[Full Name2]],3,3)</f>
        <v xml:space="preserve">sa </v>
      </c>
      <c r="U122" s="7" t="str">
        <f>CONCATENATE(Table2[[#This Row],[Full Name2]]," - ",Table2[[#This Row],[Department]])</f>
        <v>Lisa Gutierrez - Kids</v>
      </c>
      <c r="V122" s="7" t="str">
        <f>_xlfn.TEXTJOIN(",",TRUE,Table2[[#This Row],[LEFT]],Table2[[#This Row],[MID]],Table2[[#This Row],[RIGHT]])</f>
        <v>Lis,sa ,rez</v>
      </c>
      <c r="W122" s="7" t="str">
        <f>UPPER(Table2[[#This Row],[MID]])</f>
        <v xml:space="preserve">SA </v>
      </c>
      <c r="X122" s="7" t="str">
        <f>LOWER(Table2[[#This Row],[Full Name2]])</f>
        <v>lisa gutierrez</v>
      </c>
      <c r="Y122" s="7" t="str">
        <f>PROPER(Table2[[#This Row],[LOWER]])</f>
        <v>Lisa Gutierrez</v>
      </c>
      <c r="Z122" s="7" t="str">
        <f>TRIM(Table2[[#This Row],[City]])</f>
        <v>Port Said</v>
      </c>
      <c r="AA122" s="8">
        <f>LEN(Table2[[#This Row],[PROPER]])</f>
        <v>14</v>
      </c>
      <c r="AB122" s="5">
        <f t="shared" ca="1" si="3"/>
        <v>45776</v>
      </c>
      <c r="AC122" s="5">
        <f t="shared" si="4"/>
        <v>45592</v>
      </c>
      <c r="AD122" s="25">
        <f t="shared" ca="1" si="5"/>
        <v>45776.278505671296</v>
      </c>
      <c r="AE122" s="26">
        <f>EOMONTH(Table2[[#This Row],[Date]],1)</f>
        <v>45626</v>
      </c>
      <c r="AF122" s="11">
        <f>DATEDIF(Table2[[#This Row],[Date]],Table2[[#This Row],[EOMONTH]], "d")</f>
        <v>34</v>
      </c>
      <c r="AH122">
        <v>27</v>
      </c>
      <c r="AI122">
        <v>10</v>
      </c>
      <c r="AJ122">
        <v>2024</v>
      </c>
    </row>
    <row r="123" spans="1:36" ht="33.75" customHeight="1" x14ac:dyDescent="0.3">
      <c r="A123" s="17" t="s">
        <v>301</v>
      </c>
      <c r="B123" s="26">
        <v>45425</v>
      </c>
      <c r="C123" s="5" t="s">
        <v>4</v>
      </c>
      <c r="D123" s="6" t="s">
        <v>302</v>
      </c>
      <c r="E123" s="7">
        <v>18</v>
      </c>
      <c r="F123" s="7" t="s">
        <v>29</v>
      </c>
      <c r="G123" s="7" t="s">
        <v>30</v>
      </c>
      <c r="H123" s="7" t="s">
        <v>45</v>
      </c>
      <c r="I123" s="7" t="str">
        <f>VLOOKUP(Table2[[#This Row],[Product]],Table4[#All],2,0)</f>
        <v>Sportswear</v>
      </c>
      <c r="J123" s="7">
        <v>5</v>
      </c>
      <c r="K123" s="7">
        <v>776</v>
      </c>
      <c r="L123" s="7">
        <v>0.05</v>
      </c>
      <c r="M123" s="7" t="s">
        <v>33</v>
      </c>
      <c r="N123" s="8" t="s">
        <v>34</v>
      </c>
      <c r="O123" s="4" t="str">
        <f>HLOOKUP(Table2[[#This Row],[Product]],lookUp!$A$20:$K$21,2,0)</f>
        <v>Sportswear</v>
      </c>
      <c r="P123" s="8" t="str">
        <f>_xlfn.XLOOKUP(Table2[[#This Row],[Product]],Table4[Product],Table4[Category])</f>
        <v>Sportswear</v>
      </c>
      <c r="Q123" s="6" t="s">
        <v>302</v>
      </c>
      <c r="R123" s="32" t="str">
        <f>LEFT(Table2[[#This Row],[Full Name2]], 3)</f>
        <v>Amb</v>
      </c>
      <c r="S123" s="7" t="str">
        <f>RIGHT(Table2[[#This Row],[Full Name2]],3)</f>
        <v>las</v>
      </c>
      <c r="T123" s="7" t="str">
        <f>MID(Table2[[#This Row],[Full Name2]],3,3)</f>
        <v>ber</v>
      </c>
      <c r="U123" s="7" t="str">
        <f>CONCATENATE(Table2[[#This Row],[Full Name2]]," - ",Table2[[#This Row],[Department]])</f>
        <v>Amber Salas - Men</v>
      </c>
      <c r="V123" s="7" t="str">
        <f>_xlfn.TEXTJOIN(",",TRUE,Table2[[#This Row],[LEFT]],Table2[[#This Row],[MID]],Table2[[#This Row],[RIGHT]])</f>
        <v>Amb,ber,las</v>
      </c>
      <c r="W123" s="7" t="str">
        <f>UPPER(Table2[[#This Row],[MID]])</f>
        <v>BER</v>
      </c>
      <c r="X123" s="7" t="str">
        <f>LOWER(Table2[[#This Row],[Full Name2]])</f>
        <v>amber salas</v>
      </c>
      <c r="Y123" s="7" t="str">
        <f>PROPER(Table2[[#This Row],[LOWER]])</f>
        <v>Amber Salas</v>
      </c>
      <c r="Z123" s="7" t="str">
        <f>TRIM(Table2[[#This Row],[City]])</f>
        <v>Mansoura</v>
      </c>
      <c r="AA123" s="8">
        <f>LEN(Table2[[#This Row],[PROPER]])</f>
        <v>11</v>
      </c>
      <c r="AB123" s="5">
        <f t="shared" ca="1" si="3"/>
        <v>45776</v>
      </c>
      <c r="AC123" s="5">
        <f t="shared" si="4"/>
        <v>45425</v>
      </c>
      <c r="AD123" s="25">
        <f t="shared" ca="1" si="5"/>
        <v>45776.278505671296</v>
      </c>
      <c r="AE123" s="26">
        <f>EOMONTH(Table2[[#This Row],[Date]],1)</f>
        <v>45473</v>
      </c>
      <c r="AF123" s="11">
        <f>DATEDIF(Table2[[#This Row],[Date]],Table2[[#This Row],[EOMONTH]], "d")</f>
        <v>48</v>
      </c>
      <c r="AH123">
        <v>13</v>
      </c>
      <c r="AI123">
        <v>5</v>
      </c>
      <c r="AJ123">
        <v>2024</v>
      </c>
    </row>
    <row r="124" spans="1:36" ht="33.75" customHeight="1" x14ac:dyDescent="0.3">
      <c r="A124" s="17" t="s">
        <v>303</v>
      </c>
      <c r="B124" s="26">
        <v>45668</v>
      </c>
      <c r="C124" s="5" t="s">
        <v>5</v>
      </c>
      <c r="D124" s="6" t="s">
        <v>304</v>
      </c>
      <c r="E124" s="7">
        <v>36</v>
      </c>
      <c r="F124" s="7" t="s">
        <v>43</v>
      </c>
      <c r="G124" s="7" t="s">
        <v>37</v>
      </c>
      <c r="H124" s="7" t="s">
        <v>65</v>
      </c>
      <c r="I124" s="7" t="str">
        <f>VLOOKUP(Table2[[#This Row],[Product]],Table4[#All],2,0)</f>
        <v>Sportswear</v>
      </c>
      <c r="J124" s="7">
        <v>1</v>
      </c>
      <c r="K124" s="7">
        <v>1014</v>
      </c>
      <c r="L124" s="7">
        <v>0.05</v>
      </c>
      <c r="M124" s="7" t="s">
        <v>47</v>
      </c>
      <c r="N124" s="8" t="s">
        <v>40</v>
      </c>
      <c r="O124" s="4" t="str">
        <f>HLOOKUP(Table2[[#This Row],[Product]],lookUp!$A$20:$K$21,2,0)</f>
        <v>Sportswear</v>
      </c>
      <c r="P124" s="8" t="str">
        <f>_xlfn.XLOOKUP(Table2[[#This Row],[Product]],Table4[Product],Table4[Category])</f>
        <v>Sportswear</v>
      </c>
      <c r="Q124" s="6" t="s">
        <v>304</v>
      </c>
      <c r="R124" s="32" t="str">
        <f>LEFT(Table2[[#This Row],[Full Name2]], 3)</f>
        <v>Bra</v>
      </c>
      <c r="S124" s="7" t="str">
        <f>RIGHT(Table2[[#This Row],[Full Name2]],3)</f>
        <v>bes</v>
      </c>
      <c r="T124" s="7" t="str">
        <f>MID(Table2[[#This Row],[Full Name2]],3,3)</f>
        <v xml:space="preserve">ad </v>
      </c>
      <c r="U124" s="7" t="str">
        <f>CONCATENATE(Table2[[#This Row],[Full Name2]]," - ",Table2[[#This Row],[Department]])</f>
        <v>Brad Forbes - Women</v>
      </c>
      <c r="V124" s="7" t="str">
        <f>_xlfn.TEXTJOIN(",",TRUE,Table2[[#This Row],[LEFT]],Table2[[#This Row],[MID]],Table2[[#This Row],[RIGHT]])</f>
        <v>Bra,ad ,bes</v>
      </c>
      <c r="W124" s="7" t="str">
        <f>UPPER(Table2[[#This Row],[MID]])</f>
        <v xml:space="preserve">AD </v>
      </c>
      <c r="X124" s="7" t="str">
        <f>LOWER(Table2[[#This Row],[Full Name2]])</f>
        <v>brad forbes</v>
      </c>
      <c r="Y124" s="7" t="str">
        <f>PROPER(Table2[[#This Row],[LOWER]])</f>
        <v>Brad Forbes</v>
      </c>
      <c r="Z124" s="7" t="str">
        <f>TRIM(Table2[[#This Row],[City]])</f>
        <v>Hurghada</v>
      </c>
      <c r="AA124" s="8">
        <f>LEN(Table2[[#This Row],[PROPER]])</f>
        <v>11</v>
      </c>
      <c r="AB124" s="5">
        <f t="shared" ca="1" si="3"/>
        <v>45776</v>
      </c>
      <c r="AC124" s="5">
        <f t="shared" si="4"/>
        <v>45668</v>
      </c>
      <c r="AD124" s="25">
        <f t="shared" ca="1" si="5"/>
        <v>45776.278505671296</v>
      </c>
      <c r="AE124" s="26">
        <f>EOMONTH(Table2[[#This Row],[Date]],1)</f>
        <v>45716</v>
      </c>
      <c r="AF124" s="11">
        <f>DATEDIF(Table2[[#This Row],[Date]],Table2[[#This Row],[EOMONTH]], "d")</f>
        <v>48</v>
      </c>
      <c r="AH124">
        <v>11</v>
      </c>
      <c r="AI124">
        <v>1</v>
      </c>
      <c r="AJ124">
        <v>2025</v>
      </c>
    </row>
    <row r="125" spans="1:36" ht="33.75" customHeight="1" x14ac:dyDescent="0.3">
      <c r="A125" s="17" t="s">
        <v>305</v>
      </c>
      <c r="B125" s="26">
        <v>45355</v>
      </c>
      <c r="C125" s="5" t="s">
        <v>4</v>
      </c>
      <c r="D125" s="6" t="s">
        <v>306</v>
      </c>
      <c r="E125" s="7">
        <v>47</v>
      </c>
      <c r="F125" s="7" t="s">
        <v>29</v>
      </c>
      <c r="G125" s="7" t="s">
        <v>81</v>
      </c>
      <c r="H125" s="7" t="s">
        <v>84</v>
      </c>
      <c r="I125" s="7" t="str">
        <f>VLOOKUP(Table2[[#This Row],[Product]],Table4[#All],2,0)</f>
        <v>Fashion Accessories</v>
      </c>
      <c r="J125" s="7">
        <v>4</v>
      </c>
      <c r="K125" s="7">
        <v>1129</v>
      </c>
      <c r="L125" s="7">
        <v>0</v>
      </c>
      <c r="M125" s="7" t="s">
        <v>47</v>
      </c>
      <c r="N125" s="8" t="s">
        <v>34</v>
      </c>
      <c r="O125" s="4" t="str">
        <f>HLOOKUP(Table2[[#This Row],[Product]],lookUp!$A$20:$K$21,2,0)</f>
        <v>Fashion Accessories</v>
      </c>
      <c r="P125" s="8" t="str">
        <f>_xlfn.XLOOKUP(Table2[[#This Row],[Product]],Table4[Product],Table4[Category])</f>
        <v>Fashion Accessories</v>
      </c>
      <c r="Q125" s="6" t="s">
        <v>306</v>
      </c>
      <c r="R125" s="32" t="str">
        <f>LEFT(Table2[[#This Row],[Full Name2]], 3)</f>
        <v>Tay</v>
      </c>
      <c r="S125" s="7" t="str">
        <f>RIGHT(Table2[[#This Row],[Full Name2]],3)</f>
        <v>ler</v>
      </c>
      <c r="T125" s="7" t="str">
        <f>MID(Table2[[#This Row],[Full Name2]],3,3)</f>
        <v>ylo</v>
      </c>
      <c r="U125" s="7" t="str">
        <f>CONCATENATE(Table2[[#This Row],[Full Name2]]," - ",Table2[[#This Row],[Department]])</f>
        <v>Taylor Miller - Men</v>
      </c>
      <c r="V125" s="7" t="str">
        <f>_xlfn.TEXTJOIN(",",TRUE,Table2[[#This Row],[LEFT]],Table2[[#This Row],[MID]],Table2[[#This Row],[RIGHT]])</f>
        <v>Tay,ylo,ler</v>
      </c>
      <c r="W125" s="7" t="str">
        <f>UPPER(Table2[[#This Row],[MID]])</f>
        <v>YLO</v>
      </c>
      <c r="X125" s="7" t="str">
        <f>LOWER(Table2[[#This Row],[Full Name2]])</f>
        <v>taylor miller</v>
      </c>
      <c r="Y125" s="7" t="str">
        <f>PROPER(Table2[[#This Row],[LOWER]])</f>
        <v>Taylor Miller</v>
      </c>
      <c r="Z125" s="7" t="str">
        <f>TRIM(Table2[[#This Row],[City]])</f>
        <v>Asyut</v>
      </c>
      <c r="AA125" s="8">
        <f>LEN(Table2[[#This Row],[PROPER]])</f>
        <v>13</v>
      </c>
      <c r="AB125" s="5">
        <f t="shared" ca="1" si="3"/>
        <v>45776</v>
      </c>
      <c r="AC125" s="5">
        <f t="shared" si="4"/>
        <v>45355</v>
      </c>
      <c r="AD125" s="25">
        <f t="shared" ca="1" si="5"/>
        <v>45776.278505671296</v>
      </c>
      <c r="AE125" s="26">
        <f>EOMONTH(Table2[[#This Row],[Date]],1)</f>
        <v>45412</v>
      </c>
      <c r="AF125" s="11">
        <f>DATEDIF(Table2[[#This Row],[Date]],Table2[[#This Row],[EOMONTH]], "d")</f>
        <v>57</v>
      </c>
      <c r="AH125">
        <v>4</v>
      </c>
      <c r="AI125">
        <v>3</v>
      </c>
      <c r="AJ125">
        <v>2024</v>
      </c>
    </row>
    <row r="126" spans="1:36" ht="33.75" customHeight="1" x14ac:dyDescent="0.3">
      <c r="A126" s="17" t="s">
        <v>307</v>
      </c>
      <c r="B126" s="26">
        <v>45613</v>
      </c>
      <c r="C126" s="5" t="s">
        <v>1</v>
      </c>
      <c r="D126" s="6" t="s">
        <v>308</v>
      </c>
      <c r="E126" s="7">
        <v>58</v>
      </c>
      <c r="F126" s="7" t="s">
        <v>29</v>
      </c>
      <c r="G126" s="7" t="s">
        <v>60</v>
      </c>
      <c r="H126" s="7" t="s">
        <v>84</v>
      </c>
      <c r="I126" s="7" t="str">
        <f>VLOOKUP(Table2[[#This Row],[Product]],Table4[#All],2,0)</f>
        <v>Fashion Accessories</v>
      </c>
      <c r="J126" s="7">
        <v>5</v>
      </c>
      <c r="K126" s="7">
        <v>408</v>
      </c>
      <c r="L126" s="7">
        <v>0.2</v>
      </c>
      <c r="M126" s="7" t="s">
        <v>33</v>
      </c>
      <c r="N126" s="8" t="s">
        <v>34</v>
      </c>
      <c r="O126" s="4" t="str">
        <f>HLOOKUP(Table2[[#This Row],[Product]],lookUp!$A$20:$K$21,2,0)</f>
        <v>Fashion Accessories</v>
      </c>
      <c r="P126" s="8" t="str">
        <f>_xlfn.XLOOKUP(Table2[[#This Row],[Product]],Table4[Product],Table4[Category])</f>
        <v>Fashion Accessories</v>
      </c>
      <c r="Q126" s="6" t="s">
        <v>308</v>
      </c>
      <c r="R126" s="32" t="str">
        <f>LEFT(Table2[[#This Row],[Full Name2]], 3)</f>
        <v>Joh</v>
      </c>
      <c r="S126" s="7" t="str">
        <f>RIGHT(Table2[[#This Row],[Full Name2]],3)</f>
        <v>ton</v>
      </c>
      <c r="T126" s="7" t="str">
        <f>MID(Table2[[#This Row],[Full Name2]],3,3)</f>
        <v xml:space="preserve">hn </v>
      </c>
      <c r="U126" s="7" t="str">
        <f>CONCATENATE(Table2[[#This Row],[Full Name2]]," - ",Table2[[#This Row],[Department]])</f>
        <v>John Johnston - Men</v>
      </c>
      <c r="V126" s="7" t="str">
        <f>_xlfn.TEXTJOIN(",",TRUE,Table2[[#This Row],[LEFT]],Table2[[#This Row],[MID]],Table2[[#This Row],[RIGHT]])</f>
        <v>Joh,hn ,ton</v>
      </c>
      <c r="W126" s="7" t="str">
        <f>UPPER(Table2[[#This Row],[MID]])</f>
        <v xml:space="preserve">HN </v>
      </c>
      <c r="X126" s="7" t="str">
        <f>LOWER(Table2[[#This Row],[Full Name2]])</f>
        <v>john johnston</v>
      </c>
      <c r="Y126" s="7" t="str">
        <f>PROPER(Table2[[#This Row],[LOWER]])</f>
        <v>John Johnston</v>
      </c>
      <c r="Z126" s="7" t="str">
        <f>TRIM(Table2[[#This Row],[City]])</f>
        <v>Port Said</v>
      </c>
      <c r="AA126" s="8">
        <f>LEN(Table2[[#This Row],[PROPER]])</f>
        <v>13</v>
      </c>
      <c r="AB126" s="5">
        <f t="shared" ca="1" si="3"/>
        <v>45776</v>
      </c>
      <c r="AC126" s="5">
        <f t="shared" si="4"/>
        <v>45613</v>
      </c>
      <c r="AD126" s="25">
        <f t="shared" ca="1" si="5"/>
        <v>45776.278505671296</v>
      </c>
      <c r="AE126" s="26">
        <f>EOMONTH(Table2[[#This Row],[Date]],1)</f>
        <v>45657</v>
      </c>
      <c r="AF126" s="11">
        <f>DATEDIF(Table2[[#This Row],[Date]],Table2[[#This Row],[EOMONTH]], "d")</f>
        <v>44</v>
      </c>
      <c r="AH126">
        <v>17</v>
      </c>
      <c r="AI126">
        <v>11</v>
      </c>
      <c r="AJ126">
        <v>2024</v>
      </c>
    </row>
    <row r="127" spans="1:36" ht="33.75" customHeight="1" x14ac:dyDescent="0.3">
      <c r="A127" s="17" t="s">
        <v>309</v>
      </c>
      <c r="B127" s="26">
        <v>45356</v>
      </c>
      <c r="C127" s="5" t="s">
        <v>2</v>
      </c>
      <c r="D127" s="6" t="s">
        <v>310</v>
      </c>
      <c r="E127" s="7">
        <v>33</v>
      </c>
      <c r="F127" s="7" t="s">
        <v>29</v>
      </c>
      <c r="G127" s="7" t="s">
        <v>64</v>
      </c>
      <c r="H127" s="7" t="s">
        <v>31</v>
      </c>
      <c r="I127" s="7" t="str">
        <f>VLOOKUP(Table2[[#This Row],[Product]],Table4[#All],2,0)</f>
        <v>Winter Wear</v>
      </c>
      <c r="J127" s="7">
        <v>1</v>
      </c>
      <c r="K127" s="7">
        <v>740</v>
      </c>
      <c r="L127" s="7">
        <v>0.05</v>
      </c>
      <c r="M127" s="7" t="s">
        <v>33</v>
      </c>
      <c r="N127" s="8" t="s">
        <v>48</v>
      </c>
      <c r="O127" s="4" t="str">
        <f>HLOOKUP(Table2[[#This Row],[Product]],lookUp!$A$20:$K$21,2,0)</f>
        <v>Winter Wear</v>
      </c>
      <c r="P127" s="8" t="str">
        <f>_xlfn.XLOOKUP(Table2[[#This Row],[Product]],Table4[Product],Table4[Category])</f>
        <v>Winter Wear</v>
      </c>
      <c r="Q127" s="6" t="s">
        <v>310</v>
      </c>
      <c r="R127" s="32" t="str">
        <f>LEFT(Table2[[#This Row],[Full Name2]], 3)</f>
        <v>Jes</v>
      </c>
      <c r="S127" s="7" t="str">
        <f>RIGHT(Table2[[#This Row],[Full Name2]],3)</f>
        <v>ett</v>
      </c>
      <c r="T127" s="7" t="str">
        <f>MID(Table2[[#This Row],[Full Name2]],3,3)</f>
        <v>ssi</v>
      </c>
      <c r="U127" s="7" t="str">
        <f>CONCATENATE(Table2[[#This Row],[Full Name2]]," - ",Table2[[#This Row],[Department]])</f>
        <v>Jessica Bennett - Kids</v>
      </c>
      <c r="V127" s="7" t="str">
        <f>_xlfn.TEXTJOIN(",",TRUE,Table2[[#This Row],[LEFT]],Table2[[#This Row],[MID]],Table2[[#This Row],[RIGHT]])</f>
        <v>Jes,ssi,ett</v>
      </c>
      <c r="W127" s="7" t="str">
        <f>UPPER(Table2[[#This Row],[MID]])</f>
        <v>SSI</v>
      </c>
      <c r="X127" s="7" t="str">
        <f>LOWER(Table2[[#This Row],[Full Name2]])</f>
        <v>jessica bennett</v>
      </c>
      <c r="Y127" s="7" t="str">
        <f>PROPER(Table2[[#This Row],[LOWER]])</f>
        <v>Jessica Bennett</v>
      </c>
      <c r="Z127" s="7" t="str">
        <f>TRIM(Table2[[#This Row],[City]])</f>
        <v>Cairo</v>
      </c>
      <c r="AA127" s="8">
        <f>LEN(Table2[[#This Row],[PROPER]])</f>
        <v>15</v>
      </c>
      <c r="AB127" s="5">
        <f t="shared" ca="1" si="3"/>
        <v>45776</v>
      </c>
      <c r="AC127" s="5">
        <f t="shared" si="4"/>
        <v>45356</v>
      </c>
      <c r="AD127" s="25">
        <f t="shared" ca="1" si="5"/>
        <v>45776.278505671296</v>
      </c>
      <c r="AE127" s="26">
        <f>EOMONTH(Table2[[#This Row],[Date]],1)</f>
        <v>45412</v>
      </c>
      <c r="AF127" s="11">
        <f>DATEDIF(Table2[[#This Row],[Date]],Table2[[#This Row],[EOMONTH]], "d")</f>
        <v>56</v>
      </c>
      <c r="AH127">
        <v>5</v>
      </c>
      <c r="AI127">
        <v>3</v>
      </c>
      <c r="AJ127">
        <v>2024</v>
      </c>
    </row>
    <row r="128" spans="1:36" ht="33.75" customHeight="1" x14ac:dyDescent="0.3">
      <c r="A128" s="17" t="s">
        <v>311</v>
      </c>
      <c r="B128" s="26">
        <v>45528</v>
      </c>
      <c r="C128" s="5" t="s">
        <v>5</v>
      </c>
      <c r="D128" s="6" t="s">
        <v>312</v>
      </c>
      <c r="E128" s="7">
        <v>28</v>
      </c>
      <c r="F128" s="7" t="s">
        <v>29</v>
      </c>
      <c r="G128" s="7" t="s">
        <v>73</v>
      </c>
      <c r="H128" s="7" t="s">
        <v>31</v>
      </c>
      <c r="I128" s="7" t="str">
        <f>VLOOKUP(Table2[[#This Row],[Product]],Table4[#All],2,0)</f>
        <v>Winter Wear</v>
      </c>
      <c r="J128" s="7">
        <v>2</v>
      </c>
      <c r="K128" s="7">
        <v>492</v>
      </c>
      <c r="L128" s="7">
        <v>0.05</v>
      </c>
      <c r="M128" s="7" t="s">
        <v>57</v>
      </c>
      <c r="N128" s="8" t="s">
        <v>48</v>
      </c>
      <c r="O128" s="4" t="str">
        <f>HLOOKUP(Table2[[#This Row],[Product]],lookUp!$A$20:$K$21,2,0)</f>
        <v>Winter Wear</v>
      </c>
      <c r="P128" s="8" t="str">
        <f>_xlfn.XLOOKUP(Table2[[#This Row],[Product]],Table4[Product],Table4[Category])</f>
        <v>Winter Wear</v>
      </c>
      <c r="Q128" s="6" t="s">
        <v>312</v>
      </c>
      <c r="R128" s="32" t="str">
        <f>LEFT(Table2[[#This Row],[Full Name2]], 3)</f>
        <v>Kyl</v>
      </c>
      <c r="S128" s="7" t="str">
        <f>RIGHT(Table2[[#This Row],[Full Name2]],3)</f>
        <v>nas</v>
      </c>
      <c r="T128" s="7" t="str">
        <f>MID(Table2[[#This Row],[Full Name2]],3,3)</f>
        <v xml:space="preserve">le </v>
      </c>
      <c r="U128" s="7" t="str">
        <f>CONCATENATE(Table2[[#This Row],[Full Name2]]," - ",Table2[[#This Row],[Department]])</f>
        <v>Kyle Cardenas - Kids</v>
      </c>
      <c r="V128" s="7" t="str">
        <f>_xlfn.TEXTJOIN(",",TRUE,Table2[[#This Row],[LEFT]],Table2[[#This Row],[MID]],Table2[[#This Row],[RIGHT]])</f>
        <v>Kyl,le ,nas</v>
      </c>
      <c r="W128" s="7" t="str">
        <f>UPPER(Table2[[#This Row],[MID]])</f>
        <v xml:space="preserve">LE </v>
      </c>
      <c r="X128" s="7" t="str">
        <f>LOWER(Table2[[#This Row],[Full Name2]])</f>
        <v>kyle cardenas</v>
      </c>
      <c r="Y128" s="7" t="str">
        <f>PROPER(Table2[[#This Row],[LOWER]])</f>
        <v>Kyle Cardenas</v>
      </c>
      <c r="Z128" s="7" t="str">
        <f>TRIM(Table2[[#This Row],[City]])</f>
        <v>Tanta</v>
      </c>
      <c r="AA128" s="8">
        <f>LEN(Table2[[#This Row],[PROPER]])</f>
        <v>13</v>
      </c>
      <c r="AB128" s="5">
        <f t="shared" ca="1" si="3"/>
        <v>45776</v>
      </c>
      <c r="AC128" s="5">
        <f t="shared" si="4"/>
        <v>45528</v>
      </c>
      <c r="AD128" s="25">
        <f t="shared" ca="1" si="5"/>
        <v>45776.278505671296</v>
      </c>
      <c r="AE128" s="26">
        <f>EOMONTH(Table2[[#This Row],[Date]],1)</f>
        <v>45565</v>
      </c>
      <c r="AF128" s="11">
        <f>DATEDIF(Table2[[#This Row],[Date]],Table2[[#This Row],[EOMONTH]], "d")</f>
        <v>37</v>
      </c>
      <c r="AH128">
        <v>24</v>
      </c>
      <c r="AI128">
        <v>8</v>
      </c>
      <c r="AJ128">
        <v>2024</v>
      </c>
    </row>
    <row r="129" spans="1:36" ht="33.75" customHeight="1" x14ac:dyDescent="0.3">
      <c r="A129" s="17" t="s">
        <v>313</v>
      </c>
      <c r="B129" s="26">
        <v>45643</v>
      </c>
      <c r="C129" s="5" t="s">
        <v>2</v>
      </c>
      <c r="D129" s="6" t="s">
        <v>314</v>
      </c>
      <c r="E129" s="7">
        <v>32</v>
      </c>
      <c r="F129" s="7" t="s">
        <v>43</v>
      </c>
      <c r="G129" s="7" t="s">
        <v>37</v>
      </c>
      <c r="H129" s="7" t="s">
        <v>65</v>
      </c>
      <c r="I129" s="7" t="str">
        <f>VLOOKUP(Table2[[#This Row],[Product]],Table4[#All],2,0)</f>
        <v>Sportswear</v>
      </c>
      <c r="J129" s="7">
        <v>5</v>
      </c>
      <c r="K129" s="7">
        <v>788</v>
      </c>
      <c r="L129" s="7">
        <v>0.15</v>
      </c>
      <c r="M129" s="7" t="s">
        <v>57</v>
      </c>
      <c r="N129" s="8" t="s">
        <v>48</v>
      </c>
      <c r="O129" s="4" t="str">
        <f>HLOOKUP(Table2[[#This Row],[Product]],lookUp!$A$20:$K$21,2,0)</f>
        <v>Sportswear</v>
      </c>
      <c r="P129" s="8" t="str">
        <f>_xlfn.XLOOKUP(Table2[[#This Row],[Product]],Table4[Product],Table4[Category])</f>
        <v>Sportswear</v>
      </c>
      <c r="Q129" s="6" t="s">
        <v>314</v>
      </c>
      <c r="R129" s="32" t="str">
        <f>LEFT(Table2[[#This Row],[Full Name2]], 3)</f>
        <v>Gin</v>
      </c>
      <c r="S129" s="7" t="str">
        <f>RIGHT(Table2[[#This Row],[Full Name2]],3)</f>
        <v>ley</v>
      </c>
      <c r="T129" s="7" t="str">
        <f>MID(Table2[[#This Row],[Full Name2]],3,3)</f>
        <v xml:space="preserve">na </v>
      </c>
      <c r="U129" s="7" t="str">
        <f>CONCATENATE(Table2[[#This Row],[Full Name2]]," - ",Table2[[#This Row],[Department]])</f>
        <v>Gina Foley - Kids</v>
      </c>
      <c r="V129" s="7" t="str">
        <f>_xlfn.TEXTJOIN(",",TRUE,Table2[[#This Row],[LEFT]],Table2[[#This Row],[MID]],Table2[[#This Row],[RIGHT]])</f>
        <v>Gin,na ,ley</v>
      </c>
      <c r="W129" s="7" t="str">
        <f>UPPER(Table2[[#This Row],[MID]])</f>
        <v xml:space="preserve">NA </v>
      </c>
      <c r="X129" s="7" t="str">
        <f>LOWER(Table2[[#This Row],[Full Name2]])</f>
        <v>gina foley</v>
      </c>
      <c r="Y129" s="7" t="str">
        <f>PROPER(Table2[[#This Row],[LOWER]])</f>
        <v>Gina Foley</v>
      </c>
      <c r="Z129" s="7" t="str">
        <f>TRIM(Table2[[#This Row],[City]])</f>
        <v>Hurghada</v>
      </c>
      <c r="AA129" s="8">
        <f>LEN(Table2[[#This Row],[PROPER]])</f>
        <v>10</v>
      </c>
      <c r="AB129" s="5">
        <f t="shared" ca="1" si="3"/>
        <v>45776</v>
      </c>
      <c r="AC129" s="5">
        <f t="shared" si="4"/>
        <v>45643</v>
      </c>
      <c r="AD129" s="25">
        <f t="shared" ca="1" si="5"/>
        <v>45776.278505671296</v>
      </c>
      <c r="AE129" s="26">
        <f>EOMONTH(Table2[[#This Row],[Date]],1)</f>
        <v>45688</v>
      </c>
      <c r="AF129" s="11">
        <f>DATEDIF(Table2[[#This Row],[Date]],Table2[[#This Row],[EOMONTH]], "d")</f>
        <v>45</v>
      </c>
      <c r="AH129">
        <v>17</v>
      </c>
      <c r="AI129">
        <v>12</v>
      </c>
      <c r="AJ129">
        <v>2024</v>
      </c>
    </row>
    <row r="130" spans="1:36" ht="33.75" customHeight="1" x14ac:dyDescent="0.3">
      <c r="A130" s="17" t="s">
        <v>315</v>
      </c>
      <c r="B130" s="26">
        <v>45598</v>
      </c>
      <c r="C130" s="5" t="s">
        <v>5</v>
      </c>
      <c r="D130" s="6" t="s">
        <v>316</v>
      </c>
      <c r="E130" s="7">
        <v>36</v>
      </c>
      <c r="F130" s="7" t="s">
        <v>43</v>
      </c>
      <c r="G130" s="7" t="s">
        <v>30</v>
      </c>
      <c r="H130" s="7" t="s">
        <v>100</v>
      </c>
      <c r="I130" s="7" t="str">
        <f>VLOOKUP(Table2[[#This Row],[Product]],Table4[#All],2,0)</f>
        <v>Formal Wear</v>
      </c>
      <c r="J130" s="7">
        <v>3</v>
      </c>
      <c r="K130" s="7">
        <v>1188</v>
      </c>
      <c r="L130" s="7">
        <v>0.15</v>
      </c>
      <c r="M130" s="7" t="s">
        <v>57</v>
      </c>
      <c r="N130" s="8" t="s">
        <v>48</v>
      </c>
      <c r="O130" s="4" t="str">
        <f>HLOOKUP(Table2[[#This Row],[Product]],lookUp!$A$20:$K$21,2,0)</f>
        <v>Formal Wear</v>
      </c>
      <c r="P130" s="8" t="str">
        <f>_xlfn.XLOOKUP(Table2[[#This Row],[Product]],Table4[Product],Table4[Category])</f>
        <v>Formal Wear</v>
      </c>
      <c r="Q130" s="6" t="s">
        <v>316</v>
      </c>
      <c r="R130" s="32" t="str">
        <f>LEFT(Table2[[#This Row],[Full Name2]], 3)</f>
        <v>Chr</v>
      </c>
      <c r="S130" s="7" t="str">
        <f>RIGHT(Table2[[#This Row],[Full Name2]],3)</f>
        <v>ith</v>
      </c>
      <c r="T130" s="7" t="str">
        <f>MID(Table2[[#This Row],[Full Name2]],3,3)</f>
        <v>ris</v>
      </c>
      <c r="U130" s="7" t="str">
        <f>CONCATENATE(Table2[[#This Row],[Full Name2]]," - ",Table2[[#This Row],[Department]])</f>
        <v>Christine Smith - Kids</v>
      </c>
      <c r="V130" s="7" t="str">
        <f>_xlfn.TEXTJOIN(",",TRUE,Table2[[#This Row],[LEFT]],Table2[[#This Row],[MID]],Table2[[#This Row],[RIGHT]])</f>
        <v>Chr,ris,ith</v>
      </c>
      <c r="W130" s="7" t="str">
        <f>UPPER(Table2[[#This Row],[MID]])</f>
        <v>RIS</v>
      </c>
      <c r="X130" s="7" t="str">
        <f>LOWER(Table2[[#This Row],[Full Name2]])</f>
        <v>christine smith</v>
      </c>
      <c r="Y130" s="7" t="str">
        <f>PROPER(Table2[[#This Row],[LOWER]])</f>
        <v>Christine Smith</v>
      </c>
      <c r="Z130" s="7" t="str">
        <f>TRIM(Table2[[#This Row],[City]])</f>
        <v>Mansoura</v>
      </c>
      <c r="AA130" s="8">
        <f>LEN(Table2[[#This Row],[PROPER]])</f>
        <v>15</v>
      </c>
      <c r="AB130" s="5">
        <f t="shared" ca="1" si="3"/>
        <v>45776</v>
      </c>
      <c r="AC130" s="5">
        <f t="shared" si="4"/>
        <v>45598</v>
      </c>
      <c r="AD130" s="25">
        <f t="shared" ca="1" si="5"/>
        <v>45776.278505671296</v>
      </c>
      <c r="AE130" s="26">
        <f>EOMONTH(Table2[[#This Row],[Date]],1)</f>
        <v>45657</v>
      </c>
      <c r="AF130" s="11">
        <f>DATEDIF(Table2[[#This Row],[Date]],Table2[[#This Row],[EOMONTH]], "d")</f>
        <v>59</v>
      </c>
      <c r="AH130">
        <v>2</v>
      </c>
      <c r="AI130">
        <v>11</v>
      </c>
      <c r="AJ130">
        <v>2024</v>
      </c>
    </row>
    <row r="131" spans="1:36" ht="33.75" customHeight="1" x14ac:dyDescent="0.3">
      <c r="A131" s="17" t="s">
        <v>317</v>
      </c>
      <c r="B131" s="26">
        <v>45514</v>
      </c>
      <c r="C131" s="5" t="s">
        <v>5</v>
      </c>
      <c r="D131" s="6" t="s">
        <v>318</v>
      </c>
      <c r="E131" s="7">
        <v>55</v>
      </c>
      <c r="F131" s="7" t="s">
        <v>29</v>
      </c>
      <c r="G131" s="7" t="s">
        <v>60</v>
      </c>
      <c r="H131" s="7" t="s">
        <v>51</v>
      </c>
      <c r="I131" s="7" t="str">
        <f>VLOOKUP(Table2[[#This Row],[Product]],Table4[#All],2,0)</f>
        <v>Formal Wear</v>
      </c>
      <c r="J131" s="7">
        <v>2</v>
      </c>
      <c r="K131" s="7">
        <v>796</v>
      </c>
      <c r="L131" s="7">
        <v>0.1</v>
      </c>
      <c r="M131" s="7" t="s">
        <v>47</v>
      </c>
      <c r="N131" s="8" t="s">
        <v>48</v>
      </c>
      <c r="O131" s="4" t="str">
        <f>HLOOKUP(Table2[[#This Row],[Product]],lookUp!$A$20:$K$21,2,0)</f>
        <v>Formal Wear</v>
      </c>
      <c r="P131" s="8" t="str">
        <f>_xlfn.XLOOKUP(Table2[[#This Row],[Product]],Table4[Product],Table4[Category])</f>
        <v>Formal Wear</v>
      </c>
      <c r="Q131" s="6" t="s">
        <v>318</v>
      </c>
      <c r="R131" s="32" t="str">
        <f>LEFT(Table2[[#This Row],[Full Name2]], 3)</f>
        <v>Bra</v>
      </c>
      <c r="S131" s="7" t="str">
        <f>RIGHT(Table2[[#This Row],[Full Name2]],3)</f>
        <v>edy</v>
      </c>
      <c r="T131" s="7" t="str">
        <f>MID(Table2[[#This Row],[Full Name2]],3,3)</f>
        <v>and</v>
      </c>
      <c r="U131" s="7" t="str">
        <f>CONCATENATE(Table2[[#This Row],[Full Name2]]," - ",Table2[[#This Row],[Department]])</f>
        <v>Brandon Kennedy - Kids</v>
      </c>
      <c r="V131" s="7" t="str">
        <f>_xlfn.TEXTJOIN(",",TRUE,Table2[[#This Row],[LEFT]],Table2[[#This Row],[MID]],Table2[[#This Row],[RIGHT]])</f>
        <v>Bra,and,edy</v>
      </c>
      <c r="W131" s="7" t="str">
        <f>UPPER(Table2[[#This Row],[MID]])</f>
        <v>AND</v>
      </c>
      <c r="X131" s="7" t="str">
        <f>LOWER(Table2[[#This Row],[Full Name2]])</f>
        <v>brandon kennedy</v>
      </c>
      <c r="Y131" s="7" t="str">
        <f>PROPER(Table2[[#This Row],[LOWER]])</f>
        <v>Brandon Kennedy</v>
      </c>
      <c r="Z131" s="7" t="str">
        <f>TRIM(Table2[[#This Row],[City]])</f>
        <v>Port Said</v>
      </c>
      <c r="AA131" s="8">
        <f>LEN(Table2[[#This Row],[PROPER]])</f>
        <v>15</v>
      </c>
      <c r="AB131" s="5">
        <f t="shared" ref="AB131:AB194" ca="1" si="6">TODAY()</f>
        <v>45776</v>
      </c>
      <c r="AC131" s="5">
        <f t="shared" ref="AC131:AC194" si="7">DATE(AJ131,AI131,AH131)</f>
        <v>45514</v>
      </c>
      <c r="AD131" s="25">
        <f t="shared" ref="AD131:AD194" ca="1" si="8">NOW()</f>
        <v>45776.278505671296</v>
      </c>
      <c r="AE131" s="26">
        <f>EOMONTH(Table2[[#This Row],[Date]],1)</f>
        <v>45565</v>
      </c>
      <c r="AF131" s="11">
        <f>DATEDIF(Table2[[#This Row],[Date]],Table2[[#This Row],[EOMONTH]], "d")</f>
        <v>51</v>
      </c>
      <c r="AH131">
        <v>10</v>
      </c>
      <c r="AI131">
        <v>8</v>
      </c>
      <c r="AJ131">
        <v>2024</v>
      </c>
    </row>
    <row r="132" spans="1:36" ht="33.75" customHeight="1" x14ac:dyDescent="0.3">
      <c r="A132" s="17" t="s">
        <v>319</v>
      </c>
      <c r="B132" s="26">
        <v>45453</v>
      </c>
      <c r="C132" s="5" t="s">
        <v>4</v>
      </c>
      <c r="D132" s="6" t="s">
        <v>320</v>
      </c>
      <c r="E132" s="7">
        <v>47</v>
      </c>
      <c r="F132" s="7" t="s">
        <v>43</v>
      </c>
      <c r="G132" s="7" t="s">
        <v>106</v>
      </c>
      <c r="H132" s="7" t="s">
        <v>65</v>
      </c>
      <c r="I132" s="7" t="str">
        <f>VLOOKUP(Table2[[#This Row],[Product]],Table4[#All],2,0)</f>
        <v>Sportswear</v>
      </c>
      <c r="J132" s="7">
        <v>4</v>
      </c>
      <c r="K132" s="7">
        <v>151</v>
      </c>
      <c r="L132" s="7">
        <v>0.2</v>
      </c>
      <c r="M132" s="7" t="s">
        <v>57</v>
      </c>
      <c r="N132" s="8" t="s">
        <v>40</v>
      </c>
      <c r="O132" s="4" t="str">
        <f>HLOOKUP(Table2[[#This Row],[Product]],lookUp!$A$20:$K$21,2,0)</f>
        <v>Sportswear</v>
      </c>
      <c r="P132" s="8" t="str">
        <f>_xlfn.XLOOKUP(Table2[[#This Row],[Product]],Table4[Product],Table4[Category])</f>
        <v>Sportswear</v>
      </c>
      <c r="Q132" s="6" t="s">
        <v>320</v>
      </c>
      <c r="R132" s="32" t="str">
        <f>LEFT(Table2[[#This Row],[Full Name2]], 3)</f>
        <v>Jam</v>
      </c>
      <c r="S132" s="7" t="str">
        <f>RIGHT(Table2[[#This Row],[Full Name2]],3)</f>
        <v>ber</v>
      </c>
      <c r="T132" s="7" t="str">
        <f>MID(Table2[[#This Row],[Full Name2]],3,3)</f>
        <v>mes</v>
      </c>
      <c r="U132" s="7" t="str">
        <f>CONCATENATE(Table2[[#This Row],[Full Name2]]," - ",Table2[[#This Row],[Department]])</f>
        <v>James Huber - Women</v>
      </c>
      <c r="V132" s="7" t="str">
        <f>_xlfn.TEXTJOIN(",",TRUE,Table2[[#This Row],[LEFT]],Table2[[#This Row],[MID]],Table2[[#This Row],[RIGHT]])</f>
        <v>Jam,mes,ber</v>
      </c>
      <c r="W132" s="7" t="str">
        <f>UPPER(Table2[[#This Row],[MID]])</f>
        <v>MES</v>
      </c>
      <c r="X132" s="7" t="str">
        <f>LOWER(Table2[[#This Row],[Full Name2]])</f>
        <v>james huber</v>
      </c>
      <c r="Y132" s="7" t="str">
        <f>PROPER(Table2[[#This Row],[LOWER]])</f>
        <v>James Huber</v>
      </c>
      <c r="Z132" s="7" t="str">
        <f>TRIM(Table2[[#This Row],[City]])</f>
        <v>Giza</v>
      </c>
      <c r="AA132" s="8">
        <f>LEN(Table2[[#This Row],[PROPER]])</f>
        <v>11</v>
      </c>
      <c r="AB132" s="5">
        <f t="shared" ca="1" si="6"/>
        <v>45776</v>
      </c>
      <c r="AC132" s="5">
        <f t="shared" si="7"/>
        <v>45453</v>
      </c>
      <c r="AD132" s="25">
        <f t="shared" ca="1" si="8"/>
        <v>45776.278505671296</v>
      </c>
      <c r="AE132" s="26">
        <f>EOMONTH(Table2[[#This Row],[Date]],1)</f>
        <v>45504</v>
      </c>
      <c r="AF132" s="11">
        <f>DATEDIF(Table2[[#This Row],[Date]],Table2[[#This Row],[EOMONTH]], "d")</f>
        <v>51</v>
      </c>
      <c r="AH132">
        <v>10</v>
      </c>
      <c r="AI132">
        <v>6</v>
      </c>
      <c r="AJ132">
        <v>2024</v>
      </c>
    </row>
    <row r="133" spans="1:36" ht="33.75" customHeight="1" x14ac:dyDescent="0.3">
      <c r="A133" s="17" t="s">
        <v>321</v>
      </c>
      <c r="B133" s="26">
        <v>45630</v>
      </c>
      <c r="C133" s="5" t="s">
        <v>3</v>
      </c>
      <c r="D133" s="6" t="s">
        <v>322</v>
      </c>
      <c r="E133" s="7">
        <v>32</v>
      </c>
      <c r="F133" s="7" t="s">
        <v>43</v>
      </c>
      <c r="G133" s="7" t="s">
        <v>64</v>
      </c>
      <c r="H133" s="7" t="s">
        <v>61</v>
      </c>
      <c r="I133" s="7" t="str">
        <f>VLOOKUP(Table2[[#This Row],[Product]],Table4[#All],2,0)</f>
        <v>Casual Wear</v>
      </c>
      <c r="J133" s="7">
        <v>3</v>
      </c>
      <c r="K133" s="7">
        <v>655</v>
      </c>
      <c r="L133" s="7">
        <v>0.05</v>
      </c>
      <c r="M133" s="7" t="s">
        <v>47</v>
      </c>
      <c r="N133" s="8" t="s">
        <v>48</v>
      </c>
      <c r="O133" s="4" t="str">
        <f>HLOOKUP(Table2[[#This Row],[Product]],lookUp!$A$20:$K$21,2,0)</f>
        <v>Casual Wear</v>
      </c>
      <c r="P133" s="8" t="str">
        <f>_xlfn.XLOOKUP(Table2[[#This Row],[Product]],Table4[Product],Table4[Category])</f>
        <v>Casual Wear</v>
      </c>
      <c r="Q133" s="6" t="s">
        <v>322</v>
      </c>
      <c r="R133" s="32" t="str">
        <f>LEFT(Table2[[#This Row],[Full Name2]], 3)</f>
        <v>Sar</v>
      </c>
      <c r="S133" s="7" t="str">
        <f>RIGHT(Table2[[#This Row],[Full Name2]],3)</f>
        <v>eck</v>
      </c>
      <c r="T133" s="7" t="str">
        <f>MID(Table2[[#This Row],[Full Name2]],3,3)</f>
        <v>rah</v>
      </c>
      <c r="U133" s="7" t="str">
        <f>CONCATENATE(Table2[[#This Row],[Full Name2]]," - ",Table2[[#This Row],[Department]])</f>
        <v>Sarah Beck - Kids</v>
      </c>
      <c r="V133" s="7" t="str">
        <f>_xlfn.TEXTJOIN(",",TRUE,Table2[[#This Row],[LEFT]],Table2[[#This Row],[MID]],Table2[[#This Row],[RIGHT]])</f>
        <v>Sar,rah,eck</v>
      </c>
      <c r="W133" s="7" t="str">
        <f>UPPER(Table2[[#This Row],[MID]])</f>
        <v>RAH</v>
      </c>
      <c r="X133" s="7" t="str">
        <f>LOWER(Table2[[#This Row],[Full Name2]])</f>
        <v>sarah beck</v>
      </c>
      <c r="Y133" s="7" t="str">
        <f>PROPER(Table2[[#This Row],[LOWER]])</f>
        <v>Sarah Beck</v>
      </c>
      <c r="Z133" s="7" t="str">
        <f>TRIM(Table2[[#This Row],[City]])</f>
        <v>Cairo</v>
      </c>
      <c r="AA133" s="8">
        <f>LEN(Table2[[#This Row],[PROPER]])</f>
        <v>10</v>
      </c>
      <c r="AB133" s="5">
        <f t="shared" ca="1" si="6"/>
        <v>45776</v>
      </c>
      <c r="AC133" s="5">
        <f t="shared" si="7"/>
        <v>45630</v>
      </c>
      <c r="AD133" s="25">
        <f t="shared" ca="1" si="8"/>
        <v>45776.278505671296</v>
      </c>
      <c r="AE133" s="26">
        <f>EOMONTH(Table2[[#This Row],[Date]],1)</f>
        <v>45688</v>
      </c>
      <c r="AF133" s="11">
        <f>DATEDIF(Table2[[#This Row],[Date]],Table2[[#This Row],[EOMONTH]], "d")</f>
        <v>58</v>
      </c>
      <c r="AH133">
        <v>4</v>
      </c>
      <c r="AI133">
        <v>12</v>
      </c>
      <c r="AJ133">
        <v>2024</v>
      </c>
    </row>
    <row r="134" spans="1:36" ht="33.75" customHeight="1" x14ac:dyDescent="0.3">
      <c r="A134" s="17" t="s">
        <v>323</v>
      </c>
      <c r="B134" s="26">
        <v>45495</v>
      </c>
      <c r="C134" s="5" t="s">
        <v>4</v>
      </c>
      <c r="D134" s="6" t="s">
        <v>324</v>
      </c>
      <c r="E134" s="7">
        <v>41</v>
      </c>
      <c r="F134" s="7" t="s">
        <v>43</v>
      </c>
      <c r="G134" s="7" t="s">
        <v>60</v>
      </c>
      <c r="H134" s="7" t="s">
        <v>74</v>
      </c>
      <c r="I134" s="7" t="str">
        <f>VLOOKUP(Table2[[#This Row],[Product]],Table4[#All],2,0)</f>
        <v>Formal Wear</v>
      </c>
      <c r="J134" s="7">
        <v>2</v>
      </c>
      <c r="K134" s="7">
        <v>459</v>
      </c>
      <c r="L134" s="7">
        <v>0.1</v>
      </c>
      <c r="M134" s="7" t="s">
        <v>47</v>
      </c>
      <c r="N134" s="8" t="s">
        <v>34</v>
      </c>
      <c r="O134" s="4" t="str">
        <f>HLOOKUP(Table2[[#This Row],[Product]],lookUp!$A$20:$K$21,2,0)</f>
        <v>Formal Wear</v>
      </c>
      <c r="P134" s="8" t="str">
        <f>_xlfn.XLOOKUP(Table2[[#This Row],[Product]],Table4[Product],Table4[Category])</f>
        <v>Formal Wear</v>
      </c>
      <c r="Q134" s="6" t="s">
        <v>324</v>
      </c>
      <c r="R134" s="32" t="str">
        <f>LEFT(Table2[[#This Row],[Full Name2]], 3)</f>
        <v>Rob</v>
      </c>
      <c r="S134" s="7" t="str">
        <f>RIGHT(Table2[[#This Row],[Full Name2]],3)</f>
        <v>ert</v>
      </c>
      <c r="T134" s="7" t="str">
        <f>MID(Table2[[#This Row],[Full Name2]],3,3)</f>
        <v>ber</v>
      </c>
      <c r="U134" s="7" t="str">
        <f>CONCATENATE(Table2[[#This Row],[Full Name2]]," - ",Table2[[#This Row],[Department]])</f>
        <v>Robert Lambert - Men</v>
      </c>
      <c r="V134" s="7" t="str">
        <f>_xlfn.TEXTJOIN(",",TRUE,Table2[[#This Row],[LEFT]],Table2[[#This Row],[MID]],Table2[[#This Row],[RIGHT]])</f>
        <v>Rob,ber,ert</v>
      </c>
      <c r="W134" s="7" t="str">
        <f>UPPER(Table2[[#This Row],[MID]])</f>
        <v>BER</v>
      </c>
      <c r="X134" s="7" t="str">
        <f>LOWER(Table2[[#This Row],[Full Name2]])</f>
        <v>robert lambert</v>
      </c>
      <c r="Y134" s="7" t="str">
        <f>PROPER(Table2[[#This Row],[LOWER]])</f>
        <v>Robert Lambert</v>
      </c>
      <c r="Z134" s="7" t="str">
        <f>TRIM(Table2[[#This Row],[City]])</f>
        <v>Port Said</v>
      </c>
      <c r="AA134" s="8">
        <f>LEN(Table2[[#This Row],[PROPER]])</f>
        <v>14</v>
      </c>
      <c r="AB134" s="5">
        <f t="shared" ca="1" si="6"/>
        <v>45776</v>
      </c>
      <c r="AC134" s="5">
        <f t="shared" si="7"/>
        <v>45495</v>
      </c>
      <c r="AD134" s="25">
        <f t="shared" ca="1" si="8"/>
        <v>45776.278505671296</v>
      </c>
      <c r="AE134" s="26">
        <f>EOMONTH(Table2[[#This Row],[Date]],1)</f>
        <v>45535</v>
      </c>
      <c r="AF134" s="11">
        <f>DATEDIF(Table2[[#This Row],[Date]],Table2[[#This Row],[EOMONTH]], "d")</f>
        <v>40</v>
      </c>
      <c r="AH134">
        <v>22</v>
      </c>
      <c r="AI134">
        <v>7</v>
      </c>
      <c r="AJ134">
        <v>2024</v>
      </c>
    </row>
    <row r="135" spans="1:36" ht="33.75" customHeight="1" x14ac:dyDescent="0.3">
      <c r="A135" s="17" t="s">
        <v>325</v>
      </c>
      <c r="B135" s="26">
        <v>45623</v>
      </c>
      <c r="C135" s="5" t="s">
        <v>3</v>
      </c>
      <c r="D135" s="6" t="s">
        <v>326</v>
      </c>
      <c r="E135" s="7">
        <v>28</v>
      </c>
      <c r="F135" s="7" t="s">
        <v>29</v>
      </c>
      <c r="G135" s="7" t="s">
        <v>44</v>
      </c>
      <c r="H135" s="7" t="s">
        <v>100</v>
      </c>
      <c r="I135" s="7" t="str">
        <f>VLOOKUP(Table2[[#This Row],[Product]],Table4[#All],2,0)</f>
        <v>Formal Wear</v>
      </c>
      <c r="J135" s="7">
        <v>1</v>
      </c>
      <c r="K135" s="7">
        <v>836</v>
      </c>
      <c r="L135" s="7">
        <v>0.1</v>
      </c>
      <c r="M135" s="7" t="s">
        <v>33</v>
      </c>
      <c r="N135" s="8" t="s">
        <v>48</v>
      </c>
      <c r="O135" s="4" t="str">
        <f>HLOOKUP(Table2[[#This Row],[Product]],lookUp!$A$20:$K$21,2,0)</f>
        <v>Formal Wear</v>
      </c>
      <c r="P135" s="8" t="str">
        <f>_xlfn.XLOOKUP(Table2[[#This Row],[Product]],Table4[Product],Table4[Category])</f>
        <v>Formal Wear</v>
      </c>
      <c r="Q135" s="6" t="s">
        <v>326</v>
      </c>
      <c r="R135" s="32" t="str">
        <f>LEFT(Table2[[#This Row],[Full Name2]], 3)</f>
        <v>Sta</v>
      </c>
      <c r="S135" s="7" t="str">
        <f>RIGHT(Table2[[#This Row],[Full Name2]],3)</f>
        <v>son</v>
      </c>
      <c r="T135" s="7" t="str">
        <f>MID(Table2[[#This Row],[Full Name2]],3,3)</f>
        <v>acy</v>
      </c>
      <c r="U135" s="7" t="str">
        <f>CONCATENATE(Table2[[#This Row],[Full Name2]]," - ",Table2[[#This Row],[Department]])</f>
        <v>Stacy Jackson - Kids</v>
      </c>
      <c r="V135" s="7" t="str">
        <f>_xlfn.TEXTJOIN(",",TRUE,Table2[[#This Row],[LEFT]],Table2[[#This Row],[MID]],Table2[[#This Row],[RIGHT]])</f>
        <v>Sta,acy,son</v>
      </c>
      <c r="W135" s="7" t="str">
        <f>UPPER(Table2[[#This Row],[MID]])</f>
        <v>ACY</v>
      </c>
      <c r="X135" s="7" t="str">
        <f>LOWER(Table2[[#This Row],[Full Name2]])</f>
        <v>stacy jackson</v>
      </c>
      <c r="Y135" s="7" t="str">
        <f>PROPER(Table2[[#This Row],[LOWER]])</f>
        <v>Stacy Jackson</v>
      </c>
      <c r="Z135" s="7" t="str">
        <f>TRIM(Table2[[#This Row],[City]])</f>
        <v>Alexandria</v>
      </c>
      <c r="AA135" s="8">
        <f>LEN(Table2[[#This Row],[PROPER]])</f>
        <v>13</v>
      </c>
      <c r="AB135" s="5">
        <f t="shared" ca="1" si="6"/>
        <v>45776</v>
      </c>
      <c r="AC135" s="5">
        <f t="shared" si="7"/>
        <v>45623</v>
      </c>
      <c r="AD135" s="25">
        <f t="shared" ca="1" si="8"/>
        <v>45776.278505671296</v>
      </c>
      <c r="AE135" s="26">
        <f>EOMONTH(Table2[[#This Row],[Date]],1)</f>
        <v>45657</v>
      </c>
      <c r="AF135" s="11">
        <f>DATEDIF(Table2[[#This Row],[Date]],Table2[[#This Row],[EOMONTH]], "d")</f>
        <v>34</v>
      </c>
      <c r="AH135">
        <v>27</v>
      </c>
      <c r="AI135">
        <v>11</v>
      </c>
      <c r="AJ135">
        <v>2024</v>
      </c>
    </row>
    <row r="136" spans="1:36" ht="33.75" customHeight="1" x14ac:dyDescent="0.3">
      <c r="A136" s="17" t="s">
        <v>327</v>
      </c>
      <c r="B136" s="26">
        <v>45467</v>
      </c>
      <c r="C136" s="5" t="s">
        <v>4</v>
      </c>
      <c r="D136" s="6" t="s">
        <v>328</v>
      </c>
      <c r="E136" s="7">
        <v>48</v>
      </c>
      <c r="F136" s="7" t="s">
        <v>29</v>
      </c>
      <c r="G136" s="7" t="s">
        <v>106</v>
      </c>
      <c r="H136" s="7" t="s">
        <v>55</v>
      </c>
      <c r="I136" s="7" t="str">
        <f>VLOOKUP(Table2[[#This Row],[Product]],Table4[#All],2,0)</f>
        <v>Summer Wear</v>
      </c>
      <c r="J136" s="7">
        <v>3</v>
      </c>
      <c r="K136" s="7">
        <v>1028</v>
      </c>
      <c r="L136" s="7">
        <v>0.15</v>
      </c>
      <c r="M136" s="7" t="s">
        <v>57</v>
      </c>
      <c r="N136" s="8" t="s">
        <v>40</v>
      </c>
      <c r="O136" s="4" t="str">
        <f>HLOOKUP(Table2[[#This Row],[Product]],lookUp!$A$20:$K$21,2,0)</f>
        <v>Summer Wear</v>
      </c>
      <c r="P136" s="8" t="str">
        <f>_xlfn.XLOOKUP(Table2[[#This Row],[Product]],Table4[Product],Table4[Category])</f>
        <v>Summer Wear</v>
      </c>
      <c r="Q136" s="6" t="s">
        <v>328</v>
      </c>
      <c r="R136" s="32" t="str">
        <f>LEFT(Table2[[#This Row],[Full Name2]], 3)</f>
        <v>Cha</v>
      </c>
      <c r="S136" s="7" t="str">
        <f>RIGHT(Table2[[#This Row],[Full Name2]],3)</f>
        <v>ell</v>
      </c>
      <c r="T136" s="7" t="str">
        <f>MID(Table2[[#This Row],[Full Name2]],3,3)</f>
        <v>arl</v>
      </c>
      <c r="U136" s="7" t="str">
        <f>CONCATENATE(Table2[[#This Row],[Full Name2]]," - ",Table2[[#This Row],[Department]])</f>
        <v>Charles Howell - Women</v>
      </c>
      <c r="V136" s="7" t="str">
        <f>_xlfn.TEXTJOIN(",",TRUE,Table2[[#This Row],[LEFT]],Table2[[#This Row],[MID]],Table2[[#This Row],[RIGHT]])</f>
        <v>Cha,arl,ell</v>
      </c>
      <c r="W136" s="7" t="str">
        <f>UPPER(Table2[[#This Row],[MID]])</f>
        <v>ARL</v>
      </c>
      <c r="X136" s="7" t="str">
        <f>LOWER(Table2[[#This Row],[Full Name2]])</f>
        <v>charles howell</v>
      </c>
      <c r="Y136" s="7" t="str">
        <f>PROPER(Table2[[#This Row],[LOWER]])</f>
        <v>Charles Howell</v>
      </c>
      <c r="Z136" s="7" t="str">
        <f>TRIM(Table2[[#This Row],[City]])</f>
        <v>Giza</v>
      </c>
      <c r="AA136" s="8">
        <f>LEN(Table2[[#This Row],[PROPER]])</f>
        <v>14</v>
      </c>
      <c r="AB136" s="5">
        <f t="shared" ca="1" si="6"/>
        <v>45776</v>
      </c>
      <c r="AC136" s="5">
        <f t="shared" si="7"/>
        <v>45467</v>
      </c>
      <c r="AD136" s="25">
        <f t="shared" ca="1" si="8"/>
        <v>45776.278505671296</v>
      </c>
      <c r="AE136" s="26">
        <f>EOMONTH(Table2[[#This Row],[Date]],1)</f>
        <v>45504</v>
      </c>
      <c r="AF136" s="11">
        <f>DATEDIF(Table2[[#This Row],[Date]],Table2[[#This Row],[EOMONTH]], "d")</f>
        <v>37</v>
      </c>
      <c r="AH136">
        <v>24</v>
      </c>
      <c r="AI136">
        <v>6</v>
      </c>
      <c r="AJ136">
        <v>2024</v>
      </c>
    </row>
    <row r="137" spans="1:36" ht="33.75" customHeight="1" x14ac:dyDescent="0.3">
      <c r="A137" s="17" t="s">
        <v>329</v>
      </c>
      <c r="B137" s="26">
        <v>45495</v>
      </c>
      <c r="C137" s="5" t="s">
        <v>4</v>
      </c>
      <c r="D137" s="6" t="s">
        <v>330</v>
      </c>
      <c r="E137" s="7">
        <v>31</v>
      </c>
      <c r="F137" s="7" t="s">
        <v>29</v>
      </c>
      <c r="G137" s="7" t="s">
        <v>44</v>
      </c>
      <c r="H137" s="7" t="s">
        <v>45</v>
      </c>
      <c r="I137" s="7" t="str">
        <f>VLOOKUP(Table2[[#This Row],[Product]],Table4[#All],2,0)</f>
        <v>Sportswear</v>
      </c>
      <c r="J137" s="7">
        <v>1</v>
      </c>
      <c r="K137" s="7">
        <v>302</v>
      </c>
      <c r="L137" s="7">
        <v>0.05</v>
      </c>
      <c r="M137" s="7" t="s">
        <v>47</v>
      </c>
      <c r="N137" s="8" t="s">
        <v>34</v>
      </c>
      <c r="O137" s="4" t="str">
        <f>HLOOKUP(Table2[[#This Row],[Product]],lookUp!$A$20:$K$21,2,0)</f>
        <v>Sportswear</v>
      </c>
      <c r="P137" s="8" t="str">
        <f>_xlfn.XLOOKUP(Table2[[#This Row],[Product]],Table4[Product],Table4[Category])</f>
        <v>Sportswear</v>
      </c>
      <c r="Q137" s="6" t="s">
        <v>330</v>
      </c>
      <c r="R137" s="32" t="str">
        <f>LEFT(Table2[[#This Row],[Full Name2]], 3)</f>
        <v>Chr</v>
      </c>
      <c r="S137" s="7" t="str">
        <f>RIGHT(Table2[[#This Row],[Full Name2]],3)</f>
        <v>lor</v>
      </c>
      <c r="T137" s="7" t="str">
        <f>MID(Table2[[#This Row],[Full Name2]],3,3)</f>
        <v>ris</v>
      </c>
      <c r="U137" s="7" t="str">
        <f>CONCATENATE(Table2[[#This Row],[Full Name2]]," - ",Table2[[#This Row],[Department]])</f>
        <v>Christina Taylor - Men</v>
      </c>
      <c r="V137" s="7" t="str">
        <f>_xlfn.TEXTJOIN(",",TRUE,Table2[[#This Row],[LEFT]],Table2[[#This Row],[MID]],Table2[[#This Row],[RIGHT]])</f>
        <v>Chr,ris,lor</v>
      </c>
      <c r="W137" s="7" t="str">
        <f>UPPER(Table2[[#This Row],[MID]])</f>
        <v>RIS</v>
      </c>
      <c r="X137" s="7" t="str">
        <f>LOWER(Table2[[#This Row],[Full Name2]])</f>
        <v>christina taylor</v>
      </c>
      <c r="Y137" s="7" t="str">
        <f>PROPER(Table2[[#This Row],[LOWER]])</f>
        <v>Christina Taylor</v>
      </c>
      <c r="Z137" s="7" t="str">
        <f>TRIM(Table2[[#This Row],[City]])</f>
        <v>Alexandria</v>
      </c>
      <c r="AA137" s="8">
        <f>LEN(Table2[[#This Row],[PROPER]])</f>
        <v>16</v>
      </c>
      <c r="AB137" s="5">
        <f t="shared" ca="1" si="6"/>
        <v>45776</v>
      </c>
      <c r="AC137" s="5">
        <f t="shared" si="7"/>
        <v>45495</v>
      </c>
      <c r="AD137" s="25">
        <f t="shared" ca="1" si="8"/>
        <v>45776.278505671296</v>
      </c>
      <c r="AE137" s="26">
        <f>EOMONTH(Table2[[#This Row],[Date]],1)</f>
        <v>45535</v>
      </c>
      <c r="AF137" s="11">
        <f>DATEDIF(Table2[[#This Row],[Date]],Table2[[#This Row],[EOMONTH]], "d")</f>
        <v>40</v>
      </c>
      <c r="AH137">
        <v>22</v>
      </c>
      <c r="AI137">
        <v>7</v>
      </c>
      <c r="AJ137">
        <v>2024</v>
      </c>
    </row>
    <row r="138" spans="1:36" ht="33.75" customHeight="1" x14ac:dyDescent="0.3">
      <c r="A138" s="17" t="s">
        <v>331</v>
      </c>
      <c r="B138" s="26">
        <v>45515</v>
      </c>
      <c r="C138" s="5" t="s">
        <v>1</v>
      </c>
      <c r="D138" s="6" t="s">
        <v>332</v>
      </c>
      <c r="E138" s="7">
        <v>56</v>
      </c>
      <c r="F138" s="7" t="s">
        <v>43</v>
      </c>
      <c r="G138" s="7" t="s">
        <v>103</v>
      </c>
      <c r="H138" s="7" t="s">
        <v>51</v>
      </c>
      <c r="I138" s="7" t="str">
        <f>VLOOKUP(Table2[[#This Row],[Product]],Table4[#All],2,0)</f>
        <v>Formal Wear</v>
      </c>
      <c r="J138" s="7">
        <v>5</v>
      </c>
      <c r="K138" s="7">
        <v>873</v>
      </c>
      <c r="L138" s="7">
        <v>0.15</v>
      </c>
      <c r="M138" s="7" t="s">
        <v>47</v>
      </c>
      <c r="N138" s="8" t="s">
        <v>48</v>
      </c>
      <c r="O138" s="4" t="str">
        <f>HLOOKUP(Table2[[#This Row],[Product]],lookUp!$A$20:$K$21,2,0)</f>
        <v>Formal Wear</v>
      </c>
      <c r="P138" s="8" t="str">
        <f>_xlfn.XLOOKUP(Table2[[#This Row],[Product]],Table4[Product],Table4[Category])</f>
        <v>Formal Wear</v>
      </c>
      <c r="Q138" s="6" t="s">
        <v>332</v>
      </c>
      <c r="R138" s="32" t="str">
        <f>LEFT(Table2[[#This Row],[Full Name2]], 3)</f>
        <v>Wil</v>
      </c>
      <c r="S138" s="7" t="str">
        <f>RIGHT(Table2[[#This Row],[Full Name2]],3)</f>
        <v>ter</v>
      </c>
      <c r="T138" s="7" t="str">
        <f>MID(Table2[[#This Row],[Full Name2]],3,3)</f>
        <v>lli</v>
      </c>
      <c r="U138" s="7" t="str">
        <f>CONCATENATE(Table2[[#This Row],[Full Name2]]," - ",Table2[[#This Row],[Department]])</f>
        <v>William Carter - Kids</v>
      </c>
      <c r="V138" s="7" t="str">
        <f>_xlfn.TEXTJOIN(",",TRUE,Table2[[#This Row],[LEFT]],Table2[[#This Row],[MID]],Table2[[#This Row],[RIGHT]])</f>
        <v>Wil,lli,ter</v>
      </c>
      <c r="W138" s="7" t="str">
        <f>UPPER(Table2[[#This Row],[MID]])</f>
        <v>LLI</v>
      </c>
      <c r="X138" s="7" t="str">
        <f>LOWER(Table2[[#This Row],[Full Name2]])</f>
        <v>william carter</v>
      </c>
      <c r="Y138" s="7" t="str">
        <f>PROPER(Table2[[#This Row],[LOWER]])</f>
        <v>William Carter</v>
      </c>
      <c r="Z138" s="7" t="str">
        <f>TRIM(Table2[[#This Row],[City]])</f>
        <v>Sharm El-Sheikh</v>
      </c>
      <c r="AA138" s="8">
        <f>LEN(Table2[[#This Row],[PROPER]])</f>
        <v>14</v>
      </c>
      <c r="AB138" s="5">
        <f t="shared" ca="1" si="6"/>
        <v>45776</v>
      </c>
      <c r="AC138" s="5">
        <f t="shared" si="7"/>
        <v>45515</v>
      </c>
      <c r="AD138" s="25">
        <f t="shared" ca="1" si="8"/>
        <v>45776.278505671296</v>
      </c>
      <c r="AE138" s="26">
        <f>EOMONTH(Table2[[#This Row],[Date]],1)</f>
        <v>45565</v>
      </c>
      <c r="AF138" s="11">
        <f>DATEDIF(Table2[[#This Row],[Date]],Table2[[#This Row],[EOMONTH]], "d")</f>
        <v>50</v>
      </c>
      <c r="AH138">
        <v>11</v>
      </c>
      <c r="AI138">
        <v>8</v>
      </c>
      <c r="AJ138">
        <v>2024</v>
      </c>
    </row>
    <row r="139" spans="1:36" ht="33.75" customHeight="1" x14ac:dyDescent="0.3">
      <c r="A139" s="17" t="s">
        <v>333</v>
      </c>
      <c r="B139" s="26">
        <v>45381</v>
      </c>
      <c r="C139" s="5" t="s">
        <v>5</v>
      </c>
      <c r="D139" s="6" t="s">
        <v>334</v>
      </c>
      <c r="E139" s="7">
        <v>28</v>
      </c>
      <c r="F139" s="7" t="s">
        <v>29</v>
      </c>
      <c r="G139" s="7" t="s">
        <v>30</v>
      </c>
      <c r="H139" s="7" t="s">
        <v>45</v>
      </c>
      <c r="I139" s="7" t="str">
        <f>VLOOKUP(Table2[[#This Row],[Product]],Table4[#All],2,0)</f>
        <v>Sportswear</v>
      </c>
      <c r="J139" s="7">
        <v>1</v>
      </c>
      <c r="K139" s="7">
        <v>513</v>
      </c>
      <c r="L139" s="7">
        <v>0.15</v>
      </c>
      <c r="M139" s="7" t="s">
        <v>57</v>
      </c>
      <c r="N139" s="8" t="s">
        <v>48</v>
      </c>
      <c r="O139" s="4" t="str">
        <f>HLOOKUP(Table2[[#This Row],[Product]],lookUp!$A$20:$K$21,2,0)</f>
        <v>Sportswear</v>
      </c>
      <c r="P139" s="8" t="str">
        <f>_xlfn.XLOOKUP(Table2[[#This Row],[Product]],Table4[Product],Table4[Category])</f>
        <v>Sportswear</v>
      </c>
      <c r="Q139" s="6" t="s">
        <v>334</v>
      </c>
      <c r="R139" s="32" t="str">
        <f>LEFT(Table2[[#This Row],[Full Name2]], 3)</f>
        <v>Hea</v>
      </c>
      <c r="S139" s="7" t="str">
        <f>RIGHT(Table2[[#This Row],[Full Name2]],3)</f>
        <v>ens</v>
      </c>
      <c r="T139" s="7" t="str">
        <f>MID(Table2[[#This Row],[Full Name2]],3,3)</f>
        <v>ath</v>
      </c>
      <c r="U139" s="7" t="str">
        <f>CONCATENATE(Table2[[#This Row],[Full Name2]]," - ",Table2[[#This Row],[Department]])</f>
        <v>Heather Stevens - Kids</v>
      </c>
      <c r="V139" s="7" t="str">
        <f>_xlfn.TEXTJOIN(",",TRUE,Table2[[#This Row],[LEFT]],Table2[[#This Row],[MID]],Table2[[#This Row],[RIGHT]])</f>
        <v>Hea,ath,ens</v>
      </c>
      <c r="W139" s="7" t="str">
        <f>UPPER(Table2[[#This Row],[MID]])</f>
        <v>ATH</v>
      </c>
      <c r="X139" s="7" t="str">
        <f>LOWER(Table2[[#This Row],[Full Name2]])</f>
        <v>heather stevens</v>
      </c>
      <c r="Y139" s="7" t="str">
        <f>PROPER(Table2[[#This Row],[LOWER]])</f>
        <v>Heather Stevens</v>
      </c>
      <c r="Z139" s="7" t="str">
        <f>TRIM(Table2[[#This Row],[City]])</f>
        <v>Mansoura</v>
      </c>
      <c r="AA139" s="8">
        <f>LEN(Table2[[#This Row],[PROPER]])</f>
        <v>15</v>
      </c>
      <c r="AB139" s="5">
        <f t="shared" ca="1" si="6"/>
        <v>45776</v>
      </c>
      <c r="AC139" s="5">
        <f t="shared" si="7"/>
        <v>45381</v>
      </c>
      <c r="AD139" s="25">
        <f t="shared" ca="1" si="8"/>
        <v>45776.278505671296</v>
      </c>
      <c r="AE139" s="26">
        <f>EOMONTH(Table2[[#This Row],[Date]],1)</f>
        <v>45412</v>
      </c>
      <c r="AF139" s="11">
        <f>DATEDIF(Table2[[#This Row],[Date]],Table2[[#This Row],[EOMONTH]], "d")</f>
        <v>31</v>
      </c>
      <c r="AH139">
        <v>30</v>
      </c>
      <c r="AI139">
        <v>3</v>
      </c>
      <c r="AJ139">
        <v>2024</v>
      </c>
    </row>
    <row r="140" spans="1:36" ht="33.75" customHeight="1" x14ac:dyDescent="0.3">
      <c r="A140" s="17" t="s">
        <v>335</v>
      </c>
      <c r="B140" s="26">
        <v>45652</v>
      </c>
      <c r="C140" s="5" t="s">
        <v>6</v>
      </c>
      <c r="D140" s="6" t="s">
        <v>336</v>
      </c>
      <c r="E140" s="7">
        <v>47</v>
      </c>
      <c r="F140" s="7" t="s">
        <v>43</v>
      </c>
      <c r="G140" s="7" t="s">
        <v>44</v>
      </c>
      <c r="H140" s="7" t="s">
        <v>100</v>
      </c>
      <c r="I140" s="7" t="str">
        <f>VLOOKUP(Table2[[#This Row],[Product]],Table4[#All],2,0)</f>
        <v>Formal Wear</v>
      </c>
      <c r="J140" s="7">
        <v>4</v>
      </c>
      <c r="K140" s="7">
        <v>822</v>
      </c>
      <c r="L140" s="7">
        <v>0.1</v>
      </c>
      <c r="M140" s="7" t="s">
        <v>57</v>
      </c>
      <c r="N140" s="8" t="s">
        <v>34</v>
      </c>
      <c r="O140" s="4" t="str">
        <f>HLOOKUP(Table2[[#This Row],[Product]],lookUp!$A$20:$K$21,2,0)</f>
        <v>Formal Wear</v>
      </c>
      <c r="P140" s="8" t="str">
        <f>_xlfn.XLOOKUP(Table2[[#This Row],[Product]],Table4[Product],Table4[Category])</f>
        <v>Formal Wear</v>
      </c>
      <c r="Q140" s="6" t="s">
        <v>336</v>
      </c>
      <c r="R140" s="32" t="str">
        <f>LEFT(Table2[[#This Row],[Full Name2]], 3)</f>
        <v>Jac</v>
      </c>
      <c r="S140" s="7" t="str">
        <f>RIGHT(Table2[[#This Row],[Full Name2]],3)</f>
        <v>son</v>
      </c>
      <c r="T140" s="7" t="str">
        <f>MID(Table2[[#This Row],[Full Name2]],3,3)</f>
        <v xml:space="preserve">ck </v>
      </c>
      <c r="U140" s="7" t="str">
        <f>CONCATENATE(Table2[[#This Row],[Full Name2]]," - ",Table2[[#This Row],[Department]])</f>
        <v>Jack Johnson - Men</v>
      </c>
      <c r="V140" s="7" t="str">
        <f>_xlfn.TEXTJOIN(",",TRUE,Table2[[#This Row],[LEFT]],Table2[[#This Row],[MID]],Table2[[#This Row],[RIGHT]])</f>
        <v>Jac,ck ,son</v>
      </c>
      <c r="W140" s="7" t="str">
        <f>UPPER(Table2[[#This Row],[MID]])</f>
        <v xml:space="preserve">CK </v>
      </c>
      <c r="X140" s="7" t="str">
        <f>LOWER(Table2[[#This Row],[Full Name2]])</f>
        <v>jack johnson</v>
      </c>
      <c r="Y140" s="7" t="str">
        <f>PROPER(Table2[[#This Row],[LOWER]])</f>
        <v>Jack Johnson</v>
      </c>
      <c r="Z140" s="7" t="str">
        <f>TRIM(Table2[[#This Row],[City]])</f>
        <v>Alexandria</v>
      </c>
      <c r="AA140" s="8">
        <f>LEN(Table2[[#This Row],[PROPER]])</f>
        <v>12</v>
      </c>
      <c r="AB140" s="5">
        <f t="shared" ca="1" si="6"/>
        <v>45776</v>
      </c>
      <c r="AC140" s="5">
        <f t="shared" si="7"/>
        <v>45652</v>
      </c>
      <c r="AD140" s="25">
        <f t="shared" ca="1" si="8"/>
        <v>45776.278505671296</v>
      </c>
      <c r="AE140" s="26">
        <f>EOMONTH(Table2[[#This Row],[Date]],1)</f>
        <v>45688</v>
      </c>
      <c r="AF140" s="11">
        <f>DATEDIF(Table2[[#This Row],[Date]],Table2[[#This Row],[EOMONTH]], "d")</f>
        <v>36</v>
      </c>
      <c r="AH140">
        <v>26</v>
      </c>
      <c r="AI140">
        <v>12</v>
      </c>
      <c r="AJ140">
        <v>2024</v>
      </c>
    </row>
    <row r="141" spans="1:36" ht="33.75" customHeight="1" x14ac:dyDescent="0.3">
      <c r="A141" s="17" t="s">
        <v>337</v>
      </c>
      <c r="B141" s="26">
        <v>45488</v>
      </c>
      <c r="C141" s="5" t="s">
        <v>4</v>
      </c>
      <c r="D141" s="6" t="s">
        <v>338</v>
      </c>
      <c r="E141" s="7">
        <v>56</v>
      </c>
      <c r="F141" s="7" t="s">
        <v>29</v>
      </c>
      <c r="G141" s="7" t="s">
        <v>73</v>
      </c>
      <c r="H141" s="7" t="s">
        <v>45</v>
      </c>
      <c r="I141" s="7" t="str">
        <f>VLOOKUP(Table2[[#This Row],[Product]],Table4[#All],2,0)</f>
        <v>Sportswear</v>
      </c>
      <c r="J141" s="7">
        <v>2</v>
      </c>
      <c r="K141" s="7">
        <v>1029</v>
      </c>
      <c r="L141" s="7">
        <v>0.1</v>
      </c>
      <c r="M141" s="7" t="s">
        <v>47</v>
      </c>
      <c r="N141" s="8" t="s">
        <v>48</v>
      </c>
      <c r="O141" s="4" t="str">
        <f>HLOOKUP(Table2[[#This Row],[Product]],lookUp!$A$20:$K$21,2,0)</f>
        <v>Sportswear</v>
      </c>
      <c r="P141" s="8" t="str">
        <f>_xlfn.XLOOKUP(Table2[[#This Row],[Product]],Table4[Product],Table4[Category])</f>
        <v>Sportswear</v>
      </c>
      <c r="Q141" s="6" t="s">
        <v>338</v>
      </c>
      <c r="R141" s="32" t="str">
        <f>LEFT(Table2[[#This Row],[Full Name2]], 3)</f>
        <v>Amb</v>
      </c>
      <c r="S141" s="7" t="str">
        <f>RIGHT(Table2[[#This Row],[Full Name2]],3)</f>
        <v>ent</v>
      </c>
      <c r="T141" s="7" t="str">
        <f>MID(Table2[[#This Row],[Full Name2]],3,3)</f>
        <v>ber</v>
      </c>
      <c r="U141" s="7" t="str">
        <f>CONCATENATE(Table2[[#This Row],[Full Name2]]," - ",Table2[[#This Row],[Department]])</f>
        <v>Amber Vincent - Kids</v>
      </c>
      <c r="V141" s="7" t="str">
        <f>_xlfn.TEXTJOIN(",",TRUE,Table2[[#This Row],[LEFT]],Table2[[#This Row],[MID]],Table2[[#This Row],[RIGHT]])</f>
        <v>Amb,ber,ent</v>
      </c>
      <c r="W141" s="7" t="str">
        <f>UPPER(Table2[[#This Row],[MID]])</f>
        <v>BER</v>
      </c>
      <c r="X141" s="7" t="str">
        <f>LOWER(Table2[[#This Row],[Full Name2]])</f>
        <v>amber vincent</v>
      </c>
      <c r="Y141" s="7" t="str">
        <f>PROPER(Table2[[#This Row],[LOWER]])</f>
        <v>Amber Vincent</v>
      </c>
      <c r="Z141" s="7" t="str">
        <f>TRIM(Table2[[#This Row],[City]])</f>
        <v>Tanta</v>
      </c>
      <c r="AA141" s="8">
        <f>LEN(Table2[[#This Row],[PROPER]])</f>
        <v>13</v>
      </c>
      <c r="AB141" s="5">
        <f t="shared" ca="1" si="6"/>
        <v>45776</v>
      </c>
      <c r="AC141" s="5">
        <f t="shared" si="7"/>
        <v>45488</v>
      </c>
      <c r="AD141" s="25">
        <f t="shared" ca="1" si="8"/>
        <v>45776.278505671296</v>
      </c>
      <c r="AE141" s="26">
        <f>EOMONTH(Table2[[#This Row],[Date]],1)</f>
        <v>45535</v>
      </c>
      <c r="AF141" s="11">
        <f>DATEDIF(Table2[[#This Row],[Date]],Table2[[#This Row],[EOMONTH]], "d")</f>
        <v>47</v>
      </c>
      <c r="AH141">
        <v>15</v>
      </c>
      <c r="AI141">
        <v>7</v>
      </c>
      <c r="AJ141">
        <v>2024</v>
      </c>
    </row>
    <row r="142" spans="1:36" ht="33.75" customHeight="1" x14ac:dyDescent="0.3">
      <c r="A142" s="17" t="s">
        <v>339</v>
      </c>
      <c r="B142" s="26">
        <v>45471</v>
      </c>
      <c r="C142" s="5" t="s">
        <v>0</v>
      </c>
      <c r="D142" s="6" t="s">
        <v>340</v>
      </c>
      <c r="E142" s="7">
        <v>54</v>
      </c>
      <c r="F142" s="7" t="s">
        <v>29</v>
      </c>
      <c r="G142" s="7" t="s">
        <v>81</v>
      </c>
      <c r="H142" s="7" t="s">
        <v>100</v>
      </c>
      <c r="I142" s="7" t="str">
        <f>VLOOKUP(Table2[[#This Row],[Product]],Table4[#All],2,0)</f>
        <v>Formal Wear</v>
      </c>
      <c r="J142" s="7">
        <v>2</v>
      </c>
      <c r="K142" s="7">
        <v>476</v>
      </c>
      <c r="L142" s="7">
        <v>0.15</v>
      </c>
      <c r="M142" s="7" t="s">
        <v>33</v>
      </c>
      <c r="N142" s="8" t="s">
        <v>40</v>
      </c>
      <c r="O142" s="4" t="str">
        <f>HLOOKUP(Table2[[#This Row],[Product]],lookUp!$A$20:$K$21,2,0)</f>
        <v>Formal Wear</v>
      </c>
      <c r="P142" s="8" t="str">
        <f>_xlfn.XLOOKUP(Table2[[#This Row],[Product]],Table4[Product],Table4[Category])</f>
        <v>Formal Wear</v>
      </c>
      <c r="Q142" s="6" t="s">
        <v>340</v>
      </c>
      <c r="R142" s="32" t="str">
        <f>LEFT(Table2[[#This Row],[Full Name2]], 3)</f>
        <v>Mic</v>
      </c>
      <c r="S142" s="7" t="str">
        <f>RIGHT(Table2[[#This Row],[Full Name2]],3)</f>
        <v>ons</v>
      </c>
      <c r="T142" s="7" t="str">
        <f>MID(Table2[[#This Row],[Full Name2]],3,3)</f>
        <v>che</v>
      </c>
      <c r="U142" s="7" t="str">
        <f>CONCATENATE(Table2[[#This Row],[Full Name2]]," - ",Table2[[#This Row],[Department]])</f>
        <v>Micheal Simmons - Women</v>
      </c>
      <c r="V142" s="7" t="str">
        <f>_xlfn.TEXTJOIN(",",TRUE,Table2[[#This Row],[LEFT]],Table2[[#This Row],[MID]],Table2[[#This Row],[RIGHT]])</f>
        <v>Mic,che,ons</v>
      </c>
      <c r="W142" s="7" t="str">
        <f>UPPER(Table2[[#This Row],[MID]])</f>
        <v>CHE</v>
      </c>
      <c r="X142" s="7" t="str">
        <f>LOWER(Table2[[#This Row],[Full Name2]])</f>
        <v>micheal simmons</v>
      </c>
      <c r="Y142" s="7" t="str">
        <f>PROPER(Table2[[#This Row],[LOWER]])</f>
        <v>Micheal Simmons</v>
      </c>
      <c r="Z142" s="7" t="str">
        <f>TRIM(Table2[[#This Row],[City]])</f>
        <v>Asyut</v>
      </c>
      <c r="AA142" s="8">
        <f>LEN(Table2[[#This Row],[PROPER]])</f>
        <v>15</v>
      </c>
      <c r="AB142" s="5">
        <f t="shared" ca="1" si="6"/>
        <v>45776</v>
      </c>
      <c r="AC142" s="5">
        <f t="shared" si="7"/>
        <v>45471</v>
      </c>
      <c r="AD142" s="25">
        <f t="shared" ca="1" si="8"/>
        <v>45776.278505671296</v>
      </c>
      <c r="AE142" s="26">
        <f>EOMONTH(Table2[[#This Row],[Date]],1)</f>
        <v>45504</v>
      </c>
      <c r="AF142" s="11">
        <f>DATEDIF(Table2[[#This Row],[Date]],Table2[[#This Row],[EOMONTH]], "d")</f>
        <v>33</v>
      </c>
      <c r="AH142">
        <v>28</v>
      </c>
      <c r="AI142">
        <v>6</v>
      </c>
      <c r="AJ142">
        <v>2024</v>
      </c>
    </row>
    <row r="143" spans="1:36" ht="33.75" customHeight="1" x14ac:dyDescent="0.3">
      <c r="A143" s="17" t="s">
        <v>341</v>
      </c>
      <c r="B143" s="26">
        <v>45615</v>
      </c>
      <c r="C143" s="5" t="s">
        <v>2</v>
      </c>
      <c r="D143" s="6" t="s">
        <v>342</v>
      </c>
      <c r="E143" s="7">
        <v>33</v>
      </c>
      <c r="F143" s="7" t="s">
        <v>29</v>
      </c>
      <c r="G143" s="7" t="s">
        <v>70</v>
      </c>
      <c r="H143" s="7" t="s">
        <v>38</v>
      </c>
      <c r="I143" s="7" t="str">
        <f>VLOOKUP(Table2[[#This Row],[Product]],Table4[#All],2,0)</f>
        <v>Casual Wear</v>
      </c>
      <c r="J143" s="7">
        <v>4</v>
      </c>
      <c r="K143" s="7">
        <v>262</v>
      </c>
      <c r="L143" s="7">
        <v>0</v>
      </c>
      <c r="M143" s="7" t="s">
        <v>57</v>
      </c>
      <c r="N143" s="8" t="s">
        <v>34</v>
      </c>
      <c r="O143" s="4" t="str">
        <f>HLOOKUP(Table2[[#This Row],[Product]],lookUp!$A$20:$K$21,2,0)</f>
        <v>Casual Wear</v>
      </c>
      <c r="P143" s="8" t="str">
        <f>_xlfn.XLOOKUP(Table2[[#This Row],[Product]],Table4[Product],Table4[Category])</f>
        <v>Casual Wear</v>
      </c>
      <c r="Q143" s="6" t="s">
        <v>342</v>
      </c>
      <c r="R143" s="32" t="str">
        <f>LEFT(Table2[[#This Row],[Full Name2]], 3)</f>
        <v>Wil</v>
      </c>
      <c r="S143" s="7" t="str">
        <f>RIGHT(Table2[[#This Row],[Full Name2]],3)</f>
        <v>age</v>
      </c>
      <c r="T143" s="7" t="str">
        <f>MID(Table2[[#This Row],[Full Name2]],3,3)</f>
        <v>lli</v>
      </c>
      <c r="U143" s="7" t="str">
        <f>CONCATENATE(Table2[[#This Row],[Full Name2]]," - ",Table2[[#This Row],[Department]])</f>
        <v>William Page - Men</v>
      </c>
      <c r="V143" s="7" t="str">
        <f>_xlfn.TEXTJOIN(",",TRUE,Table2[[#This Row],[LEFT]],Table2[[#This Row],[MID]],Table2[[#This Row],[RIGHT]])</f>
        <v>Wil,lli,age</v>
      </c>
      <c r="W143" s="7" t="str">
        <f>UPPER(Table2[[#This Row],[MID]])</f>
        <v>LLI</v>
      </c>
      <c r="X143" s="7" t="str">
        <f>LOWER(Table2[[#This Row],[Full Name2]])</f>
        <v>william page</v>
      </c>
      <c r="Y143" s="7" t="str">
        <f>PROPER(Table2[[#This Row],[LOWER]])</f>
        <v>William Page</v>
      </c>
      <c r="Z143" s="7" t="str">
        <f>TRIM(Table2[[#This Row],[City]])</f>
        <v>Luxor</v>
      </c>
      <c r="AA143" s="8">
        <f>LEN(Table2[[#This Row],[PROPER]])</f>
        <v>12</v>
      </c>
      <c r="AB143" s="5">
        <f t="shared" ca="1" si="6"/>
        <v>45776</v>
      </c>
      <c r="AC143" s="5">
        <f t="shared" si="7"/>
        <v>45615</v>
      </c>
      <c r="AD143" s="25">
        <f t="shared" ca="1" si="8"/>
        <v>45776.278505671296</v>
      </c>
      <c r="AE143" s="26">
        <f>EOMONTH(Table2[[#This Row],[Date]],1)</f>
        <v>45657</v>
      </c>
      <c r="AF143" s="11">
        <f>DATEDIF(Table2[[#This Row],[Date]],Table2[[#This Row],[EOMONTH]], "d")</f>
        <v>42</v>
      </c>
      <c r="AH143">
        <v>19</v>
      </c>
      <c r="AI143">
        <v>11</v>
      </c>
      <c r="AJ143">
        <v>2024</v>
      </c>
    </row>
    <row r="144" spans="1:36" ht="33.75" customHeight="1" x14ac:dyDescent="0.3">
      <c r="A144" s="17" t="s">
        <v>343</v>
      </c>
      <c r="B144" s="26">
        <v>45437</v>
      </c>
      <c r="C144" s="5" t="s">
        <v>5</v>
      </c>
      <c r="D144" s="6" t="s">
        <v>344</v>
      </c>
      <c r="E144" s="7">
        <v>18</v>
      </c>
      <c r="F144" s="7" t="s">
        <v>29</v>
      </c>
      <c r="G144" s="7" t="s">
        <v>103</v>
      </c>
      <c r="H144" s="7" t="s">
        <v>74</v>
      </c>
      <c r="I144" s="7" t="str">
        <f>VLOOKUP(Table2[[#This Row],[Product]],Table4[#All],2,0)</f>
        <v>Formal Wear</v>
      </c>
      <c r="J144" s="7">
        <v>5</v>
      </c>
      <c r="K144" s="7">
        <v>882</v>
      </c>
      <c r="L144" s="7">
        <v>0</v>
      </c>
      <c r="M144" s="7" t="s">
        <v>57</v>
      </c>
      <c r="N144" s="8" t="s">
        <v>48</v>
      </c>
      <c r="O144" s="4" t="str">
        <f>HLOOKUP(Table2[[#This Row],[Product]],lookUp!$A$20:$K$21,2,0)</f>
        <v>Formal Wear</v>
      </c>
      <c r="P144" s="8" t="str">
        <f>_xlfn.XLOOKUP(Table2[[#This Row],[Product]],Table4[Product],Table4[Category])</f>
        <v>Formal Wear</v>
      </c>
      <c r="Q144" s="6" t="s">
        <v>344</v>
      </c>
      <c r="R144" s="32" t="str">
        <f>LEFT(Table2[[#This Row],[Full Name2]], 3)</f>
        <v>Cod</v>
      </c>
      <c r="S144" s="7" t="str">
        <f>RIGHT(Table2[[#This Row],[Full Name2]],3)</f>
        <v>ell</v>
      </c>
      <c r="T144" s="7" t="str">
        <f>MID(Table2[[#This Row],[Full Name2]],3,3)</f>
        <v xml:space="preserve">dy </v>
      </c>
      <c r="U144" s="7" t="str">
        <f>CONCATENATE(Table2[[#This Row],[Full Name2]]," - ",Table2[[#This Row],[Department]])</f>
        <v>Cody Bell - Kids</v>
      </c>
      <c r="V144" s="7" t="str">
        <f>_xlfn.TEXTJOIN(",",TRUE,Table2[[#This Row],[LEFT]],Table2[[#This Row],[MID]],Table2[[#This Row],[RIGHT]])</f>
        <v>Cod,dy ,ell</v>
      </c>
      <c r="W144" s="7" t="str">
        <f>UPPER(Table2[[#This Row],[MID]])</f>
        <v xml:space="preserve">DY </v>
      </c>
      <c r="X144" s="7" t="str">
        <f>LOWER(Table2[[#This Row],[Full Name2]])</f>
        <v>cody bell</v>
      </c>
      <c r="Y144" s="7" t="str">
        <f>PROPER(Table2[[#This Row],[LOWER]])</f>
        <v>Cody Bell</v>
      </c>
      <c r="Z144" s="7" t="str">
        <f>TRIM(Table2[[#This Row],[City]])</f>
        <v>Sharm El-Sheikh</v>
      </c>
      <c r="AA144" s="8">
        <f>LEN(Table2[[#This Row],[PROPER]])</f>
        <v>9</v>
      </c>
      <c r="AB144" s="5">
        <f t="shared" ca="1" si="6"/>
        <v>45776</v>
      </c>
      <c r="AC144" s="5">
        <f t="shared" si="7"/>
        <v>45437</v>
      </c>
      <c r="AD144" s="25">
        <f t="shared" ca="1" si="8"/>
        <v>45776.278505671296</v>
      </c>
      <c r="AE144" s="26">
        <f>EOMONTH(Table2[[#This Row],[Date]],1)</f>
        <v>45473</v>
      </c>
      <c r="AF144" s="11">
        <f>DATEDIF(Table2[[#This Row],[Date]],Table2[[#This Row],[EOMONTH]], "d")</f>
        <v>36</v>
      </c>
      <c r="AH144">
        <v>25</v>
      </c>
      <c r="AI144">
        <v>5</v>
      </c>
      <c r="AJ144">
        <v>2024</v>
      </c>
    </row>
    <row r="145" spans="1:36" ht="33.75" customHeight="1" x14ac:dyDescent="0.3">
      <c r="A145" s="17" t="s">
        <v>345</v>
      </c>
      <c r="B145" s="26">
        <v>45518</v>
      </c>
      <c r="C145" s="5" t="s">
        <v>3</v>
      </c>
      <c r="D145" s="6" t="s">
        <v>346</v>
      </c>
      <c r="E145" s="7">
        <v>55</v>
      </c>
      <c r="F145" s="7" t="s">
        <v>43</v>
      </c>
      <c r="G145" s="7" t="s">
        <v>73</v>
      </c>
      <c r="H145" s="7" t="s">
        <v>51</v>
      </c>
      <c r="I145" s="7" t="str">
        <f>VLOOKUP(Table2[[#This Row],[Product]],Table4[#All],2,0)</f>
        <v>Formal Wear</v>
      </c>
      <c r="J145" s="7">
        <v>3</v>
      </c>
      <c r="K145" s="7">
        <v>1045</v>
      </c>
      <c r="L145" s="7">
        <v>0.1</v>
      </c>
      <c r="M145" s="7" t="s">
        <v>33</v>
      </c>
      <c r="N145" s="8" t="s">
        <v>40</v>
      </c>
      <c r="O145" s="4" t="str">
        <f>HLOOKUP(Table2[[#This Row],[Product]],lookUp!$A$20:$K$21,2,0)</f>
        <v>Formal Wear</v>
      </c>
      <c r="P145" s="8" t="str">
        <f>_xlfn.XLOOKUP(Table2[[#This Row],[Product]],Table4[Product],Table4[Category])</f>
        <v>Formal Wear</v>
      </c>
      <c r="Q145" s="6" t="s">
        <v>346</v>
      </c>
      <c r="R145" s="32" t="str">
        <f>LEFT(Table2[[#This Row],[Full Name2]], 3)</f>
        <v>Amy</v>
      </c>
      <c r="S145" s="7" t="str">
        <f>RIGHT(Table2[[#This Row],[Full Name2]],3)</f>
        <v>mas</v>
      </c>
      <c r="T145" s="7" t="str">
        <f>MID(Table2[[#This Row],[Full Name2]],3,3)</f>
        <v>y T</v>
      </c>
      <c r="U145" s="7" t="str">
        <f>CONCATENATE(Table2[[#This Row],[Full Name2]]," - ",Table2[[#This Row],[Department]])</f>
        <v>Amy Thomas - Women</v>
      </c>
      <c r="V145" s="7" t="str">
        <f>_xlfn.TEXTJOIN(",",TRUE,Table2[[#This Row],[LEFT]],Table2[[#This Row],[MID]],Table2[[#This Row],[RIGHT]])</f>
        <v>Amy,y T,mas</v>
      </c>
      <c r="W145" s="7" t="str">
        <f>UPPER(Table2[[#This Row],[MID]])</f>
        <v>Y T</v>
      </c>
      <c r="X145" s="7" t="str">
        <f>LOWER(Table2[[#This Row],[Full Name2]])</f>
        <v>amy thomas</v>
      </c>
      <c r="Y145" s="7" t="str">
        <f>PROPER(Table2[[#This Row],[LOWER]])</f>
        <v>Amy Thomas</v>
      </c>
      <c r="Z145" s="7" t="str">
        <f>TRIM(Table2[[#This Row],[City]])</f>
        <v>Tanta</v>
      </c>
      <c r="AA145" s="8">
        <f>LEN(Table2[[#This Row],[PROPER]])</f>
        <v>10</v>
      </c>
      <c r="AB145" s="5">
        <f t="shared" ca="1" si="6"/>
        <v>45776</v>
      </c>
      <c r="AC145" s="5">
        <f t="shared" si="7"/>
        <v>45518</v>
      </c>
      <c r="AD145" s="25">
        <f t="shared" ca="1" si="8"/>
        <v>45776.278505671296</v>
      </c>
      <c r="AE145" s="26">
        <f>EOMONTH(Table2[[#This Row],[Date]],1)</f>
        <v>45565</v>
      </c>
      <c r="AF145" s="11">
        <f>DATEDIF(Table2[[#This Row],[Date]],Table2[[#This Row],[EOMONTH]], "d")</f>
        <v>47</v>
      </c>
      <c r="AH145">
        <v>14</v>
      </c>
      <c r="AI145">
        <v>8</v>
      </c>
      <c r="AJ145">
        <v>2024</v>
      </c>
    </row>
    <row r="146" spans="1:36" ht="33.75" customHeight="1" x14ac:dyDescent="0.3">
      <c r="A146" s="17" t="s">
        <v>347</v>
      </c>
      <c r="B146" s="26">
        <v>45539</v>
      </c>
      <c r="C146" s="5" t="s">
        <v>3</v>
      </c>
      <c r="D146" s="6" t="s">
        <v>348</v>
      </c>
      <c r="E146" s="7">
        <v>31</v>
      </c>
      <c r="F146" s="7" t="s">
        <v>29</v>
      </c>
      <c r="G146" s="7" t="s">
        <v>81</v>
      </c>
      <c r="H146" s="7" t="s">
        <v>65</v>
      </c>
      <c r="I146" s="7" t="str">
        <f>VLOOKUP(Table2[[#This Row],[Product]],Table4[#All],2,0)</f>
        <v>Sportswear</v>
      </c>
      <c r="J146" s="7">
        <v>3</v>
      </c>
      <c r="K146" s="7">
        <v>417</v>
      </c>
      <c r="L146" s="7">
        <v>0</v>
      </c>
      <c r="M146" s="7" t="s">
        <v>47</v>
      </c>
      <c r="N146" s="8" t="s">
        <v>48</v>
      </c>
      <c r="O146" s="4" t="str">
        <f>HLOOKUP(Table2[[#This Row],[Product]],lookUp!$A$20:$K$21,2,0)</f>
        <v>Sportswear</v>
      </c>
      <c r="P146" s="8" t="str">
        <f>_xlfn.XLOOKUP(Table2[[#This Row],[Product]],Table4[Product],Table4[Category])</f>
        <v>Sportswear</v>
      </c>
      <c r="Q146" s="6" t="s">
        <v>348</v>
      </c>
      <c r="R146" s="32" t="str">
        <f>LEFT(Table2[[#This Row],[Full Name2]], 3)</f>
        <v>Mar</v>
      </c>
      <c r="S146" s="7" t="str">
        <f>RIGHT(Table2[[#This Row],[Full Name2]],3)</f>
        <v>ler</v>
      </c>
      <c r="T146" s="7" t="str">
        <f>MID(Table2[[#This Row],[Full Name2]],3,3)</f>
        <v xml:space="preserve">ry </v>
      </c>
      <c r="U146" s="7" t="str">
        <f>CONCATENATE(Table2[[#This Row],[Full Name2]]," - ",Table2[[#This Row],[Department]])</f>
        <v>Mary Chandler - Kids</v>
      </c>
      <c r="V146" s="7" t="str">
        <f>_xlfn.TEXTJOIN(",",TRUE,Table2[[#This Row],[LEFT]],Table2[[#This Row],[MID]],Table2[[#This Row],[RIGHT]])</f>
        <v>Mar,ry ,ler</v>
      </c>
      <c r="W146" s="7" t="str">
        <f>UPPER(Table2[[#This Row],[MID]])</f>
        <v xml:space="preserve">RY </v>
      </c>
      <c r="X146" s="7" t="str">
        <f>LOWER(Table2[[#This Row],[Full Name2]])</f>
        <v>mary chandler</v>
      </c>
      <c r="Y146" s="7" t="str">
        <f>PROPER(Table2[[#This Row],[LOWER]])</f>
        <v>Mary Chandler</v>
      </c>
      <c r="Z146" s="7" t="str">
        <f>TRIM(Table2[[#This Row],[City]])</f>
        <v>Asyut</v>
      </c>
      <c r="AA146" s="8">
        <f>LEN(Table2[[#This Row],[PROPER]])</f>
        <v>13</v>
      </c>
      <c r="AB146" s="5">
        <f t="shared" ca="1" si="6"/>
        <v>45776</v>
      </c>
      <c r="AC146" s="5">
        <f t="shared" si="7"/>
        <v>45539</v>
      </c>
      <c r="AD146" s="25">
        <f t="shared" ca="1" si="8"/>
        <v>45776.278505671296</v>
      </c>
      <c r="AE146" s="26">
        <f>EOMONTH(Table2[[#This Row],[Date]],1)</f>
        <v>45596</v>
      </c>
      <c r="AF146" s="11">
        <f>DATEDIF(Table2[[#This Row],[Date]],Table2[[#This Row],[EOMONTH]], "d")</f>
        <v>57</v>
      </c>
      <c r="AH146">
        <v>4</v>
      </c>
      <c r="AI146">
        <v>9</v>
      </c>
      <c r="AJ146">
        <v>2024</v>
      </c>
    </row>
    <row r="147" spans="1:36" ht="33.75" customHeight="1" x14ac:dyDescent="0.3">
      <c r="A147" s="17" t="s">
        <v>349</v>
      </c>
      <c r="B147" s="26">
        <v>45678</v>
      </c>
      <c r="C147" s="5" t="s">
        <v>2</v>
      </c>
      <c r="D147" s="6" t="s">
        <v>350</v>
      </c>
      <c r="E147" s="7">
        <v>51</v>
      </c>
      <c r="F147" s="7" t="s">
        <v>29</v>
      </c>
      <c r="G147" s="7" t="s">
        <v>44</v>
      </c>
      <c r="H147" s="7" t="s">
        <v>84</v>
      </c>
      <c r="I147" s="7" t="str">
        <f>VLOOKUP(Table2[[#This Row],[Product]],Table4[#All],2,0)</f>
        <v>Fashion Accessories</v>
      </c>
      <c r="J147" s="7">
        <v>5</v>
      </c>
      <c r="K147" s="7">
        <v>195</v>
      </c>
      <c r="L147" s="7">
        <v>0.1</v>
      </c>
      <c r="M147" s="7" t="s">
        <v>57</v>
      </c>
      <c r="N147" s="8" t="s">
        <v>48</v>
      </c>
      <c r="O147" s="4" t="str">
        <f>HLOOKUP(Table2[[#This Row],[Product]],lookUp!$A$20:$K$21,2,0)</f>
        <v>Fashion Accessories</v>
      </c>
      <c r="P147" s="8" t="str">
        <f>_xlfn.XLOOKUP(Table2[[#This Row],[Product]],Table4[Product],Table4[Category])</f>
        <v>Fashion Accessories</v>
      </c>
      <c r="Q147" s="6" t="s">
        <v>350</v>
      </c>
      <c r="R147" s="32" t="str">
        <f>LEFT(Table2[[#This Row],[Full Name2]], 3)</f>
        <v>Mon</v>
      </c>
      <c r="S147" s="7" t="str">
        <f>RIGHT(Table2[[#This Row],[Full Name2]],3)</f>
        <v>nes</v>
      </c>
      <c r="T147" s="7" t="str">
        <f>MID(Table2[[#This Row],[Full Name2]],3,3)</f>
        <v>nic</v>
      </c>
      <c r="U147" s="7" t="str">
        <f>CONCATENATE(Table2[[#This Row],[Full Name2]]," - ",Table2[[#This Row],[Department]])</f>
        <v>Monica Jones - Kids</v>
      </c>
      <c r="V147" s="7" t="str">
        <f>_xlfn.TEXTJOIN(",",TRUE,Table2[[#This Row],[LEFT]],Table2[[#This Row],[MID]],Table2[[#This Row],[RIGHT]])</f>
        <v>Mon,nic,nes</v>
      </c>
      <c r="W147" s="7" t="str">
        <f>UPPER(Table2[[#This Row],[MID]])</f>
        <v>NIC</v>
      </c>
      <c r="X147" s="7" t="str">
        <f>LOWER(Table2[[#This Row],[Full Name2]])</f>
        <v>monica jones</v>
      </c>
      <c r="Y147" s="7" t="str">
        <f>PROPER(Table2[[#This Row],[LOWER]])</f>
        <v>Monica Jones</v>
      </c>
      <c r="Z147" s="7" t="str">
        <f>TRIM(Table2[[#This Row],[City]])</f>
        <v>Alexandria</v>
      </c>
      <c r="AA147" s="8">
        <f>LEN(Table2[[#This Row],[PROPER]])</f>
        <v>12</v>
      </c>
      <c r="AB147" s="5">
        <f t="shared" ca="1" si="6"/>
        <v>45776</v>
      </c>
      <c r="AC147" s="5">
        <f t="shared" si="7"/>
        <v>45678</v>
      </c>
      <c r="AD147" s="25">
        <f t="shared" ca="1" si="8"/>
        <v>45776.278505671296</v>
      </c>
      <c r="AE147" s="26">
        <f>EOMONTH(Table2[[#This Row],[Date]],1)</f>
        <v>45716</v>
      </c>
      <c r="AF147" s="11">
        <f>DATEDIF(Table2[[#This Row],[Date]],Table2[[#This Row],[EOMONTH]], "d")</f>
        <v>38</v>
      </c>
      <c r="AH147">
        <v>21</v>
      </c>
      <c r="AI147">
        <v>1</v>
      </c>
      <c r="AJ147">
        <v>2025</v>
      </c>
    </row>
    <row r="148" spans="1:36" ht="33.75" customHeight="1" x14ac:dyDescent="0.3">
      <c r="A148" s="17" t="s">
        <v>351</v>
      </c>
      <c r="B148" s="26">
        <v>45516</v>
      </c>
      <c r="C148" s="5" t="s">
        <v>4</v>
      </c>
      <c r="D148" s="6" t="s">
        <v>352</v>
      </c>
      <c r="E148" s="7">
        <v>25</v>
      </c>
      <c r="F148" s="7" t="s">
        <v>29</v>
      </c>
      <c r="G148" s="7" t="s">
        <v>103</v>
      </c>
      <c r="H148" s="7" t="s">
        <v>45</v>
      </c>
      <c r="I148" s="7" t="str">
        <f>VLOOKUP(Table2[[#This Row],[Product]],Table4[#All],2,0)</f>
        <v>Sportswear</v>
      </c>
      <c r="J148" s="7">
        <v>3</v>
      </c>
      <c r="K148" s="7">
        <v>1067</v>
      </c>
      <c r="L148" s="7">
        <v>0</v>
      </c>
      <c r="M148" s="7" t="s">
        <v>47</v>
      </c>
      <c r="N148" s="8" t="s">
        <v>48</v>
      </c>
      <c r="O148" s="4" t="str">
        <f>HLOOKUP(Table2[[#This Row],[Product]],lookUp!$A$20:$K$21,2,0)</f>
        <v>Sportswear</v>
      </c>
      <c r="P148" s="8" t="str">
        <f>_xlfn.XLOOKUP(Table2[[#This Row],[Product]],Table4[Product],Table4[Category])</f>
        <v>Sportswear</v>
      </c>
      <c r="Q148" s="6" t="s">
        <v>352</v>
      </c>
      <c r="R148" s="32" t="str">
        <f>LEFT(Table2[[#This Row],[Full Name2]], 3)</f>
        <v>Dav</v>
      </c>
      <c r="S148" s="7" t="str">
        <f>RIGHT(Table2[[#This Row],[Full Name2]],3)</f>
        <v>son</v>
      </c>
      <c r="T148" s="7" t="str">
        <f>MID(Table2[[#This Row],[Full Name2]],3,3)</f>
        <v>vid</v>
      </c>
      <c r="U148" s="7" t="str">
        <f>CONCATENATE(Table2[[#This Row],[Full Name2]]," - ",Table2[[#This Row],[Department]])</f>
        <v>David Thompson - Kids</v>
      </c>
      <c r="V148" s="7" t="str">
        <f>_xlfn.TEXTJOIN(",",TRUE,Table2[[#This Row],[LEFT]],Table2[[#This Row],[MID]],Table2[[#This Row],[RIGHT]])</f>
        <v>Dav,vid,son</v>
      </c>
      <c r="W148" s="7" t="str">
        <f>UPPER(Table2[[#This Row],[MID]])</f>
        <v>VID</v>
      </c>
      <c r="X148" s="7" t="str">
        <f>LOWER(Table2[[#This Row],[Full Name2]])</f>
        <v>david thompson</v>
      </c>
      <c r="Y148" s="7" t="str">
        <f>PROPER(Table2[[#This Row],[LOWER]])</f>
        <v>David Thompson</v>
      </c>
      <c r="Z148" s="7" t="str">
        <f>TRIM(Table2[[#This Row],[City]])</f>
        <v>Sharm El-Sheikh</v>
      </c>
      <c r="AA148" s="8">
        <f>LEN(Table2[[#This Row],[PROPER]])</f>
        <v>14</v>
      </c>
      <c r="AB148" s="5">
        <f t="shared" ca="1" si="6"/>
        <v>45776</v>
      </c>
      <c r="AC148" s="5">
        <f t="shared" si="7"/>
        <v>45516</v>
      </c>
      <c r="AD148" s="25">
        <f t="shared" ca="1" si="8"/>
        <v>45776.278505671296</v>
      </c>
      <c r="AE148" s="26">
        <f>EOMONTH(Table2[[#This Row],[Date]],1)</f>
        <v>45565</v>
      </c>
      <c r="AF148" s="11">
        <f>DATEDIF(Table2[[#This Row],[Date]],Table2[[#This Row],[EOMONTH]], "d")</f>
        <v>49</v>
      </c>
      <c r="AH148">
        <v>12</v>
      </c>
      <c r="AI148">
        <v>8</v>
      </c>
      <c r="AJ148">
        <v>2024</v>
      </c>
    </row>
    <row r="149" spans="1:36" ht="33.75" customHeight="1" x14ac:dyDescent="0.3">
      <c r="A149" s="17" t="s">
        <v>353</v>
      </c>
      <c r="B149" s="26">
        <v>45363</v>
      </c>
      <c r="C149" s="5" t="s">
        <v>2</v>
      </c>
      <c r="D149" s="6" t="s">
        <v>354</v>
      </c>
      <c r="E149" s="7">
        <v>38</v>
      </c>
      <c r="F149" s="7" t="s">
        <v>29</v>
      </c>
      <c r="G149" s="7" t="s">
        <v>64</v>
      </c>
      <c r="H149" s="7" t="s">
        <v>65</v>
      </c>
      <c r="I149" s="7" t="str">
        <f>VLOOKUP(Table2[[#This Row],[Product]],Table4[#All],2,0)</f>
        <v>Sportswear</v>
      </c>
      <c r="J149" s="7">
        <v>2</v>
      </c>
      <c r="K149" s="7">
        <v>195</v>
      </c>
      <c r="L149" s="7">
        <v>0.2</v>
      </c>
      <c r="M149" s="7" t="s">
        <v>57</v>
      </c>
      <c r="N149" s="8" t="s">
        <v>34</v>
      </c>
      <c r="O149" s="4" t="str">
        <f>HLOOKUP(Table2[[#This Row],[Product]],lookUp!$A$20:$K$21,2,0)</f>
        <v>Sportswear</v>
      </c>
      <c r="P149" s="8" t="str">
        <f>_xlfn.XLOOKUP(Table2[[#This Row],[Product]],Table4[Product],Table4[Category])</f>
        <v>Sportswear</v>
      </c>
      <c r="Q149" s="6" t="s">
        <v>354</v>
      </c>
      <c r="R149" s="32" t="str">
        <f>LEFT(Table2[[#This Row],[Full Name2]], 3)</f>
        <v>She</v>
      </c>
      <c r="S149" s="7" t="str">
        <f>RIGHT(Table2[[#This Row],[Full Name2]],3)</f>
        <v>mas</v>
      </c>
      <c r="T149" s="7" t="str">
        <f>MID(Table2[[#This Row],[Full Name2]],3,3)</f>
        <v>eil</v>
      </c>
      <c r="U149" s="7" t="str">
        <f>CONCATENATE(Table2[[#This Row],[Full Name2]]," - ",Table2[[#This Row],[Department]])</f>
        <v>Sheila Thomas - Men</v>
      </c>
      <c r="V149" s="7" t="str">
        <f>_xlfn.TEXTJOIN(",",TRUE,Table2[[#This Row],[LEFT]],Table2[[#This Row],[MID]],Table2[[#This Row],[RIGHT]])</f>
        <v>She,eil,mas</v>
      </c>
      <c r="W149" s="7" t="str">
        <f>UPPER(Table2[[#This Row],[MID]])</f>
        <v>EIL</v>
      </c>
      <c r="X149" s="7" t="str">
        <f>LOWER(Table2[[#This Row],[Full Name2]])</f>
        <v>sheila thomas</v>
      </c>
      <c r="Y149" s="7" t="str">
        <f>PROPER(Table2[[#This Row],[LOWER]])</f>
        <v>Sheila Thomas</v>
      </c>
      <c r="Z149" s="7" t="str">
        <f>TRIM(Table2[[#This Row],[City]])</f>
        <v>Cairo</v>
      </c>
      <c r="AA149" s="8">
        <f>LEN(Table2[[#This Row],[PROPER]])</f>
        <v>13</v>
      </c>
      <c r="AB149" s="5">
        <f t="shared" ca="1" si="6"/>
        <v>45776</v>
      </c>
      <c r="AC149" s="5">
        <f t="shared" si="7"/>
        <v>45363</v>
      </c>
      <c r="AD149" s="25">
        <f t="shared" ca="1" si="8"/>
        <v>45776.278505671296</v>
      </c>
      <c r="AE149" s="26">
        <f>EOMONTH(Table2[[#This Row],[Date]],1)</f>
        <v>45412</v>
      </c>
      <c r="AF149" s="11">
        <f>DATEDIF(Table2[[#This Row],[Date]],Table2[[#This Row],[EOMONTH]], "d")</f>
        <v>49</v>
      </c>
      <c r="AH149">
        <v>12</v>
      </c>
      <c r="AI149">
        <v>3</v>
      </c>
      <c r="AJ149">
        <v>2024</v>
      </c>
    </row>
    <row r="150" spans="1:36" ht="33.75" customHeight="1" x14ac:dyDescent="0.3">
      <c r="A150" s="17" t="s">
        <v>355</v>
      </c>
      <c r="B150" s="26">
        <v>45365</v>
      </c>
      <c r="C150" s="5" t="s">
        <v>6</v>
      </c>
      <c r="D150" s="6" t="s">
        <v>356</v>
      </c>
      <c r="E150" s="7">
        <v>28</v>
      </c>
      <c r="F150" s="7" t="s">
        <v>29</v>
      </c>
      <c r="G150" s="7" t="s">
        <v>81</v>
      </c>
      <c r="H150" s="7" t="s">
        <v>55</v>
      </c>
      <c r="I150" s="7" t="str">
        <f>VLOOKUP(Table2[[#This Row],[Product]],Table4[#All],2,0)</f>
        <v>Summer Wear</v>
      </c>
      <c r="J150" s="7">
        <v>1</v>
      </c>
      <c r="K150" s="7">
        <v>490</v>
      </c>
      <c r="L150" s="7">
        <v>0.2</v>
      </c>
      <c r="M150" s="7" t="s">
        <v>57</v>
      </c>
      <c r="N150" s="8" t="s">
        <v>40</v>
      </c>
      <c r="O150" s="4" t="str">
        <f>HLOOKUP(Table2[[#This Row],[Product]],lookUp!$A$20:$K$21,2,0)</f>
        <v>Summer Wear</v>
      </c>
      <c r="P150" s="8" t="str">
        <f>_xlfn.XLOOKUP(Table2[[#This Row],[Product]],Table4[Product],Table4[Category])</f>
        <v>Summer Wear</v>
      </c>
      <c r="Q150" s="6" t="s">
        <v>356</v>
      </c>
      <c r="R150" s="32" t="str">
        <f>LEFT(Table2[[#This Row],[Full Name2]], 3)</f>
        <v>Don</v>
      </c>
      <c r="S150" s="7" t="str">
        <f>RIGHT(Table2[[#This Row],[Full Name2]],3)</f>
        <v>coy</v>
      </c>
      <c r="T150" s="7" t="str">
        <f>MID(Table2[[#This Row],[Full Name2]],3,3)</f>
        <v>nna</v>
      </c>
      <c r="U150" s="7" t="str">
        <f>CONCATENATE(Table2[[#This Row],[Full Name2]]," - ",Table2[[#This Row],[Department]])</f>
        <v>Donna Mccoy - Women</v>
      </c>
      <c r="V150" s="7" t="str">
        <f>_xlfn.TEXTJOIN(",",TRUE,Table2[[#This Row],[LEFT]],Table2[[#This Row],[MID]],Table2[[#This Row],[RIGHT]])</f>
        <v>Don,nna,coy</v>
      </c>
      <c r="W150" s="7" t="str">
        <f>UPPER(Table2[[#This Row],[MID]])</f>
        <v>NNA</v>
      </c>
      <c r="X150" s="7" t="str">
        <f>LOWER(Table2[[#This Row],[Full Name2]])</f>
        <v>donna mccoy</v>
      </c>
      <c r="Y150" s="7" t="str">
        <f>PROPER(Table2[[#This Row],[LOWER]])</f>
        <v>Donna Mccoy</v>
      </c>
      <c r="Z150" s="7" t="str">
        <f>TRIM(Table2[[#This Row],[City]])</f>
        <v>Asyut</v>
      </c>
      <c r="AA150" s="8">
        <f>LEN(Table2[[#This Row],[PROPER]])</f>
        <v>11</v>
      </c>
      <c r="AB150" s="5">
        <f t="shared" ca="1" si="6"/>
        <v>45776</v>
      </c>
      <c r="AC150" s="5">
        <f t="shared" si="7"/>
        <v>45365</v>
      </c>
      <c r="AD150" s="25">
        <f t="shared" ca="1" si="8"/>
        <v>45776.278505671296</v>
      </c>
      <c r="AE150" s="26">
        <f>EOMONTH(Table2[[#This Row],[Date]],1)</f>
        <v>45412</v>
      </c>
      <c r="AF150" s="11">
        <f>DATEDIF(Table2[[#This Row],[Date]],Table2[[#This Row],[EOMONTH]], "d")</f>
        <v>47</v>
      </c>
      <c r="AH150">
        <v>14</v>
      </c>
      <c r="AI150">
        <v>3</v>
      </c>
      <c r="AJ150">
        <v>2024</v>
      </c>
    </row>
    <row r="151" spans="1:36" ht="33.75" customHeight="1" x14ac:dyDescent="0.3">
      <c r="A151" s="17" t="s">
        <v>357</v>
      </c>
      <c r="B151" s="26">
        <v>45506</v>
      </c>
      <c r="C151" s="5" t="s">
        <v>0</v>
      </c>
      <c r="D151" s="6" t="s">
        <v>358</v>
      </c>
      <c r="E151" s="7">
        <v>56</v>
      </c>
      <c r="F151" s="7" t="s">
        <v>43</v>
      </c>
      <c r="G151" s="7" t="s">
        <v>64</v>
      </c>
      <c r="H151" s="7" t="s">
        <v>84</v>
      </c>
      <c r="I151" s="7" t="str">
        <f>VLOOKUP(Table2[[#This Row],[Product]],Table4[#All],2,0)</f>
        <v>Fashion Accessories</v>
      </c>
      <c r="J151" s="7">
        <v>3</v>
      </c>
      <c r="K151" s="7">
        <v>157</v>
      </c>
      <c r="L151" s="7">
        <v>0</v>
      </c>
      <c r="M151" s="7" t="s">
        <v>33</v>
      </c>
      <c r="N151" s="8" t="s">
        <v>34</v>
      </c>
      <c r="O151" s="4" t="str">
        <f>HLOOKUP(Table2[[#This Row],[Product]],lookUp!$A$20:$K$21,2,0)</f>
        <v>Fashion Accessories</v>
      </c>
      <c r="P151" s="8" t="str">
        <f>_xlfn.XLOOKUP(Table2[[#This Row],[Product]],Table4[Product],Table4[Category])</f>
        <v>Fashion Accessories</v>
      </c>
      <c r="Q151" s="6" t="s">
        <v>358</v>
      </c>
      <c r="R151" s="32" t="str">
        <f>LEFT(Table2[[#This Row],[Full Name2]], 3)</f>
        <v>Dan</v>
      </c>
      <c r="S151" s="7" t="str">
        <f>RIGHT(Table2[[#This Row],[Full Name2]],3)</f>
        <v>ash</v>
      </c>
      <c r="T151" s="7" t="str">
        <f>MID(Table2[[#This Row],[Full Name2]],3,3)</f>
        <v>nie</v>
      </c>
      <c r="U151" s="7" t="str">
        <f>CONCATENATE(Table2[[#This Row],[Full Name2]]," - ",Table2[[#This Row],[Department]])</f>
        <v>Daniel Nash - Men</v>
      </c>
      <c r="V151" s="7" t="str">
        <f>_xlfn.TEXTJOIN(",",TRUE,Table2[[#This Row],[LEFT]],Table2[[#This Row],[MID]],Table2[[#This Row],[RIGHT]])</f>
        <v>Dan,nie,ash</v>
      </c>
      <c r="W151" s="7" t="str">
        <f>UPPER(Table2[[#This Row],[MID]])</f>
        <v>NIE</v>
      </c>
      <c r="X151" s="7" t="str">
        <f>LOWER(Table2[[#This Row],[Full Name2]])</f>
        <v>daniel nash</v>
      </c>
      <c r="Y151" s="7" t="str">
        <f>PROPER(Table2[[#This Row],[LOWER]])</f>
        <v>Daniel Nash</v>
      </c>
      <c r="Z151" s="7" t="str">
        <f>TRIM(Table2[[#This Row],[City]])</f>
        <v>Cairo</v>
      </c>
      <c r="AA151" s="8">
        <f>LEN(Table2[[#This Row],[PROPER]])</f>
        <v>11</v>
      </c>
      <c r="AB151" s="5">
        <f t="shared" ca="1" si="6"/>
        <v>45776</v>
      </c>
      <c r="AC151" s="5">
        <f t="shared" si="7"/>
        <v>45506</v>
      </c>
      <c r="AD151" s="25">
        <f t="shared" ca="1" si="8"/>
        <v>45776.278505671296</v>
      </c>
      <c r="AE151" s="26">
        <f>EOMONTH(Table2[[#This Row],[Date]],1)</f>
        <v>45565</v>
      </c>
      <c r="AF151" s="11">
        <f>DATEDIF(Table2[[#This Row],[Date]],Table2[[#This Row],[EOMONTH]], "d")</f>
        <v>59</v>
      </c>
      <c r="AH151">
        <v>2</v>
      </c>
      <c r="AI151">
        <v>8</v>
      </c>
      <c r="AJ151">
        <v>2024</v>
      </c>
    </row>
    <row r="152" spans="1:36" ht="33.75" customHeight="1" x14ac:dyDescent="0.3">
      <c r="A152" s="17" t="s">
        <v>359</v>
      </c>
      <c r="B152" s="26">
        <v>45389</v>
      </c>
      <c r="C152" s="5" t="s">
        <v>1</v>
      </c>
      <c r="D152" s="6" t="s">
        <v>360</v>
      </c>
      <c r="E152" s="7">
        <v>46</v>
      </c>
      <c r="F152" s="7" t="s">
        <v>29</v>
      </c>
      <c r="G152" s="7" t="s">
        <v>64</v>
      </c>
      <c r="H152" s="7" t="s">
        <v>100</v>
      </c>
      <c r="I152" s="7" t="str">
        <f>VLOOKUP(Table2[[#This Row],[Product]],Table4[#All],2,0)</f>
        <v>Formal Wear</v>
      </c>
      <c r="J152" s="7">
        <v>4</v>
      </c>
      <c r="K152" s="7">
        <v>379</v>
      </c>
      <c r="L152" s="7">
        <v>0.2</v>
      </c>
      <c r="M152" s="7" t="s">
        <v>57</v>
      </c>
      <c r="N152" s="8" t="s">
        <v>40</v>
      </c>
      <c r="O152" s="4" t="str">
        <f>HLOOKUP(Table2[[#This Row],[Product]],lookUp!$A$20:$K$21,2,0)</f>
        <v>Formal Wear</v>
      </c>
      <c r="P152" s="8" t="str">
        <f>_xlfn.XLOOKUP(Table2[[#This Row],[Product]],Table4[Product],Table4[Category])</f>
        <v>Formal Wear</v>
      </c>
      <c r="Q152" s="6" t="s">
        <v>360</v>
      </c>
      <c r="R152" s="32" t="str">
        <f>LEFT(Table2[[#This Row],[Full Name2]], 3)</f>
        <v>Kev</v>
      </c>
      <c r="S152" s="7" t="str">
        <f>RIGHT(Table2[[#This Row],[Full Name2]],3)</f>
        <v>Kim</v>
      </c>
      <c r="T152" s="7" t="str">
        <f>MID(Table2[[#This Row],[Full Name2]],3,3)</f>
        <v>vin</v>
      </c>
      <c r="U152" s="7" t="str">
        <f>CONCATENATE(Table2[[#This Row],[Full Name2]]," - ",Table2[[#This Row],[Department]])</f>
        <v>Kevin Kim - Women</v>
      </c>
      <c r="V152" s="7" t="str">
        <f>_xlfn.TEXTJOIN(",",TRUE,Table2[[#This Row],[LEFT]],Table2[[#This Row],[MID]],Table2[[#This Row],[RIGHT]])</f>
        <v>Kev,vin,Kim</v>
      </c>
      <c r="W152" s="7" t="str">
        <f>UPPER(Table2[[#This Row],[MID]])</f>
        <v>VIN</v>
      </c>
      <c r="X152" s="7" t="str">
        <f>LOWER(Table2[[#This Row],[Full Name2]])</f>
        <v>kevin kim</v>
      </c>
      <c r="Y152" s="7" t="str">
        <f>PROPER(Table2[[#This Row],[LOWER]])</f>
        <v>Kevin Kim</v>
      </c>
      <c r="Z152" s="7" t="str">
        <f>TRIM(Table2[[#This Row],[City]])</f>
        <v>Cairo</v>
      </c>
      <c r="AA152" s="8">
        <f>LEN(Table2[[#This Row],[PROPER]])</f>
        <v>9</v>
      </c>
      <c r="AB152" s="5">
        <f t="shared" ca="1" si="6"/>
        <v>45776</v>
      </c>
      <c r="AC152" s="5">
        <f t="shared" si="7"/>
        <v>45389</v>
      </c>
      <c r="AD152" s="25">
        <f t="shared" ca="1" si="8"/>
        <v>45776.278505671296</v>
      </c>
      <c r="AE152" s="26">
        <f>EOMONTH(Table2[[#This Row],[Date]],1)</f>
        <v>45443</v>
      </c>
      <c r="AF152" s="11">
        <f>DATEDIF(Table2[[#This Row],[Date]],Table2[[#This Row],[EOMONTH]], "d")</f>
        <v>54</v>
      </c>
      <c r="AH152">
        <v>7</v>
      </c>
      <c r="AI152">
        <v>4</v>
      </c>
      <c r="AJ152">
        <v>2024</v>
      </c>
    </row>
    <row r="153" spans="1:36" ht="33.75" customHeight="1" x14ac:dyDescent="0.3">
      <c r="A153" s="17" t="s">
        <v>361</v>
      </c>
      <c r="B153" s="26">
        <v>45632</v>
      </c>
      <c r="C153" s="5" t="s">
        <v>0</v>
      </c>
      <c r="D153" s="6" t="s">
        <v>362</v>
      </c>
      <c r="E153" s="7">
        <v>55</v>
      </c>
      <c r="F153" s="7" t="s">
        <v>29</v>
      </c>
      <c r="G153" s="7" t="s">
        <v>81</v>
      </c>
      <c r="H153" s="7" t="s">
        <v>38</v>
      </c>
      <c r="I153" s="7" t="str">
        <f>VLOOKUP(Table2[[#This Row],[Product]],Table4[#All],2,0)</f>
        <v>Casual Wear</v>
      </c>
      <c r="J153" s="7">
        <v>2</v>
      </c>
      <c r="K153" s="7">
        <v>515</v>
      </c>
      <c r="L153" s="7">
        <v>0</v>
      </c>
      <c r="M153" s="7" t="s">
        <v>47</v>
      </c>
      <c r="N153" s="8" t="s">
        <v>48</v>
      </c>
      <c r="O153" s="4" t="str">
        <f>HLOOKUP(Table2[[#This Row],[Product]],lookUp!$A$20:$K$21,2,0)</f>
        <v>Casual Wear</v>
      </c>
      <c r="P153" s="8" t="str">
        <f>_xlfn.XLOOKUP(Table2[[#This Row],[Product]],Table4[Product],Table4[Category])</f>
        <v>Casual Wear</v>
      </c>
      <c r="Q153" s="6" t="s">
        <v>362</v>
      </c>
      <c r="R153" s="32" t="str">
        <f>LEFT(Table2[[#This Row],[Full Name2]], 3)</f>
        <v>Ann</v>
      </c>
      <c r="S153" s="7" t="str">
        <f>RIGHT(Table2[[#This Row],[Full Name2]],3)</f>
        <v>zco</v>
      </c>
      <c r="T153" s="7" t="str">
        <f>MID(Table2[[#This Row],[Full Name2]],3,3)</f>
        <v xml:space="preserve">ne </v>
      </c>
      <c r="U153" s="7" t="str">
        <f>CONCATENATE(Table2[[#This Row],[Full Name2]]," - ",Table2[[#This Row],[Department]])</f>
        <v>Anne Orozco - Kids</v>
      </c>
      <c r="V153" s="7" t="str">
        <f>_xlfn.TEXTJOIN(",",TRUE,Table2[[#This Row],[LEFT]],Table2[[#This Row],[MID]],Table2[[#This Row],[RIGHT]])</f>
        <v>Ann,ne ,zco</v>
      </c>
      <c r="W153" s="7" t="str">
        <f>UPPER(Table2[[#This Row],[MID]])</f>
        <v xml:space="preserve">NE </v>
      </c>
      <c r="X153" s="7" t="str">
        <f>LOWER(Table2[[#This Row],[Full Name2]])</f>
        <v>anne orozco</v>
      </c>
      <c r="Y153" s="7" t="str">
        <f>PROPER(Table2[[#This Row],[LOWER]])</f>
        <v>Anne Orozco</v>
      </c>
      <c r="Z153" s="7" t="str">
        <f>TRIM(Table2[[#This Row],[City]])</f>
        <v>Asyut</v>
      </c>
      <c r="AA153" s="8">
        <f>LEN(Table2[[#This Row],[PROPER]])</f>
        <v>11</v>
      </c>
      <c r="AB153" s="5">
        <f t="shared" ca="1" si="6"/>
        <v>45776</v>
      </c>
      <c r="AC153" s="5">
        <f t="shared" si="7"/>
        <v>45632</v>
      </c>
      <c r="AD153" s="25">
        <f t="shared" ca="1" si="8"/>
        <v>45776.278505671296</v>
      </c>
      <c r="AE153" s="26">
        <f>EOMONTH(Table2[[#This Row],[Date]],1)</f>
        <v>45688</v>
      </c>
      <c r="AF153" s="11">
        <f>DATEDIF(Table2[[#This Row],[Date]],Table2[[#This Row],[EOMONTH]], "d")</f>
        <v>56</v>
      </c>
      <c r="AH153">
        <v>6</v>
      </c>
      <c r="AI153">
        <v>12</v>
      </c>
      <c r="AJ153">
        <v>2024</v>
      </c>
    </row>
    <row r="154" spans="1:36" ht="33.75" customHeight="1" x14ac:dyDescent="0.3">
      <c r="A154" s="17" t="s">
        <v>363</v>
      </c>
      <c r="B154" s="26">
        <v>45394</v>
      </c>
      <c r="C154" s="5" t="s">
        <v>0</v>
      </c>
      <c r="D154" s="6" t="s">
        <v>364</v>
      </c>
      <c r="E154" s="7">
        <v>30</v>
      </c>
      <c r="F154" s="7" t="s">
        <v>29</v>
      </c>
      <c r="G154" s="7" t="s">
        <v>60</v>
      </c>
      <c r="H154" s="7" t="s">
        <v>45</v>
      </c>
      <c r="I154" s="7" t="str">
        <f>VLOOKUP(Table2[[#This Row],[Product]],Table4[#All],2,0)</f>
        <v>Sportswear</v>
      </c>
      <c r="J154" s="7">
        <v>4</v>
      </c>
      <c r="K154" s="7">
        <v>550</v>
      </c>
      <c r="L154" s="7">
        <v>0.2</v>
      </c>
      <c r="M154" s="7" t="s">
        <v>57</v>
      </c>
      <c r="N154" s="8" t="s">
        <v>34</v>
      </c>
      <c r="O154" s="4" t="str">
        <f>HLOOKUP(Table2[[#This Row],[Product]],lookUp!$A$20:$K$21,2,0)</f>
        <v>Sportswear</v>
      </c>
      <c r="P154" s="8" t="str">
        <f>_xlfn.XLOOKUP(Table2[[#This Row],[Product]],Table4[Product],Table4[Category])</f>
        <v>Sportswear</v>
      </c>
      <c r="Q154" s="6" t="s">
        <v>364</v>
      </c>
      <c r="R154" s="32" t="str">
        <f>LEFT(Table2[[#This Row],[Full Name2]], 3)</f>
        <v>Kat</v>
      </c>
      <c r="S154" s="7" t="str">
        <f>RIGHT(Table2[[#This Row],[Full Name2]],3)</f>
        <v>dez</v>
      </c>
      <c r="T154" s="7" t="str">
        <f>MID(Table2[[#This Row],[Full Name2]],3,3)</f>
        <v>tri</v>
      </c>
      <c r="U154" s="7" t="str">
        <f>CONCATENATE(Table2[[#This Row],[Full Name2]]," - ",Table2[[#This Row],[Department]])</f>
        <v>Katrina Valdez - Men</v>
      </c>
      <c r="V154" s="7" t="str">
        <f>_xlfn.TEXTJOIN(",",TRUE,Table2[[#This Row],[LEFT]],Table2[[#This Row],[MID]],Table2[[#This Row],[RIGHT]])</f>
        <v>Kat,tri,dez</v>
      </c>
      <c r="W154" s="7" t="str">
        <f>UPPER(Table2[[#This Row],[MID]])</f>
        <v>TRI</v>
      </c>
      <c r="X154" s="7" t="str">
        <f>LOWER(Table2[[#This Row],[Full Name2]])</f>
        <v>katrina valdez</v>
      </c>
      <c r="Y154" s="7" t="str">
        <f>PROPER(Table2[[#This Row],[LOWER]])</f>
        <v>Katrina Valdez</v>
      </c>
      <c r="Z154" s="7" t="str">
        <f>TRIM(Table2[[#This Row],[City]])</f>
        <v>Port Said</v>
      </c>
      <c r="AA154" s="8">
        <f>LEN(Table2[[#This Row],[PROPER]])</f>
        <v>14</v>
      </c>
      <c r="AB154" s="5">
        <f t="shared" ca="1" si="6"/>
        <v>45776</v>
      </c>
      <c r="AC154" s="5">
        <f t="shared" si="7"/>
        <v>45394</v>
      </c>
      <c r="AD154" s="25">
        <f t="shared" ca="1" si="8"/>
        <v>45776.278505671296</v>
      </c>
      <c r="AE154" s="26">
        <f>EOMONTH(Table2[[#This Row],[Date]],1)</f>
        <v>45443</v>
      </c>
      <c r="AF154" s="11">
        <f>DATEDIF(Table2[[#This Row],[Date]],Table2[[#This Row],[EOMONTH]], "d")</f>
        <v>49</v>
      </c>
      <c r="AH154">
        <v>12</v>
      </c>
      <c r="AI154">
        <v>4</v>
      </c>
      <c r="AJ154">
        <v>2024</v>
      </c>
    </row>
    <row r="155" spans="1:36" ht="33.75" customHeight="1" x14ac:dyDescent="0.3">
      <c r="A155" s="17" t="s">
        <v>365</v>
      </c>
      <c r="B155" s="26">
        <v>45560</v>
      </c>
      <c r="C155" s="5" t="s">
        <v>3</v>
      </c>
      <c r="D155" s="6" t="s">
        <v>366</v>
      </c>
      <c r="E155" s="7">
        <v>42</v>
      </c>
      <c r="F155" s="7" t="s">
        <v>29</v>
      </c>
      <c r="G155" s="7" t="s">
        <v>60</v>
      </c>
      <c r="H155" s="7" t="s">
        <v>100</v>
      </c>
      <c r="I155" s="7" t="str">
        <f>VLOOKUP(Table2[[#This Row],[Product]],Table4[#All],2,0)</f>
        <v>Formal Wear</v>
      </c>
      <c r="J155" s="7">
        <v>3</v>
      </c>
      <c r="K155" s="7">
        <v>414</v>
      </c>
      <c r="L155" s="7">
        <v>0</v>
      </c>
      <c r="M155" s="7" t="s">
        <v>57</v>
      </c>
      <c r="N155" s="8" t="s">
        <v>48</v>
      </c>
      <c r="O155" s="4" t="str">
        <f>HLOOKUP(Table2[[#This Row],[Product]],lookUp!$A$20:$K$21,2,0)</f>
        <v>Formal Wear</v>
      </c>
      <c r="P155" s="8" t="str">
        <f>_xlfn.XLOOKUP(Table2[[#This Row],[Product]],Table4[Product],Table4[Category])</f>
        <v>Formal Wear</v>
      </c>
      <c r="Q155" s="6" t="s">
        <v>366</v>
      </c>
      <c r="R155" s="32" t="str">
        <f>LEFT(Table2[[#This Row],[Full Name2]], 3)</f>
        <v>Jac</v>
      </c>
      <c r="S155" s="7" t="str">
        <f>RIGHT(Table2[[#This Row],[Full Name2]],3)</f>
        <v>ker</v>
      </c>
      <c r="T155" s="7" t="str">
        <f>MID(Table2[[#This Row],[Full Name2]],3,3)</f>
        <v>cob</v>
      </c>
      <c r="U155" s="7" t="str">
        <f>CONCATENATE(Table2[[#This Row],[Full Name2]]," - ",Table2[[#This Row],[Department]])</f>
        <v>Jacob Booker - Kids</v>
      </c>
      <c r="V155" s="7" t="str">
        <f>_xlfn.TEXTJOIN(",",TRUE,Table2[[#This Row],[LEFT]],Table2[[#This Row],[MID]],Table2[[#This Row],[RIGHT]])</f>
        <v>Jac,cob,ker</v>
      </c>
      <c r="W155" s="7" t="str">
        <f>UPPER(Table2[[#This Row],[MID]])</f>
        <v>COB</v>
      </c>
      <c r="X155" s="7" t="str">
        <f>LOWER(Table2[[#This Row],[Full Name2]])</f>
        <v>jacob booker</v>
      </c>
      <c r="Y155" s="7" t="str">
        <f>PROPER(Table2[[#This Row],[LOWER]])</f>
        <v>Jacob Booker</v>
      </c>
      <c r="Z155" s="7" t="str">
        <f>TRIM(Table2[[#This Row],[City]])</f>
        <v>Port Said</v>
      </c>
      <c r="AA155" s="8">
        <f>LEN(Table2[[#This Row],[PROPER]])</f>
        <v>12</v>
      </c>
      <c r="AB155" s="5">
        <f t="shared" ca="1" si="6"/>
        <v>45776</v>
      </c>
      <c r="AC155" s="5">
        <f t="shared" si="7"/>
        <v>45560</v>
      </c>
      <c r="AD155" s="25">
        <f t="shared" ca="1" si="8"/>
        <v>45776.278505671296</v>
      </c>
      <c r="AE155" s="26">
        <f>EOMONTH(Table2[[#This Row],[Date]],1)</f>
        <v>45596</v>
      </c>
      <c r="AF155" s="11">
        <f>DATEDIF(Table2[[#This Row],[Date]],Table2[[#This Row],[EOMONTH]], "d")</f>
        <v>36</v>
      </c>
      <c r="AH155">
        <v>25</v>
      </c>
      <c r="AI155">
        <v>9</v>
      </c>
      <c r="AJ155">
        <v>2024</v>
      </c>
    </row>
    <row r="156" spans="1:36" ht="33.75" customHeight="1" x14ac:dyDescent="0.3">
      <c r="A156" s="17" t="s">
        <v>367</v>
      </c>
      <c r="B156" s="26">
        <v>45516</v>
      </c>
      <c r="C156" s="5" t="s">
        <v>4</v>
      </c>
      <c r="D156" s="6" t="s">
        <v>368</v>
      </c>
      <c r="E156" s="7">
        <v>60</v>
      </c>
      <c r="F156" s="7" t="s">
        <v>29</v>
      </c>
      <c r="G156" s="7" t="s">
        <v>64</v>
      </c>
      <c r="H156" s="7" t="s">
        <v>100</v>
      </c>
      <c r="I156" s="7" t="str">
        <f>VLOOKUP(Table2[[#This Row],[Product]],Table4[#All],2,0)</f>
        <v>Formal Wear</v>
      </c>
      <c r="J156" s="7">
        <v>3</v>
      </c>
      <c r="K156" s="7">
        <v>639</v>
      </c>
      <c r="L156" s="7">
        <v>0.2</v>
      </c>
      <c r="M156" s="7" t="s">
        <v>47</v>
      </c>
      <c r="N156" s="8" t="s">
        <v>34</v>
      </c>
      <c r="O156" s="4" t="str">
        <f>HLOOKUP(Table2[[#This Row],[Product]],lookUp!$A$20:$K$21,2,0)</f>
        <v>Formal Wear</v>
      </c>
      <c r="P156" s="8" t="str">
        <f>_xlfn.XLOOKUP(Table2[[#This Row],[Product]],Table4[Product],Table4[Category])</f>
        <v>Formal Wear</v>
      </c>
      <c r="Q156" s="6" t="s">
        <v>368</v>
      </c>
      <c r="R156" s="32" t="str">
        <f>LEFT(Table2[[#This Row],[Full Name2]], 3)</f>
        <v>Mat</v>
      </c>
      <c r="S156" s="7" t="str">
        <f>RIGHT(Table2[[#This Row],[Full Name2]],3)</f>
        <v>son</v>
      </c>
      <c r="T156" s="7" t="str">
        <f>MID(Table2[[#This Row],[Full Name2]],3,3)</f>
        <v>tth</v>
      </c>
      <c r="U156" s="7" t="str">
        <f>CONCATENATE(Table2[[#This Row],[Full Name2]]," - ",Table2[[#This Row],[Department]])</f>
        <v>Matthew Mason - Men</v>
      </c>
      <c r="V156" s="7" t="str">
        <f>_xlfn.TEXTJOIN(",",TRUE,Table2[[#This Row],[LEFT]],Table2[[#This Row],[MID]],Table2[[#This Row],[RIGHT]])</f>
        <v>Mat,tth,son</v>
      </c>
      <c r="W156" s="7" t="str">
        <f>UPPER(Table2[[#This Row],[MID]])</f>
        <v>TTH</v>
      </c>
      <c r="X156" s="7" t="str">
        <f>LOWER(Table2[[#This Row],[Full Name2]])</f>
        <v>matthew mason</v>
      </c>
      <c r="Y156" s="7" t="str">
        <f>PROPER(Table2[[#This Row],[LOWER]])</f>
        <v>Matthew Mason</v>
      </c>
      <c r="Z156" s="7" t="str">
        <f>TRIM(Table2[[#This Row],[City]])</f>
        <v>Cairo</v>
      </c>
      <c r="AA156" s="8">
        <f>LEN(Table2[[#This Row],[PROPER]])</f>
        <v>13</v>
      </c>
      <c r="AB156" s="5">
        <f t="shared" ca="1" si="6"/>
        <v>45776</v>
      </c>
      <c r="AC156" s="5">
        <f t="shared" si="7"/>
        <v>45516</v>
      </c>
      <c r="AD156" s="25">
        <f t="shared" ca="1" si="8"/>
        <v>45776.278505671296</v>
      </c>
      <c r="AE156" s="26">
        <f>EOMONTH(Table2[[#This Row],[Date]],1)</f>
        <v>45565</v>
      </c>
      <c r="AF156" s="11">
        <f>DATEDIF(Table2[[#This Row],[Date]],Table2[[#This Row],[EOMONTH]], "d")</f>
        <v>49</v>
      </c>
      <c r="AH156">
        <v>12</v>
      </c>
      <c r="AI156">
        <v>8</v>
      </c>
      <c r="AJ156">
        <v>2024</v>
      </c>
    </row>
    <row r="157" spans="1:36" ht="33.75" customHeight="1" x14ac:dyDescent="0.3">
      <c r="A157" s="17" t="s">
        <v>369</v>
      </c>
      <c r="B157" s="26">
        <v>45699</v>
      </c>
      <c r="C157" s="5" t="s">
        <v>2</v>
      </c>
      <c r="D157" s="6" t="s">
        <v>370</v>
      </c>
      <c r="E157" s="7">
        <v>53</v>
      </c>
      <c r="F157" s="7" t="s">
        <v>29</v>
      </c>
      <c r="G157" s="7" t="s">
        <v>60</v>
      </c>
      <c r="H157" s="7" t="s">
        <v>100</v>
      </c>
      <c r="I157" s="7" t="str">
        <f>VLOOKUP(Table2[[#This Row],[Product]],Table4[#All],2,0)</f>
        <v>Formal Wear</v>
      </c>
      <c r="J157" s="7">
        <v>3</v>
      </c>
      <c r="K157" s="7">
        <v>579</v>
      </c>
      <c r="L157" s="7">
        <v>0.15</v>
      </c>
      <c r="M157" s="7" t="s">
        <v>33</v>
      </c>
      <c r="N157" s="8" t="s">
        <v>48</v>
      </c>
      <c r="O157" s="4" t="str">
        <f>HLOOKUP(Table2[[#This Row],[Product]],lookUp!$A$20:$K$21,2,0)</f>
        <v>Formal Wear</v>
      </c>
      <c r="P157" s="8" t="str">
        <f>_xlfn.XLOOKUP(Table2[[#This Row],[Product]],Table4[Product],Table4[Category])</f>
        <v>Formal Wear</v>
      </c>
      <c r="Q157" s="6" t="s">
        <v>370</v>
      </c>
      <c r="R157" s="32" t="str">
        <f>LEFT(Table2[[#This Row],[Full Name2]], 3)</f>
        <v>Pau</v>
      </c>
      <c r="S157" s="7" t="str">
        <f>RIGHT(Table2[[#This Row],[Full Name2]],3)</f>
        <v>ith</v>
      </c>
      <c r="T157" s="7" t="str">
        <f>MID(Table2[[#This Row],[Full Name2]],3,3)</f>
        <v xml:space="preserve">ul </v>
      </c>
      <c r="U157" s="7" t="str">
        <f>CONCATENATE(Table2[[#This Row],[Full Name2]]," - ",Table2[[#This Row],[Department]])</f>
        <v>Paul Smith - Kids</v>
      </c>
      <c r="V157" s="7" t="str">
        <f>_xlfn.TEXTJOIN(",",TRUE,Table2[[#This Row],[LEFT]],Table2[[#This Row],[MID]],Table2[[#This Row],[RIGHT]])</f>
        <v>Pau,ul ,ith</v>
      </c>
      <c r="W157" s="7" t="str">
        <f>UPPER(Table2[[#This Row],[MID]])</f>
        <v xml:space="preserve">UL </v>
      </c>
      <c r="X157" s="7" t="str">
        <f>LOWER(Table2[[#This Row],[Full Name2]])</f>
        <v>paul smith</v>
      </c>
      <c r="Y157" s="7" t="str">
        <f>PROPER(Table2[[#This Row],[LOWER]])</f>
        <v>Paul Smith</v>
      </c>
      <c r="Z157" s="7" t="str">
        <f>TRIM(Table2[[#This Row],[City]])</f>
        <v>Port Said</v>
      </c>
      <c r="AA157" s="8">
        <f>LEN(Table2[[#This Row],[PROPER]])</f>
        <v>10</v>
      </c>
      <c r="AB157" s="5">
        <f t="shared" ca="1" si="6"/>
        <v>45776</v>
      </c>
      <c r="AC157" s="5">
        <f t="shared" si="7"/>
        <v>45699</v>
      </c>
      <c r="AD157" s="25">
        <f t="shared" ca="1" si="8"/>
        <v>45776.278505671296</v>
      </c>
      <c r="AE157" s="26">
        <f>EOMONTH(Table2[[#This Row],[Date]],1)</f>
        <v>45747</v>
      </c>
      <c r="AF157" s="11">
        <f>DATEDIF(Table2[[#This Row],[Date]],Table2[[#This Row],[EOMONTH]], "d")</f>
        <v>48</v>
      </c>
      <c r="AH157">
        <v>11</v>
      </c>
      <c r="AI157">
        <v>2</v>
      </c>
      <c r="AJ157">
        <v>2025</v>
      </c>
    </row>
    <row r="158" spans="1:36" ht="33.75" customHeight="1" x14ac:dyDescent="0.3">
      <c r="A158" s="17" t="s">
        <v>371</v>
      </c>
      <c r="B158" s="26">
        <v>45366</v>
      </c>
      <c r="C158" s="5" t="s">
        <v>0</v>
      </c>
      <c r="D158" s="6" t="s">
        <v>372</v>
      </c>
      <c r="E158" s="7">
        <v>35</v>
      </c>
      <c r="F158" s="7" t="s">
        <v>29</v>
      </c>
      <c r="G158" s="7" t="s">
        <v>44</v>
      </c>
      <c r="H158" s="7" t="s">
        <v>100</v>
      </c>
      <c r="I158" s="7" t="str">
        <f>VLOOKUP(Table2[[#This Row],[Product]],Table4[#All],2,0)</f>
        <v>Formal Wear</v>
      </c>
      <c r="J158" s="7">
        <v>3</v>
      </c>
      <c r="K158" s="7">
        <v>918</v>
      </c>
      <c r="L158" s="7">
        <v>0.15</v>
      </c>
      <c r="M158" s="7" t="s">
        <v>57</v>
      </c>
      <c r="N158" s="8" t="s">
        <v>40</v>
      </c>
      <c r="O158" s="4" t="str">
        <f>HLOOKUP(Table2[[#This Row],[Product]],lookUp!$A$20:$K$21,2,0)</f>
        <v>Formal Wear</v>
      </c>
      <c r="P158" s="8" t="str">
        <f>_xlfn.XLOOKUP(Table2[[#This Row],[Product]],Table4[Product],Table4[Category])</f>
        <v>Formal Wear</v>
      </c>
      <c r="Q158" s="6" t="s">
        <v>372</v>
      </c>
      <c r="R158" s="32" t="str">
        <f>LEFT(Table2[[#This Row],[Full Name2]], 3)</f>
        <v>Mic</v>
      </c>
      <c r="S158" s="7" t="str">
        <f>RIGHT(Table2[[#This Row],[Full Name2]],3)</f>
        <v>ker</v>
      </c>
      <c r="T158" s="7" t="str">
        <f>MID(Table2[[#This Row],[Full Name2]],3,3)</f>
        <v>cha</v>
      </c>
      <c r="U158" s="7" t="str">
        <f>CONCATENATE(Table2[[#This Row],[Full Name2]]," - ",Table2[[#This Row],[Department]])</f>
        <v>Michael Parker - Women</v>
      </c>
      <c r="V158" s="7" t="str">
        <f>_xlfn.TEXTJOIN(",",TRUE,Table2[[#This Row],[LEFT]],Table2[[#This Row],[MID]],Table2[[#This Row],[RIGHT]])</f>
        <v>Mic,cha,ker</v>
      </c>
      <c r="W158" s="7" t="str">
        <f>UPPER(Table2[[#This Row],[MID]])</f>
        <v>CHA</v>
      </c>
      <c r="X158" s="7" t="str">
        <f>LOWER(Table2[[#This Row],[Full Name2]])</f>
        <v>michael parker</v>
      </c>
      <c r="Y158" s="7" t="str">
        <f>PROPER(Table2[[#This Row],[LOWER]])</f>
        <v>Michael Parker</v>
      </c>
      <c r="Z158" s="7" t="str">
        <f>TRIM(Table2[[#This Row],[City]])</f>
        <v>Alexandria</v>
      </c>
      <c r="AA158" s="8">
        <f>LEN(Table2[[#This Row],[PROPER]])</f>
        <v>14</v>
      </c>
      <c r="AB158" s="5">
        <f t="shared" ca="1" si="6"/>
        <v>45776</v>
      </c>
      <c r="AC158" s="5">
        <f t="shared" si="7"/>
        <v>45366</v>
      </c>
      <c r="AD158" s="25">
        <f t="shared" ca="1" si="8"/>
        <v>45776.278505671296</v>
      </c>
      <c r="AE158" s="26">
        <f>EOMONTH(Table2[[#This Row],[Date]],1)</f>
        <v>45412</v>
      </c>
      <c r="AF158" s="11">
        <f>DATEDIF(Table2[[#This Row],[Date]],Table2[[#This Row],[EOMONTH]], "d")</f>
        <v>46</v>
      </c>
      <c r="AH158">
        <v>15</v>
      </c>
      <c r="AI158">
        <v>3</v>
      </c>
      <c r="AJ158">
        <v>2024</v>
      </c>
    </row>
    <row r="159" spans="1:36" ht="33.75" customHeight="1" x14ac:dyDescent="0.3">
      <c r="A159" s="17" t="s">
        <v>373</v>
      </c>
      <c r="B159" s="26">
        <v>45607</v>
      </c>
      <c r="C159" s="5" t="s">
        <v>4</v>
      </c>
      <c r="D159" s="6" t="s">
        <v>374</v>
      </c>
      <c r="E159" s="7">
        <v>22</v>
      </c>
      <c r="F159" s="7" t="s">
        <v>29</v>
      </c>
      <c r="G159" s="7" t="s">
        <v>70</v>
      </c>
      <c r="H159" s="7" t="s">
        <v>61</v>
      </c>
      <c r="I159" s="7" t="str">
        <f>VLOOKUP(Table2[[#This Row],[Product]],Table4[#All],2,0)</f>
        <v>Casual Wear</v>
      </c>
      <c r="J159" s="7">
        <v>4</v>
      </c>
      <c r="K159" s="7">
        <v>468</v>
      </c>
      <c r="L159" s="7">
        <v>0.1</v>
      </c>
      <c r="M159" s="7" t="s">
        <v>33</v>
      </c>
      <c r="N159" s="8" t="s">
        <v>34</v>
      </c>
      <c r="O159" s="4" t="str">
        <f>HLOOKUP(Table2[[#This Row],[Product]],lookUp!$A$20:$K$21,2,0)</f>
        <v>Casual Wear</v>
      </c>
      <c r="P159" s="8" t="str">
        <f>_xlfn.XLOOKUP(Table2[[#This Row],[Product]],Table4[Product],Table4[Category])</f>
        <v>Casual Wear</v>
      </c>
      <c r="Q159" s="6" t="s">
        <v>374</v>
      </c>
      <c r="R159" s="32" t="str">
        <f>LEFT(Table2[[#This Row],[Full Name2]], 3)</f>
        <v>Jos</v>
      </c>
      <c r="S159" s="7" t="str">
        <f>RIGHT(Table2[[#This Row],[Full Name2]],3)</f>
        <v>era</v>
      </c>
      <c r="T159" s="7" t="str">
        <f>MID(Table2[[#This Row],[Full Name2]],3,3)</f>
        <v>sep</v>
      </c>
      <c r="U159" s="7" t="str">
        <f>CONCATENATE(Table2[[#This Row],[Full Name2]]," - ",Table2[[#This Row],[Department]])</f>
        <v>Joseph Rivera - Men</v>
      </c>
      <c r="V159" s="7" t="str">
        <f>_xlfn.TEXTJOIN(",",TRUE,Table2[[#This Row],[LEFT]],Table2[[#This Row],[MID]],Table2[[#This Row],[RIGHT]])</f>
        <v>Jos,sep,era</v>
      </c>
      <c r="W159" s="7" t="str">
        <f>UPPER(Table2[[#This Row],[MID]])</f>
        <v>SEP</v>
      </c>
      <c r="X159" s="7" t="str">
        <f>LOWER(Table2[[#This Row],[Full Name2]])</f>
        <v>joseph rivera</v>
      </c>
      <c r="Y159" s="7" t="str">
        <f>PROPER(Table2[[#This Row],[LOWER]])</f>
        <v>Joseph Rivera</v>
      </c>
      <c r="Z159" s="7" t="str">
        <f>TRIM(Table2[[#This Row],[City]])</f>
        <v>Luxor</v>
      </c>
      <c r="AA159" s="8">
        <f>LEN(Table2[[#This Row],[PROPER]])</f>
        <v>13</v>
      </c>
      <c r="AB159" s="5">
        <f t="shared" ca="1" si="6"/>
        <v>45776</v>
      </c>
      <c r="AC159" s="5">
        <f t="shared" si="7"/>
        <v>45607</v>
      </c>
      <c r="AD159" s="25">
        <f t="shared" ca="1" si="8"/>
        <v>45776.278505671296</v>
      </c>
      <c r="AE159" s="26">
        <f>EOMONTH(Table2[[#This Row],[Date]],1)</f>
        <v>45657</v>
      </c>
      <c r="AF159" s="11">
        <f>DATEDIF(Table2[[#This Row],[Date]],Table2[[#This Row],[EOMONTH]], "d")</f>
        <v>50</v>
      </c>
      <c r="AH159">
        <v>11</v>
      </c>
      <c r="AI159">
        <v>11</v>
      </c>
      <c r="AJ159">
        <v>2024</v>
      </c>
    </row>
    <row r="160" spans="1:36" ht="33.75" customHeight="1" x14ac:dyDescent="0.3">
      <c r="A160" s="17" t="s">
        <v>375</v>
      </c>
      <c r="B160" s="26">
        <v>45423</v>
      </c>
      <c r="C160" s="5" t="s">
        <v>5</v>
      </c>
      <c r="D160" s="6" t="s">
        <v>376</v>
      </c>
      <c r="E160" s="7">
        <v>38</v>
      </c>
      <c r="F160" s="7" t="s">
        <v>43</v>
      </c>
      <c r="G160" s="7" t="s">
        <v>70</v>
      </c>
      <c r="H160" s="7" t="s">
        <v>31</v>
      </c>
      <c r="I160" s="7" t="str">
        <f>VLOOKUP(Table2[[#This Row],[Product]],Table4[#All],2,0)</f>
        <v>Winter Wear</v>
      </c>
      <c r="J160" s="7">
        <v>1</v>
      </c>
      <c r="K160" s="7">
        <v>761</v>
      </c>
      <c r="L160" s="7">
        <v>0.05</v>
      </c>
      <c r="M160" s="7" t="s">
        <v>47</v>
      </c>
      <c r="N160" s="8" t="s">
        <v>48</v>
      </c>
      <c r="O160" s="4" t="str">
        <f>HLOOKUP(Table2[[#This Row],[Product]],lookUp!$A$20:$K$21,2,0)</f>
        <v>Winter Wear</v>
      </c>
      <c r="P160" s="8" t="str">
        <f>_xlfn.XLOOKUP(Table2[[#This Row],[Product]],Table4[Product],Table4[Category])</f>
        <v>Winter Wear</v>
      </c>
      <c r="Q160" s="6" t="s">
        <v>376</v>
      </c>
      <c r="R160" s="32" t="str">
        <f>LEFT(Table2[[#This Row],[Full Name2]], 3)</f>
        <v>Ken</v>
      </c>
      <c r="S160" s="7" t="str">
        <f>RIGHT(Table2[[#This Row],[Full Name2]],3)</f>
        <v>iga</v>
      </c>
      <c r="T160" s="7" t="str">
        <f>MID(Table2[[#This Row],[Full Name2]],3,3)</f>
        <v>nne</v>
      </c>
      <c r="U160" s="7" t="str">
        <f>CONCATENATE(Table2[[#This Row],[Full Name2]]," - ",Table2[[#This Row],[Department]])</f>
        <v>Kenneth Zuniga - Kids</v>
      </c>
      <c r="V160" s="7" t="str">
        <f>_xlfn.TEXTJOIN(",",TRUE,Table2[[#This Row],[LEFT]],Table2[[#This Row],[MID]],Table2[[#This Row],[RIGHT]])</f>
        <v>Ken,nne,iga</v>
      </c>
      <c r="W160" s="7" t="str">
        <f>UPPER(Table2[[#This Row],[MID]])</f>
        <v>NNE</v>
      </c>
      <c r="X160" s="7" t="str">
        <f>LOWER(Table2[[#This Row],[Full Name2]])</f>
        <v>kenneth zuniga</v>
      </c>
      <c r="Y160" s="7" t="str">
        <f>PROPER(Table2[[#This Row],[LOWER]])</f>
        <v>Kenneth Zuniga</v>
      </c>
      <c r="Z160" s="7" t="str">
        <f>TRIM(Table2[[#This Row],[City]])</f>
        <v>Luxor</v>
      </c>
      <c r="AA160" s="8">
        <f>LEN(Table2[[#This Row],[PROPER]])</f>
        <v>14</v>
      </c>
      <c r="AB160" s="5">
        <f t="shared" ca="1" si="6"/>
        <v>45776</v>
      </c>
      <c r="AC160" s="5">
        <f t="shared" si="7"/>
        <v>45423</v>
      </c>
      <c r="AD160" s="25">
        <f t="shared" ca="1" si="8"/>
        <v>45776.278505671296</v>
      </c>
      <c r="AE160" s="26">
        <f>EOMONTH(Table2[[#This Row],[Date]],1)</f>
        <v>45473</v>
      </c>
      <c r="AF160" s="11">
        <f>DATEDIF(Table2[[#This Row],[Date]],Table2[[#This Row],[EOMONTH]], "d")</f>
        <v>50</v>
      </c>
      <c r="AH160">
        <v>11</v>
      </c>
      <c r="AI160">
        <v>5</v>
      </c>
      <c r="AJ160">
        <v>2024</v>
      </c>
    </row>
    <row r="161" spans="1:36" ht="33.75" customHeight="1" x14ac:dyDescent="0.3">
      <c r="A161" s="17" t="s">
        <v>377</v>
      </c>
      <c r="B161" s="26">
        <v>45518</v>
      </c>
      <c r="C161" s="5" t="s">
        <v>3</v>
      </c>
      <c r="D161" s="6" t="s">
        <v>378</v>
      </c>
      <c r="E161" s="7">
        <v>47</v>
      </c>
      <c r="F161" s="7" t="s">
        <v>29</v>
      </c>
      <c r="G161" s="7" t="s">
        <v>70</v>
      </c>
      <c r="H161" s="7" t="s">
        <v>84</v>
      </c>
      <c r="I161" s="7" t="str">
        <f>VLOOKUP(Table2[[#This Row],[Product]],Table4[#All],2,0)</f>
        <v>Fashion Accessories</v>
      </c>
      <c r="J161" s="7">
        <v>5</v>
      </c>
      <c r="K161" s="7">
        <v>909</v>
      </c>
      <c r="L161" s="7">
        <v>0.05</v>
      </c>
      <c r="M161" s="7" t="s">
        <v>47</v>
      </c>
      <c r="N161" s="8" t="s">
        <v>34</v>
      </c>
      <c r="O161" s="4" t="str">
        <f>HLOOKUP(Table2[[#This Row],[Product]],lookUp!$A$20:$K$21,2,0)</f>
        <v>Fashion Accessories</v>
      </c>
      <c r="P161" s="8" t="str">
        <f>_xlfn.XLOOKUP(Table2[[#This Row],[Product]],Table4[Product],Table4[Category])</f>
        <v>Fashion Accessories</v>
      </c>
      <c r="Q161" s="6" t="s">
        <v>378</v>
      </c>
      <c r="R161" s="32" t="str">
        <f>LEFT(Table2[[#This Row],[Full Name2]], 3)</f>
        <v>Cha</v>
      </c>
      <c r="S161" s="7" t="str">
        <f>RIGHT(Table2[[#This Row],[Full Name2]],3)</f>
        <v>ill</v>
      </c>
      <c r="T161" s="7" t="str">
        <f>MID(Table2[[#This Row],[Full Name2]],3,3)</f>
        <v xml:space="preserve">ad </v>
      </c>
      <c r="U161" s="7" t="str">
        <f>CONCATENATE(Table2[[#This Row],[Full Name2]]," - ",Table2[[#This Row],[Department]])</f>
        <v>Chad Hill - Men</v>
      </c>
      <c r="V161" s="7" t="str">
        <f>_xlfn.TEXTJOIN(",",TRUE,Table2[[#This Row],[LEFT]],Table2[[#This Row],[MID]],Table2[[#This Row],[RIGHT]])</f>
        <v>Cha,ad ,ill</v>
      </c>
      <c r="W161" s="7" t="str">
        <f>UPPER(Table2[[#This Row],[MID]])</f>
        <v xml:space="preserve">AD </v>
      </c>
      <c r="X161" s="7" t="str">
        <f>LOWER(Table2[[#This Row],[Full Name2]])</f>
        <v>chad hill</v>
      </c>
      <c r="Y161" s="7" t="str">
        <f>PROPER(Table2[[#This Row],[LOWER]])</f>
        <v>Chad Hill</v>
      </c>
      <c r="Z161" s="7" t="str">
        <f>TRIM(Table2[[#This Row],[City]])</f>
        <v>Luxor</v>
      </c>
      <c r="AA161" s="8">
        <f>LEN(Table2[[#This Row],[PROPER]])</f>
        <v>9</v>
      </c>
      <c r="AB161" s="5">
        <f t="shared" ca="1" si="6"/>
        <v>45776</v>
      </c>
      <c r="AC161" s="5">
        <f t="shared" si="7"/>
        <v>45518</v>
      </c>
      <c r="AD161" s="25">
        <f t="shared" ca="1" si="8"/>
        <v>45776.278505671296</v>
      </c>
      <c r="AE161" s="26">
        <f>EOMONTH(Table2[[#This Row],[Date]],1)</f>
        <v>45565</v>
      </c>
      <c r="AF161" s="11">
        <f>DATEDIF(Table2[[#This Row],[Date]],Table2[[#This Row],[EOMONTH]], "d")</f>
        <v>47</v>
      </c>
      <c r="AH161">
        <v>14</v>
      </c>
      <c r="AI161">
        <v>8</v>
      </c>
      <c r="AJ161">
        <v>2024</v>
      </c>
    </row>
    <row r="162" spans="1:36" ht="33.75" customHeight="1" x14ac:dyDescent="0.3">
      <c r="A162" s="17" t="s">
        <v>379</v>
      </c>
      <c r="B162" s="26">
        <v>45501</v>
      </c>
      <c r="C162" s="5" t="s">
        <v>1</v>
      </c>
      <c r="D162" s="6" t="s">
        <v>380</v>
      </c>
      <c r="E162" s="7">
        <v>20</v>
      </c>
      <c r="F162" s="7" t="s">
        <v>29</v>
      </c>
      <c r="G162" s="7" t="s">
        <v>60</v>
      </c>
      <c r="H162" s="7" t="s">
        <v>45</v>
      </c>
      <c r="I162" s="7" t="str">
        <f>VLOOKUP(Table2[[#This Row],[Product]],Table4[#All],2,0)</f>
        <v>Sportswear</v>
      </c>
      <c r="J162" s="7">
        <v>3</v>
      </c>
      <c r="K162" s="7">
        <v>474</v>
      </c>
      <c r="L162" s="7">
        <v>0.05</v>
      </c>
      <c r="M162" s="7" t="s">
        <v>57</v>
      </c>
      <c r="N162" s="8" t="s">
        <v>34</v>
      </c>
      <c r="O162" s="4" t="str">
        <f>HLOOKUP(Table2[[#This Row],[Product]],lookUp!$A$20:$K$21,2,0)</f>
        <v>Sportswear</v>
      </c>
      <c r="P162" s="8" t="str">
        <f>_xlfn.XLOOKUP(Table2[[#This Row],[Product]],Table4[Product],Table4[Category])</f>
        <v>Sportswear</v>
      </c>
      <c r="Q162" s="6" t="s">
        <v>380</v>
      </c>
      <c r="R162" s="32" t="str">
        <f>LEFT(Table2[[#This Row],[Full Name2]], 3)</f>
        <v>Les</v>
      </c>
      <c r="S162" s="7" t="str">
        <f>RIGHT(Table2[[#This Row],[Full Name2]],3)</f>
        <v>son</v>
      </c>
      <c r="T162" s="7" t="str">
        <f>MID(Table2[[#This Row],[Full Name2]],3,3)</f>
        <v>sli</v>
      </c>
      <c r="U162" s="7" t="str">
        <f>CONCATENATE(Table2[[#This Row],[Full Name2]]," - ",Table2[[#This Row],[Department]])</f>
        <v>Leslie Thompson - Men</v>
      </c>
      <c r="V162" s="7" t="str">
        <f>_xlfn.TEXTJOIN(",",TRUE,Table2[[#This Row],[LEFT]],Table2[[#This Row],[MID]],Table2[[#This Row],[RIGHT]])</f>
        <v>Les,sli,son</v>
      </c>
      <c r="W162" s="7" t="str">
        <f>UPPER(Table2[[#This Row],[MID]])</f>
        <v>SLI</v>
      </c>
      <c r="X162" s="7" t="str">
        <f>LOWER(Table2[[#This Row],[Full Name2]])</f>
        <v>leslie thompson</v>
      </c>
      <c r="Y162" s="7" t="str">
        <f>PROPER(Table2[[#This Row],[LOWER]])</f>
        <v>Leslie Thompson</v>
      </c>
      <c r="Z162" s="7" t="str">
        <f>TRIM(Table2[[#This Row],[City]])</f>
        <v>Port Said</v>
      </c>
      <c r="AA162" s="8">
        <f>LEN(Table2[[#This Row],[PROPER]])</f>
        <v>15</v>
      </c>
      <c r="AB162" s="5">
        <f t="shared" ca="1" si="6"/>
        <v>45776</v>
      </c>
      <c r="AC162" s="5">
        <f t="shared" si="7"/>
        <v>45501</v>
      </c>
      <c r="AD162" s="25">
        <f t="shared" ca="1" si="8"/>
        <v>45776.278505671296</v>
      </c>
      <c r="AE162" s="26">
        <f>EOMONTH(Table2[[#This Row],[Date]],1)</f>
        <v>45535</v>
      </c>
      <c r="AF162" s="11">
        <f>DATEDIF(Table2[[#This Row],[Date]],Table2[[#This Row],[EOMONTH]], "d")</f>
        <v>34</v>
      </c>
      <c r="AH162">
        <v>28</v>
      </c>
      <c r="AI162">
        <v>7</v>
      </c>
      <c r="AJ162">
        <v>2024</v>
      </c>
    </row>
    <row r="163" spans="1:36" ht="33.75" customHeight="1" x14ac:dyDescent="0.3">
      <c r="A163" s="17" t="s">
        <v>381</v>
      </c>
      <c r="B163" s="26">
        <v>45376</v>
      </c>
      <c r="C163" s="5" t="s">
        <v>4</v>
      </c>
      <c r="D163" s="6" t="s">
        <v>382</v>
      </c>
      <c r="E163" s="7">
        <v>55</v>
      </c>
      <c r="F163" s="7" t="s">
        <v>43</v>
      </c>
      <c r="G163" s="7" t="s">
        <v>70</v>
      </c>
      <c r="H163" s="7" t="s">
        <v>45</v>
      </c>
      <c r="I163" s="7" t="str">
        <f>VLOOKUP(Table2[[#This Row],[Product]],Table4[#All],2,0)</f>
        <v>Sportswear</v>
      </c>
      <c r="J163" s="7">
        <v>3</v>
      </c>
      <c r="K163" s="7">
        <v>555</v>
      </c>
      <c r="L163" s="7">
        <v>0.05</v>
      </c>
      <c r="M163" s="7" t="s">
        <v>47</v>
      </c>
      <c r="N163" s="8" t="s">
        <v>48</v>
      </c>
      <c r="O163" s="4" t="str">
        <f>HLOOKUP(Table2[[#This Row],[Product]],lookUp!$A$20:$K$21,2,0)</f>
        <v>Sportswear</v>
      </c>
      <c r="P163" s="8" t="str">
        <f>_xlfn.XLOOKUP(Table2[[#This Row],[Product]],Table4[Product],Table4[Category])</f>
        <v>Sportswear</v>
      </c>
      <c r="Q163" s="6" t="s">
        <v>382</v>
      </c>
      <c r="R163" s="32" t="str">
        <f>LEFT(Table2[[#This Row],[Full Name2]], 3)</f>
        <v>Mic</v>
      </c>
      <c r="S163" s="7" t="str">
        <f>RIGHT(Table2[[#This Row],[Full Name2]],3)</f>
        <v>lin</v>
      </c>
      <c r="T163" s="7" t="str">
        <f>MID(Table2[[#This Row],[Full Name2]],3,3)</f>
        <v>cha</v>
      </c>
      <c r="U163" s="7" t="str">
        <f>CONCATENATE(Table2[[#This Row],[Full Name2]]," - ",Table2[[#This Row],[Department]])</f>
        <v>Michael Franklin - Kids</v>
      </c>
      <c r="V163" s="7" t="str">
        <f>_xlfn.TEXTJOIN(",",TRUE,Table2[[#This Row],[LEFT]],Table2[[#This Row],[MID]],Table2[[#This Row],[RIGHT]])</f>
        <v>Mic,cha,lin</v>
      </c>
      <c r="W163" s="7" t="str">
        <f>UPPER(Table2[[#This Row],[MID]])</f>
        <v>CHA</v>
      </c>
      <c r="X163" s="7" t="str">
        <f>LOWER(Table2[[#This Row],[Full Name2]])</f>
        <v>michael franklin</v>
      </c>
      <c r="Y163" s="7" t="str">
        <f>PROPER(Table2[[#This Row],[LOWER]])</f>
        <v>Michael Franklin</v>
      </c>
      <c r="Z163" s="7" t="str">
        <f>TRIM(Table2[[#This Row],[City]])</f>
        <v>Luxor</v>
      </c>
      <c r="AA163" s="8">
        <f>LEN(Table2[[#This Row],[PROPER]])</f>
        <v>16</v>
      </c>
      <c r="AB163" s="5">
        <f t="shared" ca="1" si="6"/>
        <v>45776</v>
      </c>
      <c r="AC163" s="5">
        <f t="shared" si="7"/>
        <v>45376</v>
      </c>
      <c r="AD163" s="25">
        <f t="shared" ca="1" si="8"/>
        <v>45776.278505671296</v>
      </c>
      <c r="AE163" s="26">
        <f>EOMONTH(Table2[[#This Row],[Date]],1)</f>
        <v>45412</v>
      </c>
      <c r="AF163" s="11">
        <f>DATEDIF(Table2[[#This Row],[Date]],Table2[[#This Row],[EOMONTH]], "d")</f>
        <v>36</v>
      </c>
      <c r="AH163">
        <v>25</v>
      </c>
      <c r="AI163">
        <v>3</v>
      </c>
      <c r="AJ163">
        <v>2024</v>
      </c>
    </row>
    <row r="164" spans="1:36" ht="33.75" customHeight="1" x14ac:dyDescent="0.3">
      <c r="A164" s="17" t="s">
        <v>383</v>
      </c>
      <c r="B164" s="26">
        <v>45600</v>
      </c>
      <c r="C164" s="5" t="s">
        <v>4</v>
      </c>
      <c r="D164" s="6" t="s">
        <v>384</v>
      </c>
      <c r="E164" s="7">
        <v>24</v>
      </c>
      <c r="F164" s="7" t="s">
        <v>43</v>
      </c>
      <c r="G164" s="7" t="s">
        <v>64</v>
      </c>
      <c r="H164" s="7" t="s">
        <v>31</v>
      </c>
      <c r="I164" s="7" t="str">
        <f>VLOOKUP(Table2[[#This Row],[Product]],Table4[#All],2,0)</f>
        <v>Winter Wear</v>
      </c>
      <c r="J164" s="7">
        <v>1</v>
      </c>
      <c r="K164" s="7">
        <v>722</v>
      </c>
      <c r="L164" s="7">
        <v>0</v>
      </c>
      <c r="M164" s="7" t="s">
        <v>33</v>
      </c>
      <c r="N164" s="8" t="s">
        <v>34</v>
      </c>
      <c r="O164" s="4" t="str">
        <f>HLOOKUP(Table2[[#This Row],[Product]],lookUp!$A$20:$K$21,2,0)</f>
        <v>Winter Wear</v>
      </c>
      <c r="P164" s="8" t="str">
        <f>_xlfn.XLOOKUP(Table2[[#This Row],[Product]],Table4[Product],Table4[Category])</f>
        <v>Winter Wear</v>
      </c>
      <c r="Q164" s="6" t="s">
        <v>384</v>
      </c>
      <c r="R164" s="32" t="str">
        <f>LEFT(Table2[[#This Row],[Full Name2]], 3)</f>
        <v>Mic</v>
      </c>
      <c r="S164" s="7" t="str">
        <f>RIGHT(Table2[[#This Row],[Full Name2]],3)</f>
        <v>ams</v>
      </c>
      <c r="T164" s="7" t="str">
        <f>MID(Table2[[#This Row],[Full Name2]],3,3)</f>
        <v>cha</v>
      </c>
      <c r="U164" s="7" t="str">
        <f>CONCATENATE(Table2[[#This Row],[Full Name2]]," - ",Table2[[#This Row],[Department]])</f>
        <v>Michael Williams - Men</v>
      </c>
      <c r="V164" s="7" t="str">
        <f>_xlfn.TEXTJOIN(",",TRUE,Table2[[#This Row],[LEFT]],Table2[[#This Row],[MID]],Table2[[#This Row],[RIGHT]])</f>
        <v>Mic,cha,ams</v>
      </c>
      <c r="W164" s="7" t="str">
        <f>UPPER(Table2[[#This Row],[MID]])</f>
        <v>CHA</v>
      </c>
      <c r="X164" s="7" t="str">
        <f>LOWER(Table2[[#This Row],[Full Name2]])</f>
        <v>michael williams</v>
      </c>
      <c r="Y164" s="7" t="str">
        <f>PROPER(Table2[[#This Row],[LOWER]])</f>
        <v>Michael Williams</v>
      </c>
      <c r="Z164" s="7" t="str">
        <f>TRIM(Table2[[#This Row],[City]])</f>
        <v>Cairo</v>
      </c>
      <c r="AA164" s="8">
        <f>LEN(Table2[[#This Row],[PROPER]])</f>
        <v>16</v>
      </c>
      <c r="AB164" s="5">
        <f t="shared" ca="1" si="6"/>
        <v>45776</v>
      </c>
      <c r="AC164" s="5">
        <f t="shared" si="7"/>
        <v>45600</v>
      </c>
      <c r="AD164" s="25">
        <f t="shared" ca="1" si="8"/>
        <v>45776.278505671296</v>
      </c>
      <c r="AE164" s="26">
        <f>EOMONTH(Table2[[#This Row],[Date]],1)</f>
        <v>45657</v>
      </c>
      <c r="AF164" s="11">
        <f>DATEDIF(Table2[[#This Row],[Date]],Table2[[#This Row],[EOMONTH]], "d")</f>
        <v>57</v>
      </c>
      <c r="AH164">
        <v>4</v>
      </c>
      <c r="AI164">
        <v>11</v>
      </c>
      <c r="AJ164">
        <v>2024</v>
      </c>
    </row>
    <row r="165" spans="1:36" ht="33.75" customHeight="1" x14ac:dyDescent="0.3">
      <c r="A165" s="17" t="s">
        <v>385</v>
      </c>
      <c r="B165" s="26">
        <v>45520</v>
      </c>
      <c r="C165" s="5" t="s">
        <v>0</v>
      </c>
      <c r="D165" s="6" t="s">
        <v>386</v>
      </c>
      <c r="E165" s="7">
        <v>46</v>
      </c>
      <c r="F165" s="7" t="s">
        <v>43</v>
      </c>
      <c r="G165" s="7" t="s">
        <v>106</v>
      </c>
      <c r="H165" s="7" t="s">
        <v>31</v>
      </c>
      <c r="I165" s="7" t="str">
        <f>VLOOKUP(Table2[[#This Row],[Product]],Table4[#All],2,0)</f>
        <v>Winter Wear</v>
      </c>
      <c r="J165" s="7">
        <v>3</v>
      </c>
      <c r="K165" s="7">
        <v>822</v>
      </c>
      <c r="L165" s="7">
        <v>0.2</v>
      </c>
      <c r="M165" s="7" t="s">
        <v>57</v>
      </c>
      <c r="N165" s="8" t="s">
        <v>34</v>
      </c>
      <c r="O165" s="4" t="str">
        <f>HLOOKUP(Table2[[#This Row],[Product]],lookUp!$A$20:$K$21,2,0)</f>
        <v>Winter Wear</v>
      </c>
      <c r="P165" s="8" t="str">
        <f>_xlfn.XLOOKUP(Table2[[#This Row],[Product]],Table4[Product],Table4[Category])</f>
        <v>Winter Wear</v>
      </c>
      <c r="Q165" s="6" t="s">
        <v>386</v>
      </c>
      <c r="R165" s="32" t="str">
        <f>LEFT(Table2[[#This Row],[Full Name2]], 3)</f>
        <v>Bil</v>
      </c>
      <c r="S165" s="7" t="str">
        <f>RIGHT(Table2[[#This Row],[Full Name2]],3)</f>
        <v>ite</v>
      </c>
      <c r="T165" s="7" t="str">
        <f>MID(Table2[[#This Row],[Full Name2]],3,3)</f>
        <v>lly</v>
      </c>
      <c r="U165" s="7" t="str">
        <f>CONCATENATE(Table2[[#This Row],[Full Name2]]," - ",Table2[[#This Row],[Department]])</f>
        <v>Billy White - Men</v>
      </c>
      <c r="V165" s="7" t="str">
        <f>_xlfn.TEXTJOIN(",",TRUE,Table2[[#This Row],[LEFT]],Table2[[#This Row],[MID]],Table2[[#This Row],[RIGHT]])</f>
        <v>Bil,lly,ite</v>
      </c>
      <c r="W165" s="7" t="str">
        <f>UPPER(Table2[[#This Row],[MID]])</f>
        <v>LLY</v>
      </c>
      <c r="X165" s="7" t="str">
        <f>LOWER(Table2[[#This Row],[Full Name2]])</f>
        <v>billy white</v>
      </c>
      <c r="Y165" s="7" t="str">
        <f>PROPER(Table2[[#This Row],[LOWER]])</f>
        <v>Billy White</v>
      </c>
      <c r="Z165" s="7" t="str">
        <f>TRIM(Table2[[#This Row],[City]])</f>
        <v>Giza</v>
      </c>
      <c r="AA165" s="8">
        <f>LEN(Table2[[#This Row],[PROPER]])</f>
        <v>11</v>
      </c>
      <c r="AB165" s="5">
        <f t="shared" ca="1" si="6"/>
        <v>45776</v>
      </c>
      <c r="AC165" s="5">
        <f t="shared" si="7"/>
        <v>45520</v>
      </c>
      <c r="AD165" s="25">
        <f t="shared" ca="1" si="8"/>
        <v>45776.278505671296</v>
      </c>
      <c r="AE165" s="26">
        <f>EOMONTH(Table2[[#This Row],[Date]],1)</f>
        <v>45565</v>
      </c>
      <c r="AF165" s="11">
        <f>DATEDIF(Table2[[#This Row],[Date]],Table2[[#This Row],[EOMONTH]], "d")</f>
        <v>45</v>
      </c>
      <c r="AH165">
        <v>16</v>
      </c>
      <c r="AI165">
        <v>8</v>
      </c>
      <c r="AJ165">
        <v>2024</v>
      </c>
    </row>
    <row r="166" spans="1:36" ht="33.75" customHeight="1" x14ac:dyDescent="0.3">
      <c r="A166" s="17" t="s">
        <v>387</v>
      </c>
      <c r="B166" s="26">
        <v>45621</v>
      </c>
      <c r="C166" s="5" t="s">
        <v>4</v>
      </c>
      <c r="D166" s="6" t="s">
        <v>388</v>
      </c>
      <c r="E166" s="7">
        <v>27</v>
      </c>
      <c r="F166" s="7" t="s">
        <v>43</v>
      </c>
      <c r="G166" s="7" t="s">
        <v>106</v>
      </c>
      <c r="H166" s="7" t="s">
        <v>51</v>
      </c>
      <c r="I166" s="7" t="str">
        <f>VLOOKUP(Table2[[#This Row],[Product]],Table4[#All],2,0)</f>
        <v>Formal Wear</v>
      </c>
      <c r="J166" s="7">
        <v>2</v>
      </c>
      <c r="K166" s="7">
        <v>841</v>
      </c>
      <c r="L166" s="7">
        <v>0.05</v>
      </c>
      <c r="M166" s="7" t="s">
        <v>47</v>
      </c>
      <c r="N166" s="8" t="s">
        <v>34</v>
      </c>
      <c r="O166" s="4" t="str">
        <f>HLOOKUP(Table2[[#This Row],[Product]],lookUp!$A$20:$K$21,2,0)</f>
        <v>Formal Wear</v>
      </c>
      <c r="P166" s="8" t="str">
        <f>_xlfn.XLOOKUP(Table2[[#This Row],[Product]],Table4[Product],Table4[Category])</f>
        <v>Formal Wear</v>
      </c>
      <c r="Q166" s="6" t="s">
        <v>388</v>
      </c>
      <c r="R166" s="32" t="str">
        <f>LEFT(Table2[[#This Row],[Full Name2]], 3)</f>
        <v>She</v>
      </c>
      <c r="S166" s="7" t="str">
        <f>RIGHT(Table2[[#This Row],[Full Name2]],3)</f>
        <v>ega</v>
      </c>
      <c r="T166" s="7" t="str">
        <f>MID(Table2[[#This Row],[Full Name2]],3,3)</f>
        <v>err</v>
      </c>
      <c r="U166" s="7" t="str">
        <f>CONCATENATE(Table2[[#This Row],[Full Name2]]," - ",Table2[[#This Row],[Department]])</f>
        <v>Sherri Vega - Men</v>
      </c>
      <c r="V166" s="7" t="str">
        <f>_xlfn.TEXTJOIN(",",TRUE,Table2[[#This Row],[LEFT]],Table2[[#This Row],[MID]],Table2[[#This Row],[RIGHT]])</f>
        <v>She,err,ega</v>
      </c>
      <c r="W166" s="7" t="str">
        <f>UPPER(Table2[[#This Row],[MID]])</f>
        <v>ERR</v>
      </c>
      <c r="X166" s="7" t="str">
        <f>LOWER(Table2[[#This Row],[Full Name2]])</f>
        <v>sherri vega</v>
      </c>
      <c r="Y166" s="7" t="str">
        <f>PROPER(Table2[[#This Row],[LOWER]])</f>
        <v>Sherri Vega</v>
      </c>
      <c r="Z166" s="7" t="str">
        <f>TRIM(Table2[[#This Row],[City]])</f>
        <v>Giza</v>
      </c>
      <c r="AA166" s="8">
        <f>LEN(Table2[[#This Row],[PROPER]])</f>
        <v>11</v>
      </c>
      <c r="AB166" s="5">
        <f t="shared" ca="1" si="6"/>
        <v>45776</v>
      </c>
      <c r="AC166" s="5">
        <f t="shared" si="7"/>
        <v>45621</v>
      </c>
      <c r="AD166" s="25">
        <f t="shared" ca="1" si="8"/>
        <v>45776.278505671296</v>
      </c>
      <c r="AE166" s="26">
        <f>EOMONTH(Table2[[#This Row],[Date]],1)</f>
        <v>45657</v>
      </c>
      <c r="AF166" s="11">
        <f>DATEDIF(Table2[[#This Row],[Date]],Table2[[#This Row],[EOMONTH]], "d")</f>
        <v>36</v>
      </c>
      <c r="AH166">
        <v>25</v>
      </c>
      <c r="AI166">
        <v>11</v>
      </c>
      <c r="AJ166">
        <v>2024</v>
      </c>
    </row>
    <row r="167" spans="1:36" ht="33.75" customHeight="1" x14ac:dyDescent="0.3">
      <c r="A167" s="17" t="s">
        <v>389</v>
      </c>
      <c r="B167" s="26">
        <v>45378</v>
      </c>
      <c r="C167" s="5" t="s">
        <v>3</v>
      </c>
      <c r="D167" s="6" t="s">
        <v>390</v>
      </c>
      <c r="E167" s="7">
        <v>21</v>
      </c>
      <c r="F167" s="7" t="s">
        <v>43</v>
      </c>
      <c r="G167" s="7" t="s">
        <v>106</v>
      </c>
      <c r="H167" s="7" t="s">
        <v>65</v>
      </c>
      <c r="I167" s="7" t="str">
        <f>VLOOKUP(Table2[[#This Row],[Product]],Table4[#All],2,0)</f>
        <v>Sportswear</v>
      </c>
      <c r="J167" s="7">
        <v>2</v>
      </c>
      <c r="K167" s="7">
        <v>508</v>
      </c>
      <c r="L167" s="7">
        <v>0.15</v>
      </c>
      <c r="M167" s="7" t="s">
        <v>57</v>
      </c>
      <c r="N167" s="8" t="s">
        <v>34</v>
      </c>
      <c r="O167" s="4" t="str">
        <f>HLOOKUP(Table2[[#This Row],[Product]],lookUp!$A$20:$K$21,2,0)</f>
        <v>Sportswear</v>
      </c>
      <c r="P167" s="8" t="str">
        <f>_xlfn.XLOOKUP(Table2[[#This Row],[Product]],Table4[Product],Table4[Category])</f>
        <v>Sportswear</v>
      </c>
      <c r="Q167" s="6" t="s">
        <v>390</v>
      </c>
      <c r="R167" s="32" t="str">
        <f>LEFT(Table2[[#This Row],[Full Name2]], 3)</f>
        <v>Ela</v>
      </c>
      <c r="S167" s="7" t="str">
        <f>RIGHT(Table2[[#This Row],[Full Name2]],3)</f>
        <v>ill</v>
      </c>
      <c r="T167" s="7" t="str">
        <f>MID(Table2[[#This Row],[Full Name2]],3,3)</f>
        <v>ain</v>
      </c>
      <c r="U167" s="7" t="str">
        <f>CONCATENATE(Table2[[#This Row],[Full Name2]]," - ",Table2[[#This Row],[Department]])</f>
        <v>Elaine Oneill - Men</v>
      </c>
      <c r="V167" s="7" t="str">
        <f>_xlfn.TEXTJOIN(",",TRUE,Table2[[#This Row],[LEFT]],Table2[[#This Row],[MID]],Table2[[#This Row],[RIGHT]])</f>
        <v>Ela,ain,ill</v>
      </c>
      <c r="W167" s="7" t="str">
        <f>UPPER(Table2[[#This Row],[MID]])</f>
        <v>AIN</v>
      </c>
      <c r="X167" s="7" t="str">
        <f>LOWER(Table2[[#This Row],[Full Name2]])</f>
        <v>elaine oneill</v>
      </c>
      <c r="Y167" s="7" t="str">
        <f>PROPER(Table2[[#This Row],[LOWER]])</f>
        <v>Elaine Oneill</v>
      </c>
      <c r="Z167" s="7" t="str">
        <f>TRIM(Table2[[#This Row],[City]])</f>
        <v>Giza</v>
      </c>
      <c r="AA167" s="8">
        <f>LEN(Table2[[#This Row],[PROPER]])</f>
        <v>13</v>
      </c>
      <c r="AB167" s="5">
        <f t="shared" ca="1" si="6"/>
        <v>45776</v>
      </c>
      <c r="AC167" s="5">
        <f t="shared" si="7"/>
        <v>45378</v>
      </c>
      <c r="AD167" s="25">
        <f t="shared" ca="1" si="8"/>
        <v>45776.278505671296</v>
      </c>
      <c r="AE167" s="26">
        <f>EOMONTH(Table2[[#This Row],[Date]],1)</f>
        <v>45412</v>
      </c>
      <c r="AF167" s="11">
        <f>DATEDIF(Table2[[#This Row],[Date]],Table2[[#This Row],[EOMONTH]], "d")</f>
        <v>34</v>
      </c>
      <c r="AH167">
        <v>27</v>
      </c>
      <c r="AI167">
        <v>3</v>
      </c>
      <c r="AJ167">
        <v>2024</v>
      </c>
    </row>
    <row r="168" spans="1:36" ht="33.75" customHeight="1" x14ac:dyDescent="0.3">
      <c r="A168" s="17" t="s">
        <v>391</v>
      </c>
      <c r="B168" s="26">
        <v>45663</v>
      </c>
      <c r="C168" s="5" t="s">
        <v>4</v>
      </c>
      <c r="D168" s="6" t="s">
        <v>392</v>
      </c>
      <c r="E168" s="7">
        <v>24</v>
      </c>
      <c r="F168" s="7" t="s">
        <v>43</v>
      </c>
      <c r="G168" s="7" t="s">
        <v>37</v>
      </c>
      <c r="H168" s="7" t="s">
        <v>38</v>
      </c>
      <c r="I168" s="7" t="str">
        <f>VLOOKUP(Table2[[#This Row],[Product]],Table4[#All],2,0)</f>
        <v>Casual Wear</v>
      </c>
      <c r="J168" s="7">
        <v>1</v>
      </c>
      <c r="K168" s="7">
        <v>655</v>
      </c>
      <c r="L168" s="7">
        <v>0.15</v>
      </c>
      <c r="M168" s="7" t="s">
        <v>47</v>
      </c>
      <c r="N168" s="8" t="s">
        <v>34</v>
      </c>
      <c r="O168" s="4" t="str">
        <f>HLOOKUP(Table2[[#This Row],[Product]],lookUp!$A$20:$K$21,2,0)</f>
        <v>Casual Wear</v>
      </c>
      <c r="P168" s="8" t="str">
        <f>_xlfn.XLOOKUP(Table2[[#This Row],[Product]],Table4[Product],Table4[Category])</f>
        <v>Casual Wear</v>
      </c>
      <c r="Q168" s="6" t="s">
        <v>392</v>
      </c>
      <c r="R168" s="32" t="str">
        <f>LEFT(Table2[[#This Row],[Full Name2]], 3)</f>
        <v>Ger</v>
      </c>
      <c r="S168" s="7" t="str">
        <f>RIGHT(Table2[[#This Row],[Full Name2]],3)</f>
        <v>ren</v>
      </c>
      <c r="T168" s="7" t="str">
        <f>MID(Table2[[#This Row],[Full Name2]],3,3)</f>
        <v>ral</v>
      </c>
      <c r="U168" s="7" t="str">
        <f>CONCATENATE(Table2[[#This Row],[Full Name2]]," - ",Table2[[#This Row],[Department]])</f>
        <v>Gerald Warren - Men</v>
      </c>
      <c r="V168" s="7" t="str">
        <f>_xlfn.TEXTJOIN(",",TRUE,Table2[[#This Row],[LEFT]],Table2[[#This Row],[MID]],Table2[[#This Row],[RIGHT]])</f>
        <v>Ger,ral,ren</v>
      </c>
      <c r="W168" s="7" t="str">
        <f>UPPER(Table2[[#This Row],[MID]])</f>
        <v>RAL</v>
      </c>
      <c r="X168" s="7" t="str">
        <f>LOWER(Table2[[#This Row],[Full Name2]])</f>
        <v>gerald warren</v>
      </c>
      <c r="Y168" s="7" t="str">
        <f>PROPER(Table2[[#This Row],[LOWER]])</f>
        <v>Gerald Warren</v>
      </c>
      <c r="Z168" s="7" t="str">
        <f>TRIM(Table2[[#This Row],[City]])</f>
        <v>Hurghada</v>
      </c>
      <c r="AA168" s="8">
        <f>LEN(Table2[[#This Row],[PROPER]])</f>
        <v>13</v>
      </c>
      <c r="AB168" s="5">
        <f t="shared" ca="1" si="6"/>
        <v>45776</v>
      </c>
      <c r="AC168" s="5">
        <f t="shared" si="7"/>
        <v>45663</v>
      </c>
      <c r="AD168" s="25">
        <f t="shared" ca="1" si="8"/>
        <v>45776.278505671296</v>
      </c>
      <c r="AE168" s="26">
        <f>EOMONTH(Table2[[#This Row],[Date]],1)</f>
        <v>45716</v>
      </c>
      <c r="AF168" s="11">
        <f>DATEDIF(Table2[[#This Row],[Date]],Table2[[#This Row],[EOMONTH]], "d")</f>
        <v>53</v>
      </c>
      <c r="AH168">
        <v>6</v>
      </c>
      <c r="AI168">
        <v>1</v>
      </c>
      <c r="AJ168">
        <v>2025</v>
      </c>
    </row>
    <row r="169" spans="1:36" ht="33.75" customHeight="1" x14ac:dyDescent="0.3">
      <c r="A169" s="17" t="s">
        <v>393</v>
      </c>
      <c r="B169" s="26">
        <v>45629</v>
      </c>
      <c r="C169" s="5" t="s">
        <v>2</v>
      </c>
      <c r="D169" s="6" t="s">
        <v>394</v>
      </c>
      <c r="E169" s="7">
        <v>25</v>
      </c>
      <c r="F169" s="7" t="s">
        <v>29</v>
      </c>
      <c r="G169" s="7" t="s">
        <v>103</v>
      </c>
      <c r="H169" s="7" t="s">
        <v>55</v>
      </c>
      <c r="I169" s="7" t="str">
        <f>VLOOKUP(Table2[[#This Row],[Product]],Table4[#All],2,0)</f>
        <v>Summer Wear</v>
      </c>
      <c r="J169" s="7">
        <v>4</v>
      </c>
      <c r="K169" s="7">
        <v>720</v>
      </c>
      <c r="L169" s="7">
        <v>0.2</v>
      </c>
      <c r="M169" s="7" t="s">
        <v>33</v>
      </c>
      <c r="N169" s="8" t="s">
        <v>40</v>
      </c>
      <c r="O169" s="4" t="str">
        <f>HLOOKUP(Table2[[#This Row],[Product]],lookUp!$A$20:$K$21,2,0)</f>
        <v>Summer Wear</v>
      </c>
      <c r="P169" s="8" t="str">
        <f>_xlfn.XLOOKUP(Table2[[#This Row],[Product]],Table4[Product],Table4[Category])</f>
        <v>Summer Wear</v>
      </c>
      <c r="Q169" s="6" t="s">
        <v>394</v>
      </c>
      <c r="R169" s="32" t="str">
        <f>LEFT(Table2[[#This Row],[Full Name2]], 3)</f>
        <v>Jac</v>
      </c>
      <c r="S169" s="7" t="str">
        <f>RIGHT(Table2[[#This Row],[Full Name2]],3)</f>
        <v>ley</v>
      </c>
      <c r="T169" s="7" t="str">
        <f>MID(Table2[[#This Row],[Full Name2]],3,3)</f>
        <v>cqu</v>
      </c>
      <c r="U169" s="7" t="str">
        <f>CONCATENATE(Table2[[#This Row],[Full Name2]]," - ",Table2[[#This Row],[Department]])</f>
        <v>Jacqueline Conley - Women</v>
      </c>
      <c r="V169" s="7" t="str">
        <f>_xlfn.TEXTJOIN(",",TRUE,Table2[[#This Row],[LEFT]],Table2[[#This Row],[MID]],Table2[[#This Row],[RIGHT]])</f>
        <v>Jac,cqu,ley</v>
      </c>
      <c r="W169" s="7" t="str">
        <f>UPPER(Table2[[#This Row],[MID]])</f>
        <v>CQU</v>
      </c>
      <c r="X169" s="7" t="str">
        <f>LOWER(Table2[[#This Row],[Full Name2]])</f>
        <v>jacqueline conley</v>
      </c>
      <c r="Y169" s="7" t="str">
        <f>PROPER(Table2[[#This Row],[LOWER]])</f>
        <v>Jacqueline Conley</v>
      </c>
      <c r="Z169" s="7" t="str">
        <f>TRIM(Table2[[#This Row],[City]])</f>
        <v>Sharm El-Sheikh</v>
      </c>
      <c r="AA169" s="8">
        <f>LEN(Table2[[#This Row],[PROPER]])</f>
        <v>17</v>
      </c>
      <c r="AB169" s="5">
        <f t="shared" ca="1" si="6"/>
        <v>45776</v>
      </c>
      <c r="AC169" s="5">
        <f t="shared" si="7"/>
        <v>45629</v>
      </c>
      <c r="AD169" s="25">
        <f t="shared" ca="1" si="8"/>
        <v>45776.278505671296</v>
      </c>
      <c r="AE169" s="26">
        <f>EOMONTH(Table2[[#This Row],[Date]],1)</f>
        <v>45688</v>
      </c>
      <c r="AF169" s="11">
        <f>DATEDIF(Table2[[#This Row],[Date]],Table2[[#This Row],[EOMONTH]], "d")</f>
        <v>59</v>
      </c>
      <c r="AH169">
        <v>3</v>
      </c>
      <c r="AI169">
        <v>12</v>
      </c>
      <c r="AJ169">
        <v>2024</v>
      </c>
    </row>
    <row r="170" spans="1:36" ht="33.75" customHeight="1" x14ac:dyDescent="0.3">
      <c r="A170" s="17" t="s">
        <v>395</v>
      </c>
      <c r="B170" s="26">
        <v>45596</v>
      </c>
      <c r="C170" s="5" t="s">
        <v>6</v>
      </c>
      <c r="D170" s="6" t="s">
        <v>396</v>
      </c>
      <c r="E170" s="7">
        <v>48</v>
      </c>
      <c r="F170" s="7" t="s">
        <v>29</v>
      </c>
      <c r="G170" s="7" t="s">
        <v>64</v>
      </c>
      <c r="H170" s="7" t="s">
        <v>38</v>
      </c>
      <c r="I170" s="7" t="str">
        <f>VLOOKUP(Table2[[#This Row],[Product]],Table4[#All],2,0)</f>
        <v>Casual Wear</v>
      </c>
      <c r="J170" s="7">
        <v>2</v>
      </c>
      <c r="K170" s="7">
        <v>627</v>
      </c>
      <c r="L170" s="7">
        <v>0.05</v>
      </c>
      <c r="M170" s="7" t="s">
        <v>33</v>
      </c>
      <c r="N170" s="8" t="s">
        <v>34</v>
      </c>
      <c r="O170" s="4" t="str">
        <f>HLOOKUP(Table2[[#This Row],[Product]],lookUp!$A$20:$K$21,2,0)</f>
        <v>Casual Wear</v>
      </c>
      <c r="P170" s="8" t="str">
        <f>_xlfn.XLOOKUP(Table2[[#This Row],[Product]],Table4[Product],Table4[Category])</f>
        <v>Casual Wear</v>
      </c>
      <c r="Q170" s="6" t="s">
        <v>396</v>
      </c>
      <c r="R170" s="32" t="str">
        <f>LEFT(Table2[[#This Row],[Full Name2]], 3)</f>
        <v>Jam</v>
      </c>
      <c r="S170" s="7" t="str">
        <f>RIGHT(Table2[[#This Row],[Full Name2]],3)</f>
        <v>mas</v>
      </c>
      <c r="T170" s="7" t="str">
        <f>MID(Table2[[#This Row],[Full Name2]],3,3)</f>
        <v>mes</v>
      </c>
      <c r="U170" s="7" t="str">
        <f>CONCATENATE(Table2[[#This Row],[Full Name2]]," - ",Table2[[#This Row],[Department]])</f>
        <v>James Thomas - Men</v>
      </c>
      <c r="V170" s="7" t="str">
        <f>_xlfn.TEXTJOIN(",",TRUE,Table2[[#This Row],[LEFT]],Table2[[#This Row],[MID]],Table2[[#This Row],[RIGHT]])</f>
        <v>Jam,mes,mas</v>
      </c>
      <c r="W170" s="7" t="str">
        <f>UPPER(Table2[[#This Row],[MID]])</f>
        <v>MES</v>
      </c>
      <c r="X170" s="7" t="str">
        <f>LOWER(Table2[[#This Row],[Full Name2]])</f>
        <v>james thomas</v>
      </c>
      <c r="Y170" s="7" t="str">
        <f>PROPER(Table2[[#This Row],[LOWER]])</f>
        <v>James Thomas</v>
      </c>
      <c r="Z170" s="7" t="str">
        <f>TRIM(Table2[[#This Row],[City]])</f>
        <v>Cairo</v>
      </c>
      <c r="AA170" s="8">
        <f>LEN(Table2[[#This Row],[PROPER]])</f>
        <v>12</v>
      </c>
      <c r="AB170" s="5">
        <f t="shared" ca="1" si="6"/>
        <v>45776</v>
      </c>
      <c r="AC170" s="5">
        <f t="shared" si="7"/>
        <v>45596</v>
      </c>
      <c r="AD170" s="25">
        <f t="shared" ca="1" si="8"/>
        <v>45776.278505671296</v>
      </c>
      <c r="AE170" s="26">
        <f>EOMONTH(Table2[[#This Row],[Date]],1)</f>
        <v>45626</v>
      </c>
      <c r="AF170" s="11">
        <f>DATEDIF(Table2[[#This Row],[Date]],Table2[[#This Row],[EOMONTH]], "d")</f>
        <v>30</v>
      </c>
      <c r="AH170">
        <v>31</v>
      </c>
      <c r="AI170">
        <v>10</v>
      </c>
      <c r="AJ170">
        <v>2024</v>
      </c>
    </row>
    <row r="171" spans="1:36" ht="33.75" customHeight="1" x14ac:dyDescent="0.3">
      <c r="A171" s="17" t="s">
        <v>397</v>
      </c>
      <c r="B171" s="26">
        <v>45401</v>
      </c>
      <c r="C171" s="5" t="s">
        <v>0</v>
      </c>
      <c r="D171" s="6" t="s">
        <v>398</v>
      </c>
      <c r="E171" s="7">
        <v>50</v>
      </c>
      <c r="F171" s="7" t="s">
        <v>43</v>
      </c>
      <c r="G171" s="7" t="s">
        <v>106</v>
      </c>
      <c r="H171" s="7" t="s">
        <v>55</v>
      </c>
      <c r="I171" s="7" t="str">
        <f>VLOOKUP(Table2[[#This Row],[Product]],Table4[#All],2,0)</f>
        <v>Summer Wear</v>
      </c>
      <c r="J171" s="7">
        <v>4</v>
      </c>
      <c r="K171" s="7">
        <v>734</v>
      </c>
      <c r="L171" s="7">
        <v>0.1</v>
      </c>
      <c r="M171" s="7" t="s">
        <v>57</v>
      </c>
      <c r="N171" s="8" t="s">
        <v>40</v>
      </c>
      <c r="O171" s="4" t="str">
        <f>HLOOKUP(Table2[[#This Row],[Product]],lookUp!$A$20:$K$21,2,0)</f>
        <v>Summer Wear</v>
      </c>
      <c r="P171" s="8" t="str">
        <f>_xlfn.XLOOKUP(Table2[[#This Row],[Product]],Table4[Product],Table4[Category])</f>
        <v>Summer Wear</v>
      </c>
      <c r="Q171" s="6" t="s">
        <v>398</v>
      </c>
      <c r="R171" s="32" t="str">
        <f>LEFT(Table2[[#This Row],[Full Name2]], 3)</f>
        <v>Des</v>
      </c>
      <c r="S171" s="7" t="str">
        <f>RIGHT(Table2[[#This Row],[Full Name2]],3)</f>
        <v>ges</v>
      </c>
      <c r="T171" s="7" t="str">
        <f>MID(Table2[[#This Row],[Full Name2]],3,3)</f>
        <v>sir</v>
      </c>
      <c r="U171" s="7" t="str">
        <f>CONCATENATE(Table2[[#This Row],[Full Name2]]," - ",Table2[[#This Row],[Department]])</f>
        <v>Desiree Hodges - Women</v>
      </c>
      <c r="V171" s="7" t="str">
        <f>_xlfn.TEXTJOIN(",",TRUE,Table2[[#This Row],[LEFT]],Table2[[#This Row],[MID]],Table2[[#This Row],[RIGHT]])</f>
        <v>Des,sir,ges</v>
      </c>
      <c r="W171" s="7" t="str">
        <f>UPPER(Table2[[#This Row],[MID]])</f>
        <v>SIR</v>
      </c>
      <c r="X171" s="7" t="str">
        <f>LOWER(Table2[[#This Row],[Full Name2]])</f>
        <v>desiree hodges</v>
      </c>
      <c r="Y171" s="7" t="str">
        <f>PROPER(Table2[[#This Row],[LOWER]])</f>
        <v>Desiree Hodges</v>
      </c>
      <c r="Z171" s="7" t="str">
        <f>TRIM(Table2[[#This Row],[City]])</f>
        <v>Giza</v>
      </c>
      <c r="AA171" s="8">
        <f>LEN(Table2[[#This Row],[PROPER]])</f>
        <v>14</v>
      </c>
      <c r="AB171" s="5">
        <f t="shared" ca="1" si="6"/>
        <v>45776</v>
      </c>
      <c r="AC171" s="5">
        <f t="shared" si="7"/>
        <v>45401</v>
      </c>
      <c r="AD171" s="25">
        <f t="shared" ca="1" si="8"/>
        <v>45776.278505671296</v>
      </c>
      <c r="AE171" s="26">
        <f>EOMONTH(Table2[[#This Row],[Date]],1)</f>
        <v>45443</v>
      </c>
      <c r="AF171" s="11">
        <f>DATEDIF(Table2[[#This Row],[Date]],Table2[[#This Row],[EOMONTH]], "d")</f>
        <v>42</v>
      </c>
      <c r="AH171">
        <v>19</v>
      </c>
      <c r="AI171">
        <v>4</v>
      </c>
      <c r="AJ171">
        <v>2024</v>
      </c>
    </row>
    <row r="172" spans="1:36" ht="33.75" customHeight="1" x14ac:dyDescent="0.3">
      <c r="A172" s="17" t="s">
        <v>399</v>
      </c>
      <c r="B172" s="26">
        <v>45461</v>
      </c>
      <c r="C172" s="5" t="s">
        <v>2</v>
      </c>
      <c r="D172" s="6" t="s">
        <v>400</v>
      </c>
      <c r="E172" s="7">
        <v>28</v>
      </c>
      <c r="F172" s="7" t="s">
        <v>29</v>
      </c>
      <c r="G172" s="7" t="s">
        <v>81</v>
      </c>
      <c r="H172" s="7" t="s">
        <v>31</v>
      </c>
      <c r="I172" s="7" t="str">
        <f>VLOOKUP(Table2[[#This Row],[Product]],Table4[#All],2,0)</f>
        <v>Winter Wear</v>
      </c>
      <c r="J172" s="7">
        <v>4</v>
      </c>
      <c r="K172" s="7">
        <v>1032</v>
      </c>
      <c r="L172" s="7">
        <v>0.2</v>
      </c>
      <c r="M172" s="7" t="s">
        <v>47</v>
      </c>
      <c r="N172" s="8" t="s">
        <v>34</v>
      </c>
      <c r="O172" s="4" t="str">
        <f>HLOOKUP(Table2[[#This Row],[Product]],lookUp!$A$20:$K$21,2,0)</f>
        <v>Winter Wear</v>
      </c>
      <c r="P172" s="8" t="str">
        <f>_xlfn.XLOOKUP(Table2[[#This Row],[Product]],Table4[Product],Table4[Category])</f>
        <v>Winter Wear</v>
      </c>
      <c r="Q172" s="6" t="s">
        <v>400</v>
      </c>
      <c r="R172" s="32" t="str">
        <f>LEFT(Table2[[#This Row],[Full Name2]], 3)</f>
        <v>Ste</v>
      </c>
      <c r="S172" s="7" t="str">
        <f>RIGHT(Table2[[#This Row],[Full Name2]],3)</f>
        <v>cia</v>
      </c>
      <c r="T172" s="7" t="str">
        <f>MID(Table2[[#This Row],[Full Name2]],3,3)</f>
        <v>eve</v>
      </c>
      <c r="U172" s="7" t="str">
        <f>CONCATENATE(Table2[[#This Row],[Full Name2]]," - ",Table2[[#This Row],[Department]])</f>
        <v>Steven Garcia - Men</v>
      </c>
      <c r="V172" s="7" t="str">
        <f>_xlfn.TEXTJOIN(",",TRUE,Table2[[#This Row],[LEFT]],Table2[[#This Row],[MID]],Table2[[#This Row],[RIGHT]])</f>
        <v>Ste,eve,cia</v>
      </c>
      <c r="W172" s="7" t="str">
        <f>UPPER(Table2[[#This Row],[MID]])</f>
        <v>EVE</v>
      </c>
      <c r="X172" s="7" t="str">
        <f>LOWER(Table2[[#This Row],[Full Name2]])</f>
        <v>steven garcia</v>
      </c>
      <c r="Y172" s="7" t="str">
        <f>PROPER(Table2[[#This Row],[LOWER]])</f>
        <v>Steven Garcia</v>
      </c>
      <c r="Z172" s="7" t="str">
        <f>TRIM(Table2[[#This Row],[City]])</f>
        <v>Asyut</v>
      </c>
      <c r="AA172" s="8">
        <f>LEN(Table2[[#This Row],[PROPER]])</f>
        <v>13</v>
      </c>
      <c r="AB172" s="5">
        <f t="shared" ca="1" si="6"/>
        <v>45776</v>
      </c>
      <c r="AC172" s="5">
        <f t="shared" si="7"/>
        <v>45461</v>
      </c>
      <c r="AD172" s="25">
        <f t="shared" ca="1" si="8"/>
        <v>45776.278505671296</v>
      </c>
      <c r="AE172" s="26">
        <f>EOMONTH(Table2[[#This Row],[Date]],1)</f>
        <v>45504</v>
      </c>
      <c r="AF172" s="11">
        <f>DATEDIF(Table2[[#This Row],[Date]],Table2[[#This Row],[EOMONTH]], "d")</f>
        <v>43</v>
      </c>
      <c r="AH172">
        <v>18</v>
      </c>
      <c r="AI172">
        <v>6</v>
      </c>
      <c r="AJ172">
        <v>2024</v>
      </c>
    </row>
    <row r="173" spans="1:36" ht="33.75" customHeight="1" x14ac:dyDescent="0.3">
      <c r="A173" s="17" t="s">
        <v>401</v>
      </c>
      <c r="B173" s="26">
        <v>45671</v>
      </c>
      <c r="C173" s="5" t="s">
        <v>2</v>
      </c>
      <c r="D173" s="6" t="s">
        <v>402</v>
      </c>
      <c r="E173" s="7">
        <v>39</v>
      </c>
      <c r="F173" s="7" t="s">
        <v>43</v>
      </c>
      <c r="G173" s="7" t="s">
        <v>73</v>
      </c>
      <c r="H173" s="7" t="s">
        <v>65</v>
      </c>
      <c r="I173" s="7" t="str">
        <f>VLOOKUP(Table2[[#This Row],[Product]],Table4[#All],2,0)</f>
        <v>Sportswear</v>
      </c>
      <c r="J173" s="7">
        <v>2</v>
      </c>
      <c r="K173" s="7">
        <v>830</v>
      </c>
      <c r="L173" s="7">
        <v>0.05</v>
      </c>
      <c r="M173" s="7" t="s">
        <v>57</v>
      </c>
      <c r="N173" s="8" t="s">
        <v>48</v>
      </c>
      <c r="O173" s="4" t="str">
        <f>HLOOKUP(Table2[[#This Row],[Product]],lookUp!$A$20:$K$21,2,0)</f>
        <v>Sportswear</v>
      </c>
      <c r="P173" s="8" t="str">
        <f>_xlfn.XLOOKUP(Table2[[#This Row],[Product]],Table4[Product],Table4[Category])</f>
        <v>Sportswear</v>
      </c>
      <c r="Q173" s="6" t="s">
        <v>402</v>
      </c>
      <c r="R173" s="32" t="str">
        <f>LEFT(Table2[[#This Row],[Full Name2]], 3)</f>
        <v>Lat</v>
      </c>
      <c r="S173" s="7" t="str">
        <f>RIGHT(Table2[[#This Row],[Full Name2]],3)</f>
        <v>rsh</v>
      </c>
      <c r="T173" s="7" t="str">
        <f>MID(Table2[[#This Row],[Full Name2]],3,3)</f>
        <v>tas</v>
      </c>
      <c r="U173" s="7" t="str">
        <f>CONCATENATE(Table2[[#This Row],[Full Name2]]," - ",Table2[[#This Row],[Department]])</f>
        <v>Latasha Marsh - Kids</v>
      </c>
      <c r="V173" s="7" t="str">
        <f>_xlfn.TEXTJOIN(",",TRUE,Table2[[#This Row],[LEFT]],Table2[[#This Row],[MID]],Table2[[#This Row],[RIGHT]])</f>
        <v>Lat,tas,rsh</v>
      </c>
      <c r="W173" s="7" t="str">
        <f>UPPER(Table2[[#This Row],[MID]])</f>
        <v>TAS</v>
      </c>
      <c r="X173" s="7" t="str">
        <f>LOWER(Table2[[#This Row],[Full Name2]])</f>
        <v>latasha marsh</v>
      </c>
      <c r="Y173" s="7" t="str">
        <f>PROPER(Table2[[#This Row],[LOWER]])</f>
        <v>Latasha Marsh</v>
      </c>
      <c r="Z173" s="7" t="str">
        <f>TRIM(Table2[[#This Row],[City]])</f>
        <v>Tanta</v>
      </c>
      <c r="AA173" s="8">
        <f>LEN(Table2[[#This Row],[PROPER]])</f>
        <v>13</v>
      </c>
      <c r="AB173" s="5">
        <f t="shared" ca="1" si="6"/>
        <v>45776</v>
      </c>
      <c r="AC173" s="5">
        <f t="shared" si="7"/>
        <v>45671</v>
      </c>
      <c r="AD173" s="25">
        <f t="shared" ca="1" si="8"/>
        <v>45776.278505671296</v>
      </c>
      <c r="AE173" s="26">
        <f>EOMONTH(Table2[[#This Row],[Date]],1)</f>
        <v>45716</v>
      </c>
      <c r="AF173" s="11">
        <f>DATEDIF(Table2[[#This Row],[Date]],Table2[[#This Row],[EOMONTH]], "d")</f>
        <v>45</v>
      </c>
      <c r="AH173">
        <v>14</v>
      </c>
      <c r="AI173">
        <v>1</v>
      </c>
      <c r="AJ173">
        <v>2025</v>
      </c>
    </row>
    <row r="174" spans="1:36" ht="33.75" customHeight="1" x14ac:dyDescent="0.3">
      <c r="A174" s="17" t="s">
        <v>403</v>
      </c>
      <c r="B174" s="26">
        <v>45358</v>
      </c>
      <c r="C174" s="5" t="s">
        <v>6</v>
      </c>
      <c r="D174" s="6" t="s">
        <v>404</v>
      </c>
      <c r="E174" s="7">
        <v>40</v>
      </c>
      <c r="F174" s="7" t="s">
        <v>43</v>
      </c>
      <c r="G174" s="7" t="s">
        <v>60</v>
      </c>
      <c r="H174" s="7" t="s">
        <v>55</v>
      </c>
      <c r="I174" s="7" t="str">
        <f>VLOOKUP(Table2[[#This Row],[Product]],Table4[#All],2,0)</f>
        <v>Summer Wear</v>
      </c>
      <c r="J174" s="7">
        <v>3</v>
      </c>
      <c r="K174" s="7">
        <v>703</v>
      </c>
      <c r="L174" s="7">
        <v>0.15</v>
      </c>
      <c r="M174" s="7" t="s">
        <v>47</v>
      </c>
      <c r="N174" s="8" t="s">
        <v>48</v>
      </c>
      <c r="O174" s="4" t="str">
        <f>HLOOKUP(Table2[[#This Row],[Product]],lookUp!$A$20:$K$21,2,0)</f>
        <v>Summer Wear</v>
      </c>
      <c r="P174" s="8" t="str">
        <f>_xlfn.XLOOKUP(Table2[[#This Row],[Product]],Table4[Product],Table4[Category])</f>
        <v>Summer Wear</v>
      </c>
      <c r="Q174" s="6" t="s">
        <v>404</v>
      </c>
      <c r="R174" s="32" t="str">
        <f>LEFT(Table2[[#This Row],[Full Name2]], 3)</f>
        <v>She</v>
      </c>
      <c r="S174" s="7" t="str">
        <f>RIGHT(Table2[[#This Row],[Full Name2]],3)</f>
        <v>ood</v>
      </c>
      <c r="T174" s="7" t="str">
        <f>MID(Table2[[#This Row],[Full Name2]],3,3)</f>
        <v>err</v>
      </c>
      <c r="U174" s="7" t="str">
        <f>CONCATENATE(Table2[[#This Row],[Full Name2]]," - ",Table2[[#This Row],[Department]])</f>
        <v>Sherry Wood - Kids</v>
      </c>
      <c r="V174" s="7" t="str">
        <f>_xlfn.TEXTJOIN(",",TRUE,Table2[[#This Row],[LEFT]],Table2[[#This Row],[MID]],Table2[[#This Row],[RIGHT]])</f>
        <v>She,err,ood</v>
      </c>
      <c r="W174" s="7" t="str">
        <f>UPPER(Table2[[#This Row],[MID]])</f>
        <v>ERR</v>
      </c>
      <c r="X174" s="7" t="str">
        <f>LOWER(Table2[[#This Row],[Full Name2]])</f>
        <v>sherry wood</v>
      </c>
      <c r="Y174" s="7" t="str">
        <f>PROPER(Table2[[#This Row],[LOWER]])</f>
        <v>Sherry Wood</v>
      </c>
      <c r="Z174" s="7" t="str">
        <f>TRIM(Table2[[#This Row],[City]])</f>
        <v>Port Said</v>
      </c>
      <c r="AA174" s="8">
        <f>LEN(Table2[[#This Row],[PROPER]])</f>
        <v>11</v>
      </c>
      <c r="AB174" s="5">
        <f t="shared" ca="1" si="6"/>
        <v>45776</v>
      </c>
      <c r="AC174" s="5">
        <f t="shared" si="7"/>
        <v>45358</v>
      </c>
      <c r="AD174" s="25">
        <f t="shared" ca="1" si="8"/>
        <v>45776.278505671296</v>
      </c>
      <c r="AE174" s="26">
        <f>EOMONTH(Table2[[#This Row],[Date]],1)</f>
        <v>45412</v>
      </c>
      <c r="AF174" s="11">
        <f>DATEDIF(Table2[[#This Row],[Date]],Table2[[#This Row],[EOMONTH]], "d")</f>
        <v>54</v>
      </c>
      <c r="AH174">
        <v>7</v>
      </c>
      <c r="AI174">
        <v>3</v>
      </c>
      <c r="AJ174">
        <v>2024</v>
      </c>
    </row>
    <row r="175" spans="1:36" ht="33.75" customHeight="1" x14ac:dyDescent="0.3">
      <c r="A175" s="17" t="s">
        <v>405</v>
      </c>
      <c r="B175" s="26">
        <v>45406</v>
      </c>
      <c r="C175" s="5" t="s">
        <v>3</v>
      </c>
      <c r="D175" s="6" t="s">
        <v>406</v>
      </c>
      <c r="E175" s="7">
        <v>40</v>
      </c>
      <c r="F175" s="7" t="s">
        <v>43</v>
      </c>
      <c r="G175" s="7" t="s">
        <v>73</v>
      </c>
      <c r="H175" s="7" t="s">
        <v>45</v>
      </c>
      <c r="I175" s="7" t="str">
        <f>VLOOKUP(Table2[[#This Row],[Product]],Table4[#All],2,0)</f>
        <v>Sportswear</v>
      </c>
      <c r="J175" s="7">
        <v>1</v>
      </c>
      <c r="K175" s="7">
        <v>726</v>
      </c>
      <c r="L175" s="7">
        <v>0.2</v>
      </c>
      <c r="M175" s="7" t="s">
        <v>47</v>
      </c>
      <c r="N175" s="8" t="s">
        <v>40</v>
      </c>
      <c r="O175" s="4" t="str">
        <f>HLOOKUP(Table2[[#This Row],[Product]],lookUp!$A$20:$K$21,2,0)</f>
        <v>Sportswear</v>
      </c>
      <c r="P175" s="8" t="str">
        <f>_xlfn.XLOOKUP(Table2[[#This Row],[Product]],Table4[Product],Table4[Category])</f>
        <v>Sportswear</v>
      </c>
      <c r="Q175" s="6" t="s">
        <v>406</v>
      </c>
      <c r="R175" s="32" t="str">
        <f>LEFT(Table2[[#This Row],[Full Name2]], 3)</f>
        <v>Tyl</v>
      </c>
      <c r="S175" s="7" t="str">
        <f>RIGHT(Table2[[#This Row],[Full Name2]],3)</f>
        <v>ris</v>
      </c>
      <c r="T175" s="7" t="str">
        <f>MID(Table2[[#This Row],[Full Name2]],3,3)</f>
        <v>ler</v>
      </c>
      <c r="U175" s="7" t="str">
        <f>CONCATENATE(Table2[[#This Row],[Full Name2]]," - ",Table2[[#This Row],[Department]])</f>
        <v>Tyler Harris - Women</v>
      </c>
      <c r="V175" s="7" t="str">
        <f>_xlfn.TEXTJOIN(",",TRUE,Table2[[#This Row],[LEFT]],Table2[[#This Row],[MID]],Table2[[#This Row],[RIGHT]])</f>
        <v>Tyl,ler,ris</v>
      </c>
      <c r="W175" s="7" t="str">
        <f>UPPER(Table2[[#This Row],[MID]])</f>
        <v>LER</v>
      </c>
      <c r="X175" s="7" t="str">
        <f>LOWER(Table2[[#This Row],[Full Name2]])</f>
        <v>tyler harris</v>
      </c>
      <c r="Y175" s="7" t="str">
        <f>PROPER(Table2[[#This Row],[LOWER]])</f>
        <v>Tyler Harris</v>
      </c>
      <c r="Z175" s="7" t="str">
        <f>TRIM(Table2[[#This Row],[City]])</f>
        <v>Tanta</v>
      </c>
      <c r="AA175" s="8">
        <f>LEN(Table2[[#This Row],[PROPER]])</f>
        <v>12</v>
      </c>
      <c r="AB175" s="5">
        <f t="shared" ca="1" si="6"/>
        <v>45776</v>
      </c>
      <c r="AC175" s="5">
        <f t="shared" si="7"/>
        <v>45406</v>
      </c>
      <c r="AD175" s="25">
        <f t="shared" ca="1" si="8"/>
        <v>45776.278505671296</v>
      </c>
      <c r="AE175" s="26">
        <f>EOMONTH(Table2[[#This Row],[Date]],1)</f>
        <v>45443</v>
      </c>
      <c r="AF175" s="11">
        <f>DATEDIF(Table2[[#This Row],[Date]],Table2[[#This Row],[EOMONTH]], "d")</f>
        <v>37</v>
      </c>
      <c r="AH175">
        <v>24</v>
      </c>
      <c r="AI175">
        <v>4</v>
      </c>
      <c r="AJ175">
        <v>2024</v>
      </c>
    </row>
    <row r="176" spans="1:36" ht="33.75" customHeight="1" x14ac:dyDescent="0.3">
      <c r="A176" s="17" t="s">
        <v>407</v>
      </c>
      <c r="B176" s="26">
        <v>45448</v>
      </c>
      <c r="C176" s="5" t="s">
        <v>3</v>
      </c>
      <c r="D176" s="6" t="s">
        <v>408</v>
      </c>
      <c r="E176" s="7">
        <v>44</v>
      </c>
      <c r="F176" s="7" t="s">
        <v>43</v>
      </c>
      <c r="G176" s="7" t="s">
        <v>37</v>
      </c>
      <c r="H176" s="7" t="s">
        <v>45</v>
      </c>
      <c r="I176" s="7" t="str">
        <f>VLOOKUP(Table2[[#This Row],[Product]],Table4[#All],2,0)</f>
        <v>Sportswear</v>
      </c>
      <c r="J176" s="7">
        <v>2</v>
      </c>
      <c r="K176" s="7">
        <v>421</v>
      </c>
      <c r="L176" s="7">
        <v>0.15</v>
      </c>
      <c r="M176" s="7" t="s">
        <v>47</v>
      </c>
      <c r="N176" s="8" t="s">
        <v>40</v>
      </c>
      <c r="O176" s="4" t="str">
        <f>HLOOKUP(Table2[[#This Row],[Product]],lookUp!$A$20:$K$21,2,0)</f>
        <v>Sportswear</v>
      </c>
      <c r="P176" s="8" t="str">
        <f>_xlfn.XLOOKUP(Table2[[#This Row],[Product]],Table4[Product],Table4[Category])</f>
        <v>Sportswear</v>
      </c>
      <c r="Q176" s="6" t="s">
        <v>408</v>
      </c>
      <c r="R176" s="32" t="str">
        <f>LEFT(Table2[[#This Row],[Full Name2]], 3)</f>
        <v>Jos</v>
      </c>
      <c r="S176" s="7" t="str">
        <f>RIGHT(Table2[[#This Row],[Full Name2]],3)</f>
        <v>ith</v>
      </c>
      <c r="T176" s="7" t="str">
        <f>MID(Table2[[#This Row],[Full Name2]],3,3)</f>
        <v>shu</v>
      </c>
      <c r="U176" s="7" t="str">
        <f>CONCATENATE(Table2[[#This Row],[Full Name2]]," - ",Table2[[#This Row],[Department]])</f>
        <v>Joshua Smith - Women</v>
      </c>
      <c r="V176" s="7" t="str">
        <f>_xlfn.TEXTJOIN(",",TRUE,Table2[[#This Row],[LEFT]],Table2[[#This Row],[MID]],Table2[[#This Row],[RIGHT]])</f>
        <v>Jos,shu,ith</v>
      </c>
      <c r="W176" s="7" t="str">
        <f>UPPER(Table2[[#This Row],[MID]])</f>
        <v>SHU</v>
      </c>
      <c r="X176" s="7" t="str">
        <f>LOWER(Table2[[#This Row],[Full Name2]])</f>
        <v>joshua smith</v>
      </c>
      <c r="Y176" s="7" t="str">
        <f>PROPER(Table2[[#This Row],[LOWER]])</f>
        <v>Joshua Smith</v>
      </c>
      <c r="Z176" s="7" t="str">
        <f>TRIM(Table2[[#This Row],[City]])</f>
        <v>Hurghada</v>
      </c>
      <c r="AA176" s="8">
        <f>LEN(Table2[[#This Row],[PROPER]])</f>
        <v>12</v>
      </c>
      <c r="AB176" s="5">
        <f t="shared" ca="1" si="6"/>
        <v>45776</v>
      </c>
      <c r="AC176" s="5">
        <f t="shared" si="7"/>
        <v>45448</v>
      </c>
      <c r="AD176" s="25">
        <f t="shared" ca="1" si="8"/>
        <v>45776.278505671296</v>
      </c>
      <c r="AE176" s="26">
        <f>EOMONTH(Table2[[#This Row],[Date]],1)</f>
        <v>45504</v>
      </c>
      <c r="AF176" s="11">
        <f>DATEDIF(Table2[[#This Row],[Date]],Table2[[#This Row],[EOMONTH]], "d")</f>
        <v>56</v>
      </c>
      <c r="AH176">
        <v>5</v>
      </c>
      <c r="AI176">
        <v>6</v>
      </c>
      <c r="AJ176">
        <v>2024</v>
      </c>
    </row>
    <row r="177" spans="1:36" ht="33.75" customHeight="1" x14ac:dyDescent="0.3">
      <c r="A177" s="17" t="s">
        <v>409</v>
      </c>
      <c r="B177" s="26">
        <v>45615</v>
      </c>
      <c r="C177" s="5" t="s">
        <v>2</v>
      </c>
      <c r="D177" s="6" t="s">
        <v>410</v>
      </c>
      <c r="E177" s="7">
        <v>59</v>
      </c>
      <c r="F177" s="7" t="s">
        <v>43</v>
      </c>
      <c r="G177" s="7" t="s">
        <v>44</v>
      </c>
      <c r="H177" s="7" t="s">
        <v>74</v>
      </c>
      <c r="I177" s="7" t="str">
        <f>VLOOKUP(Table2[[#This Row],[Product]],Table4[#All],2,0)</f>
        <v>Formal Wear</v>
      </c>
      <c r="J177" s="7">
        <v>3</v>
      </c>
      <c r="K177" s="7">
        <v>676</v>
      </c>
      <c r="L177" s="7">
        <v>0</v>
      </c>
      <c r="M177" s="7" t="s">
        <v>57</v>
      </c>
      <c r="N177" s="8" t="s">
        <v>40</v>
      </c>
      <c r="O177" s="4" t="str">
        <f>HLOOKUP(Table2[[#This Row],[Product]],lookUp!$A$20:$K$21,2,0)</f>
        <v>Formal Wear</v>
      </c>
      <c r="P177" s="8" t="str">
        <f>_xlfn.XLOOKUP(Table2[[#This Row],[Product]],Table4[Product],Table4[Category])</f>
        <v>Formal Wear</v>
      </c>
      <c r="Q177" s="6" t="s">
        <v>410</v>
      </c>
      <c r="R177" s="32" t="str">
        <f>LEFT(Table2[[#This Row],[Full Name2]], 3)</f>
        <v>Ric</v>
      </c>
      <c r="S177" s="7" t="str">
        <f>RIGHT(Table2[[#This Row],[Full Name2]],3)</f>
        <v>ath</v>
      </c>
      <c r="T177" s="7" t="str">
        <f>MID(Table2[[#This Row],[Full Name2]],3,3)</f>
        <v>cha</v>
      </c>
      <c r="U177" s="7" t="str">
        <f>CONCATENATE(Table2[[#This Row],[Full Name2]]," - ",Table2[[#This Row],[Department]])</f>
        <v>Richard Mcgrath - Women</v>
      </c>
      <c r="V177" s="7" t="str">
        <f>_xlfn.TEXTJOIN(",",TRUE,Table2[[#This Row],[LEFT]],Table2[[#This Row],[MID]],Table2[[#This Row],[RIGHT]])</f>
        <v>Ric,cha,ath</v>
      </c>
      <c r="W177" s="7" t="str">
        <f>UPPER(Table2[[#This Row],[MID]])</f>
        <v>CHA</v>
      </c>
      <c r="X177" s="7" t="str">
        <f>LOWER(Table2[[#This Row],[Full Name2]])</f>
        <v>richard mcgrath</v>
      </c>
      <c r="Y177" s="7" t="str">
        <f>PROPER(Table2[[#This Row],[LOWER]])</f>
        <v>Richard Mcgrath</v>
      </c>
      <c r="Z177" s="7" t="str">
        <f>TRIM(Table2[[#This Row],[City]])</f>
        <v>Alexandria</v>
      </c>
      <c r="AA177" s="8">
        <f>LEN(Table2[[#This Row],[PROPER]])</f>
        <v>15</v>
      </c>
      <c r="AB177" s="5">
        <f t="shared" ca="1" si="6"/>
        <v>45776</v>
      </c>
      <c r="AC177" s="5">
        <f t="shared" si="7"/>
        <v>45615</v>
      </c>
      <c r="AD177" s="25">
        <f t="shared" ca="1" si="8"/>
        <v>45776.278505671296</v>
      </c>
      <c r="AE177" s="26">
        <f>EOMONTH(Table2[[#This Row],[Date]],1)</f>
        <v>45657</v>
      </c>
      <c r="AF177" s="11">
        <f>DATEDIF(Table2[[#This Row],[Date]],Table2[[#This Row],[EOMONTH]], "d")</f>
        <v>42</v>
      </c>
      <c r="AH177">
        <v>19</v>
      </c>
      <c r="AI177">
        <v>11</v>
      </c>
      <c r="AJ177">
        <v>2024</v>
      </c>
    </row>
    <row r="178" spans="1:36" ht="33.75" customHeight="1" x14ac:dyDescent="0.3">
      <c r="A178" s="17" t="s">
        <v>411</v>
      </c>
      <c r="B178" s="26">
        <v>45558</v>
      </c>
      <c r="C178" s="5" t="s">
        <v>4</v>
      </c>
      <c r="D178" s="6" t="s">
        <v>412</v>
      </c>
      <c r="E178" s="7">
        <v>24</v>
      </c>
      <c r="F178" s="7" t="s">
        <v>43</v>
      </c>
      <c r="G178" s="7" t="s">
        <v>44</v>
      </c>
      <c r="H178" s="7" t="s">
        <v>74</v>
      </c>
      <c r="I178" s="7" t="str">
        <f>VLOOKUP(Table2[[#This Row],[Product]],Table4[#All],2,0)</f>
        <v>Formal Wear</v>
      </c>
      <c r="J178" s="7">
        <v>4</v>
      </c>
      <c r="K178" s="7">
        <v>262</v>
      </c>
      <c r="L178" s="7">
        <v>0.2</v>
      </c>
      <c r="M178" s="7" t="s">
        <v>57</v>
      </c>
      <c r="N178" s="8" t="s">
        <v>34</v>
      </c>
      <c r="O178" s="4" t="str">
        <f>HLOOKUP(Table2[[#This Row],[Product]],lookUp!$A$20:$K$21,2,0)</f>
        <v>Formal Wear</v>
      </c>
      <c r="P178" s="8" t="str">
        <f>_xlfn.XLOOKUP(Table2[[#This Row],[Product]],Table4[Product],Table4[Category])</f>
        <v>Formal Wear</v>
      </c>
      <c r="Q178" s="6" t="s">
        <v>412</v>
      </c>
      <c r="R178" s="32" t="str">
        <f>LEFT(Table2[[#This Row],[Full Name2]], 3)</f>
        <v>Pau</v>
      </c>
      <c r="S178" s="7" t="str">
        <f>RIGHT(Table2[[#This Row],[Full Name2]],3)</f>
        <v>man</v>
      </c>
      <c r="T178" s="7" t="str">
        <f>MID(Table2[[#This Row],[Full Name2]],3,3)</f>
        <v xml:space="preserve">ul </v>
      </c>
      <c r="U178" s="7" t="str">
        <f>CONCATENATE(Table2[[#This Row],[Full Name2]]," - ",Table2[[#This Row],[Department]])</f>
        <v>Paul Guzman - Men</v>
      </c>
      <c r="V178" s="7" t="str">
        <f>_xlfn.TEXTJOIN(",",TRUE,Table2[[#This Row],[LEFT]],Table2[[#This Row],[MID]],Table2[[#This Row],[RIGHT]])</f>
        <v>Pau,ul ,man</v>
      </c>
      <c r="W178" s="7" t="str">
        <f>UPPER(Table2[[#This Row],[MID]])</f>
        <v xml:space="preserve">UL </v>
      </c>
      <c r="X178" s="7" t="str">
        <f>LOWER(Table2[[#This Row],[Full Name2]])</f>
        <v>paul guzman</v>
      </c>
      <c r="Y178" s="7" t="str">
        <f>PROPER(Table2[[#This Row],[LOWER]])</f>
        <v>Paul Guzman</v>
      </c>
      <c r="Z178" s="7" t="str">
        <f>TRIM(Table2[[#This Row],[City]])</f>
        <v>Alexandria</v>
      </c>
      <c r="AA178" s="8">
        <f>LEN(Table2[[#This Row],[PROPER]])</f>
        <v>11</v>
      </c>
      <c r="AB178" s="5">
        <f t="shared" ca="1" si="6"/>
        <v>45776</v>
      </c>
      <c r="AC178" s="5">
        <f t="shared" si="7"/>
        <v>45558</v>
      </c>
      <c r="AD178" s="25">
        <f t="shared" ca="1" si="8"/>
        <v>45776.278505671296</v>
      </c>
      <c r="AE178" s="26">
        <f>EOMONTH(Table2[[#This Row],[Date]],1)</f>
        <v>45596</v>
      </c>
      <c r="AF178" s="11">
        <f>DATEDIF(Table2[[#This Row],[Date]],Table2[[#This Row],[EOMONTH]], "d")</f>
        <v>38</v>
      </c>
      <c r="AH178">
        <v>23</v>
      </c>
      <c r="AI178">
        <v>9</v>
      </c>
      <c r="AJ178">
        <v>2024</v>
      </c>
    </row>
    <row r="179" spans="1:36" ht="33.75" customHeight="1" x14ac:dyDescent="0.3">
      <c r="A179" s="17" t="s">
        <v>413</v>
      </c>
      <c r="B179" s="26">
        <v>45713</v>
      </c>
      <c r="C179" s="5" t="s">
        <v>2</v>
      </c>
      <c r="D179" s="6" t="s">
        <v>414</v>
      </c>
      <c r="E179" s="7">
        <v>56</v>
      </c>
      <c r="F179" s="7" t="s">
        <v>29</v>
      </c>
      <c r="G179" s="7" t="s">
        <v>60</v>
      </c>
      <c r="H179" s="7" t="s">
        <v>31</v>
      </c>
      <c r="I179" s="7" t="str">
        <f>VLOOKUP(Table2[[#This Row],[Product]],Table4[#All],2,0)</f>
        <v>Winter Wear</v>
      </c>
      <c r="J179" s="7">
        <v>4</v>
      </c>
      <c r="K179" s="7">
        <v>161</v>
      </c>
      <c r="L179" s="7">
        <v>0.05</v>
      </c>
      <c r="M179" s="7" t="s">
        <v>47</v>
      </c>
      <c r="N179" s="8" t="s">
        <v>40</v>
      </c>
      <c r="O179" s="4" t="str">
        <f>HLOOKUP(Table2[[#This Row],[Product]],lookUp!$A$20:$K$21,2,0)</f>
        <v>Winter Wear</v>
      </c>
      <c r="P179" s="8" t="str">
        <f>_xlfn.XLOOKUP(Table2[[#This Row],[Product]],Table4[Product],Table4[Category])</f>
        <v>Winter Wear</v>
      </c>
      <c r="Q179" s="6" t="s">
        <v>414</v>
      </c>
      <c r="R179" s="32" t="str">
        <f>LEFT(Table2[[#This Row],[Full Name2]], 3)</f>
        <v>Tim</v>
      </c>
      <c r="S179" s="7" t="str">
        <f>RIGHT(Table2[[#This Row],[Full Name2]],3)</f>
        <v>ell</v>
      </c>
      <c r="T179" s="7" t="str">
        <f>MID(Table2[[#This Row],[Full Name2]],3,3)</f>
        <v>mot</v>
      </c>
      <c r="U179" s="7" t="str">
        <f>CONCATENATE(Table2[[#This Row],[Full Name2]]," - ",Table2[[#This Row],[Department]])</f>
        <v>Timothy Mitchell - Women</v>
      </c>
      <c r="V179" s="7" t="str">
        <f>_xlfn.TEXTJOIN(",",TRUE,Table2[[#This Row],[LEFT]],Table2[[#This Row],[MID]],Table2[[#This Row],[RIGHT]])</f>
        <v>Tim,mot,ell</v>
      </c>
      <c r="W179" s="7" t="str">
        <f>UPPER(Table2[[#This Row],[MID]])</f>
        <v>MOT</v>
      </c>
      <c r="X179" s="7" t="str">
        <f>LOWER(Table2[[#This Row],[Full Name2]])</f>
        <v>timothy mitchell</v>
      </c>
      <c r="Y179" s="7" t="str">
        <f>PROPER(Table2[[#This Row],[LOWER]])</f>
        <v>Timothy Mitchell</v>
      </c>
      <c r="Z179" s="7" t="str">
        <f>TRIM(Table2[[#This Row],[City]])</f>
        <v>Port Said</v>
      </c>
      <c r="AA179" s="8">
        <f>LEN(Table2[[#This Row],[PROPER]])</f>
        <v>16</v>
      </c>
      <c r="AB179" s="5">
        <f t="shared" ca="1" si="6"/>
        <v>45776</v>
      </c>
      <c r="AC179" s="5">
        <f t="shared" si="7"/>
        <v>45713</v>
      </c>
      <c r="AD179" s="25">
        <f t="shared" ca="1" si="8"/>
        <v>45776.278505671296</v>
      </c>
      <c r="AE179" s="26">
        <f>EOMONTH(Table2[[#This Row],[Date]],1)</f>
        <v>45747</v>
      </c>
      <c r="AF179" s="11">
        <f>DATEDIF(Table2[[#This Row],[Date]],Table2[[#This Row],[EOMONTH]], "d")</f>
        <v>34</v>
      </c>
      <c r="AH179">
        <v>25</v>
      </c>
      <c r="AI179">
        <v>2</v>
      </c>
      <c r="AJ179">
        <v>2025</v>
      </c>
    </row>
    <row r="180" spans="1:36" ht="33.75" customHeight="1" x14ac:dyDescent="0.3">
      <c r="A180" s="17" t="s">
        <v>415</v>
      </c>
      <c r="B180" s="26">
        <v>45392</v>
      </c>
      <c r="C180" s="5" t="s">
        <v>3</v>
      </c>
      <c r="D180" s="6" t="s">
        <v>416</v>
      </c>
      <c r="E180" s="7">
        <v>52</v>
      </c>
      <c r="F180" s="7" t="s">
        <v>29</v>
      </c>
      <c r="G180" s="7" t="s">
        <v>103</v>
      </c>
      <c r="H180" s="7" t="s">
        <v>84</v>
      </c>
      <c r="I180" s="7" t="str">
        <f>VLOOKUP(Table2[[#This Row],[Product]],Table4[#All],2,0)</f>
        <v>Fashion Accessories</v>
      </c>
      <c r="J180" s="7">
        <v>4</v>
      </c>
      <c r="K180" s="7">
        <v>784</v>
      </c>
      <c r="L180" s="7">
        <v>0.2</v>
      </c>
      <c r="M180" s="7" t="s">
        <v>33</v>
      </c>
      <c r="N180" s="8" t="s">
        <v>34</v>
      </c>
      <c r="O180" s="4" t="str">
        <f>HLOOKUP(Table2[[#This Row],[Product]],lookUp!$A$20:$K$21,2,0)</f>
        <v>Fashion Accessories</v>
      </c>
      <c r="P180" s="8" t="str">
        <f>_xlfn.XLOOKUP(Table2[[#This Row],[Product]],Table4[Product],Table4[Category])</f>
        <v>Fashion Accessories</v>
      </c>
      <c r="Q180" s="6" t="s">
        <v>416</v>
      </c>
      <c r="R180" s="32" t="str">
        <f>LEFT(Table2[[#This Row],[Full Name2]], 3)</f>
        <v>Kar</v>
      </c>
      <c r="S180" s="7" t="str">
        <f>RIGHT(Table2[[#This Row],[Full Name2]],3)</f>
        <v>ane</v>
      </c>
      <c r="T180" s="7" t="str">
        <f>MID(Table2[[#This Row],[Full Name2]],3,3)</f>
        <v xml:space="preserve">ra </v>
      </c>
      <c r="U180" s="7" t="str">
        <f>CONCATENATE(Table2[[#This Row],[Full Name2]]," - ",Table2[[#This Row],[Department]])</f>
        <v>Kara Kane - Men</v>
      </c>
      <c r="V180" s="7" t="str">
        <f>_xlfn.TEXTJOIN(",",TRUE,Table2[[#This Row],[LEFT]],Table2[[#This Row],[MID]],Table2[[#This Row],[RIGHT]])</f>
        <v>Kar,ra ,ane</v>
      </c>
      <c r="W180" s="7" t="str">
        <f>UPPER(Table2[[#This Row],[MID]])</f>
        <v xml:space="preserve">RA </v>
      </c>
      <c r="X180" s="7" t="str">
        <f>LOWER(Table2[[#This Row],[Full Name2]])</f>
        <v>kara kane</v>
      </c>
      <c r="Y180" s="7" t="str">
        <f>PROPER(Table2[[#This Row],[LOWER]])</f>
        <v>Kara Kane</v>
      </c>
      <c r="Z180" s="7" t="str">
        <f>TRIM(Table2[[#This Row],[City]])</f>
        <v>Sharm El-Sheikh</v>
      </c>
      <c r="AA180" s="8">
        <f>LEN(Table2[[#This Row],[PROPER]])</f>
        <v>9</v>
      </c>
      <c r="AB180" s="5">
        <f t="shared" ca="1" si="6"/>
        <v>45776</v>
      </c>
      <c r="AC180" s="5">
        <f t="shared" si="7"/>
        <v>45392</v>
      </c>
      <c r="AD180" s="25">
        <f t="shared" ca="1" si="8"/>
        <v>45776.278505671296</v>
      </c>
      <c r="AE180" s="26">
        <f>EOMONTH(Table2[[#This Row],[Date]],1)</f>
        <v>45443</v>
      </c>
      <c r="AF180" s="11">
        <f>DATEDIF(Table2[[#This Row],[Date]],Table2[[#This Row],[EOMONTH]], "d")</f>
        <v>51</v>
      </c>
      <c r="AH180">
        <v>10</v>
      </c>
      <c r="AI180">
        <v>4</v>
      </c>
      <c r="AJ180">
        <v>2024</v>
      </c>
    </row>
    <row r="181" spans="1:36" ht="33.75" customHeight="1" x14ac:dyDescent="0.3">
      <c r="A181" s="17" t="s">
        <v>417</v>
      </c>
      <c r="B181" s="26">
        <v>45694</v>
      </c>
      <c r="C181" s="5" t="s">
        <v>6</v>
      </c>
      <c r="D181" s="6" t="s">
        <v>418</v>
      </c>
      <c r="E181" s="7">
        <v>60</v>
      </c>
      <c r="F181" s="7" t="s">
        <v>29</v>
      </c>
      <c r="G181" s="7" t="s">
        <v>60</v>
      </c>
      <c r="H181" s="7" t="s">
        <v>100</v>
      </c>
      <c r="I181" s="7" t="str">
        <f>VLOOKUP(Table2[[#This Row],[Product]],Table4[#All],2,0)</f>
        <v>Formal Wear</v>
      </c>
      <c r="J181" s="7">
        <v>4</v>
      </c>
      <c r="K181" s="7">
        <v>1134</v>
      </c>
      <c r="L181" s="7">
        <v>0.2</v>
      </c>
      <c r="M181" s="7" t="s">
        <v>57</v>
      </c>
      <c r="N181" s="8" t="s">
        <v>34</v>
      </c>
      <c r="O181" s="4" t="str">
        <f>HLOOKUP(Table2[[#This Row],[Product]],lookUp!$A$20:$K$21,2,0)</f>
        <v>Formal Wear</v>
      </c>
      <c r="P181" s="8" t="str">
        <f>_xlfn.XLOOKUP(Table2[[#This Row],[Product]],Table4[Product],Table4[Category])</f>
        <v>Formal Wear</v>
      </c>
      <c r="Q181" s="6" t="s">
        <v>418</v>
      </c>
      <c r="R181" s="32" t="str">
        <f>LEFT(Table2[[#This Row],[Full Name2]], 3)</f>
        <v>Ste</v>
      </c>
      <c r="S181" s="7" t="str">
        <f>RIGHT(Table2[[#This Row],[Full Name2]],3)</f>
        <v>own</v>
      </c>
      <c r="T181" s="7" t="str">
        <f>MID(Table2[[#This Row],[Full Name2]],3,3)</f>
        <v>eph</v>
      </c>
      <c r="U181" s="7" t="str">
        <f>CONCATENATE(Table2[[#This Row],[Full Name2]]," - ",Table2[[#This Row],[Department]])</f>
        <v>Stephen Brown - Men</v>
      </c>
      <c r="V181" s="7" t="str">
        <f>_xlfn.TEXTJOIN(",",TRUE,Table2[[#This Row],[LEFT]],Table2[[#This Row],[MID]],Table2[[#This Row],[RIGHT]])</f>
        <v>Ste,eph,own</v>
      </c>
      <c r="W181" s="7" t="str">
        <f>UPPER(Table2[[#This Row],[MID]])</f>
        <v>EPH</v>
      </c>
      <c r="X181" s="7" t="str">
        <f>LOWER(Table2[[#This Row],[Full Name2]])</f>
        <v>stephen brown</v>
      </c>
      <c r="Y181" s="7" t="str">
        <f>PROPER(Table2[[#This Row],[LOWER]])</f>
        <v>Stephen Brown</v>
      </c>
      <c r="Z181" s="7" t="str">
        <f>TRIM(Table2[[#This Row],[City]])</f>
        <v>Port Said</v>
      </c>
      <c r="AA181" s="8">
        <f>LEN(Table2[[#This Row],[PROPER]])</f>
        <v>13</v>
      </c>
      <c r="AB181" s="5">
        <f t="shared" ca="1" si="6"/>
        <v>45776</v>
      </c>
      <c r="AC181" s="5">
        <f t="shared" si="7"/>
        <v>45694</v>
      </c>
      <c r="AD181" s="25">
        <f t="shared" ca="1" si="8"/>
        <v>45776.278505671296</v>
      </c>
      <c r="AE181" s="26">
        <f>EOMONTH(Table2[[#This Row],[Date]],1)</f>
        <v>45747</v>
      </c>
      <c r="AF181" s="11">
        <f>DATEDIF(Table2[[#This Row],[Date]],Table2[[#This Row],[EOMONTH]], "d")</f>
        <v>53</v>
      </c>
      <c r="AH181">
        <v>6</v>
      </c>
      <c r="AI181">
        <v>2</v>
      </c>
      <c r="AJ181">
        <v>2025</v>
      </c>
    </row>
    <row r="182" spans="1:36" ht="33.75" customHeight="1" x14ac:dyDescent="0.3">
      <c r="A182" s="17" t="s">
        <v>419</v>
      </c>
      <c r="B182" s="26">
        <v>45459</v>
      </c>
      <c r="C182" s="5" t="s">
        <v>1</v>
      </c>
      <c r="D182" s="6" t="s">
        <v>420</v>
      </c>
      <c r="E182" s="7">
        <v>55</v>
      </c>
      <c r="F182" s="7" t="s">
        <v>29</v>
      </c>
      <c r="G182" s="7" t="s">
        <v>81</v>
      </c>
      <c r="H182" s="7" t="s">
        <v>45</v>
      </c>
      <c r="I182" s="7" t="str">
        <f>VLOOKUP(Table2[[#This Row],[Product]],Table4[#All],2,0)</f>
        <v>Sportswear</v>
      </c>
      <c r="J182" s="7">
        <v>5</v>
      </c>
      <c r="K182" s="7">
        <v>528</v>
      </c>
      <c r="L182" s="7">
        <v>0.15</v>
      </c>
      <c r="M182" s="7" t="s">
        <v>33</v>
      </c>
      <c r="N182" s="8" t="s">
        <v>34</v>
      </c>
      <c r="O182" s="4" t="str">
        <f>HLOOKUP(Table2[[#This Row],[Product]],lookUp!$A$20:$K$21,2,0)</f>
        <v>Sportswear</v>
      </c>
      <c r="P182" s="8" t="str">
        <f>_xlfn.XLOOKUP(Table2[[#This Row],[Product]],Table4[Product],Table4[Category])</f>
        <v>Sportswear</v>
      </c>
      <c r="Q182" s="6" t="s">
        <v>420</v>
      </c>
      <c r="R182" s="32" t="str">
        <f>LEFT(Table2[[#This Row],[Full Name2]], 3)</f>
        <v>Jef</v>
      </c>
      <c r="S182" s="7" t="str">
        <f>RIGHT(Table2[[#This Row],[Full Name2]],3)</f>
        <v>eks</v>
      </c>
      <c r="T182" s="7" t="str">
        <f>MID(Table2[[#This Row],[Full Name2]],3,3)</f>
        <v>ffr</v>
      </c>
      <c r="U182" s="7" t="str">
        <f>CONCATENATE(Table2[[#This Row],[Full Name2]]," - ",Table2[[#This Row],[Department]])</f>
        <v>Jeffrey Weeks - Men</v>
      </c>
      <c r="V182" s="7" t="str">
        <f>_xlfn.TEXTJOIN(",",TRUE,Table2[[#This Row],[LEFT]],Table2[[#This Row],[MID]],Table2[[#This Row],[RIGHT]])</f>
        <v>Jef,ffr,eks</v>
      </c>
      <c r="W182" s="7" t="str">
        <f>UPPER(Table2[[#This Row],[MID]])</f>
        <v>FFR</v>
      </c>
      <c r="X182" s="7" t="str">
        <f>LOWER(Table2[[#This Row],[Full Name2]])</f>
        <v>jeffrey weeks</v>
      </c>
      <c r="Y182" s="7" t="str">
        <f>PROPER(Table2[[#This Row],[LOWER]])</f>
        <v>Jeffrey Weeks</v>
      </c>
      <c r="Z182" s="7" t="str">
        <f>TRIM(Table2[[#This Row],[City]])</f>
        <v>Asyut</v>
      </c>
      <c r="AA182" s="8">
        <f>LEN(Table2[[#This Row],[PROPER]])</f>
        <v>13</v>
      </c>
      <c r="AB182" s="5">
        <f t="shared" ca="1" si="6"/>
        <v>45776</v>
      </c>
      <c r="AC182" s="5">
        <f t="shared" si="7"/>
        <v>45459</v>
      </c>
      <c r="AD182" s="25">
        <f t="shared" ca="1" si="8"/>
        <v>45776.278505671296</v>
      </c>
      <c r="AE182" s="26">
        <f>EOMONTH(Table2[[#This Row],[Date]],1)</f>
        <v>45504</v>
      </c>
      <c r="AF182" s="11">
        <f>DATEDIF(Table2[[#This Row],[Date]],Table2[[#This Row],[EOMONTH]], "d")</f>
        <v>45</v>
      </c>
      <c r="AH182">
        <v>16</v>
      </c>
      <c r="AI182">
        <v>6</v>
      </c>
      <c r="AJ182">
        <v>2024</v>
      </c>
    </row>
    <row r="183" spans="1:36" ht="33.75" customHeight="1" x14ac:dyDescent="0.3">
      <c r="A183" s="17" t="s">
        <v>421</v>
      </c>
      <c r="B183" s="26">
        <v>45438</v>
      </c>
      <c r="C183" s="5" t="s">
        <v>1</v>
      </c>
      <c r="D183" s="6" t="s">
        <v>422</v>
      </c>
      <c r="E183" s="7">
        <v>56</v>
      </c>
      <c r="F183" s="7" t="s">
        <v>43</v>
      </c>
      <c r="G183" s="7" t="s">
        <v>37</v>
      </c>
      <c r="H183" s="7" t="s">
        <v>61</v>
      </c>
      <c r="I183" s="7" t="str">
        <f>VLOOKUP(Table2[[#This Row],[Product]],Table4[#All],2,0)</f>
        <v>Casual Wear</v>
      </c>
      <c r="J183" s="7">
        <v>4</v>
      </c>
      <c r="K183" s="7">
        <v>1042</v>
      </c>
      <c r="L183" s="7">
        <v>0</v>
      </c>
      <c r="M183" s="7" t="s">
        <v>47</v>
      </c>
      <c r="N183" s="8" t="s">
        <v>34</v>
      </c>
      <c r="O183" s="4" t="str">
        <f>HLOOKUP(Table2[[#This Row],[Product]],lookUp!$A$20:$K$21,2,0)</f>
        <v>Casual Wear</v>
      </c>
      <c r="P183" s="8" t="str">
        <f>_xlfn.XLOOKUP(Table2[[#This Row],[Product]],Table4[Product],Table4[Category])</f>
        <v>Casual Wear</v>
      </c>
      <c r="Q183" s="6" t="s">
        <v>422</v>
      </c>
      <c r="R183" s="32" t="str">
        <f>LEFT(Table2[[#This Row],[Full Name2]], 3)</f>
        <v>Cha</v>
      </c>
      <c r="S183" s="7" t="str">
        <f>RIGHT(Table2[[#This Row],[Full Name2]],3)</f>
        <v>ick</v>
      </c>
      <c r="T183" s="7" t="str">
        <f>MID(Table2[[#This Row],[Full Name2]],3,3)</f>
        <v>arl</v>
      </c>
      <c r="U183" s="7" t="str">
        <f>CONCATENATE(Table2[[#This Row],[Full Name2]]," - ",Table2[[#This Row],[Department]])</f>
        <v>Charles Mccormick - Men</v>
      </c>
      <c r="V183" s="7" t="str">
        <f>_xlfn.TEXTJOIN(",",TRUE,Table2[[#This Row],[LEFT]],Table2[[#This Row],[MID]],Table2[[#This Row],[RIGHT]])</f>
        <v>Cha,arl,ick</v>
      </c>
      <c r="W183" s="7" t="str">
        <f>UPPER(Table2[[#This Row],[MID]])</f>
        <v>ARL</v>
      </c>
      <c r="X183" s="7" t="str">
        <f>LOWER(Table2[[#This Row],[Full Name2]])</f>
        <v>charles mccormick</v>
      </c>
      <c r="Y183" s="7" t="str">
        <f>PROPER(Table2[[#This Row],[LOWER]])</f>
        <v>Charles Mccormick</v>
      </c>
      <c r="Z183" s="7" t="str">
        <f>TRIM(Table2[[#This Row],[City]])</f>
        <v>Hurghada</v>
      </c>
      <c r="AA183" s="8">
        <f>LEN(Table2[[#This Row],[PROPER]])</f>
        <v>17</v>
      </c>
      <c r="AB183" s="5">
        <f t="shared" ca="1" si="6"/>
        <v>45776</v>
      </c>
      <c r="AC183" s="5">
        <f t="shared" si="7"/>
        <v>45438</v>
      </c>
      <c r="AD183" s="25">
        <f t="shared" ca="1" si="8"/>
        <v>45776.278505671296</v>
      </c>
      <c r="AE183" s="26">
        <f>EOMONTH(Table2[[#This Row],[Date]],1)</f>
        <v>45473</v>
      </c>
      <c r="AF183" s="11">
        <f>DATEDIF(Table2[[#This Row],[Date]],Table2[[#This Row],[EOMONTH]], "d")</f>
        <v>35</v>
      </c>
      <c r="AH183">
        <v>26</v>
      </c>
      <c r="AI183">
        <v>5</v>
      </c>
      <c r="AJ183">
        <v>2024</v>
      </c>
    </row>
    <row r="184" spans="1:36" ht="33.75" customHeight="1" x14ac:dyDescent="0.3">
      <c r="A184" s="17" t="s">
        <v>423</v>
      </c>
      <c r="B184" s="26">
        <v>45517</v>
      </c>
      <c r="C184" s="5" t="s">
        <v>2</v>
      </c>
      <c r="D184" s="6" t="s">
        <v>424</v>
      </c>
      <c r="E184" s="7">
        <v>20</v>
      </c>
      <c r="F184" s="7" t="s">
        <v>29</v>
      </c>
      <c r="G184" s="7" t="s">
        <v>60</v>
      </c>
      <c r="H184" s="7" t="s">
        <v>45</v>
      </c>
      <c r="I184" s="7" t="str">
        <f>VLOOKUP(Table2[[#This Row],[Product]],Table4[#All],2,0)</f>
        <v>Sportswear</v>
      </c>
      <c r="J184" s="7">
        <v>3</v>
      </c>
      <c r="K184" s="7">
        <v>1035</v>
      </c>
      <c r="L184" s="7">
        <v>0.15</v>
      </c>
      <c r="M184" s="7" t="s">
        <v>57</v>
      </c>
      <c r="N184" s="8" t="s">
        <v>48</v>
      </c>
      <c r="O184" s="4" t="str">
        <f>HLOOKUP(Table2[[#This Row],[Product]],lookUp!$A$20:$K$21,2,0)</f>
        <v>Sportswear</v>
      </c>
      <c r="P184" s="8" t="str">
        <f>_xlfn.XLOOKUP(Table2[[#This Row],[Product]],Table4[Product],Table4[Category])</f>
        <v>Sportswear</v>
      </c>
      <c r="Q184" s="6" t="s">
        <v>424</v>
      </c>
      <c r="R184" s="32" t="str">
        <f>LEFT(Table2[[#This Row],[Full Name2]], 3)</f>
        <v>Dou</v>
      </c>
      <c r="S184" s="7" t="str">
        <f>RIGHT(Table2[[#This Row],[Full Name2]],3)</f>
        <v>ker</v>
      </c>
      <c r="T184" s="7" t="str">
        <f>MID(Table2[[#This Row],[Full Name2]],3,3)</f>
        <v>ugl</v>
      </c>
      <c r="U184" s="7" t="str">
        <f>CONCATENATE(Table2[[#This Row],[Full Name2]]," - ",Table2[[#This Row],[Department]])</f>
        <v>Douglas Walker - Kids</v>
      </c>
      <c r="V184" s="7" t="str">
        <f>_xlfn.TEXTJOIN(",",TRUE,Table2[[#This Row],[LEFT]],Table2[[#This Row],[MID]],Table2[[#This Row],[RIGHT]])</f>
        <v>Dou,ugl,ker</v>
      </c>
      <c r="W184" s="7" t="str">
        <f>UPPER(Table2[[#This Row],[MID]])</f>
        <v>UGL</v>
      </c>
      <c r="X184" s="7" t="str">
        <f>LOWER(Table2[[#This Row],[Full Name2]])</f>
        <v>douglas walker</v>
      </c>
      <c r="Y184" s="7" t="str">
        <f>PROPER(Table2[[#This Row],[LOWER]])</f>
        <v>Douglas Walker</v>
      </c>
      <c r="Z184" s="7" t="str">
        <f>TRIM(Table2[[#This Row],[City]])</f>
        <v>Port Said</v>
      </c>
      <c r="AA184" s="8">
        <f>LEN(Table2[[#This Row],[PROPER]])</f>
        <v>14</v>
      </c>
      <c r="AB184" s="5">
        <f t="shared" ca="1" si="6"/>
        <v>45776</v>
      </c>
      <c r="AC184" s="5">
        <f t="shared" si="7"/>
        <v>45517</v>
      </c>
      <c r="AD184" s="25">
        <f t="shared" ca="1" si="8"/>
        <v>45776.278505671296</v>
      </c>
      <c r="AE184" s="26">
        <f>EOMONTH(Table2[[#This Row],[Date]],1)</f>
        <v>45565</v>
      </c>
      <c r="AF184" s="11">
        <f>DATEDIF(Table2[[#This Row],[Date]],Table2[[#This Row],[EOMONTH]], "d")</f>
        <v>48</v>
      </c>
      <c r="AH184">
        <v>13</v>
      </c>
      <c r="AI184">
        <v>8</v>
      </c>
      <c r="AJ184">
        <v>2024</v>
      </c>
    </row>
    <row r="185" spans="1:36" ht="33.75" customHeight="1" x14ac:dyDescent="0.3">
      <c r="A185" s="17" t="s">
        <v>425</v>
      </c>
      <c r="B185" s="26">
        <v>45608</v>
      </c>
      <c r="C185" s="5" t="s">
        <v>2</v>
      </c>
      <c r="D185" s="6" t="s">
        <v>426</v>
      </c>
      <c r="E185" s="7">
        <v>28</v>
      </c>
      <c r="F185" s="7" t="s">
        <v>29</v>
      </c>
      <c r="G185" s="7" t="s">
        <v>73</v>
      </c>
      <c r="H185" s="7" t="s">
        <v>84</v>
      </c>
      <c r="I185" s="7" t="str">
        <f>VLOOKUP(Table2[[#This Row],[Product]],Table4[#All],2,0)</f>
        <v>Fashion Accessories</v>
      </c>
      <c r="J185" s="7">
        <v>2</v>
      </c>
      <c r="K185" s="7">
        <v>535</v>
      </c>
      <c r="L185" s="7">
        <v>0.15</v>
      </c>
      <c r="M185" s="7" t="s">
        <v>47</v>
      </c>
      <c r="N185" s="8" t="s">
        <v>34</v>
      </c>
      <c r="O185" s="4" t="str">
        <f>HLOOKUP(Table2[[#This Row],[Product]],lookUp!$A$20:$K$21,2,0)</f>
        <v>Fashion Accessories</v>
      </c>
      <c r="P185" s="8" t="str">
        <f>_xlfn.XLOOKUP(Table2[[#This Row],[Product]],Table4[Product],Table4[Category])</f>
        <v>Fashion Accessories</v>
      </c>
      <c r="Q185" s="6" t="s">
        <v>426</v>
      </c>
      <c r="R185" s="32" t="str">
        <f>LEFT(Table2[[#This Row],[Full Name2]], 3)</f>
        <v>Hal</v>
      </c>
      <c r="S185" s="7" t="str">
        <f>RIGHT(Table2[[#This Row],[Full Name2]],3)</f>
        <v>son</v>
      </c>
      <c r="T185" s="7" t="str">
        <f>MID(Table2[[#This Row],[Full Name2]],3,3)</f>
        <v>ley</v>
      </c>
      <c r="U185" s="7" t="str">
        <f>CONCATENATE(Table2[[#This Row],[Full Name2]]," - ",Table2[[#This Row],[Department]])</f>
        <v>Haley Thompson - Men</v>
      </c>
      <c r="V185" s="7" t="str">
        <f>_xlfn.TEXTJOIN(",",TRUE,Table2[[#This Row],[LEFT]],Table2[[#This Row],[MID]],Table2[[#This Row],[RIGHT]])</f>
        <v>Hal,ley,son</v>
      </c>
      <c r="W185" s="7" t="str">
        <f>UPPER(Table2[[#This Row],[MID]])</f>
        <v>LEY</v>
      </c>
      <c r="X185" s="7" t="str">
        <f>LOWER(Table2[[#This Row],[Full Name2]])</f>
        <v>haley thompson</v>
      </c>
      <c r="Y185" s="7" t="str">
        <f>PROPER(Table2[[#This Row],[LOWER]])</f>
        <v>Haley Thompson</v>
      </c>
      <c r="Z185" s="7" t="str">
        <f>TRIM(Table2[[#This Row],[City]])</f>
        <v>Tanta</v>
      </c>
      <c r="AA185" s="8">
        <f>LEN(Table2[[#This Row],[PROPER]])</f>
        <v>14</v>
      </c>
      <c r="AB185" s="5">
        <f t="shared" ca="1" si="6"/>
        <v>45776</v>
      </c>
      <c r="AC185" s="5">
        <f t="shared" si="7"/>
        <v>45608</v>
      </c>
      <c r="AD185" s="25">
        <f t="shared" ca="1" si="8"/>
        <v>45776.278505671296</v>
      </c>
      <c r="AE185" s="26">
        <f>EOMONTH(Table2[[#This Row],[Date]],1)</f>
        <v>45657</v>
      </c>
      <c r="AF185" s="11">
        <f>DATEDIF(Table2[[#This Row],[Date]],Table2[[#This Row],[EOMONTH]], "d")</f>
        <v>49</v>
      </c>
      <c r="AH185">
        <v>12</v>
      </c>
      <c r="AI185">
        <v>11</v>
      </c>
      <c r="AJ185">
        <v>2024</v>
      </c>
    </row>
    <row r="186" spans="1:36" ht="33.75" customHeight="1" x14ac:dyDescent="0.3">
      <c r="A186" s="17" t="s">
        <v>427</v>
      </c>
      <c r="B186" s="26">
        <v>45474</v>
      </c>
      <c r="C186" s="5" t="s">
        <v>4</v>
      </c>
      <c r="D186" s="6" t="s">
        <v>428</v>
      </c>
      <c r="E186" s="7">
        <v>35</v>
      </c>
      <c r="F186" s="7" t="s">
        <v>29</v>
      </c>
      <c r="G186" s="7" t="s">
        <v>64</v>
      </c>
      <c r="H186" s="7" t="s">
        <v>61</v>
      </c>
      <c r="I186" s="7" t="str">
        <f>VLOOKUP(Table2[[#This Row],[Product]],Table4[#All],2,0)</f>
        <v>Casual Wear</v>
      </c>
      <c r="J186" s="7">
        <v>2</v>
      </c>
      <c r="K186" s="7">
        <v>1170</v>
      </c>
      <c r="L186" s="7">
        <v>0.2</v>
      </c>
      <c r="M186" s="7" t="s">
        <v>57</v>
      </c>
      <c r="N186" s="8" t="s">
        <v>48</v>
      </c>
      <c r="O186" s="4" t="str">
        <f>HLOOKUP(Table2[[#This Row],[Product]],lookUp!$A$20:$K$21,2,0)</f>
        <v>Casual Wear</v>
      </c>
      <c r="P186" s="8" t="str">
        <f>_xlfn.XLOOKUP(Table2[[#This Row],[Product]],Table4[Product],Table4[Category])</f>
        <v>Casual Wear</v>
      </c>
      <c r="Q186" s="6" t="s">
        <v>428</v>
      </c>
      <c r="R186" s="32" t="str">
        <f>LEFT(Table2[[#This Row],[Full Name2]], 3)</f>
        <v>Jen</v>
      </c>
      <c r="S186" s="7" t="str">
        <f>RIGHT(Table2[[#This Row],[Full Name2]],3)</f>
        <v>ong</v>
      </c>
      <c r="T186" s="7" t="str">
        <f>MID(Table2[[#This Row],[Full Name2]],3,3)</f>
        <v>nni</v>
      </c>
      <c r="U186" s="7" t="str">
        <f>CONCATENATE(Table2[[#This Row],[Full Name2]]," - ",Table2[[#This Row],[Department]])</f>
        <v>Jennifer Long - Kids</v>
      </c>
      <c r="V186" s="7" t="str">
        <f>_xlfn.TEXTJOIN(",",TRUE,Table2[[#This Row],[LEFT]],Table2[[#This Row],[MID]],Table2[[#This Row],[RIGHT]])</f>
        <v>Jen,nni,ong</v>
      </c>
      <c r="W186" s="7" t="str">
        <f>UPPER(Table2[[#This Row],[MID]])</f>
        <v>NNI</v>
      </c>
      <c r="X186" s="7" t="str">
        <f>LOWER(Table2[[#This Row],[Full Name2]])</f>
        <v>jennifer long</v>
      </c>
      <c r="Y186" s="7" t="str">
        <f>PROPER(Table2[[#This Row],[LOWER]])</f>
        <v>Jennifer Long</v>
      </c>
      <c r="Z186" s="7" t="str">
        <f>TRIM(Table2[[#This Row],[City]])</f>
        <v>Cairo</v>
      </c>
      <c r="AA186" s="8">
        <f>LEN(Table2[[#This Row],[PROPER]])</f>
        <v>13</v>
      </c>
      <c r="AB186" s="5">
        <f t="shared" ca="1" si="6"/>
        <v>45776</v>
      </c>
      <c r="AC186" s="5">
        <f t="shared" si="7"/>
        <v>45474</v>
      </c>
      <c r="AD186" s="25">
        <f t="shared" ca="1" si="8"/>
        <v>45776.278505671296</v>
      </c>
      <c r="AE186" s="26">
        <f>EOMONTH(Table2[[#This Row],[Date]],1)</f>
        <v>45535</v>
      </c>
      <c r="AF186" s="11">
        <f>DATEDIF(Table2[[#This Row],[Date]],Table2[[#This Row],[EOMONTH]], "d")</f>
        <v>61</v>
      </c>
      <c r="AH186">
        <v>1</v>
      </c>
      <c r="AI186">
        <v>7</v>
      </c>
      <c r="AJ186">
        <v>2024</v>
      </c>
    </row>
    <row r="187" spans="1:36" ht="33.75" customHeight="1" x14ac:dyDescent="0.3">
      <c r="A187" s="17" t="s">
        <v>429</v>
      </c>
      <c r="B187" s="26">
        <v>45381</v>
      </c>
      <c r="C187" s="5" t="s">
        <v>5</v>
      </c>
      <c r="D187" s="6" t="s">
        <v>430</v>
      </c>
      <c r="E187" s="7">
        <v>18</v>
      </c>
      <c r="F187" s="7" t="s">
        <v>43</v>
      </c>
      <c r="G187" s="7" t="s">
        <v>37</v>
      </c>
      <c r="H187" s="7" t="s">
        <v>31</v>
      </c>
      <c r="I187" s="7" t="str">
        <f>VLOOKUP(Table2[[#This Row],[Product]],Table4[#All],2,0)</f>
        <v>Winter Wear</v>
      </c>
      <c r="J187" s="7">
        <v>1</v>
      </c>
      <c r="K187" s="7">
        <v>896</v>
      </c>
      <c r="L187" s="7">
        <v>0.1</v>
      </c>
      <c r="M187" s="7" t="s">
        <v>33</v>
      </c>
      <c r="N187" s="8" t="s">
        <v>34</v>
      </c>
      <c r="O187" s="4" t="str">
        <f>HLOOKUP(Table2[[#This Row],[Product]],lookUp!$A$20:$K$21,2,0)</f>
        <v>Winter Wear</v>
      </c>
      <c r="P187" s="8" t="str">
        <f>_xlfn.XLOOKUP(Table2[[#This Row],[Product]],Table4[Product],Table4[Category])</f>
        <v>Winter Wear</v>
      </c>
      <c r="Q187" s="6" t="s">
        <v>430</v>
      </c>
      <c r="R187" s="32" t="str">
        <f>LEFT(Table2[[#This Row],[Full Name2]], 3)</f>
        <v>Gin</v>
      </c>
      <c r="S187" s="7" t="str">
        <f>RIGHT(Table2[[#This Row],[Full Name2]],3)</f>
        <v>lor</v>
      </c>
      <c r="T187" s="7" t="str">
        <f>MID(Table2[[#This Row],[Full Name2]],3,3)</f>
        <v xml:space="preserve">na </v>
      </c>
      <c r="U187" s="7" t="str">
        <f>CONCATENATE(Table2[[#This Row],[Full Name2]]," - ",Table2[[#This Row],[Department]])</f>
        <v>Gina Taylor - Men</v>
      </c>
      <c r="V187" s="7" t="str">
        <f>_xlfn.TEXTJOIN(",",TRUE,Table2[[#This Row],[LEFT]],Table2[[#This Row],[MID]],Table2[[#This Row],[RIGHT]])</f>
        <v>Gin,na ,lor</v>
      </c>
      <c r="W187" s="7" t="str">
        <f>UPPER(Table2[[#This Row],[MID]])</f>
        <v xml:space="preserve">NA </v>
      </c>
      <c r="X187" s="7" t="str">
        <f>LOWER(Table2[[#This Row],[Full Name2]])</f>
        <v>gina taylor</v>
      </c>
      <c r="Y187" s="7" t="str">
        <f>PROPER(Table2[[#This Row],[LOWER]])</f>
        <v>Gina Taylor</v>
      </c>
      <c r="Z187" s="7" t="str">
        <f>TRIM(Table2[[#This Row],[City]])</f>
        <v>Hurghada</v>
      </c>
      <c r="AA187" s="8">
        <f>LEN(Table2[[#This Row],[PROPER]])</f>
        <v>11</v>
      </c>
      <c r="AB187" s="5">
        <f t="shared" ca="1" si="6"/>
        <v>45776</v>
      </c>
      <c r="AC187" s="5">
        <f t="shared" si="7"/>
        <v>45381</v>
      </c>
      <c r="AD187" s="25">
        <f t="shared" ca="1" si="8"/>
        <v>45776.278505671296</v>
      </c>
      <c r="AE187" s="26">
        <f>EOMONTH(Table2[[#This Row],[Date]],1)</f>
        <v>45412</v>
      </c>
      <c r="AF187" s="11">
        <f>DATEDIF(Table2[[#This Row],[Date]],Table2[[#This Row],[EOMONTH]], "d")</f>
        <v>31</v>
      </c>
      <c r="AH187">
        <v>30</v>
      </c>
      <c r="AI187">
        <v>3</v>
      </c>
      <c r="AJ187">
        <v>2024</v>
      </c>
    </row>
    <row r="188" spans="1:36" ht="33.75" customHeight="1" x14ac:dyDescent="0.3">
      <c r="A188" s="17" t="s">
        <v>431</v>
      </c>
      <c r="B188" s="26">
        <v>45695</v>
      </c>
      <c r="C188" s="5" t="s">
        <v>0</v>
      </c>
      <c r="D188" s="6" t="s">
        <v>432</v>
      </c>
      <c r="E188" s="7">
        <v>46</v>
      </c>
      <c r="F188" s="7" t="s">
        <v>43</v>
      </c>
      <c r="G188" s="7" t="s">
        <v>70</v>
      </c>
      <c r="H188" s="7" t="s">
        <v>74</v>
      </c>
      <c r="I188" s="7" t="str">
        <f>VLOOKUP(Table2[[#This Row],[Product]],Table4[#All],2,0)</f>
        <v>Formal Wear</v>
      </c>
      <c r="J188" s="7">
        <v>2</v>
      </c>
      <c r="K188" s="7">
        <v>995</v>
      </c>
      <c r="L188" s="7">
        <v>0</v>
      </c>
      <c r="M188" s="7" t="s">
        <v>47</v>
      </c>
      <c r="N188" s="8" t="s">
        <v>34</v>
      </c>
      <c r="O188" s="4" t="str">
        <f>HLOOKUP(Table2[[#This Row],[Product]],lookUp!$A$20:$K$21,2,0)</f>
        <v>Formal Wear</v>
      </c>
      <c r="P188" s="8" t="str">
        <f>_xlfn.XLOOKUP(Table2[[#This Row],[Product]],Table4[Product],Table4[Category])</f>
        <v>Formal Wear</v>
      </c>
      <c r="Q188" s="6" t="s">
        <v>432</v>
      </c>
      <c r="R188" s="32" t="str">
        <f>LEFT(Table2[[#This Row],[Full Name2]], 3)</f>
        <v>Kat</v>
      </c>
      <c r="S188" s="7" t="str">
        <f>RIGHT(Table2[[#This Row],[Full Name2]],3)</f>
        <v>mos</v>
      </c>
      <c r="T188" s="7" t="str">
        <f>MID(Table2[[#This Row],[Full Name2]],3,3)</f>
        <v>the</v>
      </c>
      <c r="U188" s="7" t="str">
        <f>CONCATENATE(Table2[[#This Row],[Full Name2]]," - ",Table2[[#This Row],[Department]])</f>
        <v>Katherine Ramos - Men</v>
      </c>
      <c r="V188" s="7" t="str">
        <f>_xlfn.TEXTJOIN(",",TRUE,Table2[[#This Row],[LEFT]],Table2[[#This Row],[MID]],Table2[[#This Row],[RIGHT]])</f>
        <v>Kat,the,mos</v>
      </c>
      <c r="W188" s="7" t="str">
        <f>UPPER(Table2[[#This Row],[MID]])</f>
        <v>THE</v>
      </c>
      <c r="X188" s="7" t="str">
        <f>LOWER(Table2[[#This Row],[Full Name2]])</f>
        <v>katherine ramos</v>
      </c>
      <c r="Y188" s="7" t="str">
        <f>PROPER(Table2[[#This Row],[LOWER]])</f>
        <v>Katherine Ramos</v>
      </c>
      <c r="Z188" s="7" t="str">
        <f>TRIM(Table2[[#This Row],[City]])</f>
        <v>Luxor</v>
      </c>
      <c r="AA188" s="8">
        <f>LEN(Table2[[#This Row],[PROPER]])</f>
        <v>15</v>
      </c>
      <c r="AB188" s="5">
        <f t="shared" ca="1" si="6"/>
        <v>45776</v>
      </c>
      <c r="AC188" s="5">
        <f t="shared" si="7"/>
        <v>45695</v>
      </c>
      <c r="AD188" s="25">
        <f t="shared" ca="1" si="8"/>
        <v>45776.278505671296</v>
      </c>
      <c r="AE188" s="26">
        <f>EOMONTH(Table2[[#This Row],[Date]],1)</f>
        <v>45747</v>
      </c>
      <c r="AF188" s="11">
        <f>DATEDIF(Table2[[#This Row],[Date]],Table2[[#This Row],[EOMONTH]], "d")</f>
        <v>52</v>
      </c>
      <c r="AH188">
        <v>7</v>
      </c>
      <c r="AI188">
        <v>2</v>
      </c>
      <c r="AJ188">
        <v>2025</v>
      </c>
    </row>
    <row r="189" spans="1:36" ht="33.75" customHeight="1" x14ac:dyDescent="0.3">
      <c r="A189" s="17" t="s">
        <v>433</v>
      </c>
      <c r="B189" s="26">
        <v>45703</v>
      </c>
      <c r="C189" s="5" t="s">
        <v>5</v>
      </c>
      <c r="D189" s="6" t="s">
        <v>434</v>
      </c>
      <c r="E189" s="7">
        <v>35</v>
      </c>
      <c r="F189" s="7" t="s">
        <v>29</v>
      </c>
      <c r="G189" s="7" t="s">
        <v>73</v>
      </c>
      <c r="H189" s="7" t="s">
        <v>55</v>
      </c>
      <c r="I189" s="7" t="str">
        <f>VLOOKUP(Table2[[#This Row],[Product]],Table4[#All],2,0)</f>
        <v>Summer Wear</v>
      </c>
      <c r="J189" s="7">
        <v>4</v>
      </c>
      <c r="K189" s="7">
        <v>239</v>
      </c>
      <c r="L189" s="7">
        <v>0</v>
      </c>
      <c r="M189" s="7" t="s">
        <v>33</v>
      </c>
      <c r="N189" s="8" t="s">
        <v>34</v>
      </c>
      <c r="O189" s="4" t="str">
        <f>HLOOKUP(Table2[[#This Row],[Product]],lookUp!$A$20:$K$21,2,0)</f>
        <v>Summer Wear</v>
      </c>
      <c r="P189" s="8" t="str">
        <f>_xlfn.XLOOKUP(Table2[[#This Row],[Product]],Table4[Product],Table4[Category])</f>
        <v>Summer Wear</v>
      </c>
      <c r="Q189" s="6" t="s">
        <v>434</v>
      </c>
      <c r="R189" s="32" t="str">
        <f>LEFT(Table2[[#This Row],[Full Name2]], 3)</f>
        <v>Sha</v>
      </c>
      <c r="S189" s="7" t="str">
        <f>RIGHT(Table2[[#This Row],[Full Name2]],3)</f>
        <v>lsh</v>
      </c>
      <c r="T189" s="7" t="str">
        <f>MID(Table2[[#This Row],[Full Name2]],3,3)</f>
        <v>awn</v>
      </c>
      <c r="U189" s="7" t="str">
        <f>CONCATENATE(Table2[[#This Row],[Full Name2]]," - ",Table2[[#This Row],[Department]])</f>
        <v>Shawn Walsh - Men</v>
      </c>
      <c r="V189" s="7" t="str">
        <f>_xlfn.TEXTJOIN(",",TRUE,Table2[[#This Row],[LEFT]],Table2[[#This Row],[MID]],Table2[[#This Row],[RIGHT]])</f>
        <v>Sha,awn,lsh</v>
      </c>
      <c r="W189" s="7" t="str">
        <f>UPPER(Table2[[#This Row],[MID]])</f>
        <v>AWN</v>
      </c>
      <c r="X189" s="7" t="str">
        <f>LOWER(Table2[[#This Row],[Full Name2]])</f>
        <v>shawn walsh</v>
      </c>
      <c r="Y189" s="7" t="str">
        <f>PROPER(Table2[[#This Row],[LOWER]])</f>
        <v>Shawn Walsh</v>
      </c>
      <c r="Z189" s="7" t="str">
        <f>TRIM(Table2[[#This Row],[City]])</f>
        <v>Tanta</v>
      </c>
      <c r="AA189" s="8">
        <f>LEN(Table2[[#This Row],[PROPER]])</f>
        <v>11</v>
      </c>
      <c r="AB189" s="5">
        <f t="shared" ca="1" si="6"/>
        <v>45776</v>
      </c>
      <c r="AC189" s="5">
        <f t="shared" si="7"/>
        <v>45703</v>
      </c>
      <c r="AD189" s="25">
        <f t="shared" ca="1" si="8"/>
        <v>45776.278505671296</v>
      </c>
      <c r="AE189" s="26">
        <f>EOMONTH(Table2[[#This Row],[Date]],1)</f>
        <v>45747</v>
      </c>
      <c r="AF189" s="11">
        <f>DATEDIF(Table2[[#This Row],[Date]],Table2[[#This Row],[EOMONTH]], "d")</f>
        <v>44</v>
      </c>
      <c r="AH189">
        <v>15</v>
      </c>
      <c r="AI189">
        <v>2</v>
      </c>
      <c r="AJ189">
        <v>2025</v>
      </c>
    </row>
    <row r="190" spans="1:36" ht="33.75" customHeight="1" x14ac:dyDescent="0.3">
      <c r="A190" s="17" t="s">
        <v>435</v>
      </c>
      <c r="B190" s="26">
        <v>45417</v>
      </c>
      <c r="C190" s="5" t="s">
        <v>1</v>
      </c>
      <c r="D190" s="6" t="s">
        <v>436</v>
      </c>
      <c r="E190" s="7">
        <v>35</v>
      </c>
      <c r="F190" s="7" t="s">
        <v>43</v>
      </c>
      <c r="G190" s="7" t="s">
        <v>73</v>
      </c>
      <c r="H190" s="7" t="s">
        <v>45</v>
      </c>
      <c r="I190" s="7" t="str">
        <f>VLOOKUP(Table2[[#This Row],[Product]],Table4[#All],2,0)</f>
        <v>Sportswear</v>
      </c>
      <c r="J190" s="7">
        <v>3</v>
      </c>
      <c r="K190" s="7">
        <v>847</v>
      </c>
      <c r="L190" s="7">
        <v>0.15</v>
      </c>
      <c r="M190" s="7" t="s">
        <v>33</v>
      </c>
      <c r="N190" s="8" t="s">
        <v>34</v>
      </c>
      <c r="O190" s="4" t="str">
        <f>HLOOKUP(Table2[[#This Row],[Product]],lookUp!$A$20:$K$21,2,0)</f>
        <v>Sportswear</v>
      </c>
      <c r="P190" s="8" t="str">
        <f>_xlfn.XLOOKUP(Table2[[#This Row],[Product]],Table4[Product],Table4[Category])</f>
        <v>Sportswear</v>
      </c>
      <c r="Q190" s="6" t="s">
        <v>436</v>
      </c>
      <c r="R190" s="32" t="str">
        <f>LEFT(Table2[[#This Row],[Full Name2]], 3)</f>
        <v>Jam</v>
      </c>
      <c r="S190" s="7" t="str">
        <f>RIGHT(Table2[[#This Row],[Full Name2]],3)</f>
        <v>Lee</v>
      </c>
      <c r="T190" s="7" t="str">
        <f>MID(Table2[[#This Row],[Full Name2]],3,3)</f>
        <v>mie</v>
      </c>
      <c r="U190" s="7" t="str">
        <f>CONCATENATE(Table2[[#This Row],[Full Name2]]," - ",Table2[[#This Row],[Department]])</f>
        <v>Jamie Lee - Men</v>
      </c>
      <c r="V190" s="7" t="str">
        <f>_xlfn.TEXTJOIN(",",TRUE,Table2[[#This Row],[LEFT]],Table2[[#This Row],[MID]],Table2[[#This Row],[RIGHT]])</f>
        <v>Jam,mie,Lee</v>
      </c>
      <c r="W190" s="7" t="str">
        <f>UPPER(Table2[[#This Row],[MID]])</f>
        <v>MIE</v>
      </c>
      <c r="X190" s="7" t="str">
        <f>LOWER(Table2[[#This Row],[Full Name2]])</f>
        <v>jamie lee</v>
      </c>
      <c r="Y190" s="7" t="str">
        <f>PROPER(Table2[[#This Row],[LOWER]])</f>
        <v>Jamie Lee</v>
      </c>
      <c r="Z190" s="7" t="str">
        <f>TRIM(Table2[[#This Row],[City]])</f>
        <v>Tanta</v>
      </c>
      <c r="AA190" s="8">
        <f>LEN(Table2[[#This Row],[PROPER]])</f>
        <v>9</v>
      </c>
      <c r="AB190" s="5">
        <f t="shared" ca="1" si="6"/>
        <v>45776</v>
      </c>
      <c r="AC190" s="5">
        <f t="shared" si="7"/>
        <v>45417</v>
      </c>
      <c r="AD190" s="25">
        <f t="shared" ca="1" si="8"/>
        <v>45776.278505671296</v>
      </c>
      <c r="AE190" s="26">
        <f>EOMONTH(Table2[[#This Row],[Date]],1)</f>
        <v>45473</v>
      </c>
      <c r="AF190" s="11">
        <f>DATEDIF(Table2[[#This Row],[Date]],Table2[[#This Row],[EOMONTH]], "d")</f>
        <v>56</v>
      </c>
      <c r="AH190">
        <v>5</v>
      </c>
      <c r="AI190">
        <v>5</v>
      </c>
      <c r="AJ190">
        <v>2024</v>
      </c>
    </row>
    <row r="191" spans="1:36" ht="33.75" customHeight="1" x14ac:dyDescent="0.3">
      <c r="A191" s="17" t="s">
        <v>437</v>
      </c>
      <c r="B191" s="26">
        <v>45682</v>
      </c>
      <c r="C191" s="5" t="s">
        <v>5</v>
      </c>
      <c r="D191" s="6" t="s">
        <v>438</v>
      </c>
      <c r="E191" s="7">
        <v>34</v>
      </c>
      <c r="F191" s="7" t="s">
        <v>43</v>
      </c>
      <c r="G191" s="7" t="s">
        <v>37</v>
      </c>
      <c r="H191" s="7" t="s">
        <v>55</v>
      </c>
      <c r="I191" s="7" t="str">
        <f>VLOOKUP(Table2[[#This Row],[Product]],Table4[#All],2,0)</f>
        <v>Summer Wear</v>
      </c>
      <c r="J191" s="7">
        <v>2</v>
      </c>
      <c r="K191" s="7">
        <v>201</v>
      </c>
      <c r="L191" s="7">
        <v>0.05</v>
      </c>
      <c r="M191" s="7" t="s">
        <v>33</v>
      </c>
      <c r="N191" s="8" t="s">
        <v>34</v>
      </c>
      <c r="O191" s="4" t="str">
        <f>HLOOKUP(Table2[[#This Row],[Product]],lookUp!$A$20:$K$21,2,0)</f>
        <v>Summer Wear</v>
      </c>
      <c r="P191" s="8" t="str">
        <f>_xlfn.XLOOKUP(Table2[[#This Row],[Product]],Table4[Product],Table4[Category])</f>
        <v>Summer Wear</v>
      </c>
      <c r="Q191" s="6" t="s">
        <v>438</v>
      </c>
      <c r="R191" s="32" t="str">
        <f>LEFT(Table2[[#This Row],[Full Name2]], 3)</f>
        <v>She</v>
      </c>
      <c r="S191" s="7" t="str">
        <f>RIGHT(Table2[[#This Row],[Full Name2]],3)</f>
        <v>dez</v>
      </c>
      <c r="T191" s="7" t="str">
        <f>MID(Table2[[#This Row],[Full Name2]],3,3)</f>
        <v>ell</v>
      </c>
      <c r="U191" s="7" t="str">
        <f>CONCATENATE(Table2[[#This Row],[Full Name2]]," - ",Table2[[#This Row],[Department]])</f>
        <v>Shelly Valdez - Men</v>
      </c>
      <c r="V191" s="7" t="str">
        <f>_xlfn.TEXTJOIN(",",TRUE,Table2[[#This Row],[LEFT]],Table2[[#This Row],[MID]],Table2[[#This Row],[RIGHT]])</f>
        <v>She,ell,dez</v>
      </c>
      <c r="W191" s="7" t="str">
        <f>UPPER(Table2[[#This Row],[MID]])</f>
        <v>ELL</v>
      </c>
      <c r="X191" s="7" t="str">
        <f>LOWER(Table2[[#This Row],[Full Name2]])</f>
        <v>shelly valdez</v>
      </c>
      <c r="Y191" s="7" t="str">
        <f>PROPER(Table2[[#This Row],[LOWER]])</f>
        <v>Shelly Valdez</v>
      </c>
      <c r="Z191" s="7" t="str">
        <f>TRIM(Table2[[#This Row],[City]])</f>
        <v>Hurghada</v>
      </c>
      <c r="AA191" s="8">
        <f>LEN(Table2[[#This Row],[PROPER]])</f>
        <v>13</v>
      </c>
      <c r="AB191" s="5">
        <f t="shared" ca="1" si="6"/>
        <v>45776</v>
      </c>
      <c r="AC191" s="5">
        <f t="shared" si="7"/>
        <v>45682</v>
      </c>
      <c r="AD191" s="25">
        <f t="shared" ca="1" si="8"/>
        <v>45776.278505671296</v>
      </c>
      <c r="AE191" s="26">
        <f>EOMONTH(Table2[[#This Row],[Date]],1)</f>
        <v>45716</v>
      </c>
      <c r="AF191" s="11">
        <f>DATEDIF(Table2[[#This Row],[Date]],Table2[[#This Row],[EOMONTH]], "d")</f>
        <v>34</v>
      </c>
      <c r="AH191">
        <v>25</v>
      </c>
      <c r="AI191">
        <v>1</v>
      </c>
      <c r="AJ191">
        <v>2025</v>
      </c>
    </row>
    <row r="192" spans="1:36" ht="33.75" customHeight="1" x14ac:dyDescent="0.3">
      <c r="A192" s="17" t="s">
        <v>439</v>
      </c>
      <c r="B192" s="26">
        <v>45644</v>
      </c>
      <c r="C192" s="5" t="s">
        <v>3</v>
      </c>
      <c r="D192" s="6" t="s">
        <v>440</v>
      </c>
      <c r="E192" s="7">
        <v>30</v>
      </c>
      <c r="F192" s="7" t="s">
        <v>29</v>
      </c>
      <c r="G192" s="7" t="s">
        <v>81</v>
      </c>
      <c r="H192" s="7" t="s">
        <v>55</v>
      </c>
      <c r="I192" s="7" t="str">
        <f>VLOOKUP(Table2[[#This Row],[Product]],Table4[#All],2,0)</f>
        <v>Summer Wear</v>
      </c>
      <c r="J192" s="7">
        <v>2</v>
      </c>
      <c r="K192" s="7">
        <v>175</v>
      </c>
      <c r="L192" s="7">
        <v>0.15</v>
      </c>
      <c r="M192" s="7" t="s">
        <v>33</v>
      </c>
      <c r="N192" s="8" t="s">
        <v>34</v>
      </c>
      <c r="O192" s="4" t="str">
        <f>HLOOKUP(Table2[[#This Row],[Product]],lookUp!$A$20:$K$21,2,0)</f>
        <v>Summer Wear</v>
      </c>
      <c r="P192" s="8" t="str">
        <f>_xlfn.XLOOKUP(Table2[[#This Row],[Product]],Table4[Product],Table4[Category])</f>
        <v>Summer Wear</v>
      </c>
      <c r="Q192" s="6" t="s">
        <v>440</v>
      </c>
      <c r="R192" s="32" t="str">
        <f>LEFT(Table2[[#This Row],[Full Name2]], 3)</f>
        <v>Jai</v>
      </c>
      <c r="S192" s="7" t="str">
        <f>RIGHT(Table2[[#This Row],[Full Name2]],3)</f>
        <v>ton</v>
      </c>
      <c r="T192" s="7" t="str">
        <f>MID(Table2[[#This Row],[Full Name2]],3,3)</f>
        <v>ime</v>
      </c>
      <c r="U192" s="7" t="str">
        <f>CONCATENATE(Table2[[#This Row],[Full Name2]]," - ",Table2[[#This Row],[Department]])</f>
        <v>Jaime Thornton - Men</v>
      </c>
      <c r="V192" s="7" t="str">
        <f>_xlfn.TEXTJOIN(",",TRUE,Table2[[#This Row],[LEFT]],Table2[[#This Row],[MID]],Table2[[#This Row],[RIGHT]])</f>
        <v>Jai,ime,ton</v>
      </c>
      <c r="W192" s="7" t="str">
        <f>UPPER(Table2[[#This Row],[MID]])</f>
        <v>IME</v>
      </c>
      <c r="X192" s="7" t="str">
        <f>LOWER(Table2[[#This Row],[Full Name2]])</f>
        <v>jaime thornton</v>
      </c>
      <c r="Y192" s="7" t="str">
        <f>PROPER(Table2[[#This Row],[LOWER]])</f>
        <v>Jaime Thornton</v>
      </c>
      <c r="Z192" s="7" t="str">
        <f>TRIM(Table2[[#This Row],[City]])</f>
        <v>Asyut</v>
      </c>
      <c r="AA192" s="8">
        <f>LEN(Table2[[#This Row],[PROPER]])</f>
        <v>14</v>
      </c>
      <c r="AB192" s="5">
        <f t="shared" ca="1" si="6"/>
        <v>45776</v>
      </c>
      <c r="AC192" s="5">
        <f t="shared" si="7"/>
        <v>45644</v>
      </c>
      <c r="AD192" s="25">
        <f t="shared" ca="1" si="8"/>
        <v>45776.278505671296</v>
      </c>
      <c r="AE192" s="26">
        <f>EOMONTH(Table2[[#This Row],[Date]],1)</f>
        <v>45688</v>
      </c>
      <c r="AF192" s="11">
        <f>DATEDIF(Table2[[#This Row],[Date]],Table2[[#This Row],[EOMONTH]], "d")</f>
        <v>44</v>
      </c>
      <c r="AH192">
        <v>18</v>
      </c>
      <c r="AI192">
        <v>12</v>
      </c>
      <c r="AJ192">
        <v>2024</v>
      </c>
    </row>
    <row r="193" spans="1:36" ht="33.75" customHeight="1" x14ac:dyDescent="0.3">
      <c r="A193" s="17" t="s">
        <v>441</v>
      </c>
      <c r="B193" s="26">
        <v>45472</v>
      </c>
      <c r="C193" s="5" t="s">
        <v>5</v>
      </c>
      <c r="D193" s="6" t="s">
        <v>442</v>
      </c>
      <c r="E193" s="7">
        <v>26</v>
      </c>
      <c r="F193" s="7" t="s">
        <v>29</v>
      </c>
      <c r="G193" s="7" t="s">
        <v>30</v>
      </c>
      <c r="H193" s="7" t="s">
        <v>61</v>
      </c>
      <c r="I193" s="7" t="str">
        <f>VLOOKUP(Table2[[#This Row],[Product]],Table4[#All],2,0)</f>
        <v>Casual Wear</v>
      </c>
      <c r="J193" s="7">
        <v>2</v>
      </c>
      <c r="K193" s="7">
        <v>659</v>
      </c>
      <c r="L193" s="7">
        <v>0.2</v>
      </c>
      <c r="M193" s="7" t="s">
        <v>33</v>
      </c>
      <c r="N193" s="8" t="s">
        <v>34</v>
      </c>
      <c r="O193" s="4" t="str">
        <f>HLOOKUP(Table2[[#This Row],[Product]],lookUp!$A$20:$K$21,2,0)</f>
        <v>Casual Wear</v>
      </c>
      <c r="P193" s="8" t="str">
        <f>_xlfn.XLOOKUP(Table2[[#This Row],[Product]],Table4[Product],Table4[Category])</f>
        <v>Casual Wear</v>
      </c>
      <c r="Q193" s="6" t="s">
        <v>442</v>
      </c>
      <c r="R193" s="32" t="str">
        <f>LEFT(Table2[[#This Row],[Full Name2]], 3)</f>
        <v>Tra</v>
      </c>
      <c r="S193" s="7" t="str">
        <f>RIGHT(Table2[[#This Row],[Full Name2]],3)</f>
        <v>and</v>
      </c>
      <c r="T193" s="7" t="str">
        <f>MID(Table2[[#This Row],[Full Name2]],3,3)</f>
        <v>acy</v>
      </c>
      <c r="U193" s="7" t="str">
        <f>CONCATENATE(Table2[[#This Row],[Full Name2]]," - ",Table2[[#This Row],[Department]])</f>
        <v>Tracy Holland - Men</v>
      </c>
      <c r="V193" s="7" t="str">
        <f>_xlfn.TEXTJOIN(",",TRUE,Table2[[#This Row],[LEFT]],Table2[[#This Row],[MID]],Table2[[#This Row],[RIGHT]])</f>
        <v>Tra,acy,and</v>
      </c>
      <c r="W193" s="7" t="str">
        <f>UPPER(Table2[[#This Row],[MID]])</f>
        <v>ACY</v>
      </c>
      <c r="X193" s="7" t="str">
        <f>LOWER(Table2[[#This Row],[Full Name2]])</f>
        <v>tracy holland</v>
      </c>
      <c r="Y193" s="7" t="str">
        <f>PROPER(Table2[[#This Row],[LOWER]])</f>
        <v>Tracy Holland</v>
      </c>
      <c r="Z193" s="7" t="str">
        <f>TRIM(Table2[[#This Row],[City]])</f>
        <v>Mansoura</v>
      </c>
      <c r="AA193" s="8">
        <f>LEN(Table2[[#This Row],[PROPER]])</f>
        <v>13</v>
      </c>
      <c r="AB193" s="5">
        <f t="shared" ca="1" si="6"/>
        <v>45776</v>
      </c>
      <c r="AC193" s="5">
        <f t="shared" si="7"/>
        <v>45472</v>
      </c>
      <c r="AD193" s="25">
        <f t="shared" ca="1" si="8"/>
        <v>45776.278505671296</v>
      </c>
      <c r="AE193" s="26">
        <f>EOMONTH(Table2[[#This Row],[Date]],1)</f>
        <v>45504</v>
      </c>
      <c r="AF193" s="11">
        <f>DATEDIF(Table2[[#This Row],[Date]],Table2[[#This Row],[EOMONTH]], "d")</f>
        <v>32</v>
      </c>
      <c r="AH193">
        <v>29</v>
      </c>
      <c r="AI193">
        <v>6</v>
      </c>
      <c r="AJ193">
        <v>2024</v>
      </c>
    </row>
    <row r="194" spans="1:36" ht="33.75" customHeight="1" x14ac:dyDescent="0.3">
      <c r="A194" s="17" t="s">
        <v>443</v>
      </c>
      <c r="B194" s="26">
        <v>45588</v>
      </c>
      <c r="C194" s="5" t="s">
        <v>3</v>
      </c>
      <c r="D194" s="6" t="s">
        <v>444</v>
      </c>
      <c r="E194" s="7">
        <v>31</v>
      </c>
      <c r="F194" s="7" t="s">
        <v>43</v>
      </c>
      <c r="G194" s="7" t="s">
        <v>44</v>
      </c>
      <c r="H194" s="7" t="s">
        <v>100</v>
      </c>
      <c r="I194" s="7" t="str">
        <f>VLOOKUP(Table2[[#This Row],[Product]],Table4[#All],2,0)</f>
        <v>Formal Wear</v>
      </c>
      <c r="J194" s="7">
        <v>3</v>
      </c>
      <c r="K194" s="7">
        <v>1167</v>
      </c>
      <c r="L194" s="7">
        <v>0.05</v>
      </c>
      <c r="M194" s="7" t="s">
        <v>47</v>
      </c>
      <c r="N194" s="8" t="s">
        <v>34</v>
      </c>
      <c r="O194" s="4" t="str">
        <f>HLOOKUP(Table2[[#This Row],[Product]],lookUp!$A$20:$K$21,2,0)</f>
        <v>Formal Wear</v>
      </c>
      <c r="P194" s="8" t="str">
        <f>_xlfn.XLOOKUP(Table2[[#This Row],[Product]],Table4[Product],Table4[Category])</f>
        <v>Formal Wear</v>
      </c>
      <c r="Q194" s="6" t="s">
        <v>444</v>
      </c>
      <c r="R194" s="32" t="str">
        <f>LEFT(Table2[[#This Row],[Full Name2]], 3)</f>
        <v>Car</v>
      </c>
      <c r="S194" s="7" t="str">
        <f>RIGHT(Table2[[#This Row],[Full Name2]],3)</f>
        <v>lls</v>
      </c>
      <c r="T194" s="7" t="str">
        <f>MID(Table2[[#This Row],[Full Name2]],3,3)</f>
        <v>rol</v>
      </c>
      <c r="U194" s="7" t="str">
        <f>CONCATENATE(Table2[[#This Row],[Full Name2]]," - ",Table2[[#This Row],[Department]])</f>
        <v>Carol Wells - Men</v>
      </c>
      <c r="V194" s="7" t="str">
        <f>_xlfn.TEXTJOIN(",",TRUE,Table2[[#This Row],[LEFT]],Table2[[#This Row],[MID]],Table2[[#This Row],[RIGHT]])</f>
        <v>Car,rol,lls</v>
      </c>
      <c r="W194" s="7" t="str">
        <f>UPPER(Table2[[#This Row],[MID]])</f>
        <v>ROL</v>
      </c>
      <c r="X194" s="7" t="str">
        <f>LOWER(Table2[[#This Row],[Full Name2]])</f>
        <v>carol wells</v>
      </c>
      <c r="Y194" s="7" t="str">
        <f>PROPER(Table2[[#This Row],[LOWER]])</f>
        <v>Carol Wells</v>
      </c>
      <c r="Z194" s="7" t="str">
        <f>TRIM(Table2[[#This Row],[City]])</f>
        <v>Alexandria</v>
      </c>
      <c r="AA194" s="8">
        <f>LEN(Table2[[#This Row],[PROPER]])</f>
        <v>11</v>
      </c>
      <c r="AB194" s="5">
        <f t="shared" ca="1" si="6"/>
        <v>45776</v>
      </c>
      <c r="AC194" s="5">
        <f t="shared" si="7"/>
        <v>45588</v>
      </c>
      <c r="AD194" s="25">
        <f t="shared" ca="1" si="8"/>
        <v>45776.278505671296</v>
      </c>
      <c r="AE194" s="26">
        <f>EOMONTH(Table2[[#This Row],[Date]],1)</f>
        <v>45626</v>
      </c>
      <c r="AF194" s="11">
        <f>DATEDIF(Table2[[#This Row],[Date]],Table2[[#This Row],[EOMONTH]], "d")</f>
        <v>38</v>
      </c>
      <c r="AH194">
        <v>23</v>
      </c>
      <c r="AI194">
        <v>10</v>
      </c>
      <c r="AJ194">
        <v>2024</v>
      </c>
    </row>
    <row r="195" spans="1:36" ht="33.75" customHeight="1" x14ac:dyDescent="0.3">
      <c r="A195" s="17" t="s">
        <v>445</v>
      </c>
      <c r="B195" s="26">
        <v>45712</v>
      </c>
      <c r="C195" s="5" t="s">
        <v>4</v>
      </c>
      <c r="D195" s="6" t="s">
        <v>446</v>
      </c>
      <c r="E195" s="7">
        <v>41</v>
      </c>
      <c r="F195" s="7" t="s">
        <v>29</v>
      </c>
      <c r="G195" s="7" t="s">
        <v>37</v>
      </c>
      <c r="H195" s="7" t="s">
        <v>65</v>
      </c>
      <c r="I195" s="7" t="str">
        <f>VLOOKUP(Table2[[#This Row],[Product]],Table4[#All],2,0)</f>
        <v>Sportswear</v>
      </c>
      <c r="J195" s="7">
        <v>3</v>
      </c>
      <c r="K195" s="7">
        <v>208</v>
      </c>
      <c r="L195" s="7">
        <v>0</v>
      </c>
      <c r="M195" s="7" t="s">
        <v>47</v>
      </c>
      <c r="N195" s="8" t="s">
        <v>40</v>
      </c>
      <c r="O195" s="4" t="str">
        <f>HLOOKUP(Table2[[#This Row],[Product]],lookUp!$A$20:$K$21,2,0)</f>
        <v>Sportswear</v>
      </c>
      <c r="P195" s="8" t="str">
        <f>_xlfn.XLOOKUP(Table2[[#This Row],[Product]],Table4[Product],Table4[Category])</f>
        <v>Sportswear</v>
      </c>
      <c r="Q195" s="6" t="s">
        <v>446</v>
      </c>
      <c r="R195" s="32" t="str">
        <f>LEFT(Table2[[#This Row],[Full Name2]], 3)</f>
        <v>Jen</v>
      </c>
      <c r="S195" s="7" t="str">
        <f>RIGHT(Table2[[#This Row],[Full Name2]],3)</f>
        <v>ams</v>
      </c>
      <c r="T195" s="7" t="str">
        <f>MID(Table2[[#This Row],[Full Name2]],3,3)</f>
        <v>nni</v>
      </c>
      <c r="U195" s="7" t="str">
        <f>CONCATENATE(Table2[[#This Row],[Full Name2]]," - ",Table2[[#This Row],[Department]])</f>
        <v>Jennifer Williams - Women</v>
      </c>
      <c r="V195" s="7" t="str">
        <f>_xlfn.TEXTJOIN(",",TRUE,Table2[[#This Row],[LEFT]],Table2[[#This Row],[MID]],Table2[[#This Row],[RIGHT]])</f>
        <v>Jen,nni,ams</v>
      </c>
      <c r="W195" s="7" t="str">
        <f>UPPER(Table2[[#This Row],[MID]])</f>
        <v>NNI</v>
      </c>
      <c r="X195" s="7" t="str">
        <f>LOWER(Table2[[#This Row],[Full Name2]])</f>
        <v>jennifer williams</v>
      </c>
      <c r="Y195" s="7" t="str">
        <f>PROPER(Table2[[#This Row],[LOWER]])</f>
        <v>Jennifer Williams</v>
      </c>
      <c r="Z195" s="7" t="str">
        <f>TRIM(Table2[[#This Row],[City]])</f>
        <v>Hurghada</v>
      </c>
      <c r="AA195" s="8">
        <f>LEN(Table2[[#This Row],[PROPER]])</f>
        <v>17</v>
      </c>
      <c r="AB195" s="5">
        <f t="shared" ref="AB195:AB258" ca="1" si="9">TODAY()</f>
        <v>45776</v>
      </c>
      <c r="AC195" s="5">
        <f t="shared" ref="AC195:AC258" si="10">DATE(AJ195,AI195,AH195)</f>
        <v>45712</v>
      </c>
      <c r="AD195" s="25">
        <f t="shared" ref="AD195:AD258" ca="1" si="11">NOW()</f>
        <v>45776.278505671296</v>
      </c>
      <c r="AE195" s="26">
        <f>EOMONTH(Table2[[#This Row],[Date]],1)</f>
        <v>45747</v>
      </c>
      <c r="AF195" s="11">
        <f>DATEDIF(Table2[[#This Row],[Date]],Table2[[#This Row],[EOMONTH]], "d")</f>
        <v>35</v>
      </c>
      <c r="AH195">
        <v>24</v>
      </c>
      <c r="AI195">
        <v>2</v>
      </c>
      <c r="AJ195">
        <v>2025</v>
      </c>
    </row>
    <row r="196" spans="1:36" ht="33.75" customHeight="1" x14ac:dyDescent="0.3">
      <c r="A196" s="17" t="s">
        <v>447</v>
      </c>
      <c r="B196" s="26">
        <v>45575</v>
      </c>
      <c r="C196" s="5" t="s">
        <v>6</v>
      </c>
      <c r="D196" s="6" t="s">
        <v>448</v>
      </c>
      <c r="E196" s="7">
        <v>37</v>
      </c>
      <c r="F196" s="7" t="s">
        <v>29</v>
      </c>
      <c r="G196" s="7" t="s">
        <v>30</v>
      </c>
      <c r="H196" s="7" t="s">
        <v>45</v>
      </c>
      <c r="I196" s="7" t="str">
        <f>VLOOKUP(Table2[[#This Row],[Product]],Table4[#All],2,0)</f>
        <v>Sportswear</v>
      </c>
      <c r="J196" s="7">
        <v>1</v>
      </c>
      <c r="K196" s="7">
        <v>733</v>
      </c>
      <c r="L196" s="7">
        <v>0.1</v>
      </c>
      <c r="M196" s="7" t="s">
        <v>33</v>
      </c>
      <c r="N196" s="8" t="s">
        <v>34</v>
      </c>
      <c r="O196" s="4" t="str">
        <f>HLOOKUP(Table2[[#This Row],[Product]],lookUp!$A$20:$K$21,2,0)</f>
        <v>Sportswear</v>
      </c>
      <c r="P196" s="8" t="str">
        <f>_xlfn.XLOOKUP(Table2[[#This Row],[Product]],Table4[Product],Table4[Category])</f>
        <v>Sportswear</v>
      </c>
      <c r="Q196" s="6" t="s">
        <v>448</v>
      </c>
      <c r="R196" s="32" t="str">
        <f>LEFT(Table2[[#This Row],[Full Name2]], 3)</f>
        <v>Apr</v>
      </c>
      <c r="S196" s="7" t="str">
        <f>RIGHT(Table2[[#This Row],[Full Name2]],3)</f>
        <v>eid</v>
      </c>
      <c r="T196" s="7" t="str">
        <f>MID(Table2[[#This Row],[Full Name2]],3,3)</f>
        <v>ril</v>
      </c>
      <c r="U196" s="7" t="str">
        <f>CONCATENATE(Table2[[#This Row],[Full Name2]]," - ",Table2[[#This Row],[Department]])</f>
        <v>April Reid - Men</v>
      </c>
      <c r="V196" s="7" t="str">
        <f>_xlfn.TEXTJOIN(",",TRUE,Table2[[#This Row],[LEFT]],Table2[[#This Row],[MID]],Table2[[#This Row],[RIGHT]])</f>
        <v>Apr,ril,eid</v>
      </c>
      <c r="W196" s="7" t="str">
        <f>UPPER(Table2[[#This Row],[MID]])</f>
        <v>RIL</v>
      </c>
      <c r="X196" s="7" t="str">
        <f>LOWER(Table2[[#This Row],[Full Name2]])</f>
        <v>april reid</v>
      </c>
      <c r="Y196" s="7" t="str">
        <f>PROPER(Table2[[#This Row],[LOWER]])</f>
        <v>April Reid</v>
      </c>
      <c r="Z196" s="7" t="str">
        <f>TRIM(Table2[[#This Row],[City]])</f>
        <v>Mansoura</v>
      </c>
      <c r="AA196" s="8">
        <f>LEN(Table2[[#This Row],[PROPER]])</f>
        <v>10</v>
      </c>
      <c r="AB196" s="5">
        <f t="shared" ca="1" si="9"/>
        <v>45776</v>
      </c>
      <c r="AC196" s="5">
        <f t="shared" si="10"/>
        <v>45575</v>
      </c>
      <c r="AD196" s="25">
        <f t="shared" ca="1" si="11"/>
        <v>45776.278505671296</v>
      </c>
      <c r="AE196" s="26">
        <f>EOMONTH(Table2[[#This Row],[Date]],1)</f>
        <v>45626</v>
      </c>
      <c r="AF196" s="11">
        <f>DATEDIF(Table2[[#This Row],[Date]],Table2[[#This Row],[EOMONTH]], "d")</f>
        <v>51</v>
      </c>
      <c r="AH196">
        <v>10</v>
      </c>
      <c r="AI196">
        <v>10</v>
      </c>
      <c r="AJ196">
        <v>2024</v>
      </c>
    </row>
    <row r="197" spans="1:36" ht="33.75" customHeight="1" x14ac:dyDescent="0.3">
      <c r="A197" s="17" t="s">
        <v>449</v>
      </c>
      <c r="B197" s="26">
        <v>45453</v>
      </c>
      <c r="C197" s="5" t="s">
        <v>4</v>
      </c>
      <c r="D197" s="6" t="s">
        <v>450</v>
      </c>
      <c r="E197" s="7">
        <v>43</v>
      </c>
      <c r="F197" s="7" t="s">
        <v>43</v>
      </c>
      <c r="G197" s="7" t="s">
        <v>64</v>
      </c>
      <c r="H197" s="7" t="s">
        <v>84</v>
      </c>
      <c r="I197" s="7" t="str">
        <f>VLOOKUP(Table2[[#This Row],[Product]],Table4[#All],2,0)</f>
        <v>Fashion Accessories</v>
      </c>
      <c r="J197" s="7">
        <v>3</v>
      </c>
      <c r="K197" s="7">
        <v>745</v>
      </c>
      <c r="L197" s="7">
        <v>0</v>
      </c>
      <c r="M197" s="7" t="s">
        <v>57</v>
      </c>
      <c r="N197" s="8" t="s">
        <v>34</v>
      </c>
      <c r="O197" s="4" t="str">
        <f>HLOOKUP(Table2[[#This Row],[Product]],lookUp!$A$20:$K$21,2,0)</f>
        <v>Fashion Accessories</v>
      </c>
      <c r="P197" s="8" t="str">
        <f>_xlfn.XLOOKUP(Table2[[#This Row],[Product]],Table4[Product],Table4[Category])</f>
        <v>Fashion Accessories</v>
      </c>
      <c r="Q197" s="6" t="s">
        <v>450</v>
      </c>
      <c r="R197" s="32" t="str">
        <f>LEFT(Table2[[#This Row],[Full Name2]], 3)</f>
        <v>Bil</v>
      </c>
      <c r="S197" s="7" t="str">
        <f>RIGHT(Table2[[#This Row],[Full Name2]],3)</f>
        <v>res</v>
      </c>
      <c r="T197" s="7" t="str">
        <f>MID(Table2[[#This Row],[Full Name2]],3,3)</f>
        <v>lly</v>
      </c>
      <c r="U197" s="7" t="str">
        <f>CONCATENATE(Table2[[#This Row],[Full Name2]]," - ",Table2[[#This Row],[Department]])</f>
        <v>Billy Flores - Men</v>
      </c>
      <c r="V197" s="7" t="str">
        <f>_xlfn.TEXTJOIN(",",TRUE,Table2[[#This Row],[LEFT]],Table2[[#This Row],[MID]],Table2[[#This Row],[RIGHT]])</f>
        <v>Bil,lly,res</v>
      </c>
      <c r="W197" s="7" t="str">
        <f>UPPER(Table2[[#This Row],[MID]])</f>
        <v>LLY</v>
      </c>
      <c r="X197" s="7" t="str">
        <f>LOWER(Table2[[#This Row],[Full Name2]])</f>
        <v>billy flores</v>
      </c>
      <c r="Y197" s="7" t="str">
        <f>PROPER(Table2[[#This Row],[LOWER]])</f>
        <v>Billy Flores</v>
      </c>
      <c r="Z197" s="7" t="str">
        <f>TRIM(Table2[[#This Row],[City]])</f>
        <v>Cairo</v>
      </c>
      <c r="AA197" s="8">
        <f>LEN(Table2[[#This Row],[PROPER]])</f>
        <v>12</v>
      </c>
      <c r="AB197" s="5">
        <f t="shared" ca="1" si="9"/>
        <v>45776</v>
      </c>
      <c r="AC197" s="5">
        <f t="shared" si="10"/>
        <v>45453</v>
      </c>
      <c r="AD197" s="25">
        <f t="shared" ca="1" si="11"/>
        <v>45776.278505671296</v>
      </c>
      <c r="AE197" s="26">
        <f>EOMONTH(Table2[[#This Row],[Date]],1)</f>
        <v>45504</v>
      </c>
      <c r="AF197" s="11">
        <f>DATEDIF(Table2[[#This Row],[Date]],Table2[[#This Row],[EOMONTH]], "d")</f>
        <v>51</v>
      </c>
      <c r="AH197">
        <v>10</v>
      </c>
      <c r="AI197">
        <v>6</v>
      </c>
      <c r="AJ197">
        <v>2024</v>
      </c>
    </row>
    <row r="198" spans="1:36" ht="33.75" customHeight="1" x14ac:dyDescent="0.3">
      <c r="A198" s="17" t="s">
        <v>451</v>
      </c>
      <c r="B198" s="26">
        <v>45415</v>
      </c>
      <c r="C198" s="5" t="s">
        <v>0</v>
      </c>
      <c r="D198" s="6" t="s">
        <v>452</v>
      </c>
      <c r="E198" s="7">
        <v>53</v>
      </c>
      <c r="F198" s="7" t="s">
        <v>29</v>
      </c>
      <c r="G198" s="7" t="s">
        <v>106</v>
      </c>
      <c r="H198" s="7" t="s">
        <v>55</v>
      </c>
      <c r="I198" s="7" t="str">
        <f>VLOOKUP(Table2[[#This Row],[Product]],Table4[#All],2,0)</f>
        <v>Summer Wear</v>
      </c>
      <c r="J198" s="7">
        <v>1</v>
      </c>
      <c r="K198" s="7">
        <v>441</v>
      </c>
      <c r="L198" s="7">
        <v>0.15</v>
      </c>
      <c r="M198" s="7" t="s">
        <v>47</v>
      </c>
      <c r="N198" s="8" t="s">
        <v>34</v>
      </c>
      <c r="O198" s="4" t="str">
        <f>HLOOKUP(Table2[[#This Row],[Product]],lookUp!$A$20:$K$21,2,0)</f>
        <v>Summer Wear</v>
      </c>
      <c r="P198" s="8" t="str">
        <f>_xlfn.XLOOKUP(Table2[[#This Row],[Product]],Table4[Product],Table4[Category])</f>
        <v>Summer Wear</v>
      </c>
      <c r="Q198" s="6" t="s">
        <v>452</v>
      </c>
      <c r="R198" s="32" t="str">
        <f>LEFT(Table2[[#This Row],[Full Name2]], 3)</f>
        <v>Bet</v>
      </c>
      <c r="S198" s="7" t="str">
        <f>RIGHT(Table2[[#This Row],[Full Name2]],3)</f>
        <v>hez</v>
      </c>
      <c r="T198" s="7" t="str">
        <f>MID(Table2[[#This Row],[Full Name2]],3,3)</f>
        <v xml:space="preserve">th </v>
      </c>
      <c r="U198" s="7" t="str">
        <f>CONCATENATE(Table2[[#This Row],[Full Name2]]," - ",Table2[[#This Row],[Department]])</f>
        <v>Beth Sanchez - Men</v>
      </c>
      <c r="V198" s="7" t="str">
        <f>_xlfn.TEXTJOIN(",",TRUE,Table2[[#This Row],[LEFT]],Table2[[#This Row],[MID]],Table2[[#This Row],[RIGHT]])</f>
        <v>Bet,th ,hez</v>
      </c>
      <c r="W198" s="7" t="str">
        <f>UPPER(Table2[[#This Row],[MID]])</f>
        <v xml:space="preserve">TH </v>
      </c>
      <c r="X198" s="7" t="str">
        <f>LOWER(Table2[[#This Row],[Full Name2]])</f>
        <v>beth sanchez</v>
      </c>
      <c r="Y198" s="7" t="str">
        <f>PROPER(Table2[[#This Row],[LOWER]])</f>
        <v>Beth Sanchez</v>
      </c>
      <c r="Z198" s="7" t="str">
        <f>TRIM(Table2[[#This Row],[City]])</f>
        <v>Giza</v>
      </c>
      <c r="AA198" s="8">
        <f>LEN(Table2[[#This Row],[PROPER]])</f>
        <v>12</v>
      </c>
      <c r="AB198" s="5">
        <f t="shared" ca="1" si="9"/>
        <v>45776</v>
      </c>
      <c r="AC198" s="5">
        <f t="shared" si="10"/>
        <v>45415</v>
      </c>
      <c r="AD198" s="25">
        <f t="shared" ca="1" si="11"/>
        <v>45776.278505671296</v>
      </c>
      <c r="AE198" s="26">
        <f>EOMONTH(Table2[[#This Row],[Date]],1)</f>
        <v>45473</v>
      </c>
      <c r="AF198" s="11">
        <f>DATEDIF(Table2[[#This Row],[Date]],Table2[[#This Row],[EOMONTH]], "d")</f>
        <v>58</v>
      </c>
      <c r="AH198">
        <v>3</v>
      </c>
      <c r="AI198">
        <v>5</v>
      </c>
      <c r="AJ198">
        <v>2024</v>
      </c>
    </row>
    <row r="199" spans="1:36" ht="33.75" customHeight="1" x14ac:dyDescent="0.3">
      <c r="A199" s="17" t="s">
        <v>453</v>
      </c>
      <c r="B199" s="26">
        <v>45398</v>
      </c>
      <c r="C199" s="5" t="s">
        <v>2</v>
      </c>
      <c r="D199" s="6" t="s">
        <v>454</v>
      </c>
      <c r="E199" s="7">
        <v>29</v>
      </c>
      <c r="F199" s="7" t="s">
        <v>43</v>
      </c>
      <c r="G199" s="7" t="s">
        <v>37</v>
      </c>
      <c r="H199" s="7" t="s">
        <v>65</v>
      </c>
      <c r="I199" s="7" t="str">
        <f>VLOOKUP(Table2[[#This Row],[Product]],Table4[#All],2,0)</f>
        <v>Sportswear</v>
      </c>
      <c r="J199" s="7">
        <v>5</v>
      </c>
      <c r="K199" s="7">
        <v>943</v>
      </c>
      <c r="L199" s="7">
        <v>0.1</v>
      </c>
      <c r="M199" s="7" t="s">
        <v>47</v>
      </c>
      <c r="N199" s="8" t="s">
        <v>48</v>
      </c>
      <c r="O199" s="4" t="str">
        <f>HLOOKUP(Table2[[#This Row],[Product]],lookUp!$A$20:$K$21,2,0)</f>
        <v>Sportswear</v>
      </c>
      <c r="P199" s="8" t="str">
        <f>_xlfn.XLOOKUP(Table2[[#This Row],[Product]],Table4[Product],Table4[Category])</f>
        <v>Sportswear</v>
      </c>
      <c r="Q199" s="6" t="s">
        <v>454</v>
      </c>
      <c r="R199" s="32" t="str">
        <f>LEFT(Table2[[#This Row],[Full Name2]], 3)</f>
        <v>Rob</v>
      </c>
      <c r="S199" s="7" t="str">
        <f>RIGHT(Table2[[#This Row],[Full Name2]],3)</f>
        <v>end</v>
      </c>
      <c r="T199" s="7" t="str">
        <f>MID(Table2[[#This Row],[Full Name2]],3,3)</f>
        <v>bin</v>
      </c>
      <c r="U199" s="7" t="str">
        <f>CONCATENATE(Table2[[#This Row],[Full Name2]]," - ",Table2[[#This Row],[Department]])</f>
        <v>Robin Townsend - Kids</v>
      </c>
      <c r="V199" s="7" t="str">
        <f>_xlfn.TEXTJOIN(",",TRUE,Table2[[#This Row],[LEFT]],Table2[[#This Row],[MID]],Table2[[#This Row],[RIGHT]])</f>
        <v>Rob,bin,end</v>
      </c>
      <c r="W199" s="7" t="str">
        <f>UPPER(Table2[[#This Row],[MID]])</f>
        <v>BIN</v>
      </c>
      <c r="X199" s="7" t="str">
        <f>LOWER(Table2[[#This Row],[Full Name2]])</f>
        <v>robin townsend</v>
      </c>
      <c r="Y199" s="7" t="str">
        <f>PROPER(Table2[[#This Row],[LOWER]])</f>
        <v>Robin Townsend</v>
      </c>
      <c r="Z199" s="7" t="str">
        <f>TRIM(Table2[[#This Row],[City]])</f>
        <v>Hurghada</v>
      </c>
      <c r="AA199" s="8">
        <f>LEN(Table2[[#This Row],[PROPER]])</f>
        <v>14</v>
      </c>
      <c r="AB199" s="5">
        <f t="shared" ca="1" si="9"/>
        <v>45776</v>
      </c>
      <c r="AC199" s="5">
        <f t="shared" si="10"/>
        <v>45398</v>
      </c>
      <c r="AD199" s="25">
        <f t="shared" ca="1" si="11"/>
        <v>45776.278505671296</v>
      </c>
      <c r="AE199" s="26">
        <f>EOMONTH(Table2[[#This Row],[Date]],1)</f>
        <v>45443</v>
      </c>
      <c r="AF199" s="11">
        <f>DATEDIF(Table2[[#This Row],[Date]],Table2[[#This Row],[EOMONTH]], "d")</f>
        <v>45</v>
      </c>
      <c r="AH199">
        <v>16</v>
      </c>
      <c r="AI199">
        <v>4</v>
      </c>
      <c r="AJ199">
        <v>2024</v>
      </c>
    </row>
    <row r="200" spans="1:36" ht="33.75" customHeight="1" x14ac:dyDescent="0.3">
      <c r="A200" s="17" t="s">
        <v>455</v>
      </c>
      <c r="B200" s="26">
        <v>45387</v>
      </c>
      <c r="C200" s="5" t="s">
        <v>0</v>
      </c>
      <c r="D200" s="6" t="s">
        <v>456</v>
      </c>
      <c r="E200" s="7">
        <v>25</v>
      </c>
      <c r="F200" s="7" t="s">
        <v>43</v>
      </c>
      <c r="G200" s="7" t="s">
        <v>103</v>
      </c>
      <c r="H200" s="7" t="s">
        <v>84</v>
      </c>
      <c r="I200" s="7" t="str">
        <f>VLOOKUP(Table2[[#This Row],[Product]],Table4[#All],2,0)</f>
        <v>Fashion Accessories</v>
      </c>
      <c r="J200" s="7">
        <v>1</v>
      </c>
      <c r="K200" s="7">
        <v>258</v>
      </c>
      <c r="L200" s="7">
        <v>0.1</v>
      </c>
      <c r="M200" s="7" t="s">
        <v>47</v>
      </c>
      <c r="N200" s="8" t="s">
        <v>40</v>
      </c>
      <c r="O200" s="4" t="str">
        <f>HLOOKUP(Table2[[#This Row],[Product]],lookUp!$A$20:$K$21,2,0)</f>
        <v>Fashion Accessories</v>
      </c>
      <c r="P200" s="8" t="str">
        <f>_xlfn.XLOOKUP(Table2[[#This Row],[Product]],Table4[Product],Table4[Category])</f>
        <v>Fashion Accessories</v>
      </c>
      <c r="Q200" s="6" t="s">
        <v>456</v>
      </c>
      <c r="R200" s="32" t="str">
        <f>LEFT(Table2[[#This Row],[Full Name2]], 3)</f>
        <v>Ms.</v>
      </c>
      <c r="S200" s="7" t="str">
        <f>RIGHT(Table2[[#This Row],[Full Name2]],3)</f>
        <v>lly</v>
      </c>
      <c r="T200" s="7" t="str">
        <f>MID(Table2[[#This Row],[Full Name2]],3,3)</f>
        <v>. K</v>
      </c>
      <c r="U200" s="7" t="str">
        <f>CONCATENATE(Table2[[#This Row],[Full Name2]]," - ",Table2[[#This Row],[Department]])</f>
        <v>Ms. Kelly - Women</v>
      </c>
      <c r="V200" s="7" t="str">
        <f>_xlfn.TEXTJOIN(",",TRUE,Table2[[#This Row],[LEFT]],Table2[[#This Row],[MID]],Table2[[#This Row],[RIGHT]])</f>
        <v>Ms.,. K,lly</v>
      </c>
      <c r="W200" s="7" t="str">
        <f>UPPER(Table2[[#This Row],[MID]])</f>
        <v>. K</v>
      </c>
      <c r="X200" s="7" t="str">
        <f>LOWER(Table2[[#This Row],[Full Name2]])</f>
        <v>ms. kelly</v>
      </c>
      <c r="Y200" s="7" t="str">
        <f>PROPER(Table2[[#This Row],[LOWER]])</f>
        <v>Ms. Kelly</v>
      </c>
      <c r="Z200" s="7" t="str">
        <f>TRIM(Table2[[#This Row],[City]])</f>
        <v>Sharm El-Sheikh</v>
      </c>
      <c r="AA200" s="8">
        <f>LEN(Table2[[#This Row],[PROPER]])</f>
        <v>9</v>
      </c>
      <c r="AB200" s="5">
        <f t="shared" ca="1" si="9"/>
        <v>45776</v>
      </c>
      <c r="AC200" s="5">
        <f t="shared" si="10"/>
        <v>45387</v>
      </c>
      <c r="AD200" s="25">
        <f t="shared" ca="1" si="11"/>
        <v>45776.278505671296</v>
      </c>
      <c r="AE200" s="26">
        <f>EOMONTH(Table2[[#This Row],[Date]],1)</f>
        <v>45443</v>
      </c>
      <c r="AF200" s="11">
        <f>DATEDIF(Table2[[#This Row],[Date]],Table2[[#This Row],[EOMONTH]], "d")</f>
        <v>56</v>
      </c>
      <c r="AH200">
        <v>5</v>
      </c>
      <c r="AI200">
        <v>4</v>
      </c>
      <c r="AJ200">
        <v>2024</v>
      </c>
    </row>
    <row r="201" spans="1:36" ht="33.75" customHeight="1" x14ac:dyDescent="0.3">
      <c r="A201" s="17" t="s">
        <v>457</v>
      </c>
      <c r="B201" s="26">
        <v>45422</v>
      </c>
      <c r="C201" s="5" t="s">
        <v>0</v>
      </c>
      <c r="D201" s="6" t="s">
        <v>458</v>
      </c>
      <c r="E201" s="7">
        <v>20</v>
      </c>
      <c r="F201" s="7" t="s">
        <v>29</v>
      </c>
      <c r="G201" s="7" t="s">
        <v>103</v>
      </c>
      <c r="H201" s="7" t="s">
        <v>61</v>
      </c>
      <c r="I201" s="7" t="str">
        <f>VLOOKUP(Table2[[#This Row],[Product]],Table4[#All],2,0)</f>
        <v>Casual Wear</v>
      </c>
      <c r="J201" s="7">
        <v>2</v>
      </c>
      <c r="K201" s="7">
        <v>281</v>
      </c>
      <c r="L201" s="7">
        <v>0.1</v>
      </c>
      <c r="M201" s="7" t="s">
        <v>33</v>
      </c>
      <c r="N201" s="8" t="s">
        <v>48</v>
      </c>
      <c r="O201" s="4" t="str">
        <f>HLOOKUP(Table2[[#This Row],[Product]],lookUp!$A$20:$K$21,2,0)</f>
        <v>Casual Wear</v>
      </c>
      <c r="P201" s="8" t="str">
        <f>_xlfn.XLOOKUP(Table2[[#This Row],[Product]],Table4[Product],Table4[Category])</f>
        <v>Casual Wear</v>
      </c>
      <c r="Q201" s="6" t="s">
        <v>458</v>
      </c>
      <c r="R201" s="32" t="str">
        <f>LEFT(Table2[[#This Row],[Full Name2]], 3)</f>
        <v>Ann</v>
      </c>
      <c r="S201" s="7" t="str">
        <f>RIGHT(Table2[[#This Row],[Full Name2]],3)</f>
        <v>las</v>
      </c>
      <c r="T201" s="7" t="str">
        <f>MID(Table2[[#This Row],[Full Name2]],3,3)</f>
        <v xml:space="preserve">na </v>
      </c>
      <c r="U201" s="7" t="str">
        <f>CONCATENATE(Table2[[#This Row],[Full Name2]]," - ",Table2[[#This Row],[Department]])</f>
        <v>Anna Douglas - Kids</v>
      </c>
      <c r="V201" s="7" t="str">
        <f>_xlfn.TEXTJOIN(",",TRUE,Table2[[#This Row],[LEFT]],Table2[[#This Row],[MID]],Table2[[#This Row],[RIGHT]])</f>
        <v>Ann,na ,las</v>
      </c>
      <c r="W201" s="7" t="str">
        <f>UPPER(Table2[[#This Row],[MID]])</f>
        <v xml:space="preserve">NA </v>
      </c>
      <c r="X201" s="7" t="str">
        <f>LOWER(Table2[[#This Row],[Full Name2]])</f>
        <v>anna douglas</v>
      </c>
      <c r="Y201" s="7" t="str">
        <f>PROPER(Table2[[#This Row],[LOWER]])</f>
        <v>Anna Douglas</v>
      </c>
      <c r="Z201" s="7" t="str">
        <f>TRIM(Table2[[#This Row],[City]])</f>
        <v>Sharm El-Sheikh</v>
      </c>
      <c r="AA201" s="8">
        <f>LEN(Table2[[#This Row],[PROPER]])</f>
        <v>12</v>
      </c>
      <c r="AB201" s="5">
        <f t="shared" ca="1" si="9"/>
        <v>45776</v>
      </c>
      <c r="AC201" s="5">
        <f t="shared" si="10"/>
        <v>45422</v>
      </c>
      <c r="AD201" s="25">
        <f t="shared" ca="1" si="11"/>
        <v>45776.278505671296</v>
      </c>
      <c r="AE201" s="26">
        <f>EOMONTH(Table2[[#This Row],[Date]],1)</f>
        <v>45473</v>
      </c>
      <c r="AF201" s="11">
        <f>DATEDIF(Table2[[#This Row],[Date]],Table2[[#This Row],[EOMONTH]], "d")</f>
        <v>51</v>
      </c>
      <c r="AH201">
        <v>10</v>
      </c>
      <c r="AI201">
        <v>5</v>
      </c>
      <c r="AJ201">
        <v>2024</v>
      </c>
    </row>
    <row r="202" spans="1:36" ht="33.75" customHeight="1" x14ac:dyDescent="0.3">
      <c r="A202" s="17" t="s">
        <v>459</v>
      </c>
      <c r="B202" s="26">
        <v>45609</v>
      </c>
      <c r="C202" s="5" t="s">
        <v>3</v>
      </c>
      <c r="D202" s="6" t="s">
        <v>460</v>
      </c>
      <c r="E202" s="7">
        <v>38</v>
      </c>
      <c r="F202" s="7" t="s">
        <v>29</v>
      </c>
      <c r="G202" s="7" t="s">
        <v>44</v>
      </c>
      <c r="H202" s="7" t="s">
        <v>74</v>
      </c>
      <c r="I202" s="7" t="str">
        <f>VLOOKUP(Table2[[#This Row],[Product]],Table4[#All],2,0)</f>
        <v>Formal Wear</v>
      </c>
      <c r="J202" s="7">
        <v>3</v>
      </c>
      <c r="K202" s="7">
        <v>1045</v>
      </c>
      <c r="L202" s="7">
        <v>0</v>
      </c>
      <c r="M202" s="7" t="s">
        <v>47</v>
      </c>
      <c r="N202" s="8" t="s">
        <v>34</v>
      </c>
      <c r="O202" s="4" t="str">
        <f>HLOOKUP(Table2[[#This Row],[Product]],lookUp!$A$20:$K$21,2,0)</f>
        <v>Formal Wear</v>
      </c>
      <c r="P202" s="8" t="str">
        <f>_xlfn.XLOOKUP(Table2[[#This Row],[Product]],Table4[Product],Table4[Category])</f>
        <v>Formal Wear</v>
      </c>
      <c r="Q202" s="6" t="s">
        <v>460</v>
      </c>
      <c r="R202" s="32" t="str">
        <f>LEFT(Table2[[#This Row],[Full Name2]], 3)</f>
        <v>Bia</v>
      </c>
      <c r="S202" s="7" t="str">
        <f>RIGHT(Table2[[#This Row],[Full Name2]],3)</f>
        <v>ith</v>
      </c>
      <c r="T202" s="7" t="str">
        <f>MID(Table2[[#This Row],[Full Name2]],3,3)</f>
        <v>anc</v>
      </c>
      <c r="U202" s="7" t="str">
        <f>CONCATENATE(Table2[[#This Row],[Full Name2]]," - ",Table2[[#This Row],[Department]])</f>
        <v>Bianca Smith - Men</v>
      </c>
      <c r="V202" s="7" t="str">
        <f>_xlfn.TEXTJOIN(",",TRUE,Table2[[#This Row],[LEFT]],Table2[[#This Row],[MID]],Table2[[#This Row],[RIGHT]])</f>
        <v>Bia,anc,ith</v>
      </c>
      <c r="W202" s="7" t="str">
        <f>UPPER(Table2[[#This Row],[MID]])</f>
        <v>ANC</v>
      </c>
      <c r="X202" s="7" t="str">
        <f>LOWER(Table2[[#This Row],[Full Name2]])</f>
        <v>bianca smith</v>
      </c>
      <c r="Y202" s="7" t="str">
        <f>PROPER(Table2[[#This Row],[LOWER]])</f>
        <v>Bianca Smith</v>
      </c>
      <c r="Z202" s="7" t="str">
        <f>TRIM(Table2[[#This Row],[City]])</f>
        <v>Alexandria</v>
      </c>
      <c r="AA202" s="8">
        <f>LEN(Table2[[#This Row],[PROPER]])</f>
        <v>12</v>
      </c>
      <c r="AB202" s="5">
        <f t="shared" ca="1" si="9"/>
        <v>45776</v>
      </c>
      <c r="AC202" s="5">
        <f t="shared" si="10"/>
        <v>45609</v>
      </c>
      <c r="AD202" s="25">
        <f t="shared" ca="1" si="11"/>
        <v>45776.278505671296</v>
      </c>
      <c r="AE202" s="26">
        <f>EOMONTH(Table2[[#This Row],[Date]],1)</f>
        <v>45657</v>
      </c>
      <c r="AF202" s="11">
        <f>DATEDIF(Table2[[#This Row],[Date]],Table2[[#This Row],[EOMONTH]], "d")</f>
        <v>48</v>
      </c>
      <c r="AH202">
        <v>13</v>
      </c>
      <c r="AI202">
        <v>11</v>
      </c>
      <c r="AJ202">
        <v>2024</v>
      </c>
    </row>
    <row r="203" spans="1:36" ht="33.75" customHeight="1" x14ac:dyDescent="0.3">
      <c r="A203" s="17" t="s">
        <v>461</v>
      </c>
      <c r="B203" s="26">
        <v>45641</v>
      </c>
      <c r="C203" s="5" t="s">
        <v>1</v>
      </c>
      <c r="D203" s="6" t="s">
        <v>462</v>
      </c>
      <c r="E203" s="7">
        <v>32</v>
      </c>
      <c r="F203" s="7" t="s">
        <v>29</v>
      </c>
      <c r="G203" s="7" t="s">
        <v>103</v>
      </c>
      <c r="H203" s="7" t="s">
        <v>55</v>
      </c>
      <c r="I203" s="7" t="str">
        <f>VLOOKUP(Table2[[#This Row],[Product]],Table4[#All],2,0)</f>
        <v>Summer Wear</v>
      </c>
      <c r="J203" s="7">
        <v>4</v>
      </c>
      <c r="K203" s="7">
        <v>855</v>
      </c>
      <c r="L203" s="7">
        <v>0.1</v>
      </c>
      <c r="M203" s="7" t="s">
        <v>57</v>
      </c>
      <c r="N203" s="8" t="s">
        <v>48</v>
      </c>
      <c r="O203" s="4" t="str">
        <f>HLOOKUP(Table2[[#This Row],[Product]],lookUp!$A$20:$K$21,2,0)</f>
        <v>Summer Wear</v>
      </c>
      <c r="P203" s="8" t="str">
        <f>_xlfn.XLOOKUP(Table2[[#This Row],[Product]],Table4[Product],Table4[Category])</f>
        <v>Summer Wear</v>
      </c>
      <c r="Q203" s="6" t="s">
        <v>462</v>
      </c>
      <c r="R203" s="32" t="str">
        <f>LEFT(Table2[[#This Row],[Full Name2]], 3)</f>
        <v>Mad</v>
      </c>
      <c r="S203" s="7" t="str">
        <f>RIGHT(Table2[[#This Row],[Full Name2]],3)</f>
        <v>ese</v>
      </c>
      <c r="T203" s="7" t="str">
        <f>MID(Table2[[#This Row],[Full Name2]],3,3)</f>
        <v>dis</v>
      </c>
      <c r="U203" s="7" t="str">
        <f>CONCATENATE(Table2[[#This Row],[Full Name2]]," - ",Table2[[#This Row],[Department]])</f>
        <v>Madison Reese - Kids</v>
      </c>
      <c r="V203" s="7" t="str">
        <f>_xlfn.TEXTJOIN(",",TRUE,Table2[[#This Row],[LEFT]],Table2[[#This Row],[MID]],Table2[[#This Row],[RIGHT]])</f>
        <v>Mad,dis,ese</v>
      </c>
      <c r="W203" s="7" t="str">
        <f>UPPER(Table2[[#This Row],[MID]])</f>
        <v>DIS</v>
      </c>
      <c r="X203" s="7" t="str">
        <f>LOWER(Table2[[#This Row],[Full Name2]])</f>
        <v>madison reese</v>
      </c>
      <c r="Y203" s="7" t="str">
        <f>PROPER(Table2[[#This Row],[LOWER]])</f>
        <v>Madison Reese</v>
      </c>
      <c r="Z203" s="7" t="str">
        <f>TRIM(Table2[[#This Row],[City]])</f>
        <v>Sharm El-Sheikh</v>
      </c>
      <c r="AA203" s="8">
        <f>LEN(Table2[[#This Row],[PROPER]])</f>
        <v>13</v>
      </c>
      <c r="AB203" s="5">
        <f t="shared" ca="1" si="9"/>
        <v>45776</v>
      </c>
      <c r="AC203" s="5">
        <f t="shared" si="10"/>
        <v>45641</v>
      </c>
      <c r="AD203" s="25">
        <f t="shared" ca="1" si="11"/>
        <v>45776.278505671296</v>
      </c>
      <c r="AE203" s="26">
        <f>EOMONTH(Table2[[#This Row],[Date]],1)</f>
        <v>45688</v>
      </c>
      <c r="AF203" s="11">
        <f>DATEDIF(Table2[[#This Row],[Date]],Table2[[#This Row],[EOMONTH]], "d")</f>
        <v>47</v>
      </c>
      <c r="AH203">
        <v>15</v>
      </c>
      <c r="AI203">
        <v>12</v>
      </c>
      <c r="AJ203">
        <v>2024</v>
      </c>
    </row>
    <row r="204" spans="1:36" ht="33.75" customHeight="1" x14ac:dyDescent="0.3">
      <c r="A204" s="17" t="s">
        <v>463</v>
      </c>
      <c r="B204" s="26">
        <v>45690</v>
      </c>
      <c r="C204" s="5" t="s">
        <v>1</v>
      </c>
      <c r="D204" s="6" t="s">
        <v>464</v>
      </c>
      <c r="E204" s="7">
        <v>59</v>
      </c>
      <c r="F204" s="7" t="s">
        <v>29</v>
      </c>
      <c r="G204" s="7" t="s">
        <v>106</v>
      </c>
      <c r="H204" s="7" t="s">
        <v>74</v>
      </c>
      <c r="I204" s="7" t="str">
        <f>VLOOKUP(Table2[[#This Row],[Product]],Table4[#All],2,0)</f>
        <v>Formal Wear</v>
      </c>
      <c r="J204" s="7">
        <v>1</v>
      </c>
      <c r="K204" s="7">
        <v>238</v>
      </c>
      <c r="L204" s="7">
        <v>0.2</v>
      </c>
      <c r="M204" s="7" t="s">
        <v>33</v>
      </c>
      <c r="N204" s="8" t="s">
        <v>34</v>
      </c>
      <c r="O204" s="4" t="str">
        <f>HLOOKUP(Table2[[#This Row],[Product]],lookUp!$A$20:$K$21,2,0)</f>
        <v>Formal Wear</v>
      </c>
      <c r="P204" s="8" t="str">
        <f>_xlfn.XLOOKUP(Table2[[#This Row],[Product]],Table4[Product],Table4[Category])</f>
        <v>Formal Wear</v>
      </c>
      <c r="Q204" s="6" t="s">
        <v>464</v>
      </c>
      <c r="R204" s="32" t="str">
        <f>LEFT(Table2[[#This Row],[Full Name2]], 3)</f>
        <v>Vin</v>
      </c>
      <c r="S204" s="7" t="str">
        <f>RIGHT(Table2[[#This Row],[Full Name2]],3)</f>
        <v>ace</v>
      </c>
      <c r="T204" s="7" t="str">
        <f>MID(Table2[[#This Row],[Full Name2]],3,3)</f>
        <v>nce</v>
      </c>
      <c r="U204" s="7" t="str">
        <f>CONCATENATE(Table2[[#This Row],[Full Name2]]," - ",Table2[[#This Row],[Department]])</f>
        <v>Vincent Wallace - Men</v>
      </c>
      <c r="V204" s="7" t="str">
        <f>_xlfn.TEXTJOIN(",",TRUE,Table2[[#This Row],[LEFT]],Table2[[#This Row],[MID]],Table2[[#This Row],[RIGHT]])</f>
        <v>Vin,nce,ace</v>
      </c>
      <c r="W204" s="7" t="str">
        <f>UPPER(Table2[[#This Row],[MID]])</f>
        <v>NCE</v>
      </c>
      <c r="X204" s="7" t="str">
        <f>LOWER(Table2[[#This Row],[Full Name2]])</f>
        <v>vincent wallace</v>
      </c>
      <c r="Y204" s="7" t="str">
        <f>PROPER(Table2[[#This Row],[LOWER]])</f>
        <v>Vincent Wallace</v>
      </c>
      <c r="Z204" s="7" t="str">
        <f>TRIM(Table2[[#This Row],[City]])</f>
        <v>Giza</v>
      </c>
      <c r="AA204" s="8">
        <f>LEN(Table2[[#This Row],[PROPER]])</f>
        <v>15</v>
      </c>
      <c r="AB204" s="5">
        <f t="shared" ca="1" si="9"/>
        <v>45776</v>
      </c>
      <c r="AC204" s="5">
        <f t="shared" si="10"/>
        <v>45690</v>
      </c>
      <c r="AD204" s="25">
        <f t="shared" ca="1" si="11"/>
        <v>45776.278505671296</v>
      </c>
      <c r="AE204" s="26">
        <f>EOMONTH(Table2[[#This Row],[Date]],1)</f>
        <v>45747</v>
      </c>
      <c r="AF204" s="11">
        <f>DATEDIF(Table2[[#This Row],[Date]],Table2[[#This Row],[EOMONTH]], "d")</f>
        <v>57</v>
      </c>
      <c r="AH204">
        <v>2</v>
      </c>
      <c r="AI204">
        <v>2</v>
      </c>
      <c r="AJ204">
        <v>2025</v>
      </c>
    </row>
    <row r="205" spans="1:36" ht="33.75" customHeight="1" x14ac:dyDescent="0.3">
      <c r="A205" s="17" t="s">
        <v>465</v>
      </c>
      <c r="B205" s="26">
        <v>45533</v>
      </c>
      <c r="C205" s="5" t="s">
        <v>6</v>
      </c>
      <c r="D205" s="6" t="s">
        <v>466</v>
      </c>
      <c r="E205" s="7">
        <v>36</v>
      </c>
      <c r="F205" s="7" t="s">
        <v>43</v>
      </c>
      <c r="G205" s="7" t="s">
        <v>81</v>
      </c>
      <c r="H205" s="7" t="s">
        <v>31</v>
      </c>
      <c r="I205" s="7" t="str">
        <f>VLOOKUP(Table2[[#This Row],[Product]],Table4[#All],2,0)</f>
        <v>Winter Wear</v>
      </c>
      <c r="J205" s="7">
        <v>5</v>
      </c>
      <c r="K205" s="7">
        <v>616</v>
      </c>
      <c r="L205" s="7">
        <v>0.1</v>
      </c>
      <c r="M205" s="7" t="s">
        <v>33</v>
      </c>
      <c r="N205" s="8" t="s">
        <v>40</v>
      </c>
      <c r="O205" s="4" t="str">
        <f>HLOOKUP(Table2[[#This Row],[Product]],lookUp!$A$20:$K$21,2,0)</f>
        <v>Winter Wear</v>
      </c>
      <c r="P205" s="8" t="str">
        <f>_xlfn.XLOOKUP(Table2[[#This Row],[Product]],Table4[Product],Table4[Category])</f>
        <v>Winter Wear</v>
      </c>
      <c r="Q205" s="6" t="s">
        <v>466</v>
      </c>
      <c r="R205" s="32" t="str">
        <f>LEFT(Table2[[#This Row],[Full Name2]], 3)</f>
        <v>Mic</v>
      </c>
      <c r="S205" s="7" t="str">
        <f>RIGHT(Table2[[#This Row],[Full Name2]],3)</f>
        <v>ith</v>
      </c>
      <c r="T205" s="7" t="str">
        <f>MID(Table2[[#This Row],[Full Name2]],3,3)</f>
        <v>cha</v>
      </c>
      <c r="U205" s="7" t="str">
        <f>CONCATENATE(Table2[[#This Row],[Full Name2]]," - ",Table2[[#This Row],[Department]])</f>
        <v>Michael Smith - Women</v>
      </c>
      <c r="V205" s="7" t="str">
        <f>_xlfn.TEXTJOIN(",",TRUE,Table2[[#This Row],[LEFT]],Table2[[#This Row],[MID]],Table2[[#This Row],[RIGHT]])</f>
        <v>Mic,cha,ith</v>
      </c>
      <c r="W205" s="7" t="str">
        <f>UPPER(Table2[[#This Row],[MID]])</f>
        <v>CHA</v>
      </c>
      <c r="X205" s="7" t="str">
        <f>LOWER(Table2[[#This Row],[Full Name2]])</f>
        <v>michael smith</v>
      </c>
      <c r="Y205" s="7" t="str">
        <f>PROPER(Table2[[#This Row],[LOWER]])</f>
        <v>Michael Smith</v>
      </c>
      <c r="Z205" s="7" t="str">
        <f>TRIM(Table2[[#This Row],[City]])</f>
        <v>Asyut</v>
      </c>
      <c r="AA205" s="8">
        <f>LEN(Table2[[#This Row],[PROPER]])</f>
        <v>13</v>
      </c>
      <c r="AB205" s="5">
        <f t="shared" ca="1" si="9"/>
        <v>45776</v>
      </c>
      <c r="AC205" s="5">
        <f t="shared" si="10"/>
        <v>45533</v>
      </c>
      <c r="AD205" s="25">
        <f t="shared" ca="1" si="11"/>
        <v>45776.278505671296</v>
      </c>
      <c r="AE205" s="26">
        <f>EOMONTH(Table2[[#This Row],[Date]],1)</f>
        <v>45565</v>
      </c>
      <c r="AF205" s="11">
        <f>DATEDIF(Table2[[#This Row],[Date]],Table2[[#This Row],[EOMONTH]], "d")</f>
        <v>32</v>
      </c>
      <c r="AH205">
        <v>29</v>
      </c>
      <c r="AI205">
        <v>8</v>
      </c>
      <c r="AJ205">
        <v>2024</v>
      </c>
    </row>
    <row r="206" spans="1:36" ht="33.75" customHeight="1" x14ac:dyDescent="0.3">
      <c r="A206" s="17" t="s">
        <v>467</v>
      </c>
      <c r="B206" s="26">
        <v>45638</v>
      </c>
      <c r="C206" s="5" t="s">
        <v>6</v>
      </c>
      <c r="D206" s="6" t="s">
        <v>468</v>
      </c>
      <c r="E206" s="7">
        <v>18</v>
      </c>
      <c r="F206" s="7" t="s">
        <v>29</v>
      </c>
      <c r="G206" s="7" t="s">
        <v>81</v>
      </c>
      <c r="H206" s="7" t="s">
        <v>55</v>
      </c>
      <c r="I206" s="7" t="str">
        <f>VLOOKUP(Table2[[#This Row],[Product]],Table4[#All],2,0)</f>
        <v>Summer Wear</v>
      </c>
      <c r="J206" s="7">
        <v>5</v>
      </c>
      <c r="K206" s="7">
        <v>987</v>
      </c>
      <c r="L206" s="7">
        <v>0.05</v>
      </c>
      <c r="M206" s="7" t="s">
        <v>57</v>
      </c>
      <c r="N206" s="8" t="s">
        <v>34</v>
      </c>
      <c r="O206" s="4" t="str">
        <f>HLOOKUP(Table2[[#This Row],[Product]],lookUp!$A$20:$K$21,2,0)</f>
        <v>Summer Wear</v>
      </c>
      <c r="P206" s="8" t="str">
        <f>_xlfn.XLOOKUP(Table2[[#This Row],[Product]],Table4[Product],Table4[Category])</f>
        <v>Summer Wear</v>
      </c>
      <c r="Q206" s="6" t="s">
        <v>468</v>
      </c>
      <c r="R206" s="32" t="str">
        <f>LEFT(Table2[[#This Row],[Full Name2]], 3)</f>
        <v>Dom</v>
      </c>
      <c r="S206" s="7" t="str">
        <f>RIGHT(Table2[[#This Row],[Full Name2]],3)</f>
        <v>vis</v>
      </c>
      <c r="T206" s="7" t="str">
        <f>MID(Table2[[#This Row],[Full Name2]],3,3)</f>
        <v>min</v>
      </c>
      <c r="U206" s="7" t="str">
        <f>CONCATENATE(Table2[[#This Row],[Full Name2]]," - ",Table2[[#This Row],[Department]])</f>
        <v>Dominique Davis - Men</v>
      </c>
      <c r="V206" s="7" t="str">
        <f>_xlfn.TEXTJOIN(",",TRUE,Table2[[#This Row],[LEFT]],Table2[[#This Row],[MID]],Table2[[#This Row],[RIGHT]])</f>
        <v>Dom,min,vis</v>
      </c>
      <c r="W206" s="7" t="str">
        <f>UPPER(Table2[[#This Row],[MID]])</f>
        <v>MIN</v>
      </c>
      <c r="X206" s="7" t="str">
        <f>LOWER(Table2[[#This Row],[Full Name2]])</f>
        <v>dominique davis</v>
      </c>
      <c r="Y206" s="7" t="str">
        <f>PROPER(Table2[[#This Row],[LOWER]])</f>
        <v>Dominique Davis</v>
      </c>
      <c r="Z206" s="7" t="str">
        <f>TRIM(Table2[[#This Row],[City]])</f>
        <v>Asyut</v>
      </c>
      <c r="AA206" s="8">
        <f>LEN(Table2[[#This Row],[PROPER]])</f>
        <v>15</v>
      </c>
      <c r="AB206" s="5">
        <f t="shared" ca="1" si="9"/>
        <v>45776</v>
      </c>
      <c r="AC206" s="5">
        <f t="shared" si="10"/>
        <v>45638</v>
      </c>
      <c r="AD206" s="25">
        <f t="shared" ca="1" si="11"/>
        <v>45776.278505671296</v>
      </c>
      <c r="AE206" s="26">
        <f>EOMONTH(Table2[[#This Row],[Date]],1)</f>
        <v>45688</v>
      </c>
      <c r="AF206" s="11">
        <f>DATEDIF(Table2[[#This Row],[Date]],Table2[[#This Row],[EOMONTH]], "d")</f>
        <v>50</v>
      </c>
      <c r="AH206">
        <v>12</v>
      </c>
      <c r="AI206">
        <v>12</v>
      </c>
      <c r="AJ206">
        <v>2024</v>
      </c>
    </row>
    <row r="207" spans="1:36" ht="33.75" customHeight="1" x14ac:dyDescent="0.3">
      <c r="A207" s="17" t="s">
        <v>469</v>
      </c>
      <c r="B207" s="26">
        <v>45600</v>
      </c>
      <c r="C207" s="5" t="s">
        <v>4</v>
      </c>
      <c r="D207" s="6" t="s">
        <v>470</v>
      </c>
      <c r="E207" s="7">
        <v>60</v>
      </c>
      <c r="F207" s="7" t="s">
        <v>29</v>
      </c>
      <c r="G207" s="7" t="s">
        <v>64</v>
      </c>
      <c r="H207" s="7" t="s">
        <v>51</v>
      </c>
      <c r="I207" s="7" t="str">
        <f>VLOOKUP(Table2[[#This Row],[Product]],Table4[#All],2,0)</f>
        <v>Formal Wear</v>
      </c>
      <c r="J207" s="7">
        <v>1</v>
      </c>
      <c r="K207" s="7">
        <v>972</v>
      </c>
      <c r="L207" s="7">
        <v>0.2</v>
      </c>
      <c r="M207" s="7" t="s">
        <v>33</v>
      </c>
      <c r="N207" s="8" t="s">
        <v>48</v>
      </c>
      <c r="O207" s="4" t="str">
        <f>HLOOKUP(Table2[[#This Row],[Product]],lookUp!$A$20:$K$21,2,0)</f>
        <v>Formal Wear</v>
      </c>
      <c r="P207" s="8" t="str">
        <f>_xlfn.XLOOKUP(Table2[[#This Row],[Product]],Table4[Product],Table4[Category])</f>
        <v>Formal Wear</v>
      </c>
      <c r="Q207" s="6" t="s">
        <v>470</v>
      </c>
      <c r="R207" s="32" t="str">
        <f>LEFT(Table2[[#This Row],[Full Name2]], 3)</f>
        <v>Fel</v>
      </c>
      <c r="S207" s="7" t="str">
        <f>RIGHT(Table2[[#This Row],[Full Name2]],3)</f>
        <v>ith</v>
      </c>
      <c r="T207" s="7" t="str">
        <f>MID(Table2[[#This Row],[Full Name2]],3,3)</f>
        <v>lic</v>
      </c>
      <c r="U207" s="7" t="str">
        <f>CONCATENATE(Table2[[#This Row],[Full Name2]]," - ",Table2[[#This Row],[Department]])</f>
        <v>Felicia Smith - Kids</v>
      </c>
      <c r="V207" s="7" t="str">
        <f>_xlfn.TEXTJOIN(",",TRUE,Table2[[#This Row],[LEFT]],Table2[[#This Row],[MID]],Table2[[#This Row],[RIGHT]])</f>
        <v>Fel,lic,ith</v>
      </c>
      <c r="W207" s="7" t="str">
        <f>UPPER(Table2[[#This Row],[MID]])</f>
        <v>LIC</v>
      </c>
      <c r="X207" s="7" t="str">
        <f>LOWER(Table2[[#This Row],[Full Name2]])</f>
        <v>felicia smith</v>
      </c>
      <c r="Y207" s="7" t="str">
        <f>PROPER(Table2[[#This Row],[LOWER]])</f>
        <v>Felicia Smith</v>
      </c>
      <c r="Z207" s="7" t="str">
        <f>TRIM(Table2[[#This Row],[City]])</f>
        <v>Cairo</v>
      </c>
      <c r="AA207" s="8">
        <f>LEN(Table2[[#This Row],[PROPER]])</f>
        <v>13</v>
      </c>
      <c r="AB207" s="5">
        <f t="shared" ca="1" si="9"/>
        <v>45776</v>
      </c>
      <c r="AC207" s="5">
        <f t="shared" si="10"/>
        <v>45600</v>
      </c>
      <c r="AD207" s="25">
        <f t="shared" ca="1" si="11"/>
        <v>45776.278505671296</v>
      </c>
      <c r="AE207" s="26">
        <f>EOMONTH(Table2[[#This Row],[Date]],1)</f>
        <v>45657</v>
      </c>
      <c r="AF207" s="11">
        <f>DATEDIF(Table2[[#This Row],[Date]],Table2[[#This Row],[EOMONTH]], "d")</f>
        <v>57</v>
      </c>
      <c r="AH207">
        <v>4</v>
      </c>
      <c r="AI207">
        <v>11</v>
      </c>
      <c r="AJ207">
        <v>2024</v>
      </c>
    </row>
    <row r="208" spans="1:36" ht="33.75" customHeight="1" x14ac:dyDescent="0.3">
      <c r="A208" s="17" t="s">
        <v>471</v>
      </c>
      <c r="B208" s="26">
        <v>45585</v>
      </c>
      <c r="C208" s="5" t="s">
        <v>1</v>
      </c>
      <c r="D208" s="6" t="s">
        <v>472</v>
      </c>
      <c r="E208" s="7">
        <v>32</v>
      </c>
      <c r="F208" s="7" t="s">
        <v>43</v>
      </c>
      <c r="G208" s="7" t="s">
        <v>81</v>
      </c>
      <c r="H208" s="7" t="s">
        <v>55</v>
      </c>
      <c r="I208" s="7" t="str">
        <f>VLOOKUP(Table2[[#This Row],[Product]],Table4[#All],2,0)</f>
        <v>Summer Wear</v>
      </c>
      <c r="J208" s="7">
        <v>3</v>
      </c>
      <c r="K208" s="7">
        <v>418</v>
      </c>
      <c r="L208" s="7">
        <v>0.1</v>
      </c>
      <c r="M208" s="7" t="s">
        <v>57</v>
      </c>
      <c r="N208" s="8" t="s">
        <v>48</v>
      </c>
      <c r="O208" s="4" t="str">
        <f>HLOOKUP(Table2[[#This Row],[Product]],lookUp!$A$20:$K$21,2,0)</f>
        <v>Summer Wear</v>
      </c>
      <c r="P208" s="8" t="str">
        <f>_xlfn.XLOOKUP(Table2[[#This Row],[Product]],Table4[Product],Table4[Category])</f>
        <v>Summer Wear</v>
      </c>
      <c r="Q208" s="6" t="s">
        <v>472</v>
      </c>
      <c r="R208" s="32" t="str">
        <f>LEFT(Table2[[#This Row],[Full Name2]], 3)</f>
        <v>Cha</v>
      </c>
      <c r="S208" s="7" t="str">
        <f>RIGHT(Table2[[#This Row],[Full Name2]],3)</f>
        <v>ler</v>
      </c>
      <c r="T208" s="7" t="str">
        <f>MID(Table2[[#This Row],[Full Name2]],3,3)</f>
        <v>arl</v>
      </c>
      <c r="U208" s="7" t="str">
        <f>CONCATENATE(Table2[[#This Row],[Full Name2]]," - ",Table2[[#This Row],[Department]])</f>
        <v>Charles Keller - Kids</v>
      </c>
      <c r="V208" s="7" t="str">
        <f>_xlfn.TEXTJOIN(",",TRUE,Table2[[#This Row],[LEFT]],Table2[[#This Row],[MID]],Table2[[#This Row],[RIGHT]])</f>
        <v>Cha,arl,ler</v>
      </c>
      <c r="W208" s="7" t="str">
        <f>UPPER(Table2[[#This Row],[MID]])</f>
        <v>ARL</v>
      </c>
      <c r="X208" s="7" t="str">
        <f>LOWER(Table2[[#This Row],[Full Name2]])</f>
        <v>charles keller</v>
      </c>
      <c r="Y208" s="7" t="str">
        <f>PROPER(Table2[[#This Row],[LOWER]])</f>
        <v>Charles Keller</v>
      </c>
      <c r="Z208" s="7" t="str">
        <f>TRIM(Table2[[#This Row],[City]])</f>
        <v>Asyut</v>
      </c>
      <c r="AA208" s="8">
        <f>LEN(Table2[[#This Row],[PROPER]])</f>
        <v>14</v>
      </c>
      <c r="AB208" s="5">
        <f t="shared" ca="1" si="9"/>
        <v>45776</v>
      </c>
      <c r="AC208" s="5">
        <f t="shared" si="10"/>
        <v>45585</v>
      </c>
      <c r="AD208" s="25">
        <f t="shared" ca="1" si="11"/>
        <v>45776.278505671296</v>
      </c>
      <c r="AE208" s="26">
        <f>EOMONTH(Table2[[#This Row],[Date]],1)</f>
        <v>45626</v>
      </c>
      <c r="AF208" s="11">
        <f>DATEDIF(Table2[[#This Row],[Date]],Table2[[#This Row],[EOMONTH]], "d")</f>
        <v>41</v>
      </c>
      <c r="AH208">
        <v>20</v>
      </c>
      <c r="AI208">
        <v>10</v>
      </c>
      <c r="AJ208">
        <v>2024</v>
      </c>
    </row>
    <row r="209" spans="1:36" ht="33.75" customHeight="1" x14ac:dyDescent="0.3">
      <c r="A209" s="17" t="s">
        <v>473</v>
      </c>
      <c r="B209" s="26">
        <v>45483</v>
      </c>
      <c r="C209" s="5" t="s">
        <v>3</v>
      </c>
      <c r="D209" s="6" t="s">
        <v>474</v>
      </c>
      <c r="E209" s="7">
        <v>30</v>
      </c>
      <c r="F209" s="7" t="s">
        <v>43</v>
      </c>
      <c r="G209" s="7" t="s">
        <v>81</v>
      </c>
      <c r="H209" s="7" t="s">
        <v>100</v>
      </c>
      <c r="I209" s="7" t="str">
        <f>VLOOKUP(Table2[[#This Row],[Product]],Table4[#All],2,0)</f>
        <v>Formal Wear</v>
      </c>
      <c r="J209" s="7">
        <v>5</v>
      </c>
      <c r="K209" s="7">
        <v>1043</v>
      </c>
      <c r="L209" s="7">
        <v>0.2</v>
      </c>
      <c r="M209" s="7" t="s">
        <v>47</v>
      </c>
      <c r="N209" s="8" t="s">
        <v>48</v>
      </c>
      <c r="O209" s="4" t="str">
        <f>HLOOKUP(Table2[[#This Row],[Product]],lookUp!$A$20:$K$21,2,0)</f>
        <v>Formal Wear</v>
      </c>
      <c r="P209" s="8" t="str">
        <f>_xlfn.XLOOKUP(Table2[[#This Row],[Product]],Table4[Product],Table4[Category])</f>
        <v>Formal Wear</v>
      </c>
      <c r="Q209" s="6" t="s">
        <v>474</v>
      </c>
      <c r="R209" s="32" t="str">
        <f>LEFT(Table2[[#This Row],[Full Name2]], 3)</f>
        <v>Sha</v>
      </c>
      <c r="S209" s="7" t="str">
        <f>RIGHT(Table2[[#This Row],[Full Name2]],3)</f>
        <v>son</v>
      </c>
      <c r="T209" s="7" t="str">
        <f>MID(Table2[[#This Row],[Full Name2]],3,3)</f>
        <v>awn</v>
      </c>
      <c r="U209" s="7" t="str">
        <f>CONCATENATE(Table2[[#This Row],[Full Name2]]," - ",Table2[[#This Row],[Department]])</f>
        <v>Shawn Thompson - Kids</v>
      </c>
      <c r="V209" s="7" t="str">
        <f>_xlfn.TEXTJOIN(",",TRUE,Table2[[#This Row],[LEFT]],Table2[[#This Row],[MID]],Table2[[#This Row],[RIGHT]])</f>
        <v>Sha,awn,son</v>
      </c>
      <c r="W209" s="7" t="str">
        <f>UPPER(Table2[[#This Row],[MID]])</f>
        <v>AWN</v>
      </c>
      <c r="X209" s="7" t="str">
        <f>LOWER(Table2[[#This Row],[Full Name2]])</f>
        <v>shawn thompson</v>
      </c>
      <c r="Y209" s="7" t="str">
        <f>PROPER(Table2[[#This Row],[LOWER]])</f>
        <v>Shawn Thompson</v>
      </c>
      <c r="Z209" s="7" t="str">
        <f>TRIM(Table2[[#This Row],[City]])</f>
        <v>Asyut</v>
      </c>
      <c r="AA209" s="8">
        <f>LEN(Table2[[#This Row],[PROPER]])</f>
        <v>14</v>
      </c>
      <c r="AB209" s="5">
        <f t="shared" ca="1" si="9"/>
        <v>45776</v>
      </c>
      <c r="AC209" s="5">
        <f t="shared" si="10"/>
        <v>45483</v>
      </c>
      <c r="AD209" s="25">
        <f t="shared" ca="1" si="11"/>
        <v>45776.278505671296</v>
      </c>
      <c r="AE209" s="26">
        <f>EOMONTH(Table2[[#This Row],[Date]],1)</f>
        <v>45535</v>
      </c>
      <c r="AF209" s="11">
        <f>DATEDIF(Table2[[#This Row],[Date]],Table2[[#This Row],[EOMONTH]], "d")</f>
        <v>52</v>
      </c>
      <c r="AH209">
        <v>10</v>
      </c>
      <c r="AI209">
        <v>7</v>
      </c>
      <c r="AJ209">
        <v>2024</v>
      </c>
    </row>
    <row r="210" spans="1:36" ht="33.75" customHeight="1" x14ac:dyDescent="0.3">
      <c r="A210" s="17" t="s">
        <v>475</v>
      </c>
      <c r="B210" s="26">
        <v>45584</v>
      </c>
      <c r="C210" s="5" t="s">
        <v>5</v>
      </c>
      <c r="D210" s="6" t="s">
        <v>476</v>
      </c>
      <c r="E210" s="7">
        <v>51</v>
      </c>
      <c r="F210" s="7" t="s">
        <v>29</v>
      </c>
      <c r="G210" s="7" t="s">
        <v>30</v>
      </c>
      <c r="H210" s="7" t="s">
        <v>84</v>
      </c>
      <c r="I210" s="7" t="str">
        <f>VLOOKUP(Table2[[#This Row],[Product]],Table4[#All],2,0)</f>
        <v>Fashion Accessories</v>
      </c>
      <c r="J210" s="7">
        <v>1</v>
      </c>
      <c r="K210" s="7">
        <v>893</v>
      </c>
      <c r="L210" s="7">
        <v>0.2</v>
      </c>
      <c r="M210" s="7" t="s">
        <v>57</v>
      </c>
      <c r="N210" s="8" t="s">
        <v>40</v>
      </c>
      <c r="O210" s="4" t="str">
        <f>HLOOKUP(Table2[[#This Row],[Product]],lookUp!$A$20:$K$21,2,0)</f>
        <v>Fashion Accessories</v>
      </c>
      <c r="P210" s="8" t="str">
        <f>_xlfn.XLOOKUP(Table2[[#This Row],[Product]],Table4[Product],Table4[Category])</f>
        <v>Fashion Accessories</v>
      </c>
      <c r="Q210" s="6" t="s">
        <v>476</v>
      </c>
      <c r="R210" s="32" t="str">
        <f>LEFT(Table2[[#This Row],[Full Name2]], 3)</f>
        <v>Dyl</v>
      </c>
      <c r="S210" s="7" t="str">
        <f>RIGHT(Table2[[#This Row],[Full Name2]],3)</f>
        <v>per</v>
      </c>
      <c r="T210" s="7" t="str">
        <f>MID(Table2[[#This Row],[Full Name2]],3,3)</f>
        <v>lan</v>
      </c>
      <c r="U210" s="7" t="str">
        <f>CONCATENATE(Table2[[#This Row],[Full Name2]]," - ",Table2[[#This Row],[Department]])</f>
        <v>Dylan Cooper - Women</v>
      </c>
      <c r="V210" s="7" t="str">
        <f>_xlfn.TEXTJOIN(",",TRUE,Table2[[#This Row],[LEFT]],Table2[[#This Row],[MID]],Table2[[#This Row],[RIGHT]])</f>
        <v>Dyl,lan,per</v>
      </c>
      <c r="W210" s="7" t="str">
        <f>UPPER(Table2[[#This Row],[MID]])</f>
        <v>LAN</v>
      </c>
      <c r="X210" s="7" t="str">
        <f>LOWER(Table2[[#This Row],[Full Name2]])</f>
        <v>dylan cooper</v>
      </c>
      <c r="Y210" s="7" t="str">
        <f>PROPER(Table2[[#This Row],[LOWER]])</f>
        <v>Dylan Cooper</v>
      </c>
      <c r="Z210" s="7" t="str">
        <f>TRIM(Table2[[#This Row],[City]])</f>
        <v>Mansoura</v>
      </c>
      <c r="AA210" s="8">
        <f>LEN(Table2[[#This Row],[PROPER]])</f>
        <v>12</v>
      </c>
      <c r="AB210" s="5">
        <f t="shared" ca="1" si="9"/>
        <v>45776</v>
      </c>
      <c r="AC210" s="5">
        <f t="shared" si="10"/>
        <v>45584</v>
      </c>
      <c r="AD210" s="25">
        <f t="shared" ca="1" si="11"/>
        <v>45776.278505671296</v>
      </c>
      <c r="AE210" s="26">
        <f>EOMONTH(Table2[[#This Row],[Date]],1)</f>
        <v>45626</v>
      </c>
      <c r="AF210" s="11">
        <f>DATEDIF(Table2[[#This Row],[Date]],Table2[[#This Row],[EOMONTH]], "d")</f>
        <v>42</v>
      </c>
      <c r="AH210">
        <v>19</v>
      </c>
      <c r="AI210">
        <v>10</v>
      </c>
      <c r="AJ210">
        <v>2024</v>
      </c>
    </row>
    <row r="211" spans="1:36" ht="33.75" customHeight="1" x14ac:dyDescent="0.3">
      <c r="A211" s="17" t="s">
        <v>477</v>
      </c>
      <c r="B211" s="26">
        <v>45670</v>
      </c>
      <c r="C211" s="5" t="s">
        <v>4</v>
      </c>
      <c r="D211" s="6" t="s">
        <v>478</v>
      </c>
      <c r="E211" s="7">
        <v>44</v>
      </c>
      <c r="F211" s="7" t="s">
        <v>29</v>
      </c>
      <c r="G211" s="7" t="s">
        <v>60</v>
      </c>
      <c r="H211" s="7" t="s">
        <v>84</v>
      </c>
      <c r="I211" s="7" t="str">
        <f>VLOOKUP(Table2[[#This Row],[Product]],Table4[#All],2,0)</f>
        <v>Fashion Accessories</v>
      </c>
      <c r="J211" s="7">
        <v>5</v>
      </c>
      <c r="K211" s="7">
        <v>355</v>
      </c>
      <c r="L211" s="7">
        <v>0.05</v>
      </c>
      <c r="M211" s="7" t="s">
        <v>47</v>
      </c>
      <c r="N211" s="8" t="s">
        <v>34</v>
      </c>
      <c r="O211" s="4" t="str">
        <f>HLOOKUP(Table2[[#This Row],[Product]],lookUp!$A$20:$K$21,2,0)</f>
        <v>Fashion Accessories</v>
      </c>
      <c r="P211" s="8" t="str">
        <f>_xlfn.XLOOKUP(Table2[[#This Row],[Product]],Table4[Product],Table4[Category])</f>
        <v>Fashion Accessories</v>
      </c>
      <c r="Q211" s="6" t="s">
        <v>478</v>
      </c>
      <c r="R211" s="32" t="str">
        <f>LEFT(Table2[[#This Row],[Full Name2]], 3)</f>
        <v>Ter</v>
      </c>
      <c r="S211" s="7" t="str">
        <f>RIGHT(Table2[[#This Row],[Full Name2]],3)</f>
        <v>dan</v>
      </c>
      <c r="T211" s="7" t="str">
        <f>MID(Table2[[#This Row],[Full Name2]],3,3)</f>
        <v>rry</v>
      </c>
      <c r="U211" s="7" t="str">
        <f>CONCATENATE(Table2[[#This Row],[Full Name2]]," - ",Table2[[#This Row],[Department]])</f>
        <v>Terry Jordan - Men</v>
      </c>
      <c r="V211" s="7" t="str">
        <f>_xlfn.TEXTJOIN(",",TRUE,Table2[[#This Row],[LEFT]],Table2[[#This Row],[MID]],Table2[[#This Row],[RIGHT]])</f>
        <v>Ter,rry,dan</v>
      </c>
      <c r="W211" s="7" t="str">
        <f>UPPER(Table2[[#This Row],[MID]])</f>
        <v>RRY</v>
      </c>
      <c r="X211" s="7" t="str">
        <f>LOWER(Table2[[#This Row],[Full Name2]])</f>
        <v>terry jordan</v>
      </c>
      <c r="Y211" s="7" t="str">
        <f>PROPER(Table2[[#This Row],[LOWER]])</f>
        <v>Terry Jordan</v>
      </c>
      <c r="Z211" s="7" t="str">
        <f>TRIM(Table2[[#This Row],[City]])</f>
        <v>Port Said</v>
      </c>
      <c r="AA211" s="8">
        <f>LEN(Table2[[#This Row],[PROPER]])</f>
        <v>12</v>
      </c>
      <c r="AB211" s="5">
        <f t="shared" ca="1" si="9"/>
        <v>45776</v>
      </c>
      <c r="AC211" s="5">
        <f t="shared" si="10"/>
        <v>45670</v>
      </c>
      <c r="AD211" s="25">
        <f t="shared" ca="1" si="11"/>
        <v>45776.278505671296</v>
      </c>
      <c r="AE211" s="26">
        <f>EOMONTH(Table2[[#This Row],[Date]],1)</f>
        <v>45716</v>
      </c>
      <c r="AF211" s="11">
        <f>DATEDIF(Table2[[#This Row],[Date]],Table2[[#This Row],[EOMONTH]], "d")</f>
        <v>46</v>
      </c>
      <c r="AH211">
        <v>13</v>
      </c>
      <c r="AI211">
        <v>1</v>
      </c>
      <c r="AJ211">
        <v>2025</v>
      </c>
    </row>
    <row r="212" spans="1:36" ht="33.75" customHeight="1" x14ac:dyDescent="0.3">
      <c r="A212" s="17" t="s">
        <v>479</v>
      </c>
      <c r="B212" s="26">
        <v>45465</v>
      </c>
      <c r="C212" s="5" t="s">
        <v>5</v>
      </c>
      <c r="D212" s="6" t="s">
        <v>480</v>
      </c>
      <c r="E212" s="7">
        <v>29</v>
      </c>
      <c r="F212" s="7" t="s">
        <v>29</v>
      </c>
      <c r="G212" s="7" t="s">
        <v>44</v>
      </c>
      <c r="H212" s="7" t="s">
        <v>65</v>
      </c>
      <c r="I212" s="7" t="str">
        <f>VLOOKUP(Table2[[#This Row],[Product]],Table4[#All],2,0)</f>
        <v>Sportswear</v>
      </c>
      <c r="J212" s="7">
        <v>5</v>
      </c>
      <c r="K212" s="7">
        <v>837</v>
      </c>
      <c r="L212" s="7">
        <v>0.15</v>
      </c>
      <c r="M212" s="7" t="s">
        <v>47</v>
      </c>
      <c r="N212" s="8" t="s">
        <v>34</v>
      </c>
      <c r="O212" s="4" t="str">
        <f>HLOOKUP(Table2[[#This Row],[Product]],lookUp!$A$20:$K$21,2,0)</f>
        <v>Sportswear</v>
      </c>
      <c r="P212" s="8" t="str">
        <f>_xlfn.XLOOKUP(Table2[[#This Row],[Product]],Table4[Product],Table4[Category])</f>
        <v>Sportswear</v>
      </c>
      <c r="Q212" s="6" t="s">
        <v>480</v>
      </c>
      <c r="R212" s="32" t="str">
        <f>LEFT(Table2[[#This Row],[Full Name2]], 3)</f>
        <v>Ali</v>
      </c>
      <c r="S212" s="7" t="str">
        <f>RIGHT(Table2[[#This Row],[Full Name2]],3)</f>
        <v>edy</v>
      </c>
      <c r="T212" s="7" t="str">
        <f>MID(Table2[[#This Row],[Full Name2]],3,3)</f>
        <v>iso</v>
      </c>
      <c r="U212" s="7" t="str">
        <f>CONCATENATE(Table2[[#This Row],[Full Name2]]," - ",Table2[[#This Row],[Department]])</f>
        <v>Alison Kennedy - Men</v>
      </c>
      <c r="V212" s="7" t="str">
        <f>_xlfn.TEXTJOIN(",",TRUE,Table2[[#This Row],[LEFT]],Table2[[#This Row],[MID]],Table2[[#This Row],[RIGHT]])</f>
        <v>Ali,iso,edy</v>
      </c>
      <c r="W212" s="7" t="str">
        <f>UPPER(Table2[[#This Row],[MID]])</f>
        <v>ISO</v>
      </c>
      <c r="X212" s="7" t="str">
        <f>LOWER(Table2[[#This Row],[Full Name2]])</f>
        <v>alison kennedy</v>
      </c>
      <c r="Y212" s="7" t="str">
        <f>PROPER(Table2[[#This Row],[LOWER]])</f>
        <v>Alison Kennedy</v>
      </c>
      <c r="Z212" s="7" t="str">
        <f>TRIM(Table2[[#This Row],[City]])</f>
        <v>Alexandria</v>
      </c>
      <c r="AA212" s="8">
        <f>LEN(Table2[[#This Row],[PROPER]])</f>
        <v>14</v>
      </c>
      <c r="AB212" s="5">
        <f t="shared" ca="1" si="9"/>
        <v>45776</v>
      </c>
      <c r="AC212" s="5">
        <f t="shared" si="10"/>
        <v>45465</v>
      </c>
      <c r="AD212" s="25">
        <f t="shared" ca="1" si="11"/>
        <v>45776.278505671296</v>
      </c>
      <c r="AE212" s="26">
        <f>EOMONTH(Table2[[#This Row],[Date]],1)</f>
        <v>45504</v>
      </c>
      <c r="AF212" s="11">
        <f>DATEDIF(Table2[[#This Row],[Date]],Table2[[#This Row],[EOMONTH]], "d")</f>
        <v>39</v>
      </c>
      <c r="AH212">
        <v>22</v>
      </c>
      <c r="AI212">
        <v>6</v>
      </c>
      <c r="AJ212">
        <v>2024</v>
      </c>
    </row>
    <row r="213" spans="1:36" ht="33.75" customHeight="1" x14ac:dyDescent="0.3">
      <c r="A213" s="17" t="s">
        <v>481</v>
      </c>
      <c r="B213" s="26">
        <v>45460</v>
      </c>
      <c r="C213" s="5" t="s">
        <v>4</v>
      </c>
      <c r="D213" s="6" t="s">
        <v>482</v>
      </c>
      <c r="E213" s="7">
        <v>49</v>
      </c>
      <c r="F213" s="7" t="s">
        <v>43</v>
      </c>
      <c r="G213" s="7" t="s">
        <v>30</v>
      </c>
      <c r="H213" s="7" t="s">
        <v>61</v>
      </c>
      <c r="I213" s="7" t="str">
        <f>VLOOKUP(Table2[[#This Row],[Product]],Table4[#All],2,0)</f>
        <v>Casual Wear</v>
      </c>
      <c r="J213" s="7">
        <v>2</v>
      </c>
      <c r="K213" s="7">
        <v>278</v>
      </c>
      <c r="L213" s="7">
        <v>0.1</v>
      </c>
      <c r="M213" s="7" t="s">
        <v>47</v>
      </c>
      <c r="N213" s="8" t="s">
        <v>34</v>
      </c>
      <c r="O213" s="4" t="str">
        <f>HLOOKUP(Table2[[#This Row],[Product]],lookUp!$A$20:$K$21,2,0)</f>
        <v>Casual Wear</v>
      </c>
      <c r="P213" s="8" t="str">
        <f>_xlfn.XLOOKUP(Table2[[#This Row],[Product]],Table4[Product],Table4[Category])</f>
        <v>Casual Wear</v>
      </c>
      <c r="Q213" s="6" t="s">
        <v>482</v>
      </c>
      <c r="R213" s="32" t="str">
        <f>LEFT(Table2[[#This Row],[Full Name2]], 3)</f>
        <v>Ter</v>
      </c>
      <c r="S213" s="7" t="str">
        <f>RIGHT(Table2[[#This Row],[Full Name2]],3)</f>
        <v>son</v>
      </c>
      <c r="T213" s="7" t="str">
        <f>MID(Table2[[#This Row],[Full Name2]],3,3)</f>
        <v>res</v>
      </c>
      <c r="U213" s="7" t="str">
        <f>CONCATENATE(Table2[[#This Row],[Full Name2]]," - ",Table2[[#This Row],[Department]])</f>
        <v>Teresa Patterson - Men</v>
      </c>
      <c r="V213" s="7" t="str">
        <f>_xlfn.TEXTJOIN(",",TRUE,Table2[[#This Row],[LEFT]],Table2[[#This Row],[MID]],Table2[[#This Row],[RIGHT]])</f>
        <v>Ter,res,son</v>
      </c>
      <c r="W213" s="7" t="str">
        <f>UPPER(Table2[[#This Row],[MID]])</f>
        <v>RES</v>
      </c>
      <c r="X213" s="7" t="str">
        <f>LOWER(Table2[[#This Row],[Full Name2]])</f>
        <v>teresa patterson</v>
      </c>
      <c r="Y213" s="7" t="str">
        <f>PROPER(Table2[[#This Row],[LOWER]])</f>
        <v>Teresa Patterson</v>
      </c>
      <c r="Z213" s="7" t="str">
        <f>TRIM(Table2[[#This Row],[City]])</f>
        <v>Mansoura</v>
      </c>
      <c r="AA213" s="8">
        <f>LEN(Table2[[#This Row],[PROPER]])</f>
        <v>16</v>
      </c>
      <c r="AB213" s="5">
        <f t="shared" ca="1" si="9"/>
        <v>45776</v>
      </c>
      <c r="AC213" s="5">
        <f t="shared" si="10"/>
        <v>45460</v>
      </c>
      <c r="AD213" s="25">
        <f t="shared" ca="1" si="11"/>
        <v>45776.278505671296</v>
      </c>
      <c r="AE213" s="26">
        <f>EOMONTH(Table2[[#This Row],[Date]],1)</f>
        <v>45504</v>
      </c>
      <c r="AF213" s="11">
        <f>DATEDIF(Table2[[#This Row],[Date]],Table2[[#This Row],[EOMONTH]], "d")</f>
        <v>44</v>
      </c>
      <c r="AH213">
        <v>17</v>
      </c>
      <c r="AI213">
        <v>6</v>
      </c>
      <c r="AJ213">
        <v>2024</v>
      </c>
    </row>
    <row r="214" spans="1:36" ht="33.75" customHeight="1" x14ac:dyDescent="0.3">
      <c r="A214" s="17" t="s">
        <v>483</v>
      </c>
      <c r="B214" s="26">
        <v>45667</v>
      </c>
      <c r="C214" s="5" t="s">
        <v>0</v>
      </c>
      <c r="D214" s="6" t="s">
        <v>484</v>
      </c>
      <c r="E214" s="7">
        <v>22</v>
      </c>
      <c r="F214" s="7" t="s">
        <v>29</v>
      </c>
      <c r="G214" s="7" t="s">
        <v>103</v>
      </c>
      <c r="H214" s="7" t="s">
        <v>65</v>
      </c>
      <c r="I214" s="7" t="str">
        <f>VLOOKUP(Table2[[#This Row],[Product]],Table4[#All],2,0)</f>
        <v>Sportswear</v>
      </c>
      <c r="J214" s="7">
        <v>4</v>
      </c>
      <c r="K214" s="7">
        <v>997</v>
      </c>
      <c r="L214" s="7">
        <v>0.05</v>
      </c>
      <c r="M214" s="7" t="s">
        <v>33</v>
      </c>
      <c r="N214" s="8" t="s">
        <v>34</v>
      </c>
      <c r="O214" s="4" t="str">
        <f>HLOOKUP(Table2[[#This Row],[Product]],lookUp!$A$20:$K$21,2,0)</f>
        <v>Sportswear</v>
      </c>
      <c r="P214" s="8" t="str">
        <f>_xlfn.XLOOKUP(Table2[[#This Row],[Product]],Table4[Product],Table4[Category])</f>
        <v>Sportswear</v>
      </c>
      <c r="Q214" s="6" t="s">
        <v>484</v>
      </c>
      <c r="R214" s="32" t="str">
        <f>LEFT(Table2[[#This Row],[Full Name2]], 3)</f>
        <v>Cas</v>
      </c>
      <c r="S214" s="7" t="str">
        <f>RIGHT(Table2[[#This Row],[Full Name2]],3)</f>
        <v>one</v>
      </c>
      <c r="T214" s="7" t="str">
        <f>MID(Table2[[#This Row],[Full Name2]],3,3)</f>
        <v>ssi</v>
      </c>
      <c r="U214" s="7" t="str">
        <f>CONCATENATE(Table2[[#This Row],[Full Name2]]," - ",Table2[[#This Row],[Department]])</f>
        <v>Cassidy Stone - Men</v>
      </c>
      <c r="V214" s="7" t="str">
        <f>_xlfn.TEXTJOIN(",",TRUE,Table2[[#This Row],[LEFT]],Table2[[#This Row],[MID]],Table2[[#This Row],[RIGHT]])</f>
        <v>Cas,ssi,one</v>
      </c>
      <c r="W214" s="7" t="str">
        <f>UPPER(Table2[[#This Row],[MID]])</f>
        <v>SSI</v>
      </c>
      <c r="X214" s="7" t="str">
        <f>LOWER(Table2[[#This Row],[Full Name2]])</f>
        <v>cassidy stone</v>
      </c>
      <c r="Y214" s="7" t="str">
        <f>PROPER(Table2[[#This Row],[LOWER]])</f>
        <v>Cassidy Stone</v>
      </c>
      <c r="Z214" s="7" t="str">
        <f>TRIM(Table2[[#This Row],[City]])</f>
        <v>Sharm El-Sheikh</v>
      </c>
      <c r="AA214" s="8">
        <f>LEN(Table2[[#This Row],[PROPER]])</f>
        <v>13</v>
      </c>
      <c r="AB214" s="5">
        <f t="shared" ca="1" si="9"/>
        <v>45776</v>
      </c>
      <c r="AC214" s="5">
        <f t="shared" si="10"/>
        <v>45667</v>
      </c>
      <c r="AD214" s="25">
        <f t="shared" ca="1" si="11"/>
        <v>45776.278505671296</v>
      </c>
      <c r="AE214" s="26">
        <f>EOMONTH(Table2[[#This Row],[Date]],1)</f>
        <v>45716</v>
      </c>
      <c r="AF214" s="11">
        <f>DATEDIF(Table2[[#This Row],[Date]],Table2[[#This Row],[EOMONTH]], "d")</f>
        <v>49</v>
      </c>
      <c r="AH214">
        <v>10</v>
      </c>
      <c r="AI214">
        <v>1</v>
      </c>
      <c r="AJ214">
        <v>2025</v>
      </c>
    </row>
    <row r="215" spans="1:36" ht="33.75" customHeight="1" x14ac:dyDescent="0.3">
      <c r="A215" s="17" t="s">
        <v>485</v>
      </c>
      <c r="B215" s="26">
        <v>45515</v>
      </c>
      <c r="C215" s="5" t="s">
        <v>1</v>
      </c>
      <c r="D215" s="6" t="s">
        <v>486</v>
      </c>
      <c r="E215" s="7">
        <v>27</v>
      </c>
      <c r="F215" s="7" t="s">
        <v>43</v>
      </c>
      <c r="G215" s="7" t="s">
        <v>60</v>
      </c>
      <c r="H215" s="7" t="s">
        <v>61</v>
      </c>
      <c r="I215" s="7" t="str">
        <f>VLOOKUP(Table2[[#This Row],[Product]],Table4[#All],2,0)</f>
        <v>Casual Wear</v>
      </c>
      <c r="J215" s="7">
        <v>5</v>
      </c>
      <c r="K215" s="7">
        <v>1146</v>
      </c>
      <c r="L215" s="7">
        <v>0.05</v>
      </c>
      <c r="M215" s="7" t="s">
        <v>47</v>
      </c>
      <c r="N215" s="8" t="s">
        <v>40</v>
      </c>
      <c r="O215" s="4" t="str">
        <f>HLOOKUP(Table2[[#This Row],[Product]],lookUp!$A$20:$K$21,2,0)</f>
        <v>Casual Wear</v>
      </c>
      <c r="P215" s="8" t="str">
        <f>_xlfn.XLOOKUP(Table2[[#This Row],[Product]],Table4[Product],Table4[Category])</f>
        <v>Casual Wear</v>
      </c>
      <c r="Q215" s="6" t="s">
        <v>486</v>
      </c>
      <c r="R215" s="32" t="str">
        <f>LEFT(Table2[[#This Row],[Full Name2]], 3)</f>
        <v>Gar</v>
      </c>
      <c r="S215" s="7" t="str">
        <f>RIGHT(Table2[[#This Row],[Full Name2]],3)</f>
        <v>dez</v>
      </c>
      <c r="T215" s="7" t="str">
        <f>MID(Table2[[#This Row],[Full Name2]],3,3)</f>
        <v xml:space="preserve">ry </v>
      </c>
      <c r="U215" s="7" t="str">
        <f>CONCATENATE(Table2[[#This Row],[Full Name2]]," - ",Table2[[#This Row],[Department]])</f>
        <v>Gary Hernandez - Women</v>
      </c>
      <c r="V215" s="7" t="str">
        <f>_xlfn.TEXTJOIN(",",TRUE,Table2[[#This Row],[LEFT]],Table2[[#This Row],[MID]],Table2[[#This Row],[RIGHT]])</f>
        <v>Gar,ry ,dez</v>
      </c>
      <c r="W215" s="7" t="str">
        <f>UPPER(Table2[[#This Row],[MID]])</f>
        <v xml:space="preserve">RY </v>
      </c>
      <c r="X215" s="7" t="str">
        <f>LOWER(Table2[[#This Row],[Full Name2]])</f>
        <v>gary hernandez</v>
      </c>
      <c r="Y215" s="7" t="str">
        <f>PROPER(Table2[[#This Row],[LOWER]])</f>
        <v>Gary Hernandez</v>
      </c>
      <c r="Z215" s="7" t="str">
        <f>TRIM(Table2[[#This Row],[City]])</f>
        <v>Port Said</v>
      </c>
      <c r="AA215" s="8">
        <f>LEN(Table2[[#This Row],[PROPER]])</f>
        <v>14</v>
      </c>
      <c r="AB215" s="5">
        <f t="shared" ca="1" si="9"/>
        <v>45776</v>
      </c>
      <c r="AC215" s="5">
        <f t="shared" si="10"/>
        <v>45515</v>
      </c>
      <c r="AD215" s="25">
        <f t="shared" ca="1" si="11"/>
        <v>45776.278505671296</v>
      </c>
      <c r="AE215" s="26">
        <f>EOMONTH(Table2[[#This Row],[Date]],1)</f>
        <v>45565</v>
      </c>
      <c r="AF215" s="11">
        <f>DATEDIF(Table2[[#This Row],[Date]],Table2[[#This Row],[EOMONTH]], "d")</f>
        <v>50</v>
      </c>
      <c r="AH215">
        <v>11</v>
      </c>
      <c r="AI215">
        <v>8</v>
      </c>
      <c r="AJ215">
        <v>2024</v>
      </c>
    </row>
    <row r="216" spans="1:36" ht="33.75" customHeight="1" x14ac:dyDescent="0.3">
      <c r="A216" s="17" t="s">
        <v>487</v>
      </c>
      <c r="B216" s="26">
        <v>45559</v>
      </c>
      <c r="C216" s="5" t="s">
        <v>2</v>
      </c>
      <c r="D216" s="6" t="s">
        <v>488</v>
      </c>
      <c r="E216" s="7">
        <v>22</v>
      </c>
      <c r="F216" s="7" t="s">
        <v>43</v>
      </c>
      <c r="G216" s="7" t="s">
        <v>70</v>
      </c>
      <c r="H216" s="7" t="s">
        <v>55</v>
      </c>
      <c r="I216" s="7" t="str">
        <f>VLOOKUP(Table2[[#This Row],[Product]],Table4[#All],2,0)</f>
        <v>Summer Wear</v>
      </c>
      <c r="J216" s="7">
        <v>1</v>
      </c>
      <c r="K216" s="7">
        <v>1028</v>
      </c>
      <c r="L216" s="7">
        <v>0.05</v>
      </c>
      <c r="M216" s="7" t="s">
        <v>47</v>
      </c>
      <c r="N216" s="8" t="s">
        <v>40</v>
      </c>
      <c r="O216" s="4" t="str">
        <f>HLOOKUP(Table2[[#This Row],[Product]],lookUp!$A$20:$K$21,2,0)</f>
        <v>Summer Wear</v>
      </c>
      <c r="P216" s="8" t="str">
        <f>_xlfn.XLOOKUP(Table2[[#This Row],[Product]],Table4[Product],Table4[Category])</f>
        <v>Summer Wear</v>
      </c>
      <c r="Q216" s="6" t="s">
        <v>488</v>
      </c>
      <c r="R216" s="32" t="str">
        <f>LEFT(Table2[[#This Row],[Full Name2]], 3)</f>
        <v>Vic</v>
      </c>
      <c r="S216" s="7" t="str">
        <f>RIGHT(Table2[[#This Row],[Full Name2]],3)</f>
        <v>ong</v>
      </c>
      <c r="T216" s="7" t="str">
        <f>MID(Table2[[#This Row],[Full Name2]],3,3)</f>
        <v>cto</v>
      </c>
      <c r="U216" s="7" t="str">
        <f>CONCATENATE(Table2[[#This Row],[Full Name2]]," - ",Table2[[#This Row],[Department]])</f>
        <v>Victor Wong - Women</v>
      </c>
      <c r="V216" s="7" t="str">
        <f>_xlfn.TEXTJOIN(",",TRUE,Table2[[#This Row],[LEFT]],Table2[[#This Row],[MID]],Table2[[#This Row],[RIGHT]])</f>
        <v>Vic,cto,ong</v>
      </c>
      <c r="W216" s="7" t="str">
        <f>UPPER(Table2[[#This Row],[MID]])</f>
        <v>CTO</v>
      </c>
      <c r="X216" s="7" t="str">
        <f>LOWER(Table2[[#This Row],[Full Name2]])</f>
        <v>victor wong</v>
      </c>
      <c r="Y216" s="7" t="str">
        <f>PROPER(Table2[[#This Row],[LOWER]])</f>
        <v>Victor Wong</v>
      </c>
      <c r="Z216" s="7" t="str">
        <f>TRIM(Table2[[#This Row],[City]])</f>
        <v>Luxor</v>
      </c>
      <c r="AA216" s="8">
        <f>LEN(Table2[[#This Row],[PROPER]])</f>
        <v>11</v>
      </c>
      <c r="AB216" s="5">
        <f t="shared" ca="1" si="9"/>
        <v>45776</v>
      </c>
      <c r="AC216" s="5">
        <f t="shared" si="10"/>
        <v>45559</v>
      </c>
      <c r="AD216" s="25">
        <f t="shared" ca="1" si="11"/>
        <v>45776.278505671296</v>
      </c>
      <c r="AE216" s="26">
        <f>EOMONTH(Table2[[#This Row],[Date]],1)</f>
        <v>45596</v>
      </c>
      <c r="AF216" s="11">
        <f>DATEDIF(Table2[[#This Row],[Date]],Table2[[#This Row],[EOMONTH]], "d")</f>
        <v>37</v>
      </c>
      <c r="AH216">
        <v>24</v>
      </c>
      <c r="AI216">
        <v>9</v>
      </c>
      <c r="AJ216">
        <v>2024</v>
      </c>
    </row>
    <row r="217" spans="1:36" ht="33.75" customHeight="1" x14ac:dyDescent="0.3">
      <c r="A217" s="17" t="s">
        <v>489</v>
      </c>
      <c r="B217" s="26">
        <v>45384</v>
      </c>
      <c r="C217" s="5" t="s">
        <v>2</v>
      </c>
      <c r="D217" s="6" t="s">
        <v>490</v>
      </c>
      <c r="E217" s="7">
        <v>19</v>
      </c>
      <c r="F217" s="7" t="s">
        <v>43</v>
      </c>
      <c r="G217" s="7" t="s">
        <v>70</v>
      </c>
      <c r="H217" s="7" t="s">
        <v>65</v>
      </c>
      <c r="I217" s="7" t="str">
        <f>VLOOKUP(Table2[[#This Row],[Product]],Table4[#All],2,0)</f>
        <v>Sportswear</v>
      </c>
      <c r="J217" s="7">
        <v>2</v>
      </c>
      <c r="K217" s="7">
        <v>1047</v>
      </c>
      <c r="L217" s="7">
        <v>0.05</v>
      </c>
      <c r="M217" s="7" t="s">
        <v>57</v>
      </c>
      <c r="N217" s="8" t="s">
        <v>48</v>
      </c>
      <c r="O217" s="4" t="str">
        <f>HLOOKUP(Table2[[#This Row],[Product]],lookUp!$A$20:$K$21,2,0)</f>
        <v>Sportswear</v>
      </c>
      <c r="P217" s="8" t="str">
        <f>_xlfn.XLOOKUP(Table2[[#This Row],[Product]],Table4[Product],Table4[Category])</f>
        <v>Sportswear</v>
      </c>
      <c r="Q217" s="6" t="s">
        <v>490</v>
      </c>
      <c r="R217" s="32" t="str">
        <f>LEFT(Table2[[#This Row],[Full Name2]], 3)</f>
        <v>Tin</v>
      </c>
      <c r="S217" s="7" t="str">
        <f>RIGHT(Table2[[#This Row],[Full Name2]],3)</f>
        <v>mas</v>
      </c>
      <c r="T217" s="7" t="str">
        <f>MID(Table2[[#This Row],[Full Name2]],3,3)</f>
        <v xml:space="preserve">na </v>
      </c>
      <c r="U217" s="7" t="str">
        <f>CONCATENATE(Table2[[#This Row],[Full Name2]]," - ",Table2[[#This Row],[Department]])</f>
        <v>Tina Thomas - Kids</v>
      </c>
      <c r="V217" s="7" t="str">
        <f>_xlfn.TEXTJOIN(",",TRUE,Table2[[#This Row],[LEFT]],Table2[[#This Row],[MID]],Table2[[#This Row],[RIGHT]])</f>
        <v>Tin,na ,mas</v>
      </c>
      <c r="W217" s="7" t="str">
        <f>UPPER(Table2[[#This Row],[MID]])</f>
        <v xml:space="preserve">NA </v>
      </c>
      <c r="X217" s="7" t="str">
        <f>LOWER(Table2[[#This Row],[Full Name2]])</f>
        <v>tina thomas</v>
      </c>
      <c r="Y217" s="7" t="str">
        <f>PROPER(Table2[[#This Row],[LOWER]])</f>
        <v>Tina Thomas</v>
      </c>
      <c r="Z217" s="7" t="str">
        <f>TRIM(Table2[[#This Row],[City]])</f>
        <v>Luxor</v>
      </c>
      <c r="AA217" s="8">
        <f>LEN(Table2[[#This Row],[PROPER]])</f>
        <v>11</v>
      </c>
      <c r="AB217" s="5">
        <f t="shared" ca="1" si="9"/>
        <v>45776</v>
      </c>
      <c r="AC217" s="5">
        <f t="shared" si="10"/>
        <v>45384</v>
      </c>
      <c r="AD217" s="25">
        <f t="shared" ca="1" si="11"/>
        <v>45776.278505671296</v>
      </c>
      <c r="AE217" s="26">
        <f>EOMONTH(Table2[[#This Row],[Date]],1)</f>
        <v>45443</v>
      </c>
      <c r="AF217" s="11">
        <f>DATEDIF(Table2[[#This Row],[Date]],Table2[[#This Row],[EOMONTH]], "d")</f>
        <v>59</v>
      </c>
      <c r="AH217">
        <v>2</v>
      </c>
      <c r="AI217">
        <v>4</v>
      </c>
      <c r="AJ217">
        <v>2024</v>
      </c>
    </row>
    <row r="218" spans="1:36" ht="33.75" customHeight="1" x14ac:dyDescent="0.3">
      <c r="A218" s="17" t="s">
        <v>491</v>
      </c>
      <c r="B218" s="26">
        <v>45422</v>
      </c>
      <c r="C218" s="5" t="s">
        <v>0</v>
      </c>
      <c r="D218" s="6" t="s">
        <v>492</v>
      </c>
      <c r="E218" s="7">
        <v>24</v>
      </c>
      <c r="F218" s="7" t="s">
        <v>29</v>
      </c>
      <c r="G218" s="7" t="s">
        <v>37</v>
      </c>
      <c r="H218" s="7" t="s">
        <v>55</v>
      </c>
      <c r="I218" s="7" t="str">
        <f>VLOOKUP(Table2[[#This Row],[Product]],Table4[#All],2,0)</f>
        <v>Summer Wear</v>
      </c>
      <c r="J218" s="7">
        <v>3</v>
      </c>
      <c r="K218" s="7">
        <v>435</v>
      </c>
      <c r="L218" s="7">
        <v>0.05</v>
      </c>
      <c r="M218" s="7" t="s">
        <v>33</v>
      </c>
      <c r="N218" s="8" t="s">
        <v>40</v>
      </c>
      <c r="O218" s="4" t="str">
        <f>HLOOKUP(Table2[[#This Row],[Product]],lookUp!$A$20:$K$21,2,0)</f>
        <v>Summer Wear</v>
      </c>
      <c r="P218" s="8" t="str">
        <f>_xlfn.XLOOKUP(Table2[[#This Row],[Product]],Table4[Product],Table4[Category])</f>
        <v>Summer Wear</v>
      </c>
      <c r="Q218" s="6" t="s">
        <v>492</v>
      </c>
      <c r="R218" s="32" t="str">
        <f>LEFT(Table2[[#This Row],[Full Name2]], 3)</f>
        <v>Jam</v>
      </c>
      <c r="S218" s="7" t="str">
        <f>RIGHT(Table2[[#This Row],[Full Name2]],3)</f>
        <v>idt</v>
      </c>
      <c r="T218" s="7" t="str">
        <f>MID(Table2[[#This Row],[Full Name2]],3,3)</f>
        <v>mie</v>
      </c>
      <c r="U218" s="7" t="str">
        <f>CONCATENATE(Table2[[#This Row],[Full Name2]]," - ",Table2[[#This Row],[Department]])</f>
        <v>Jamie Schmidt - Women</v>
      </c>
      <c r="V218" s="7" t="str">
        <f>_xlfn.TEXTJOIN(",",TRUE,Table2[[#This Row],[LEFT]],Table2[[#This Row],[MID]],Table2[[#This Row],[RIGHT]])</f>
        <v>Jam,mie,idt</v>
      </c>
      <c r="W218" s="7" t="str">
        <f>UPPER(Table2[[#This Row],[MID]])</f>
        <v>MIE</v>
      </c>
      <c r="X218" s="7" t="str">
        <f>LOWER(Table2[[#This Row],[Full Name2]])</f>
        <v>jamie schmidt</v>
      </c>
      <c r="Y218" s="7" t="str">
        <f>PROPER(Table2[[#This Row],[LOWER]])</f>
        <v>Jamie Schmidt</v>
      </c>
      <c r="Z218" s="7" t="str">
        <f>TRIM(Table2[[#This Row],[City]])</f>
        <v>Hurghada</v>
      </c>
      <c r="AA218" s="8">
        <f>LEN(Table2[[#This Row],[PROPER]])</f>
        <v>13</v>
      </c>
      <c r="AB218" s="5">
        <f t="shared" ca="1" si="9"/>
        <v>45776</v>
      </c>
      <c r="AC218" s="5">
        <f t="shared" si="10"/>
        <v>45422</v>
      </c>
      <c r="AD218" s="25">
        <f t="shared" ca="1" si="11"/>
        <v>45776.278505671296</v>
      </c>
      <c r="AE218" s="26">
        <f>EOMONTH(Table2[[#This Row],[Date]],1)</f>
        <v>45473</v>
      </c>
      <c r="AF218" s="11">
        <f>DATEDIF(Table2[[#This Row],[Date]],Table2[[#This Row],[EOMONTH]], "d")</f>
        <v>51</v>
      </c>
      <c r="AH218">
        <v>10</v>
      </c>
      <c r="AI218">
        <v>5</v>
      </c>
      <c r="AJ218">
        <v>2024</v>
      </c>
    </row>
    <row r="219" spans="1:36" ht="33.75" customHeight="1" x14ac:dyDescent="0.3">
      <c r="A219" s="17" t="s">
        <v>493</v>
      </c>
      <c r="B219" s="26">
        <v>45623</v>
      </c>
      <c r="C219" s="5" t="s">
        <v>3</v>
      </c>
      <c r="D219" s="6" t="s">
        <v>494</v>
      </c>
      <c r="E219" s="7">
        <v>38</v>
      </c>
      <c r="F219" s="7" t="s">
        <v>43</v>
      </c>
      <c r="G219" s="7" t="s">
        <v>44</v>
      </c>
      <c r="H219" s="7" t="s">
        <v>65</v>
      </c>
      <c r="I219" s="7" t="str">
        <f>VLOOKUP(Table2[[#This Row],[Product]],Table4[#All],2,0)</f>
        <v>Sportswear</v>
      </c>
      <c r="J219" s="7">
        <v>4</v>
      </c>
      <c r="K219" s="7">
        <v>1091</v>
      </c>
      <c r="L219" s="7">
        <v>0</v>
      </c>
      <c r="M219" s="7" t="s">
        <v>47</v>
      </c>
      <c r="N219" s="8" t="s">
        <v>48</v>
      </c>
      <c r="O219" s="4" t="str">
        <f>HLOOKUP(Table2[[#This Row],[Product]],lookUp!$A$20:$K$21,2,0)</f>
        <v>Sportswear</v>
      </c>
      <c r="P219" s="8" t="str">
        <f>_xlfn.XLOOKUP(Table2[[#This Row],[Product]],Table4[Product],Table4[Category])</f>
        <v>Sportswear</v>
      </c>
      <c r="Q219" s="6" t="s">
        <v>494</v>
      </c>
      <c r="R219" s="32" t="str">
        <f>LEFT(Table2[[#This Row],[Full Name2]], 3)</f>
        <v>Dus</v>
      </c>
      <c r="S219" s="7" t="str">
        <f>RIGHT(Table2[[#This Row],[Full Name2]],3)</f>
        <v>ore</v>
      </c>
      <c r="T219" s="7" t="str">
        <f>MID(Table2[[#This Row],[Full Name2]],3,3)</f>
        <v>sti</v>
      </c>
      <c r="U219" s="7" t="str">
        <f>CONCATENATE(Table2[[#This Row],[Full Name2]]," - ",Table2[[#This Row],[Department]])</f>
        <v>Dustin Moore - Kids</v>
      </c>
      <c r="V219" s="7" t="str">
        <f>_xlfn.TEXTJOIN(",",TRUE,Table2[[#This Row],[LEFT]],Table2[[#This Row],[MID]],Table2[[#This Row],[RIGHT]])</f>
        <v>Dus,sti,ore</v>
      </c>
      <c r="W219" s="7" t="str">
        <f>UPPER(Table2[[#This Row],[MID]])</f>
        <v>STI</v>
      </c>
      <c r="X219" s="7" t="str">
        <f>LOWER(Table2[[#This Row],[Full Name2]])</f>
        <v>dustin moore</v>
      </c>
      <c r="Y219" s="7" t="str">
        <f>PROPER(Table2[[#This Row],[LOWER]])</f>
        <v>Dustin Moore</v>
      </c>
      <c r="Z219" s="7" t="str">
        <f>TRIM(Table2[[#This Row],[City]])</f>
        <v>Alexandria</v>
      </c>
      <c r="AA219" s="8">
        <f>LEN(Table2[[#This Row],[PROPER]])</f>
        <v>12</v>
      </c>
      <c r="AB219" s="5">
        <f t="shared" ca="1" si="9"/>
        <v>45776</v>
      </c>
      <c r="AC219" s="5">
        <f t="shared" si="10"/>
        <v>45623</v>
      </c>
      <c r="AD219" s="25">
        <f t="shared" ca="1" si="11"/>
        <v>45776.278505671296</v>
      </c>
      <c r="AE219" s="26">
        <f>EOMONTH(Table2[[#This Row],[Date]],1)</f>
        <v>45657</v>
      </c>
      <c r="AF219" s="11">
        <f>DATEDIF(Table2[[#This Row],[Date]],Table2[[#This Row],[EOMONTH]], "d")</f>
        <v>34</v>
      </c>
      <c r="AH219">
        <v>27</v>
      </c>
      <c r="AI219">
        <v>11</v>
      </c>
      <c r="AJ219">
        <v>2024</v>
      </c>
    </row>
    <row r="220" spans="1:36" ht="33.75" customHeight="1" x14ac:dyDescent="0.3">
      <c r="A220" s="17" t="s">
        <v>495</v>
      </c>
      <c r="B220" s="26">
        <v>45704</v>
      </c>
      <c r="C220" s="5" t="s">
        <v>1</v>
      </c>
      <c r="D220" s="6" t="s">
        <v>496</v>
      </c>
      <c r="E220" s="7">
        <v>19</v>
      </c>
      <c r="F220" s="7" t="s">
        <v>29</v>
      </c>
      <c r="G220" s="7" t="s">
        <v>37</v>
      </c>
      <c r="H220" s="7" t="s">
        <v>84</v>
      </c>
      <c r="I220" s="7" t="str">
        <f>VLOOKUP(Table2[[#This Row],[Product]],Table4[#All],2,0)</f>
        <v>Fashion Accessories</v>
      </c>
      <c r="J220" s="7">
        <v>4</v>
      </c>
      <c r="K220" s="7">
        <v>1181</v>
      </c>
      <c r="L220" s="7">
        <v>0.05</v>
      </c>
      <c r="M220" s="7" t="s">
        <v>47</v>
      </c>
      <c r="N220" s="8" t="s">
        <v>48</v>
      </c>
      <c r="O220" s="4" t="str">
        <f>HLOOKUP(Table2[[#This Row],[Product]],lookUp!$A$20:$K$21,2,0)</f>
        <v>Fashion Accessories</v>
      </c>
      <c r="P220" s="8" t="str">
        <f>_xlfn.XLOOKUP(Table2[[#This Row],[Product]],Table4[Product],Table4[Category])</f>
        <v>Fashion Accessories</v>
      </c>
      <c r="Q220" s="6" t="s">
        <v>496</v>
      </c>
      <c r="R220" s="32" t="str">
        <f>LEFT(Table2[[#This Row],[Full Name2]], 3)</f>
        <v>Ang</v>
      </c>
      <c r="S220" s="7" t="str">
        <f>RIGHT(Table2[[#This Row],[Full Name2]],3)</f>
        <v>rra</v>
      </c>
      <c r="T220" s="7" t="str">
        <f>MID(Table2[[#This Row],[Full Name2]],3,3)</f>
        <v>gel</v>
      </c>
      <c r="U220" s="7" t="str">
        <f>CONCATENATE(Table2[[#This Row],[Full Name2]]," - ",Table2[[#This Row],[Department]])</f>
        <v>Angela Ibarra - Kids</v>
      </c>
      <c r="V220" s="7" t="str">
        <f>_xlfn.TEXTJOIN(",",TRUE,Table2[[#This Row],[LEFT]],Table2[[#This Row],[MID]],Table2[[#This Row],[RIGHT]])</f>
        <v>Ang,gel,rra</v>
      </c>
      <c r="W220" s="7" t="str">
        <f>UPPER(Table2[[#This Row],[MID]])</f>
        <v>GEL</v>
      </c>
      <c r="X220" s="7" t="str">
        <f>LOWER(Table2[[#This Row],[Full Name2]])</f>
        <v>angela ibarra</v>
      </c>
      <c r="Y220" s="7" t="str">
        <f>PROPER(Table2[[#This Row],[LOWER]])</f>
        <v>Angela Ibarra</v>
      </c>
      <c r="Z220" s="7" t="str">
        <f>TRIM(Table2[[#This Row],[City]])</f>
        <v>Hurghada</v>
      </c>
      <c r="AA220" s="8">
        <f>LEN(Table2[[#This Row],[PROPER]])</f>
        <v>13</v>
      </c>
      <c r="AB220" s="5">
        <f t="shared" ca="1" si="9"/>
        <v>45776</v>
      </c>
      <c r="AC220" s="5">
        <f t="shared" si="10"/>
        <v>45704</v>
      </c>
      <c r="AD220" s="25">
        <f t="shared" ca="1" si="11"/>
        <v>45776.278505671296</v>
      </c>
      <c r="AE220" s="26">
        <f>EOMONTH(Table2[[#This Row],[Date]],1)</f>
        <v>45747</v>
      </c>
      <c r="AF220" s="11">
        <f>DATEDIF(Table2[[#This Row],[Date]],Table2[[#This Row],[EOMONTH]], "d")</f>
        <v>43</v>
      </c>
      <c r="AH220">
        <v>16</v>
      </c>
      <c r="AI220">
        <v>2</v>
      </c>
      <c r="AJ220">
        <v>2025</v>
      </c>
    </row>
    <row r="221" spans="1:36" ht="33.75" customHeight="1" x14ac:dyDescent="0.3">
      <c r="A221" s="17" t="s">
        <v>497</v>
      </c>
      <c r="B221" s="26">
        <v>45645</v>
      </c>
      <c r="C221" s="5" t="s">
        <v>6</v>
      </c>
      <c r="D221" s="6" t="s">
        <v>498</v>
      </c>
      <c r="E221" s="7">
        <v>40</v>
      </c>
      <c r="F221" s="7" t="s">
        <v>29</v>
      </c>
      <c r="G221" s="7" t="s">
        <v>30</v>
      </c>
      <c r="H221" s="7" t="s">
        <v>51</v>
      </c>
      <c r="I221" s="7" t="str">
        <f>VLOOKUP(Table2[[#This Row],[Product]],Table4[#All],2,0)</f>
        <v>Formal Wear</v>
      </c>
      <c r="J221" s="7">
        <v>4</v>
      </c>
      <c r="K221" s="7">
        <v>963</v>
      </c>
      <c r="L221" s="7">
        <v>0</v>
      </c>
      <c r="M221" s="7" t="s">
        <v>33</v>
      </c>
      <c r="N221" s="8" t="s">
        <v>34</v>
      </c>
      <c r="O221" s="4" t="str">
        <f>HLOOKUP(Table2[[#This Row],[Product]],lookUp!$A$20:$K$21,2,0)</f>
        <v>Formal Wear</v>
      </c>
      <c r="P221" s="8" t="str">
        <f>_xlfn.XLOOKUP(Table2[[#This Row],[Product]],Table4[Product],Table4[Category])</f>
        <v>Formal Wear</v>
      </c>
      <c r="Q221" s="6" t="s">
        <v>498</v>
      </c>
      <c r="R221" s="32" t="str">
        <f>LEFT(Table2[[#This Row],[Full Name2]], 3)</f>
        <v>Jes</v>
      </c>
      <c r="S221" s="7" t="str">
        <f>RIGHT(Table2[[#This Row],[Full Name2]],3)</f>
        <v>all</v>
      </c>
      <c r="T221" s="7" t="str">
        <f>MID(Table2[[#This Row],[Full Name2]],3,3)</f>
        <v>ssi</v>
      </c>
      <c r="U221" s="7" t="str">
        <f>CONCATENATE(Table2[[#This Row],[Full Name2]]," - ",Table2[[#This Row],[Department]])</f>
        <v>Jessica Hall - Men</v>
      </c>
      <c r="V221" s="7" t="str">
        <f>_xlfn.TEXTJOIN(",",TRUE,Table2[[#This Row],[LEFT]],Table2[[#This Row],[MID]],Table2[[#This Row],[RIGHT]])</f>
        <v>Jes,ssi,all</v>
      </c>
      <c r="W221" s="7" t="str">
        <f>UPPER(Table2[[#This Row],[MID]])</f>
        <v>SSI</v>
      </c>
      <c r="X221" s="7" t="str">
        <f>LOWER(Table2[[#This Row],[Full Name2]])</f>
        <v>jessica hall</v>
      </c>
      <c r="Y221" s="7" t="str">
        <f>PROPER(Table2[[#This Row],[LOWER]])</f>
        <v>Jessica Hall</v>
      </c>
      <c r="Z221" s="7" t="str">
        <f>TRIM(Table2[[#This Row],[City]])</f>
        <v>Mansoura</v>
      </c>
      <c r="AA221" s="8">
        <f>LEN(Table2[[#This Row],[PROPER]])</f>
        <v>12</v>
      </c>
      <c r="AB221" s="5">
        <f t="shared" ca="1" si="9"/>
        <v>45776</v>
      </c>
      <c r="AC221" s="5">
        <f t="shared" si="10"/>
        <v>45645</v>
      </c>
      <c r="AD221" s="25">
        <f t="shared" ca="1" si="11"/>
        <v>45776.278505671296</v>
      </c>
      <c r="AE221" s="26">
        <f>EOMONTH(Table2[[#This Row],[Date]],1)</f>
        <v>45688</v>
      </c>
      <c r="AF221" s="11">
        <f>DATEDIF(Table2[[#This Row],[Date]],Table2[[#This Row],[EOMONTH]], "d")</f>
        <v>43</v>
      </c>
      <c r="AH221">
        <v>19</v>
      </c>
      <c r="AI221">
        <v>12</v>
      </c>
      <c r="AJ221">
        <v>2024</v>
      </c>
    </row>
    <row r="222" spans="1:36" ht="33.75" customHeight="1" x14ac:dyDescent="0.3">
      <c r="A222" s="17" t="s">
        <v>499</v>
      </c>
      <c r="B222" s="26">
        <v>45508</v>
      </c>
      <c r="C222" s="5" t="s">
        <v>1</v>
      </c>
      <c r="D222" s="6" t="s">
        <v>500</v>
      </c>
      <c r="E222" s="7">
        <v>47</v>
      </c>
      <c r="F222" s="7" t="s">
        <v>43</v>
      </c>
      <c r="G222" s="7" t="s">
        <v>30</v>
      </c>
      <c r="H222" s="7" t="s">
        <v>84</v>
      </c>
      <c r="I222" s="7" t="str">
        <f>VLOOKUP(Table2[[#This Row],[Product]],Table4[#All],2,0)</f>
        <v>Fashion Accessories</v>
      </c>
      <c r="J222" s="7">
        <v>2</v>
      </c>
      <c r="K222" s="7">
        <v>1167</v>
      </c>
      <c r="L222" s="7">
        <v>0.1</v>
      </c>
      <c r="M222" s="7" t="s">
        <v>33</v>
      </c>
      <c r="N222" s="8" t="s">
        <v>48</v>
      </c>
      <c r="O222" s="4" t="str">
        <f>HLOOKUP(Table2[[#This Row],[Product]],lookUp!$A$20:$K$21,2,0)</f>
        <v>Fashion Accessories</v>
      </c>
      <c r="P222" s="8" t="str">
        <f>_xlfn.XLOOKUP(Table2[[#This Row],[Product]],Table4[Product],Table4[Category])</f>
        <v>Fashion Accessories</v>
      </c>
      <c r="Q222" s="6" t="s">
        <v>500</v>
      </c>
      <c r="R222" s="32" t="str">
        <f>LEFT(Table2[[#This Row],[Full Name2]], 3)</f>
        <v>Ale</v>
      </c>
      <c r="S222" s="7" t="str">
        <f>RIGHT(Table2[[#This Row],[Full Name2]],3)</f>
        <v>ore</v>
      </c>
      <c r="T222" s="7" t="str">
        <f>MID(Table2[[#This Row],[Full Name2]],3,3)</f>
        <v>exa</v>
      </c>
      <c r="U222" s="7" t="str">
        <f>CONCATENATE(Table2[[#This Row],[Full Name2]]," - ",Table2[[#This Row],[Department]])</f>
        <v>Alexander Moore - Kids</v>
      </c>
      <c r="V222" s="7" t="str">
        <f>_xlfn.TEXTJOIN(",",TRUE,Table2[[#This Row],[LEFT]],Table2[[#This Row],[MID]],Table2[[#This Row],[RIGHT]])</f>
        <v>Ale,exa,ore</v>
      </c>
      <c r="W222" s="7" t="str">
        <f>UPPER(Table2[[#This Row],[MID]])</f>
        <v>EXA</v>
      </c>
      <c r="X222" s="7" t="str">
        <f>LOWER(Table2[[#This Row],[Full Name2]])</f>
        <v>alexander moore</v>
      </c>
      <c r="Y222" s="7" t="str">
        <f>PROPER(Table2[[#This Row],[LOWER]])</f>
        <v>Alexander Moore</v>
      </c>
      <c r="Z222" s="7" t="str">
        <f>TRIM(Table2[[#This Row],[City]])</f>
        <v>Mansoura</v>
      </c>
      <c r="AA222" s="8">
        <f>LEN(Table2[[#This Row],[PROPER]])</f>
        <v>15</v>
      </c>
      <c r="AB222" s="5">
        <f t="shared" ca="1" si="9"/>
        <v>45776</v>
      </c>
      <c r="AC222" s="5">
        <f t="shared" si="10"/>
        <v>45508</v>
      </c>
      <c r="AD222" s="25">
        <f t="shared" ca="1" si="11"/>
        <v>45776.278505671296</v>
      </c>
      <c r="AE222" s="26">
        <f>EOMONTH(Table2[[#This Row],[Date]],1)</f>
        <v>45565</v>
      </c>
      <c r="AF222" s="11">
        <f>DATEDIF(Table2[[#This Row],[Date]],Table2[[#This Row],[EOMONTH]], "d")</f>
        <v>57</v>
      </c>
      <c r="AH222">
        <v>4</v>
      </c>
      <c r="AI222">
        <v>8</v>
      </c>
      <c r="AJ222">
        <v>2024</v>
      </c>
    </row>
    <row r="223" spans="1:36" ht="33.75" customHeight="1" x14ac:dyDescent="0.3">
      <c r="A223" s="17" t="s">
        <v>501</v>
      </c>
      <c r="B223" s="26">
        <v>45565</v>
      </c>
      <c r="C223" s="5" t="s">
        <v>4</v>
      </c>
      <c r="D223" s="6" t="s">
        <v>502</v>
      </c>
      <c r="E223" s="7">
        <v>26</v>
      </c>
      <c r="F223" s="7" t="s">
        <v>29</v>
      </c>
      <c r="G223" s="7" t="s">
        <v>70</v>
      </c>
      <c r="H223" s="7" t="s">
        <v>74</v>
      </c>
      <c r="I223" s="7" t="str">
        <f>VLOOKUP(Table2[[#This Row],[Product]],Table4[#All],2,0)</f>
        <v>Formal Wear</v>
      </c>
      <c r="J223" s="7">
        <v>2</v>
      </c>
      <c r="K223" s="7">
        <v>788</v>
      </c>
      <c r="L223" s="7">
        <v>0</v>
      </c>
      <c r="M223" s="7" t="s">
        <v>47</v>
      </c>
      <c r="N223" s="8" t="s">
        <v>34</v>
      </c>
      <c r="O223" s="4" t="str">
        <f>HLOOKUP(Table2[[#This Row],[Product]],lookUp!$A$20:$K$21,2,0)</f>
        <v>Formal Wear</v>
      </c>
      <c r="P223" s="8" t="str">
        <f>_xlfn.XLOOKUP(Table2[[#This Row],[Product]],Table4[Product],Table4[Category])</f>
        <v>Formal Wear</v>
      </c>
      <c r="Q223" s="6" t="s">
        <v>502</v>
      </c>
      <c r="R223" s="32" t="str">
        <f>LEFT(Table2[[#This Row],[Full Name2]], 3)</f>
        <v>Amy</v>
      </c>
      <c r="S223" s="7" t="str">
        <f>RIGHT(Table2[[#This Row],[Full Name2]],3)</f>
        <v>vis</v>
      </c>
      <c r="T223" s="7" t="str">
        <f>MID(Table2[[#This Row],[Full Name2]],3,3)</f>
        <v>y D</v>
      </c>
      <c r="U223" s="7" t="str">
        <f>CONCATENATE(Table2[[#This Row],[Full Name2]]," - ",Table2[[#This Row],[Department]])</f>
        <v>Amy Davis - Men</v>
      </c>
      <c r="V223" s="7" t="str">
        <f>_xlfn.TEXTJOIN(",",TRUE,Table2[[#This Row],[LEFT]],Table2[[#This Row],[MID]],Table2[[#This Row],[RIGHT]])</f>
        <v>Amy,y D,vis</v>
      </c>
      <c r="W223" s="7" t="str">
        <f>UPPER(Table2[[#This Row],[MID]])</f>
        <v>Y D</v>
      </c>
      <c r="X223" s="7" t="str">
        <f>LOWER(Table2[[#This Row],[Full Name2]])</f>
        <v>amy davis</v>
      </c>
      <c r="Y223" s="7" t="str">
        <f>PROPER(Table2[[#This Row],[LOWER]])</f>
        <v>Amy Davis</v>
      </c>
      <c r="Z223" s="7" t="str">
        <f>TRIM(Table2[[#This Row],[City]])</f>
        <v>Luxor</v>
      </c>
      <c r="AA223" s="8">
        <f>LEN(Table2[[#This Row],[PROPER]])</f>
        <v>9</v>
      </c>
      <c r="AB223" s="5">
        <f t="shared" ca="1" si="9"/>
        <v>45776</v>
      </c>
      <c r="AC223" s="5">
        <f t="shared" si="10"/>
        <v>45565</v>
      </c>
      <c r="AD223" s="25">
        <f t="shared" ca="1" si="11"/>
        <v>45776.278505671296</v>
      </c>
      <c r="AE223" s="26">
        <f>EOMONTH(Table2[[#This Row],[Date]],1)</f>
        <v>45596</v>
      </c>
      <c r="AF223" s="11">
        <f>DATEDIF(Table2[[#This Row],[Date]],Table2[[#This Row],[EOMONTH]], "d")</f>
        <v>31</v>
      </c>
      <c r="AH223">
        <v>30</v>
      </c>
      <c r="AI223">
        <v>9</v>
      </c>
      <c r="AJ223">
        <v>2024</v>
      </c>
    </row>
    <row r="224" spans="1:36" ht="33.75" customHeight="1" x14ac:dyDescent="0.3">
      <c r="A224" s="17" t="s">
        <v>503</v>
      </c>
      <c r="B224" s="26">
        <v>45577</v>
      </c>
      <c r="C224" s="5" t="s">
        <v>5</v>
      </c>
      <c r="D224" s="6" t="s">
        <v>504</v>
      </c>
      <c r="E224" s="7">
        <v>39</v>
      </c>
      <c r="F224" s="7" t="s">
        <v>29</v>
      </c>
      <c r="G224" s="7" t="s">
        <v>106</v>
      </c>
      <c r="H224" s="7" t="s">
        <v>65</v>
      </c>
      <c r="I224" s="7" t="str">
        <f>VLOOKUP(Table2[[#This Row],[Product]],Table4[#All],2,0)</f>
        <v>Sportswear</v>
      </c>
      <c r="J224" s="7">
        <v>3</v>
      </c>
      <c r="K224" s="7">
        <v>192</v>
      </c>
      <c r="L224" s="7">
        <v>0.1</v>
      </c>
      <c r="M224" s="7" t="s">
        <v>33</v>
      </c>
      <c r="N224" s="8" t="s">
        <v>34</v>
      </c>
      <c r="O224" s="4" t="str">
        <f>HLOOKUP(Table2[[#This Row],[Product]],lookUp!$A$20:$K$21,2,0)</f>
        <v>Sportswear</v>
      </c>
      <c r="P224" s="8" t="str">
        <f>_xlfn.XLOOKUP(Table2[[#This Row],[Product]],Table4[Product],Table4[Category])</f>
        <v>Sportswear</v>
      </c>
      <c r="Q224" s="6" t="s">
        <v>504</v>
      </c>
      <c r="R224" s="32" t="str">
        <f>LEFT(Table2[[#This Row],[Full Name2]], 3)</f>
        <v>Edw</v>
      </c>
      <c r="S224" s="7" t="str">
        <f>RIGHT(Table2[[#This Row],[Full Name2]],3)</f>
        <v>ges</v>
      </c>
      <c r="T224" s="7" t="str">
        <f>MID(Table2[[#This Row],[Full Name2]],3,3)</f>
        <v>war</v>
      </c>
      <c r="U224" s="7" t="str">
        <f>CONCATENATE(Table2[[#This Row],[Full Name2]]," - ",Table2[[#This Row],[Department]])</f>
        <v>Edward Hodges - Men</v>
      </c>
      <c r="V224" s="7" t="str">
        <f>_xlfn.TEXTJOIN(",",TRUE,Table2[[#This Row],[LEFT]],Table2[[#This Row],[MID]],Table2[[#This Row],[RIGHT]])</f>
        <v>Edw,war,ges</v>
      </c>
      <c r="W224" s="7" t="str">
        <f>UPPER(Table2[[#This Row],[MID]])</f>
        <v>WAR</v>
      </c>
      <c r="X224" s="7" t="str">
        <f>LOWER(Table2[[#This Row],[Full Name2]])</f>
        <v>edward hodges</v>
      </c>
      <c r="Y224" s="7" t="str">
        <f>PROPER(Table2[[#This Row],[LOWER]])</f>
        <v>Edward Hodges</v>
      </c>
      <c r="Z224" s="7" t="str">
        <f>TRIM(Table2[[#This Row],[City]])</f>
        <v>Giza</v>
      </c>
      <c r="AA224" s="8">
        <f>LEN(Table2[[#This Row],[PROPER]])</f>
        <v>13</v>
      </c>
      <c r="AB224" s="5">
        <f t="shared" ca="1" si="9"/>
        <v>45776</v>
      </c>
      <c r="AC224" s="5">
        <f t="shared" si="10"/>
        <v>45577</v>
      </c>
      <c r="AD224" s="25">
        <f t="shared" ca="1" si="11"/>
        <v>45776.278505671296</v>
      </c>
      <c r="AE224" s="26">
        <f>EOMONTH(Table2[[#This Row],[Date]],1)</f>
        <v>45626</v>
      </c>
      <c r="AF224" s="11">
        <f>DATEDIF(Table2[[#This Row],[Date]],Table2[[#This Row],[EOMONTH]], "d")</f>
        <v>49</v>
      </c>
      <c r="AH224">
        <v>12</v>
      </c>
      <c r="AI224">
        <v>10</v>
      </c>
      <c r="AJ224">
        <v>2024</v>
      </c>
    </row>
    <row r="225" spans="1:36" ht="33.75" customHeight="1" x14ac:dyDescent="0.3">
      <c r="A225" s="17" t="s">
        <v>505</v>
      </c>
      <c r="B225" s="26">
        <v>45380</v>
      </c>
      <c r="C225" s="5" t="s">
        <v>0</v>
      </c>
      <c r="D225" s="6" t="s">
        <v>506</v>
      </c>
      <c r="E225" s="7">
        <v>25</v>
      </c>
      <c r="F225" s="7" t="s">
        <v>43</v>
      </c>
      <c r="G225" s="7" t="s">
        <v>70</v>
      </c>
      <c r="H225" s="7" t="s">
        <v>38</v>
      </c>
      <c r="I225" s="7" t="str">
        <f>VLOOKUP(Table2[[#This Row],[Product]],Table4[#All],2,0)</f>
        <v>Casual Wear</v>
      </c>
      <c r="J225" s="7">
        <v>2</v>
      </c>
      <c r="K225" s="7">
        <v>788</v>
      </c>
      <c r="L225" s="7">
        <v>0.05</v>
      </c>
      <c r="M225" s="7" t="s">
        <v>47</v>
      </c>
      <c r="N225" s="8" t="s">
        <v>40</v>
      </c>
      <c r="O225" s="4" t="str">
        <f>HLOOKUP(Table2[[#This Row],[Product]],lookUp!$A$20:$K$21,2,0)</f>
        <v>Casual Wear</v>
      </c>
      <c r="P225" s="8" t="str">
        <f>_xlfn.XLOOKUP(Table2[[#This Row],[Product]],Table4[Product],Table4[Category])</f>
        <v>Casual Wear</v>
      </c>
      <c r="Q225" s="6" t="s">
        <v>506</v>
      </c>
      <c r="R225" s="32" t="str">
        <f>LEFT(Table2[[#This Row],[Full Name2]], 3)</f>
        <v>Mic</v>
      </c>
      <c r="S225" s="7" t="str">
        <f>RIGHT(Table2[[#This Row],[Full Name2]],3)</f>
        <v>rds</v>
      </c>
      <c r="T225" s="7" t="str">
        <f>MID(Table2[[#This Row],[Full Name2]],3,3)</f>
        <v>cha</v>
      </c>
      <c r="U225" s="7" t="str">
        <f>CONCATENATE(Table2[[#This Row],[Full Name2]]," - ",Table2[[#This Row],[Department]])</f>
        <v>Michael Edwards - Women</v>
      </c>
      <c r="V225" s="7" t="str">
        <f>_xlfn.TEXTJOIN(",",TRUE,Table2[[#This Row],[LEFT]],Table2[[#This Row],[MID]],Table2[[#This Row],[RIGHT]])</f>
        <v>Mic,cha,rds</v>
      </c>
      <c r="W225" s="7" t="str">
        <f>UPPER(Table2[[#This Row],[MID]])</f>
        <v>CHA</v>
      </c>
      <c r="X225" s="7" t="str">
        <f>LOWER(Table2[[#This Row],[Full Name2]])</f>
        <v>michael edwards</v>
      </c>
      <c r="Y225" s="7" t="str">
        <f>PROPER(Table2[[#This Row],[LOWER]])</f>
        <v>Michael Edwards</v>
      </c>
      <c r="Z225" s="7" t="str">
        <f>TRIM(Table2[[#This Row],[City]])</f>
        <v>Luxor</v>
      </c>
      <c r="AA225" s="8">
        <f>LEN(Table2[[#This Row],[PROPER]])</f>
        <v>15</v>
      </c>
      <c r="AB225" s="5">
        <f t="shared" ca="1" si="9"/>
        <v>45776</v>
      </c>
      <c r="AC225" s="5">
        <f t="shared" si="10"/>
        <v>45380</v>
      </c>
      <c r="AD225" s="25">
        <f t="shared" ca="1" si="11"/>
        <v>45776.278505671296</v>
      </c>
      <c r="AE225" s="26">
        <f>EOMONTH(Table2[[#This Row],[Date]],1)</f>
        <v>45412</v>
      </c>
      <c r="AF225" s="11">
        <f>DATEDIF(Table2[[#This Row],[Date]],Table2[[#This Row],[EOMONTH]], "d")</f>
        <v>32</v>
      </c>
      <c r="AH225">
        <v>29</v>
      </c>
      <c r="AI225">
        <v>3</v>
      </c>
      <c r="AJ225">
        <v>2024</v>
      </c>
    </row>
    <row r="226" spans="1:36" ht="33.75" customHeight="1" x14ac:dyDescent="0.3">
      <c r="A226" s="17" t="s">
        <v>507</v>
      </c>
      <c r="B226" s="26">
        <v>45467</v>
      </c>
      <c r="C226" s="5" t="s">
        <v>4</v>
      </c>
      <c r="D226" s="6" t="s">
        <v>508</v>
      </c>
      <c r="E226" s="7">
        <v>58</v>
      </c>
      <c r="F226" s="7" t="s">
        <v>43</v>
      </c>
      <c r="G226" s="7" t="s">
        <v>44</v>
      </c>
      <c r="H226" s="7" t="s">
        <v>100</v>
      </c>
      <c r="I226" s="7" t="str">
        <f>VLOOKUP(Table2[[#This Row],[Product]],Table4[#All],2,0)</f>
        <v>Formal Wear</v>
      </c>
      <c r="J226" s="7">
        <v>3</v>
      </c>
      <c r="K226" s="7">
        <v>334</v>
      </c>
      <c r="L226" s="7">
        <v>0.15</v>
      </c>
      <c r="M226" s="7" t="s">
        <v>47</v>
      </c>
      <c r="N226" s="8" t="s">
        <v>34</v>
      </c>
      <c r="O226" s="4" t="str">
        <f>HLOOKUP(Table2[[#This Row],[Product]],lookUp!$A$20:$K$21,2,0)</f>
        <v>Formal Wear</v>
      </c>
      <c r="P226" s="8" t="str">
        <f>_xlfn.XLOOKUP(Table2[[#This Row],[Product]],Table4[Product],Table4[Category])</f>
        <v>Formal Wear</v>
      </c>
      <c r="Q226" s="6" t="s">
        <v>508</v>
      </c>
      <c r="R226" s="32" t="str">
        <f>LEFT(Table2[[#This Row],[Full Name2]], 3)</f>
        <v>Mic</v>
      </c>
      <c r="S226" s="7" t="str">
        <f>RIGHT(Table2[[#This Row],[Full Name2]],3)</f>
        <v>ord</v>
      </c>
      <c r="T226" s="7" t="str">
        <f>MID(Table2[[#This Row],[Full Name2]],3,3)</f>
        <v>che</v>
      </c>
      <c r="U226" s="7" t="str">
        <f>CONCATENATE(Table2[[#This Row],[Full Name2]]," - ",Table2[[#This Row],[Department]])</f>
        <v>Michelle Bradford - Men</v>
      </c>
      <c r="V226" s="7" t="str">
        <f>_xlfn.TEXTJOIN(",",TRUE,Table2[[#This Row],[LEFT]],Table2[[#This Row],[MID]],Table2[[#This Row],[RIGHT]])</f>
        <v>Mic,che,ord</v>
      </c>
      <c r="W226" s="7" t="str">
        <f>UPPER(Table2[[#This Row],[MID]])</f>
        <v>CHE</v>
      </c>
      <c r="X226" s="7" t="str">
        <f>LOWER(Table2[[#This Row],[Full Name2]])</f>
        <v>michelle bradford</v>
      </c>
      <c r="Y226" s="7" t="str">
        <f>PROPER(Table2[[#This Row],[LOWER]])</f>
        <v>Michelle Bradford</v>
      </c>
      <c r="Z226" s="7" t="str">
        <f>TRIM(Table2[[#This Row],[City]])</f>
        <v>Alexandria</v>
      </c>
      <c r="AA226" s="8">
        <f>LEN(Table2[[#This Row],[PROPER]])</f>
        <v>17</v>
      </c>
      <c r="AB226" s="5">
        <f t="shared" ca="1" si="9"/>
        <v>45776</v>
      </c>
      <c r="AC226" s="5">
        <f t="shared" si="10"/>
        <v>45467</v>
      </c>
      <c r="AD226" s="25">
        <f t="shared" ca="1" si="11"/>
        <v>45776.278505671296</v>
      </c>
      <c r="AE226" s="26">
        <f>EOMONTH(Table2[[#This Row],[Date]],1)</f>
        <v>45504</v>
      </c>
      <c r="AF226" s="11">
        <f>DATEDIF(Table2[[#This Row],[Date]],Table2[[#This Row],[EOMONTH]], "d")</f>
        <v>37</v>
      </c>
      <c r="AH226">
        <v>24</v>
      </c>
      <c r="AI226">
        <v>6</v>
      </c>
      <c r="AJ226">
        <v>2024</v>
      </c>
    </row>
    <row r="227" spans="1:36" ht="33.75" customHeight="1" x14ac:dyDescent="0.3">
      <c r="A227" s="17" t="s">
        <v>509</v>
      </c>
      <c r="B227" s="26">
        <v>45539</v>
      </c>
      <c r="C227" s="5" t="s">
        <v>3</v>
      </c>
      <c r="D227" s="6" t="s">
        <v>510</v>
      </c>
      <c r="E227" s="7">
        <v>54</v>
      </c>
      <c r="F227" s="7" t="s">
        <v>43</v>
      </c>
      <c r="G227" s="7" t="s">
        <v>44</v>
      </c>
      <c r="H227" s="7" t="s">
        <v>100</v>
      </c>
      <c r="I227" s="7" t="str">
        <f>VLOOKUP(Table2[[#This Row],[Product]],Table4[#All],2,0)</f>
        <v>Formal Wear</v>
      </c>
      <c r="J227" s="7">
        <v>2</v>
      </c>
      <c r="K227" s="7">
        <v>579</v>
      </c>
      <c r="L227" s="7">
        <v>0.15</v>
      </c>
      <c r="M227" s="7" t="s">
        <v>47</v>
      </c>
      <c r="N227" s="8" t="s">
        <v>34</v>
      </c>
      <c r="O227" s="4" t="str">
        <f>HLOOKUP(Table2[[#This Row],[Product]],lookUp!$A$20:$K$21,2,0)</f>
        <v>Formal Wear</v>
      </c>
      <c r="P227" s="8" t="str">
        <f>_xlfn.XLOOKUP(Table2[[#This Row],[Product]],Table4[Product],Table4[Category])</f>
        <v>Formal Wear</v>
      </c>
      <c r="Q227" s="6" t="s">
        <v>510</v>
      </c>
      <c r="R227" s="32" t="str">
        <f>LEFT(Table2[[#This Row],[Full Name2]], 3)</f>
        <v>Joh</v>
      </c>
      <c r="S227" s="7" t="str">
        <f>RIGHT(Table2[[#This Row],[Full Name2]],3)</f>
        <v>ton</v>
      </c>
      <c r="T227" s="7" t="str">
        <f>MID(Table2[[#This Row],[Full Name2]],3,3)</f>
        <v xml:space="preserve">hn </v>
      </c>
      <c r="U227" s="7" t="str">
        <f>CONCATENATE(Table2[[#This Row],[Full Name2]]," - ",Table2[[#This Row],[Department]])</f>
        <v>John Hinton - Men</v>
      </c>
      <c r="V227" s="7" t="str">
        <f>_xlfn.TEXTJOIN(",",TRUE,Table2[[#This Row],[LEFT]],Table2[[#This Row],[MID]],Table2[[#This Row],[RIGHT]])</f>
        <v>Joh,hn ,ton</v>
      </c>
      <c r="W227" s="7" t="str">
        <f>UPPER(Table2[[#This Row],[MID]])</f>
        <v xml:space="preserve">HN </v>
      </c>
      <c r="X227" s="7" t="str">
        <f>LOWER(Table2[[#This Row],[Full Name2]])</f>
        <v>john hinton</v>
      </c>
      <c r="Y227" s="7" t="str">
        <f>PROPER(Table2[[#This Row],[LOWER]])</f>
        <v>John Hinton</v>
      </c>
      <c r="Z227" s="7" t="str">
        <f>TRIM(Table2[[#This Row],[City]])</f>
        <v>Alexandria</v>
      </c>
      <c r="AA227" s="8">
        <f>LEN(Table2[[#This Row],[PROPER]])</f>
        <v>11</v>
      </c>
      <c r="AB227" s="5">
        <f t="shared" ca="1" si="9"/>
        <v>45776</v>
      </c>
      <c r="AC227" s="5">
        <f t="shared" si="10"/>
        <v>45539</v>
      </c>
      <c r="AD227" s="25">
        <f t="shared" ca="1" si="11"/>
        <v>45776.278505671296</v>
      </c>
      <c r="AE227" s="26">
        <f>EOMONTH(Table2[[#This Row],[Date]],1)</f>
        <v>45596</v>
      </c>
      <c r="AF227" s="11">
        <f>DATEDIF(Table2[[#This Row],[Date]],Table2[[#This Row],[EOMONTH]], "d")</f>
        <v>57</v>
      </c>
      <c r="AH227">
        <v>4</v>
      </c>
      <c r="AI227">
        <v>9</v>
      </c>
      <c r="AJ227">
        <v>2024</v>
      </c>
    </row>
    <row r="228" spans="1:36" ht="33.75" customHeight="1" x14ac:dyDescent="0.3">
      <c r="A228" s="17" t="s">
        <v>511</v>
      </c>
      <c r="B228" s="26">
        <v>45567</v>
      </c>
      <c r="C228" s="5" t="s">
        <v>3</v>
      </c>
      <c r="D228" s="6" t="s">
        <v>512</v>
      </c>
      <c r="E228" s="7">
        <v>48</v>
      </c>
      <c r="F228" s="7" t="s">
        <v>43</v>
      </c>
      <c r="G228" s="7" t="s">
        <v>44</v>
      </c>
      <c r="H228" s="7" t="s">
        <v>31</v>
      </c>
      <c r="I228" s="7" t="str">
        <f>VLOOKUP(Table2[[#This Row],[Product]],Table4[#All],2,0)</f>
        <v>Winter Wear</v>
      </c>
      <c r="J228" s="7">
        <v>1</v>
      </c>
      <c r="K228" s="7">
        <v>346</v>
      </c>
      <c r="L228" s="7">
        <v>0.05</v>
      </c>
      <c r="M228" s="7" t="s">
        <v>47</v>
      </c>
      <c r="N228" s="8" t="s">
        <v>40</v>
      </c>
      <c r="O228" s="4" t="str">
        <f>HLOOKUP(Table2[[#This Row],[Product]],lookUp!$A$20:$K$21,2,0)</f>
        <v>Winter Wear</v>
      </c>
      <c r="P228" s="8" t="str">
        <f>_xlfn.XLOOKUP(Table2[[#This Row],[Product]],Table4[Product],Table4[Category])</f>
        <v>Winter Wear</v>
      </c>
      <c r="Q228" s="6" t="s">
        <v>512</v>
      </c>
      <c r="R228" s="32" t="str">
        <f>LEFT(Table2[[#This Row],[Full Name2]], 3)</f>
        <v>Jos</v>
      </c>
      <c r="S228" s="7" t="str">
        <f>RIGHT(Table2[[#This Row],[Full Name2]],3)</f>
        <v>ton</v>
      </c>
      <c r="T228" s="7" t="str">
        <f>MID(Table2[[#This Row],[Full Name2]],3,3)</f>
        <v>sep</v>
      </c>
      <c r="U228" s="7" t="str">
        <f>CONCATENATE(Table2[[#This Row],[Full Name2]]," - ",Table2[[#This Row],[Department]])</f>
        <v>Joseph Horton - Women</v>
      </c>
      <c r="V228" s="7" t="str">
        <f>_xlfn.TEXTJOIN(",",TRUE,Table2[[#This Row],[LEFT]],Table2[[#This Row],[MID]],Table2[[#This Row],[RIGHT]])</f>
        <v>Jos,sep,ton</v>
      </c>
      <c r="W228" s="7" t="str">
        <f>UPPER(Table2[[#This Row],[MID]])</f>
        <v>SEP</v>
      </c>
      <c r="X228" s="7" t="str">
        <f>LOWER(Table2[[#This Row],[Full Name2]])</f>
        <v>joseph horton</v>
      </c>
      <c r="Y228" s="7" t="str">
        <f>PROPER(Table2[[#This Row],[LOWER]])</f>
        <v>Joseph Horton</v>
      </c>
      <c r="Z228" s="7" t="str">
        <f>TRIM(Table2[[#This Row],[City]])</f>
        <v>Alexandria</v>
      </c>
      <c r="AA228" s="8">
        <f>LEN(Table2[[#This Row],[PROPER]])</f>
        <v>13</v>
      </c>
      <c r="AB228" s="5">
        <f t="shared" ca="1" si="9"/>
        <v>45776</v>
      </c>
      <c r="AC228" s="5">
        <f t="shared" si="10"/>
        <v>45567</v>
      </c>
      <c r="AD228" s="25">
        <f t="shared" ca="1" si="11"/>
        <v>45776.278505671296</v>
      </c>
      <c r="AE228" s="26">
        <f>EOMONTH(Table2[[#This Row],[Date]],1)</f>
        <v>45626</v>
      </c>
      <c r="AF228" s="11">
        <f>DATEDIF(Table2[[#This Row],[Date]],Table2[[#This Row],[EOMONTH]], "d")</f>
        <v>59</v>
      </c>
      <c r="AH228">
        <v>2</v>
      </c>
      <c r="AI228">
        <v>10</v>
      </c>
      <c r="AJ228">
        <v>2024</v>
      </c>
    </row>
    <row r="229" spans="1:36" ht="33.75" customHeight="1" x14ac:dyDescent="0.3">
      <c r="A229" s="17" t="s">
        <v>513</v>
      </c>
      <c r="B229" s="26">
        <v>45437</v>
      </c>
      <c r="C229" s="5" t="s">
        <v>5</v>
      </c>
      <c r="D229" s="6" t="s">
        <v>514</v>
      </c>
      <c r="E229" s="7">
        <v>19</v>
      </c>
      <c r="F229" s="7" t="s">
        <v>43</v>
      </c>
      <c r="G229" s="7" t="s">
        <v>30</v>
      </c>
      <c r="H229" s="7" t="s">
        <v>100</v>
      </c>
      <c r="I229" s="7" t="str">
        <f>VLOOKUP(Table2[[#This Row],[Product]],Table4[#All],2,0)</f>
        <v>Formal Wear</v>
      </c>
      <c r="J229" s="7">
        <v>3</v>
      </c>
      <c r="K229" s="7">
        <v>711</v>
      </c>
      <c r="L229" s="7">
        <v>0.05</v>
      </c>
      <c r="M229" s="7" t="s">
        <v>47</v>
      </c>
      <c r="N229" s="8" t="s">
        <v>34</v>
      </c>
      <c r="O229" s="4" t="str">
        <f>HLOOKUP(Table2[[#This Row],[Product]],lookUp!$A$20:$K$21,2,0)</f>
        <v>Formal Wear</v>
      </c>
      <c r="P229" s="8" t="str">
        <f>_xlfn.XLOOKUP(Table2[[#This Row],[Product]],Table4[Product],Table4[Category])</f>
        <v>Formal Wear</v>
      </c>
      <c r="Q229" s="6" t="s">
        <v>514</v>
      </c>
      <c r="R229" s="32" t="str">
        <f>LEFT(Table2[[#This Row],[Full Name2]], 3)</f>
        <v>Kri</v>
      </c>
      <c r="S229" s="7" t="str">
        <f>RIGHT(Table2[[#This Row],[Full Name2]],3)</f>
        <v>ald</v>
      </c>
      <c r="T229" s="7" t="str">
        <f>MID(Table2[[#This Row],[Full Name2]],3,3)</f>
        <v>ist</v>
      </c>
      <c r="U229" s="7" t="str">
        <f>CONCATENATE(Table2[[#This Row],[Full Name2]]," - ",Table2[[#This Row],[Department]])</f>
        <v>Kristin Fitzgerald - Men</v>
      </c>
      <c r="V229" s="7" t="str">
        <f>_xlfn.TEXTJOIN(",",TRUE,Table2[[#This Row],[LEFT]],Table2[[#This Row],[MID]],Table2[[#This Row],[RIGHT]])</f>
        <v>Kri,ist,ald</v>
      </c>
      <c r="W229" s="7" t="str">
        <f>UPPER(Table2[[#This Row],[MID]])</f>
        <v>IST</v>
      </c>
      <c r="X229" s="7" t="str">
        <f>LOWER(Table2[[#This Row],[Full Name2]])</f>
        <v>kristin fitzgerald</v>
      </c>
      <c r="Y229" s="7" t="str">
        <f>PROPER(Table2[[#This Row],[LOWER]])</f>
        <v>Kristin Fitzgerald</v>
      </c>
      <c r="Z229" s="7" t="str">
        <f>TRIM(Table2[[#This Row],[City]])</f>
        <v>Mansoura</v>
      </c>
      <c r="AA229" s="8">
        <f>LEN(Table2[[#This Row],[PROPER]])</f>
        <v>18</v>
      </c>
      <c r="AB229" s="5">
        <f t="shared" ca="1" si="9"/>
        <v>45776</v>
      </c>
      <c r="AC229" s="5">
        <f t="shared" si="10"/>
        <v>45437</v>
      </c>
      <c r="AD229" s="25">
        <f t="shared" ca="1" si="11"/>
        <v>45776.278505671296</v>
      </c>
      <c r="AE229" s="26">
        <f>EOMONTH(Table2[[#This Row],[Date]],1)</f>
        <v>45473</v>
      </c>
      <c r="AF229" s="11">
        <f>DATEDIF(Table2[[#This Row],[Date]],Table2[[#This Row],[EOMONTH]], "d")</f>
        <v>36</v>
      </c>
      <c r="AH229">
        <v>25</v>
      </c>
      <c r="AI229">
        <v>5</v>
      </c>
      <c r="AJ229">
        <v>2024</v>
      </c>
    </row>
    <row r="230" spans="1:36" ht="33.75" customHeight="1" x14ac:dyDescent="0.3">
      <c r="A230" s="17" t="s">
        <v>515</v>
      </c>
      <c r="B230" s="26">
        <v>45437</v>
      </c>
      <c r="C230" s="5" t="s">
        <v>5</v>
      </c>
      <c r="D230" s="6" t="s">
        <v>516</v>
      </c>
      <c r="E230" s="7">
        <v>56</v>
      </c>
      <c r="F230" s="7" t="s">
        <v>43</v>
      </c>
      <c r="G230" s="7" t="s">
        <v>106</v>
      </c>
      <c r="H230" s="7" t="s">
        <v>55</v>
      </c>
      <c r="I230" s="7" t="str">
        <f>VLOOKUP(Table2[[#This Row],[Product]],Table4[#All],2,0)</f>
        <v>Summer Wear</v>
      </c>
      <c r="J230" s="7">
        <v>4</v>
      </c>
      <c r="K230" s="7">
        <v>591</v>
      </c>
      <c r="L230" s="7">
        <v>0.1</v>
      </c>
      <c r="M230" s="7" t="s">
        <v>33</v>
      </c>
      <c r="N230" s="8" t="s">
        <v>40</v>
      </c>
      <c r="O230" s="4" t="str">
        <f>HLOOKUP(Table2[[#This Row],[Product]],lookUp!$A$20:$K$21,2,0)</f>
        <v>Summer Wear</v>
      </c>
      <c r="P230" s="8" t="str">
        <f>_xlfn.XLOOKUP(Table2[[#This Row],[Product]],Table4[Product],Table4[Category])</f>
        <v>Summer Wear</v>
      </c>
      <c r="Q230" s="6" t="s">
        <v>516</v>
      </c>
      <c r="R230" s="32" t="str">
        <f>LEFT(Table2[[#This Row],[Full Name2]], 3)</f>
        <v>Ron</v>
      </c>
      <c r="S230" s="7" t="str">
        <f>RIGHT(Table2[[#This Row],[Full Name2]],3)</f>
        <v>rry</v>
      </c>
      <c r="T230" s="7" t="str">
        <f>MID(Table2[[#This Row],[Full Name2]],3,3)</f>
        <v>nal</v>
      </c>
      <c r="U230" s="7" t="str">
        <f>CONCATENATE(Table2[[#This Row],[Full Name2]]," - ",Table2[[#This Row],[Department]])</f>
        <v>Ronald Perry - Women</v>
      </c>
      <c r="V230" s="7" t="str">
        <f>_xlfn.TEXTJOIN(",",TRUE,Table2[[#This Row],[LEFT]],Table2[[#This Row],[MID]],Table2[[#This Row],[RIGHT]])</f>
        <v>Ron,nal,rry</v>
      </c>
      <c r="W230" s="7" t="str">
        <f>UPPER(Table2[[#This Row],[MID]])</f>
        <v>NAL</v>
      </c>
      <c r="X230" s="7" t="str">
        <f>LOWER(Table2[[#This Row],[Full Name2]])</f>
        <v>ronald perry</v>
      </c>
      <c r="Y230" s="7" t="str">
        <f>PROPER(Table2[[#This Row],[LOWER]])</f>
        <v>Ronald Perry</v>
      </c>
      <c r="Z230" s="7" t="str">
        <f>TRIM(Table2[[#This Row],[City]])</f>
        <v>Giza</v>
      </c>
      <c r="AA230" s="8">
        <f>LEN(Table2[[#This Row],[PROPER]])</f>
        <v>12</v>
      </c>
      <c r="AB230" s="5">
        <f t="shared" ca="1" si="9"/>
        <v>45776</v>
      </c>
      <c r="AC230" s="5">
        <f t="shared" si="10"/>
        <v>45437</v>
      </c>
      <c r="AD230" s="25">
        <f t="shared" ca="1" si="11"/>
        <v>45776.278505671296</v>
      </c>
      <c r="AE230" s="26">
        <f>EOMONTH(Table2[[#This Row],[Date]],1)</f>
        <v>45473</v>
      </c>
      <c r="AF230" s="11">
        <f>DATEDIF(Table2[[#This Row],[Date]],Table2[[#This Row],[EOMONTH]], "d")</f>
        <v>36</v>
      </c>
      <c r="AH230">
        <v>25</v>
      </c>
      <c r="AI230">
        <v>5</v>
      </c>
      <c r="AJ230">
        <v>2024</v>
      </c>
    </row>
    <row r="231" spans="1:36" ht="33.75" customHeight="1" x14ac:dyDescent="0.3">
      <c r="A231" s="17" t="s">
        <v>517</v>
      </c>
      <c r="B231" s="26">
        <v>45415</v>
      </c>
      <c r="C231" s="5" t="s">
        <v>0</v>
      </c>
      <c r="D231" s="6" t="s">
        <v>518</v>
      </c>
      <c r="E231" s="7">
        <v>56</v>
      </c>
      <c r="F231" s="7" t="s">
        <v>43</v>
      </c>
      <c r="G231" s="7" t="s">
        <v>60</v>
      </c>
      <c r="H231" s="7" t="s">
        <v>74</v>
      </c>
      <c r="I231" s="7" t="str">
        <f>VLOOKUP(Table2[[#This Row],[Product]],Table4[#All],2,0)</f>
        <v>Formal Wear</v>
      </c>
      <c r="J231" s="7">
        <v>2</v>
      </c>
      <c r="K231" s="7">
        <v>302</v>
      </c>
      <c r="L231" s="7">
        <v>0.05</v>
      </c>
      <c r="M231" s="7" t="s">
        <v>47</v>
      </c>
      <c r="N231" s="8" t="s">
        <v>34</v>
      </c>
      <c r="O231" s="4" t="str">
        <f>HLOOKUP(Table2[[#This Row],[Product]],lookUp!$A$20:$K$21,2,0)</f>
        <v>Formal Wear</v>
      </c>
      <c r="P231" s="8" t="str">
        <f>_xlfn.XLOOKUP(Table2[[#This Row],[Product]],Table4[Product],Table4[Category])</f>
        <v>Formal Wear</v>
      </c>
      <c r="Q231" s="6" t="s">
        <v>518</v>
      </c>
      <c r="R231" s="32" t="str">
        <f>LEFT(Table2[[#This Row],[Full Name2]], 3)</f>
        <v>Nan</v>
      </c>
      <c r="S231" s="7" t="str">
        <f>RIGHT(Table2[[#This Row],[Full Name2]],3)</f>
        <v>pez</v>
      </c>
      <c r="T231" s="7" t="str">
        <f>MID(Table2[[#This Row],[Full Name2]],3,3)</f>
        <v>ncy</v>
      </c>
      <c r="U231" s="7" t="str">
        <f>CONCATENATE(Table2[[#This Row],[Full Name2]]," - ",Table2[[#This Row],[Department]])</f>
        <v>Nancy Lopez - Men</v>
      </c>
      <c r="V231" s="7" t="str">
        <f>_xlfn.TEXTJOIN(",",TRUE,Table2[[#This Row],[LEFT]],Table2[[#This Row],[MID]],Table2[[#This Row],[RIGHT]])</f>
        <v>Nan,ncy,pez</v>
      </c>
      <c r="W231" s="7" t="str">
        <f>UPPER(Table2[[#This Row],[MID]])</f>
        <v>NCY</v>
      </c>
      <c r="X231" s="7" t="str">
        <f>LOWER(Table2[[#This Row],[Full Name2]])</f>
        <v>nancy lopez</v>
      </c>
      <c r="Y231" s="7" t="str">
        <f>PROPER(Table2[[#This Row],[LOWER]])</f>
        <v>Nancy Lopez</v>
      </c>
      <c r="Z231" s="7" t="str">
        <f>TRIM(Table2[[#This Row],[City]])</f>
        <v>Port Said</v>
      </c>
      <c r="AA231" s="8">
        <f>LEN(Table2[[#This Row],[PROPER]])</f>
        <v>11</v>
      </c>
      <c r="AB231" s="5">
        <f t="shared" ca="1" si="9"/>
        <v>45776</v>
      </c>
      <c r="AC231" s="5">
        <f t="shared" si="10"/>
        <v>45415</v>
      </c>
      <c r="AD231" s="25">
        <f t="shared" ca="1" si="11"/>
        <v>45776.278505671296</v>
      </c>
      <c r="AE231" s="26">
        <f>EOMONTH(Table2[[#This Row],[Date]],1)</f>
        <v>45473</v>
      </c>
      <c r="AF231" s="11">
        <f>DATEDIF(Table2[[#This Row],[Date]],Table2[[#This Row],[EOMONTH]], "d")</f>
        <v>58</v>
      </c>
      <c r="AH231">
        <v>3</v>
      </c>
      <c r="AI231">
        <v>5</v>
      </c>
      <c r="AJ231">
        <v>2024</v>
      </c>
    </row>
    <row r="232" spans="1:36" ht="33.75" customHeight="1" x14ac:dyDescent="0.3">
      <c r="A232" s="17" t="s">
        <v>519</v>
      </c>
      <c r="B232" s="26">
        <v>45611</v>
      </c>
      <c r="C232" s="5" t="s">
        <v>0</v>
      </c>
      <c r="D232" s="6" t="s">
        <v>520</v>
      </c>
      <c r="E232" s="7">
        <v>52</v>
      </c>
      <c r="F232" s="7" t="s">
        <v>29</v>
      </c>
      <c r="G232" s="7" t="s">
        <v>37</v>
      </c>
      <c r="H232" s="7" t="s">
        <v>31</v>
      </c>
      <c r="I232" s="7" t="str">
        <f>VLOOKUP(Table2[[#This Row],[Product]],Table4[#All],2,0)</f>
        <v>Winter Wear</v>
      </c>
      <c r="J232" s="7">
        <v>5</v>
      </c>
      <c r="K232" s="7">
        <v>858</v>
      </c>
      <c r="L232" s="7">
        <v>0.1</v>
      </c>
      <c r="M232" s="7" t="s">
        <v>47</v>
      </c>
      <c r="N232" s="8" t="s">
        <v>40</v>
      </c>
      <c r="O232" s="4" t="str">
        <f>HLOOKUP(Table2[[#This Row],[Product]],lookUp!$A$20:$K$21,2,0)</f>
        <v>Winter Wear</v>
      </c>
      <c r="P232" s="8" t="str">
        <f>_xlfn.XLOOKUP(Table2[[#This Row],[Product]],Table4[Product],Table4[Category])</f>
        <v>Winter Wear</v>
      </c>
      <c r="Q232" s="6" t="s">
        <v>520</v>
      </c>
      <c r="R232" s="32" t="str">
        <f>LEFT(Table2[[#This Row],[Full Name2]], 3)</f>
        <v>Nat</v>
      </c>
      <c r="S232" s="7" t="str">
        <f>RIGHT(Table2[[#This Row],[Full Name2]],3)</f>
        <v>rst</v>
      </c>
      <c r="T232" s="7" t="str">
        <f>MID(Table2[[#This Row],[Full Name2]],3,3)</f>
        <v>tha</v>
      </c>
      <c r="U232" s="7" t="str">
        <f>CONCATENATE(Table2[[#This Row],[Full Name2]]," - ",Table2[[#This Row],[Department]])</f>
        <v>Nathan Hurst - Women</v>
      </c>
      <c r="V232" s="7" t="str">
        <f>_xlfn.TEXTJOIN(",",TRUE,Table2[[#This Row],[LEFT]],Table2[[#This Row],[MID]],Table2[[#This Row],[RIGHT]])</f>
        <v>Nat,tha,rst</v>
      </c>
      <c r="W232" s="7" t="str">
        <f>UPPER(Table2[[#This Row],[MID]])</f>
        <v>THA</v>
      </c>
      <c r="X232" s="7" t="str">
        <f>LOWER(Table2[[#This Row],[Full Name2]])</f>
        <v>nathan hurst</v>
      </c>
      <c r="Y232" s="7" t="str">
        <f>PROPER(Table2[[#This Row],[LOWER]])</f>
        <v>Nathan Hurst</v>
      </c>
      <c r="Z232" s="7" t="str">
        <f>TRIM(Table2[[#This Row],[City]])</f>
        <v>Hurghada</v>
      </c>
      <c r="AA232" s="8">
        <f>LEN(Table2[[#This Row],[PROPER]])</f>
        <v>12</v>
      </c>
      <c r="AB232" s="5">
        <f t="shared" ca="1" si="9"/>
        <v>45776</v>
      </c>
      <c r="AC232" s="5">
        <f t="shared" si="10"/>
        <v>45611</v>
      </c>
      <c r="AD232" s="25">
        <f t="shared" ca="1" si="11"/>
        <v>45776.278505671296</v>
      </c>
      <c r="AE232" s="26">
        <f>EOMONTH(Table2[[#This Row],[Date]],1)</f>
        <v>45657</v>
      </c>
      <c r="AF232" s="11">
        <f>DATEDIF(Table2[[#This Row],[Date]],Table2[[#This Row],[EOMONTH]], "d")</f>
        <v>46</v>
      </c>
      <c r="AH232">
        <v>15</v>
      </c>
      <c r="AI232">
        <v>11</v>
      </c>
      <c r="AJ232">
        <v>2024</v>
      </c>
    </row>
    <row r="233" spans="1:36" ht="33.75" customHeight="1" x14ac:dyDescent="0.3">
      <c r="A233" s="17" t="s">
        <v>521</v>
      </c>
      <c r="B233" s="26">
        <v>45615</v>
      </c>
      <c r="C233" s="5" t="s">
        <v>2</v>
      </c>
      <c r="D233" s="6" t="s">
        <v>522</v>
      </c>
      <c r="E233" s="7">
        <v>37</v>
      </c>
      <c r="F233" s="7" t="s">
        <v>29</v>
      </c>
      <c r="G233" s="7" t="s">
        <v>60</v>
      </c>
      <c r="H233" s="7" t="s">
        <v>51</v>
      </c>
      <c r="I233" s="7" t="str">
        <f>VLOOKUP(Table2[[#This Row],[Product]],Table4[#All],2,0)</f>
        <v>Formal Wear</v>
      </c>
      <c r="J233" s="7">
        <v>2</v>
      </c>
      <c r="K233" s="7">
        <v>394</v>
      </c>
      <c r="L233" s="7">
        <v>0.1</v>
      </c>
      <c r="M233" s="7" t="s">
        <v>47</v>
      </c>
      <c r="N233" s="8" t="s">
        <v>48</v>
      </c>
      <c r="O233" s="4" t="str">
        <f>HLOOKUP(Table2[[#This Row],[Product]],lookUp!$A$20:$K$21,2,0)</f>
        <v>Formal Wear</v>
      </c>
      <c r="P233" s="8" t="str">
        <f>_xlfn.XLOOKUP(Table2[[#This Row],[Product]],Table4[Product],Table4[Category])</f>
        <v>Formal Wear</v>
      </c>
      <c r="Q233" s="6" t="s">
        <v>522</v>
      </c>
      <c r="R233" s="32" t="str">
        <f>LEFT(Table2[[#This Row],[Full Name2]], 3)</f>
        <v>Sus</v>
      </c>
      <c r="S233" s="7" t="str">
        <f>RIGHT(Table2[[#This Row],[Full Name2]],3)</f>
        <v>wen</v>
      </c>
      <c r="T233" s="7" t="str">
        <f>MID(Table2[[#This Row],[Full Name2]],3,3)</f>
        <v>san</v>
      </c>
      <c r="U233" s="7" t="str">
        <f>CONCATENATE(Table2[[#This Row],[Full Name2]]," - ",Table2[[#This Row],[Department]])</f>
        <v>Susan Bowen - Kids</v>
      </c>
      <c r="V233" s="7" t="str">
        <f>_xlfn.TEXTJOIN(",",TRUE,Table2[[#This Row],[LEFT]],Table2[[#This Row],[MID]],Table2[[#This Row],[RIGHT]])</f>
        <v>Sus,san,wen</v>
      </c>
      <c r="W233" s="7" t="str">
        <f>UPPER(Table2[[#This Row],[MID]])</f>
        <v>SAN</v>
      </c>
      <c r="X233" s="7" t="str">
        <f>LOWER(Table2[[#This Row],[Full Name2]])</f>
        <v>susan bowen</v>
      </c>
      <c r="Y233" s="7" t="str">
        <f>PROPER(Table2[[#This Row],[LOWER]])</f>
        <v>Susan Bowen</v>
      </c>
      <c r="Z233" s="7" t="str">
        <f>TRIM(Table2[[#This Row],[City]])</f>
        <v>Port Said</v>
      </c>
      <c r="AA233" s="8">
        <f>LEN(Table2[[#This Row],[PROPER]])</f>
        <v>11</v>
      </c>
      <c r="AB233" s="5">
        <f t="shared" ca="1" si="9"/>
        <v>45776</v>
      </c>
      <c r="AC233" s="5">
        <f t="shared" si="10"/>
        <v>45615</v>
      </c>
      <c r="AD233" s="25">
        <f t="shared" ca="1" si="11"/>
        <v>45776.278505671296</v>
      </c>
      <c r="AE233" s="26">
        <f>EOMONTH(Table2[[#This Row],[Date]],1)</f>
        <v>45657</v>
      </c>
      <c r="AF233" s="11">
        <f>DATEDIF(Table2[[#This Row],[Date]],Table2[[#This Row],[EOMONTH]], "d")</f>
        <v>42</v>
      </c>
      <c r="AH233">
        <v>19</v>
      </c>
      <c r="AI233">
        <v>11</v>
      </c>
      <c r="AJ233">
        <v>2024</v>
      </c>
    </row>
    <row r="234" spans="1:36" ht="33.75" customHeight="1" x14ac:dyDescent="0.3">
      <c r="A234" s="17" t="s">
        <v>523</v>
      </c>
      <c r="B234" s="26">
        <v>45444</v>
      </c>
      <c r="C234" s="5" t="s">
        <v>5</v>
      </c>
      <c r="D234" s="6" t="s">
        <v>524</v>
      </c>
      <c r="E234" s="7">
        <v>27</v>
      </c>
      <c r="F234" s="7" t="s">
        <v>43</v>
      </c>
      <c r="G234" s="7" t="s">
        <v>73</v>
      </c>
      <c r="H234" s="7" t="s">
        <v>100</v>
      </c>
      <c r="I234" s="7" t="str">
        <f>VLOOKUP(Table2[[#This Row],[Product]],Table4[#All],2,0)</f>
        <v>Formal Wear</v>
      </c>
      <c r="J234" s="7">
        <v>1</v>
      </c>
      <c r="K234" s="7">
        <v>453</v>
      </c>
      <c r="L234" s="7">
        <v>0.1</v>
      </c>
      <c r="M234" s="7" t="s">
        <v>47</v>
      </c>
      <c r="N234" s="8" t="s">
        <v>48</v>
      </c>
      <c r="O234" s="4" t="str">
        <f>HLOOKUP(Table2[[#This Row],[Product]],lookUp!$A$20:$K$21,2,0)</f>
        <v>Formal Wear</v>
      </c>
      <c r="P234" s="8" t="str">
        <f>_xlfn.XLOOKUP(Table2[[#This Row],[Product]],Table4[Product],Table4[Category])</f>
        <v>Formal Wear</v>
      </c>
      <c r="Q234" s="6" t="s">
        <v>524</v>
      </c>
      <c r="R234" s="32" t="str">
        <f>LEFT(Table2[[#This Row],[Full Name2]], 3)</f>
        <v>Jor</v>
      </c>
      <c r="S234" s="7" t="str">
        <f>RIGHT(Table2[[#This Row],[Full Name2]],3)</f>
        <v>son</v>
      </c>
      <c r="T234" s="7" t="str">
        <f>MID(Table2[[#This Row],[Full Name2]],3,3)</f>
        <v>rda</v>
      </c>
      <c r="U234" s="7" t="str">
        <f>CONCATENATE(Table2[[#This Row],[Full Name2]]," - ",Table2[[#This Row],[Department]])</f>
        <v>Jordan Simpson - Kids</v>
      </c>
      <c r="V234" s="7" t="str">
        <f>_xlfn.TEXTJOIN(",",TRUE,Table2[[#This Row],[LEFT]],Table2[[#This Row],[MID]],Table2[[#This Row],[RIGHT]])</f>
        <v>Jor,rda,son</v>
      </c>
      <c r="W234" s="7" t="str">
        <f>UPPER(Table2[[#This Row],[MID]])</f>
        <v>RDA</v>
      </c>
      <c r="X234" s="7" t="str">
        <f>LOWER(Table2[[#This Row],[Full Name2]])</f>
        <v>jordan simpson</v>
      </c>
      <c r="Y234" s="7" t="str">
        <f>PROPER(Table2[[#This Row],[LOWER]])</f>
        <v>Jordan Simpson</v>
      </c>
      <c r="Z234" s="7" t="str">
        <f>TRIM(Table2[[#This Row],[City]])</f>
        <v>Tanta</v>
      </c>
      <c r="AA234" s="8">
        <f>LEN(Table2[[#This Row],[PROPER]])</f>
        <v>14</v>
      </c>
      <c r="AB234" s="5">
        <f t="shared" ca="1" si="9"/>
        <v>45776</v>
      </c>
      <c r="AC234" s="5">
        <f t="shared" si="10"/>
        <v>45444</v>
      </c>
      <c r="AD234" s="25">
        <f t="shared" ca="1" si="11"/>
        <v>45776.278505671296</v>
      </c>
      <c r="AE234" s="26">
        <f>EOMONTH(Table2[[#This Row],[Date]],1)</f>
        <v>45504</v>
      </c>
      <c r="AF234" s="11">
        <f>DATEDIF(Table2[[#This Row],[Date]],Table2[[#This Row],[EOMONTH]], "d")</f>
        <v>60</v>
      </c>
      <c r="AH234">
        <v>1</v>
      </c>
      <c r="AI234">
        <v>6</v>
      </c>
      <c r="AJ234">
        <v>2024</v>
      </c>
    </row>
    <row r="235" spans="1:36" ht="33.75" customHeight="1" x14ac:dyDescent="0.3">
      <c r="A235" s="17" t="s">
        <v>525</v>
      </c>
      <c r="B235" s="26">
        <v>45417</v>
      </c>
      <c r="C235" s="5" t="s">
        <v>1</v>
      </c>
      <c r="D235" s="6" t="s">
        <v>526</v>
      </c>
      <c r="E235" s="7">
        <v>58</v>
      </c>
      <c r="F235" s="7" t="s">
        <v>43</v>
      </c>
      <c r="G235" s="7" t="s">
        <v>37</v>
      </c>
      <c r="H235" s="7" t="s">
        <v>100</v>
      </c>
      <c r="I235" s="7" t="str">
        <f>VLOOKUP(Table2[[#This Row],[Product]],Table4[#All],2,0)</f>
        <v>Formal Wear</v>
      </c>
      <c r="J235" s="7">
        <v>2</v>
      </c>
      <c r="K235" s="7">
        <v>627</v>
      </c>
      <c r="L235" s="7">
        <v>0.2</v>
      </c>
      <c r="M235" s="7" t="s">
        <v>33</v>
      </c>
      <c r="N235" s="8" t="s">
        <v>34</v>
      </c>
      <c r="O235" s="4" t="str">
        <f>HLOOKUP(Table2[[#This Row],[Product]],lookUp!$A$20:$K$21,2,0)</f>
        <v>Formal Wear</v>
      </c>
      <c r="P235" s="8" t="str">
        <f>_xlfn.XLOOKUP(Table2[[#This Row],[Product]],Table4[Product],Table4[Category])</f>
        <v>Formal Wear</v>
      </c>
      <c r="Q235" s="6" t="s">
        <v>526</v>
      </c>
      <c r="R235" s="32" t="str">
        <f>LEFT(Table2[[#This Row],[Full Name2]], 3)</f>
        <v>Cha</v>
      </c>
      <c r="S235" s="7" t="str">
        <f>RIGHT(Table2[[#This Row],[Full Name2]],3)</f>
        <v>ood</v>
      </c>
      <c r="T235" s="7" t="str">
        <f>MID(Table2[[#This Row],[Full Name2]],3,3)</f>
        <v xml:space="preserve">ad </v>
      </c>
      <c r="U235" s="7" t="str">
        <f>CONCATENATE(Table2[[#This Row],[Full Name2]]," - ",Table2[[#This Row],[Department]])</f>
        <v>Chad Wood - Men</v>
      </c>
      <c r="V235" s="7" t="str">
        <f>_xlfn.TEXTJOIN(",",TRUE,Table2[[#This Row],[LEFT]],Table2[[#This Row],[MID]],Table2[[#This Row],[RIGHT]])</f>
        <v>Cha,ad ,ood</v>
      </c>
      <c r="W235" s="7" t="str">
        <f>UPPER(Table2[[#This Row],[MID]])</f>
        <v xml:space="preserve">AD </v>
      </c>
      <c r="X235" s="7" t="str">
        <f>LOWER(Table2[[#This Row],[Full Name2]])</f>
        <v>chad wood</v>
      </c>
      <c r="Y235" s="7" t="str">
        <f>PROPER(Table2[[#This Row],[LOWER]])</f>
        <v>Chad Wood</v>
      </c>
      <c r="Z235" s="7" t="str">
        <f>TRIM(Table2[[#This Row],[City]])</f>
        <v>Hurghada</v>
      </c>
      <c r="AA235" s="8">
        <f>LEN(Table2[[#This Row],[PROPER]])</f>
        <v>9</v>
      </c>
      <c r="AB235" s="5">
        <f t="shared" ca="1" si="9"/>
        <v>45776</v>
      </c>
      <c r="AC235" s="5">
        <f t="shared" si="10"/>
        <v>45417</v>
      </c>
      <c r="AD235" s="25">
        <f t="shared" ca="1" si="11"/>
        <v>45776.278505671296</v>
      </c>
      <c r="AE235" s="26">
        <f>EOMONTH(Table2[[#This Row],[Date]],1)</f>
        <v>45473</v>
      </c>
      <c r="AF235" s="11">
        <f>DATEDIF(Table2[[#This Row],[Date]],Table2[[#This Row],[EOMONTH]], "d")</f>
        <v>56</v>
      </c>
      <c r="AH235">
        <v>5</v>
      </c>
      <c r="AI235">
        <v>5</v>
      </c>
      <c r="AJ235">
        <v>2024</v>
      </c>
    </row>
    <row r="236" spans="1:36" ht="33.75" customHeight="1" x14ac:dyDescent="0.3">
      <c r="A236" s="17" t="s">
        <v>527</v>
      </c>
      <c r="B236" s="26">
        <v>45457</v>
      </c>
      <c r="C236" s="5" t="s">
        <v>0</v>
      </c>
      <c r="D236" s="6" t="s">
        <v>528</v>
      </c>
      <c r="E236" s="7">
        <v>20</v>
      </c>
      <c r="F236" s="7" t="s">
        <v>29</v>
      </c>
      <c r="G236" s="7" t="s">
        <v>73</v>
      </c>
      <c r="H236" s="7" t="s">
        <v>55</v>
      </c>
      <c r="I236" s="7" t="str">
        <f>VLOOKUP(Table2[[#This Row],[Product]],Table4[#All],2,0)</f>
        <v>Summer Wear</v>
      </c>
      <c r="J236" s="7">
        <v>2</v>
      </c>
      <c r="K236" s="7">
        <v>1047</v>
      </c>
      <c r="L236" s="7">
        <v>0</v>
      </c>
      <c r="M236" s="7" t="s">
        <v>33</v>
      </c>
      <c r="N236" s="8" t="s">
        <v>34</v>
      </c>
      <c r="O236" s="4" t="str">
        <f>HLOOKUP(Table2[[#This Row],[Product]],lookUp!$A$20:$K$21,2,0)</f>
        <v>Summer Wear</v>
      </c>
      <c r="P236" s="8" t="str">
        <f>_xlfn.XLOOKUP(Table2[[#This Row],[Product]],Table4[Product],Table4[Category])</f>
        <v>Summer Wear</v>
      </c>
      <c r="Q236" s="6" t="s">
        <v>528</v>
      </c>
      <c r="R236" s="32" t="str">
        <f>LEFT(Table2[[#This Row],[Full Name2]], 3)</f>
        <v>Jac</v>
      </c>
      <c r="S236" s="7" t="str">
        <f>RIGHT(Table2[[#This Row],[Full Name2]],3)</f>
        <v>rez</v>
      </c>
      <c r="T236" s="7" t="str">
        <f>MID(Table2[[#This Row],[Full Name2]],3,3)</f>
        <v>cqu</v>
      </c>
      <c r="U236" s="7" t="str">
        <f>CONCATENATE(Table2[[#This Row],[Full Name2]]," - ",Table2[[#This Row],[Department]])</f>
        <v>Jacqueline Gutierrez - Men</v>
      </c>
      <c r="V236" s="7" t="str">
        <f>_xlfn.TEXTJOIN(",",TRUE,Table2[[#This Row],[LEFT]],Table2[[#This Row],[MID]],Table2[[#This Row],[RIGHT]])</f>
        <v>Jac,cqu,rez</v>
      </c>
      <c r="W236" s="7" t="str">
        <f>UPPER(Table2[[#This Row],[MID]])</f>
        <v>CQU</v>
      </c>
      <c r="X236" s="7" t="str">
        <f>LOWER(Table2[[#This Row],[Full Name2]])</f>
        <v>jacqueline gutierrez</v>
      </c>
      <c r="Y236" s="7" t="str">
        <f>PROPER(Table2[[#This Row],[LOWER]])</f>
        <v>Jacqueline Gutierrez</v>
      </c>
      <c r="Z236" s="7" t="str">
        <f>TRIM(Table2[[#This Row],[City]])</f>
        <v>Tanta</v>
      </c>
      <c r="AA236" s="8">
        <f>LEN(Table2[[#This Row],[PROPER]])</f>
        <v>20</v>
      </c>
      <c r="AB236" s="5">
        <f t="shared" ca="1" si="9"/>
        <v>45776</v>
      </c>
      <c r="AC236" s="5">
        <f t="shared" si="10"/>
        <v>45457</v>
      </c>
      <c r="AD236" s="25">
        <f t="shared" ca="1" si="11"/>
        <v>45776.278505671296</v>
      </c>
      <c r="AE236" s="26">
        <f>EOMONTH(Table2[[#This Row],[Date]],1)</f>
        <v>45504</v>
      </c>
      <c r="AF236" s="11">
        <f>DATEDIF(Table2[[#This Row],[Date]],Table2[[#This Row],[EOMONTH]], "d")</f>
        <v>47</v>
      </c>
      <c r="AH236">
        <v>14</v>
      </c>
      <c r="AI236">
        <v>6</v>
      </c>
      <c r="AJ236">
        <v>2024</v>
      </c>
    </row>
    <row r="237" spans="1:36" ht="33.75" customHeight="1" x14ac:dyDescent="0.3">
      <c r="A237" s="17" t="s">
        <v>529</v>
      </c>
      <c r="B237" s="26">
        <v>45598</v>
      </c>
      <c r="C237" s="5" t="s">
        <v>5</v>
      </c>
      <c r="D237" s="6" t="s">
        <v>530</v>
      </c>
      <c r="E237" s="7">
        <v>32</v>
      </c>
      <c r="F237" s="7" t="s">
        <v>29</v>
      </c>
      <c r="G237" s="7" t="s">
        <v>73</v>
      </c>
      <c r="H237" s="7" t="s">
        <v>84</v>
      </c>
      <c r="I237" s="7" t="str">
        <f>VLOOKUP(Table2[[#This Row],[Product]],Table4[#All],2,0)</f>
        <v>Fashion Accessories</v>
      </c>
      <c r="J237" s="7">
        <v>3</v>
      </c>
      <c r="K237" s="7">
        <v>810</v>
      </c>
      <c r="L237" s="7">
        <v>0.1</v>
      </c>
      <c r="M237" s="7" t="s">
        <v>33</v>
      </c>
      <c r="N237" s="8" t="s">
        <v>34</v>
      </c>
      <c r="O237" s="4" t="str">
        <f>HLOOKUP(Table2[[#This Row],[Product]],lookUp!$A$20:$K$21,2,0)</f>
        <v>Fashion Accessories</v>
      </c>
      <c r="P237" s="8" t="str">
        <f>_xlfn.XLOOKUP(Table2[[#This Row],[Product]],Table4[Product],Table4[Category])</f>
        <v>Fashion Accessories</v>
      </c>
      <c r="Q237" s="6" t="s">
        <v>530</v>
      </c>
      <c r="R237" s="32" t="str">
        <f>LEFT(Table2[[#This Row],[Full Name2]], 3)</f>
        <v>Ama</v>
      </c>
      <c r="S237" s="7" t="str">
        <f>RIGHT(Table2[[#This Row],[Full Name2]],3)</f>
        <v>ard</v>
      </c>
      <c r="T237" s="7" t="str">
        <f>MID(Table2[[#This Row],[Full Name2]],3,3)</f>
        <v>and</v>
      </c>
      <c r="U237" s="7" t="str">
        <f>CONCATENATE(Table2[[#This Row],[Full Name2]]," - ",Table2[[#This Row],[Department]])</f>
        <v>Amanda Ward - Men</v>
      </c>
      <c r="V237" s="7" t="str">
        <f>_xlfn.TEXTJOIN(",",TRUE,Table2[[#This Row],[LEFT]],Table2[[#This Row],[MID]],Table2[[#This Row],[RIGHT]])</f>
        <v>Ama,and,ard</v>
      </c>
      <c r="W237" s="7" t="str">
        <f>UPPER(Table2[[#This Row],[MID]])</f>
        <v>AND</v>
      </c>
      <c r="X237" s="7" t="str">
        <f>LOWER(Table2[[#This Row],[Full Name2]])</f>
        <v>amanda ward</v>
      </c>
      <c r="Y237" s="7" t="str">
        <f>PROPER(Table2[[#This Row],[LOWER]])</f>
        <v>Amanda Ward</v>
      </c>
      <c r="Z237" s="7" t="str">
        <f>TRIM(Table2[[#This Row],[City]])</f>
        <v>Tanta</v>
      </c>
      <c r="AA237" s="8">
        <f>LEN(Table2[[#This Row],[PROPER]])</f>
        <v>11</v>
      </c>
      <c r="AB237" s="5">
        <f t="shared" ca="1" si="9"/>
        <v>45776</v>
      </c>
      <c r="AC237" s="5">
        <f t="shared" si="10"/>
        <v>45598</v>
      </c>
      <c r="AD237" s="25">
        <f t="shared" ca="1" si="11"/>
        <v>45776.278505671296</v>
      </c>
      <c r="AE237" s="26">
        <f>EOMONTH(Table2[[#This Row],[Date]],1)</f>
        <v>45657</v>
      </c>
      <c r="AF237" s="11">
        <f>DATEDIF(Table2[[#This Row],[Date]],Table2[[#This Row],[EOMONTH]], "d")</f>
        <v>59</v>
      </c>
      <c r="AH237">
        <v>2</v>
      </c>
      <c r="AI237">
        <v>11</v>
      </c>
      <c r="AJ237">
        <v>2024</v>
      </c>
    </row>
    <row r="238" spans="1:36" ht="33.75" customHeight="1" x14ac:dyDescent="0.3">
      <c r="A238" s="17" t="s">
        <v>531</v>
      </c>
      <c r="B238" s="26">
        <v>45585</v>
      </c>
      <c r="C238" s="5" t="s">
        <v>1</v>
      </c>
      <c r="D238" s="6" t="s">
        <v>532</v>
      </c>
      <c r="E238" s="7">
        <v>44</v>
      </c>
      <c r="F238" s="7" t="s">
        <v>43</v>
      </c>
      <c r="G238" s="7" t="s">
        <v>37</v>
      </c>
      <c r="H238" s="7" t="s">
        <v>84</v>
      </c>
      <c r="I238" s="7" t="str">
        <f>VLOOKUP(Table2[[#This Row],[Product]],Table4[#All],2,0)</f>
        <v>Fashion Accessories</v>
      </c>
      <c r="J238" s="7">
        <v>2</v>
      </c>
      <c r="K238" s="7">
        <v>1052</v>
      </c>
      <c r="L238" s="7">
        <v>0.15</v>
      </c>
      <c r="M238" s="7" t="s">
        <v>33</v>
      </c>
      <c r="N238" s="8" t="s">
        <v>48</v>
      </c>
      <c r="O238" s="4" t="str">
        <f>HLOOKUP(Table2[[#This Row],[Product]],lookUp!$A$20:$K$21,2,0)</f>
        <v>Fashion Accessories</v>
      </c>
      <c r="P238" s="8" t="str">
        <f>_xlfn.XLOOKUP(Table2[[#This Row],[Product]],Table4[Product],Table4[Category])</f>
        <v>Fashion Accessories</v>
      </c>
      <c r="Q238" s="6" t="s">
        <v>532</v>
      </c>
      <c r="R238" s="32" t="str">
        <f>LEFT(Table2[[#This Row],[Full Name2]], 3)</f>
        <v>Fra</v>
      </c>
      <c r="S238" s="7" t="str">
        <f>RIGHT(Table2[[#This Row],[Full Name2]],3)</f>
        <v>son</v>
      </c>
      <c r="T238" s="7" t="str">
        <f>MID(Table2[[#This Row],[Full Name2]],3,3)</f>
        <v>ank</v>
      </c>
      <c r="U238" s="7" t="str">
        <f>CONCATENATE(Table2[[#This Row],[Full Name2]]," - ",Table2[[#This Row],[Department]])</f>
        <v>Frank Jackson - Kids</v>
      </c>
      <c r="V238" s="7" t="str">
        <f>_xlfn.TEXTJOIN(",",TRUE,Table2[[#This Row],[LEFT]],Table2[[#This Row],[MID]],Table2[[#This Row],[RIGHT]])</f>
        <v>Fra,ank,son</v>
      </c>
      <c r="W238" s="7" t="str">
        <f>UPPER(Table2[[#This Row],[MID]])</f>
        <v>ANK</v>
      </c>
      <c r="X238" s="7" t="str">
        <f>LOWER(Table2[[#This Row],[Full Name2]])</f>
        <v>frank jackson</v>
      </c>
      <c r="Y238" s="7" t="str">
        <f>PROPER(Table2[[#This Row],[LOWER]])</f>
        <v>Frank Jackson</v>
      </c>
      <c r="Z238" s="7" t="str">
        <f>TRIM(Table2[[#This Row],[City]])</f>
        <v>Hurghada</v>
      </c>
      <c r="AA238" s="8">
        <f>LEN(Table2[[#This Row],[PROPER]])</f>
        <v>13</v>
      </c>
      <c r="AB238" s="5">
        <f t="shared" ca="1" si="9"/>
        <v>45776</v>
      </c>
      <c r="AC238" s="5">
        <f t="shared" si="10"/>
        <v>45585</v>
      </c>
      <c r="AD238" s="25">
        <f t="shared" ca="1" si="11"/>
        <v>45776.278505671296</v>
      </c>
      <c r="AE238" s="26">
        <f>EOMONTH(Table2[[#This Row],[Date]],1)</f>
        <v>45626</v>
      </c>
      <c r="AF238" s="11">
        <f>DATEDIF(Table2[[#This Row],[Date]],Table2[[#This Row],[EOMONTH]], "d")</f>
        <v>41</v>
      </c>
      <c r="AH238">
        <v>20</v>
      </c>
      <c r="AI238">
        <v>10</v>
      </c>
      <c r="AJ238">
        <v>2024</v>
      </c>
    </row>
    <row r="239" spans="1:36" ht="33.75" customHeight="1" x14ac:dyDescent="0.3">
      <c r="A239" s="17" t="s">
        <v>533</v>
      </c>
      <c r="B239" s="26">
        <v>45651</v>
      </c>
      <c r="C239" s="5" t="s">
        <v>3</v>
      </c>
      <c r="D239" s="6" t="s">
        <v>534</v>
      </c>
      <c r="E239" s="7">
        <v>20</v>
      </c>
      <c r="F239" s="7" t="s">
        <v>29</v>
      </c>
      <c r="G239" s="7" t="s">
        <v>37</v>
      </c>
      <c r="H239" s="7" t="s">
        <v>51</v>
      </c>
      <c r="I239" s="7" t="str">
        <f>VLOOKUP(Table2[[#This Row],[Product]],Table4[#All],2,0)</f>
        <v>Formal Wear</v>
      </c>
      <c r="J239" s="7">
        <v>3</v>
      </c>
      <c r="K239" s="7">
        <v>590</v>
      </c>
      <c r="L239" s="7">
        <v>0.05</v>
      </c>
      <c r="M239" s="7" t="s">
        <v>47</v>
      </c>
      <c r="N239" s="8" t="s">
        <v>48</v>
      </c>
      <c r="O239" s="4" t="str">
        <f>HLOOKUP(Table2[[#This Row],[Product]],lookUp!$A$20:$K$21,2,0)</f>
        <v>Formal Wear</v>
      </c>
      <c r="P239" s="8" t="str">
        <f>_xlfn.XLOOKUP(Table2[[#This Row],[Product]],Table4[Product],Table4[Category])</f>
        <v>Formal Wear</v>
      </c>
      <c r="Q239" s="6" t="s">
        <v>534</v>
      </c>
      <c r="R239" s="32" t="str">
        <f>LEFT(Table2[[#This Row],[Full Name2]], 3)</f>
        <v>Emi</v>
      </c>
      <c r="S239" s="7" t="str">
        <f>RIGHT(Table2[[#This Row],[Full Name2]],3)</f>
        <v>ano</v>
      </c>
      <c r="T239" s="7" t="str">
        <f>MID(Table2[[#This Row],[Full Name2]],3,3)</f>
        <v>ily</v>
      </c>
      <c r="U239" s="7" t="str">
        <f>CONCATENATE(Table2[[#This Row],[Full Name2]]," - ",Table2[[#This Row],[Department]])</f>
        <v>Emily Lozano - Kids</v>
      </c>
      <c r="V239" s="7" t="str">
        <f>_xlfn.TEXTJOIN(",",TRUE,Table2[[#This Row],[LEFT]],Table2[[#This Row],[MID]],Table2[[#This Row],[RIGHT]])</f>
        <v>Emi,ily,ano</v>
      </c>
      <c r="W239" s="7" t="str">
        <f>UPPER(Table2[[#This Row],[MID]])</f>
        <v>ILY</v>
      </c>
      <c r="X239" s="7" t="str">
        <f>LOWER(Table2[[#This Row],[Full Name2]])</f>
        <v>emily lozano</v>
      </c>
      <c r="Y239" s="7" t="str">
        <f>PROPER(Table2[[#This Row],[LOWER]])</f>
        <v>Emily Lozano</v>
      </c>
      <c r="Z239" s="7" t="str">
        <f>TRIM(Table2[[#This Row],[City]])</f>
        <v>Hurghada</v>
      </c>
      <c r="AA239" s="8">
        <f>LEN(Table2[[#This Row],[PROPER]])</f>
        <v>12</v>
      </c>
      <c r="AB239" s="5">
        <f t="shared" ca="1" si="9"/>
        <v>45776</v>
      </c>
      <c r="AC239" s="5">
        <f t="shared" si="10"/>
        <v>45651</v>
      </c>
      <c r="AD239" s="25">
        <f t="shared" ca="1" si="11"/>
        <v>45776.278505671296</v>
      </c>
      <c r="AE239" s="26">
        <f>EOMONTH(Table2[[#This Row],[Date]],1)</f>
        <v>45688</v>
      </c>
      <c r="AF239" s="11">
        <f>DATEDIF(Table2[[#This Row],[Date]],Table2[[#This Row],[EOMONTH]], "d")</f>
        <v>37</v>
      </c>
      <c r="AH239">
        <v>25</v>
      </c>
      <c r="AI239">
        <v>12</v>
      </c>
      <c r="AJ239">
        <v>2024</v>
      </c>
    </row>
    <row r="240" spans="1:36" ht="33.75" customHeight="1" x14ac:dyDescent="0.3">
      <c r="A240" s="17" t="s">
        <v>535</v>
      </c>
      <c r="B240" s="26">
        <v>45529</v>
      </c>
      <c r="C240" s="5" t="s">
        <v>1</v>
      </c>
      <c r="D240" s="6" t="s">
        <v>536</v>
      </c>
      <c r="E240" s="7">
        <v>56</v>
      </c>
      <c r="F240" s="7" t="s">
        <v>29</v>
      </c>
      <c r="G240" s="7" t="s">
        <v>60</v>
      </c>
      <c r="H240" s="7" t="s">
        <v>100</v>
      </c>
      <c r="I240" s="7" t="str">
        <f>VLOOKUP(Table2[[#This Row],[Product]],Table4[#All],2,0)</f>
        <v>Formal Wear</v>
      </c>
      <c r="J240" s="7">
        <v>5</v>
      </c>
      <c r="K240" s="7">
        <v>346</v>
      </c>
      <c r="L240" s="7">
        <v>0.05</v>
      </c>
      <c r="M240" s="7" t="s">
        <v>47</v>
      </c>
      <c r="N240" s="8" t="s">
        <v>40</v>
      </c>
      <c r="O240" s="4" t="str">
        <f>HLOOKUP(Table2[[#This Row],[Product]],lookUp!$A$20:$K$21,2,0)</f>
        <v>Formal Wear</v>
      </c>
      <c r="P240" s="8" t="str">
        <f>_xlfn.XLOOKUP(Table2[[#This Row],[Product]],Table4[Product],Table4[Category])</f>
        <v>Formal Wear</v>
      </c>
      <c r="Q240" s="6" t="s">
        <v>536</v>
      </c>
      <c r="R240" s="32" t="str">
        <f>LEFT(Table2[[#This Row],[Full Name2]], 3)</f>
        <v>Kri</v>
      </c>
      <c r="S240" s="7" t="str">
        <f>RIGHT(Table2[[#This Row],[Full Name2]],3)</f>
        <v>ane</v>
      </c>
      <c r="T240" s="7" t="str">
        <f>MID(Table2[[#This Row],[Full Name2]],3,3)</f>
        <v>ist</v>
      </c>
      <c r="U240" s="7" t="str">
        <f>CONCATENATE(Table2[[#This Row],[Full Name2]]," - ",Table2[[#This Row],[Department]])</f>
        <v>Kristin Lane - Women</v>
      </c>
      <c r="V240" s="7" t="str">
        <f>_xlfn.TEXTJOIN(",",TRUE,Table2[[#This Row],[LEFT]],Table2[[#This Row],[MID]],Table2[[#This Row],[RIGHT]])</f>
        <v>Kri,ist,ane</v>
      </c>
      <c r="W240" s="7" t="str">
        <f>UPPER(Table2[[#This Row],[MID]])</f>
        <v>IST</v>
      </c>
      <c r="X240" s="7" t="str">
        <f>LOWER(Table2[[#This Row],[Full Name2]])</f>
        <v>kristin lane</v>
      </c>
      <c r="Y240" s="7" t="str">
        <f>PROPER(Table2[[#This Row],[LOWER]])</f>
        <v>Kristin Lane</v>
      </c>
      <c r="Z240" s="7" t="str">
        <f>TRIM(Table2[[#This Row],[City]])</f>
        <v>Port Said</v>
      </c>
      <c r="AA240" s="8">
        <f>LEN(Table2[[#This Row],[PROPER]])</f>
        <v>12</v>
      </c>
      <c r="AB240" s="5">
        <f t="shared" ca="1" si="9"/>
        <v>45776</v>
      </c>
      <c r="AC240" s="5">
        <f t="shared" si="10"/>
        <v>45529</v>
      </c>
      <c r="AD240" s="25">
        <f t="shared" ca="1" si="11"/>
        <v>45776.278505671296</v>
      </c>
      <c r="AE240" s="26">
        <f>EOMONTH(Table2[[#This Row],[Date]],1)</f>
        <v>45565</v>
      </c>
      <c r="AF240" s="11">
        <f>DATEDIF(Table2[[#This Row],[Date]],Table2[[#This Row],[EOMONTH]], "d")</f>
        <v>36</v>
      </c>
      <c r="AH240">
        <v>25</v>
      </c>
      <c r="AI240">
        <v>8</v>
      </c>
      <c r="AJ240">
        <v>2024</v>
      </c>
    </row>
    <row r="241" spans="1:36" ht="33.75" customHeight="1" x14ac:dyDescent="0.3">
      <c r="A241" s="17" t="s">
        <v>537</v>
      </c>
      <c r="B241" s="26">
        <v>45718</v>
      </c>
      <c r="C241" s="5" t="s">
        <v>1</v>
      </c>
      <c r="D241" s="6" t="s">
        <v>538</v>
      </c>
      <c r="E241" s="7">
        <v>45</v>
      </c>
      <c r="F241" s="7" t="s">
        <v>43</v>
      </c>
      <c r="G241" s="7" t="s">
        <v>81</v>
      </c>
      <c r="H241" s="7" t="s">
        <v>55</v>
      </c>
      <c r="I241" s="7" t="str">
        <f>VLOOKUP(Table2[[#This Row],[Product]],Table4[#All],2,0)</f>
        <v>Summer Wear</v>
      </c>
      <c r="J241" s="7">
        <v>2</v>
      </c>
      <c r="K241" s="7">
        <v>192</v>
      </c>
      <c r="L241" s="7">
        <v>0</v>
      </c>
      <c r="M241" s="7" t="s">
        <v>57</v>
      </c>
      <c r="N241" s="8" t="s">
        <v>40</v>
      </c>
      <c r="O241" s="4" t="str">
        <f>HLOOKUP(Table2[[#This Row],[Product]],lookUp!$A$20:$K$21,2,0)</f>
        <v>Summer Wear</v>
      </c>
      <c r="P241" s="8" t="str">
        <f>_xlfn.XLOOKUP(Table2[[#This Row],[Product]],Table4[Product],Table4[Category])</f>
        <v>Summer Wear</v>
      </c>
      <c r="Q241" s="6" t="s">
        <v>538</v>
      </c>
      <c r="R241" s="32" t="str">
        <f>LEFT(Table2[[#This Row],[Full Name2]], 3)</f>
        <v>Cry</v>
      </c>
      <c r="S241" s="7" t="str">
        <f>RIGHT(Table2[[#This Row],[Full Name2]],3)</f>
        <v>der</v>
      </c>
      <c r="T241" s="7" t="str">
        <f>MID(Table2[[#This Row],[Full Name2]],3,3)</f>
        <v>yst</v>
      </c>
      <c r="U241" s="7" t="str">
        <f>CONCATENATE(Table2[[#This Row],[Full Name2]]," - ",Table2[[#This Row],[Department]])</f>
        <v>Crystal Alexander - Women</v>
      </c>
      <c r="V241" s="7" t="str">
        <f>_xlfn.TEXTJOIN(",",TRUE,Table2[[#This Row],[LEFT]],Table2[[#This Row],[MID]],Table2[[#This Row],[RIGHT]])</f>
        <v>Cry,yst,der</v>
      </c>
      <c r="W241" s="7" t="str">
        <f>UPPER(Table2[[#This Row],[MID]])</f>
        <v>YST</v>
      </c>
      <c r="X241" s="7" t="str">
        <f>LOWER(Table2[[#This Row],[Full Name2]])</f>
        <v>crystal alexander</v>
      </c>
      <c r="Y241" s="7" t="str">
        <f>PROPER(Table2[[#This Row],[LOWER]])</f>
        <v>Crystal Alexander</v>
      </c>
      <c r="Z241" s="7" t="str">
        <f>TRIM(Table2[[#This Row],[City]])</f>
        <v>Asyut</v>
      </c>
      <c r="AA241" s="8">
        <f>LEN(Table2[[#This Row],[PROPER]])</f>
        <v>17</v>
      </c>
      <c r="AB241" s="5">
        <f t="shared" ca="1" si="9"/>
        <v>45776</v>
      </c>
      <c r="AC241" s="5">
        <f t="shared" si="10"/>
        <v>45718</v>
      </c>
      <c r="AD241" s="25">
        <f t="shared" ca="1" si="11"/>
        <v>45776.278505671296</v>
      </c>
      <c r="AE241" s="26">
        <f>EOMONTH(Table2[[#This Row],[Date]],1)</f>
        <v>45777</v>
      </c>
      <c r="AF241" s="11">
        <f>DATEDIF(Table2[[#This Row],[Date]],Table2[[#This Row],[EOMONTH]], "d")</f>
        <v>59</v>
      </c>
      <c r="AH241">
        <v>2</v>
      </c>
      <c r="AI241">
        <v>3</v>
      </c>
      <c r="AJ241">
        <v>2025</v>
      </c>
    </row>
    <row r="242" spans="1:36" ht="33.75" customHeight="1" x14ac:dyDescent="0.3">
      <c r="A242" s="17" t="s">
        <v>539</v>
      </c>
      <c r="B242" s="26">
        <v>45421</v>
      </c>
      <c r="C242" s="5" t="s">
        <v>6</v>
      </c>
      <c r="D242" s="6" t="s">
        <v>540</v>
      </c>
      <c r="E242" s="7">
        <v>49</v>
      </c>
      <c r="F242" s="7" t="s">
        <v>29</v>
      </c>
      <c r="G242" s="7" t="s">
        <v>103</v>
      </c>
      <c r="H242" s="7" t="s">
        <v>45</v>
      </c>
      <c r="I242" s="7" t="str">
        <f>VLOOKUP(Table2[[#This Row],[Product]],Table4[#All],2,0)</f>
        <v>Sportswear</v>
      </c>
      <c r="J242" s="7">
        <v>2</v>
      </c>
      <c r="K242" s="7">
        <v>1009</v>
      </c>
      <c r="L242" s="7">
        <v>0.2</v>
      </c>
      <c r="M242" s="7" t="s">
        <v>33</v>
      </c>
      <c r="N242" s="8" t="s">
        <v>40</v>
      </c>
      <c r="O242" s="4" t="str">
        <f>HLOOKUP(Table2[[#This Row],[Product]],lookUp!$A$20:$K$21,2,0)</f>
        <v>Sportswear</v>
      </c>
      <c r="P242" s="8" t="str">
        <f>_xlfn.XLOOKUP(Table2[[#This Row],[Product]],Table4[Product],Table4[Category])</f>
        <v>Sportswear</v>
      </c>
      <c r="Q242" s="6" t="s">
        <v>540</v>
      </c>
      <c r="R242" s="32" t="str">
        <f>LEFT(Table2[[#This Row],[Full Name2]], 3)</f>
        <v>Ash</v>
      </c>
      <c r="S242" s="7" t="str">
        <f>RIGHT(Table2[[#This Row],[Full Name2]],3)</f>
        <v>ado</v>
      </c>
      <c r="T242" s="7" t="str">
        <f>MID(Table2[[#This Row],[Full Name2]],3,3)</f>
        <v>hle</v>
      </c>
      <c r="U242" s="7" t="str">
        <f>CONCATENATE(Table2[[#This Row],[Full Name2]]," - ",Table2[[#This Row],[Department]])</f>
        <v>Ashlee Alvarado - Women</v>
      </c>
      <c r="V242" s="7" t="str">
        <f>_xlfn.TEXTJOIN(",",TRUE,Table2[[#This Row],[LEFT]],Table2[[#This Row],[MID]],Table2[[#This Row],[RIGHT]])</f>
        <v>Ash,hle,ado</v>
      </c>
      <c r="W242" s="7" t="str">
        <f>UPPER(Table2[[#This Row],[MID]])</f>
        <v>HLE</v>
      </c>
      <c r="X242" s="7" t="str">
        <f>LOWER(Table2[[#This Row],[Full Name2]])</f>
        <v>ashlee alvarado</v>
      </c>
      <c r="Y242" s="7" t="str">
        <f>PROPER(Table2[[#This Row],[LOWER]])</f>
        <v>Ashlee Alvarado</v>
      </c>
      <c r="Z242" s="7" t="str">
        <f>TRIM(Table2[[#This Row],[City]])</f>
        <v>Sharm El-Sheikh</v>
      </c>
      <c r="AA242" s="8">
        <f>LEN(Table2[[#This Row],[PROPER]])</f>
        <v>15</v>
      </c>
      <c r="AB242" s="5">
        <f t="shared" ca="1" si="9"/>
        <v>45776</v>
      </c>
      <c r="AC242" s="5">
        <f t="shared" si="10"/>
        <v>45421</v>
      </c>
      <c r="AD242" s="25">
        <f t="shared" ca="1" si="11"/>
        <v>45776.278505671296</v>
      </c>
      <c r="AE242" s="26">
        <f>EOMONTH(Table2[[#This Row],[Date]],1)</f>
        <v>45473</v>
      </c>
      <c r="AF242" s="11">
        <f>DATEDIF(Table2[[#This Row],[Date]],Table2[[#This Row],[EOMONTH]], "d")</f>
        <v>52</v>
      </c>
      <c r="AH242">
        <v>9</v>
      </c>
      <c r="AI242">
        <v>5</v>
      </c>
      <c r="AJ242">
        <v>2024</v>
      </c>
    </row>
    <row r="243" spans="1:36" ht="33.75" customHeight="1" x14ac:dyDescent="0.3">
      <c r="A243" s="17" t="s">
        <v>541</v>
      </c>
      <c r="B243" s="26">
        <v>45546</v>
      </c>
      <c r="C243" s="5" t="s">
        <v>3</v>
      </c>
      <c r="D243" s="6" t="s">
        <v>542</v>
      </c>
      <c r="E243" s="7">
        <v>31</v>
      </c>
      <c r="F243" s="7" t="s">
        <v>29</v>
      </c>
      <c r="G243" s="7" t="s">
        <v>70</v>
      </c>
      <c r="H243" s="7" t="s">
        <v>31</v>
      </c>
      <c r="I243" s="7" t="str">
        <f>VLOOKUP(Table2[[#This Row],[Product]],Table4[#All],2,0)</f>
        <v>Winter Wear</v>
      </c>
      <c r="J243" s="7">
        <v>4</v>
      </c>
      <c r="K243" s="7">
        <v>817</v>
      </c>
      <c r="L243" s="7">
        <v>0</v>
      </c>
      <c r="M243" s="7" t="s">
        <v>57</v>
      </c>
      <c r="N243" s="8" t="s">
        <v>40</v>
      </c>
      <c r="O243" s="4" t="str">
        <f>HLOOKUP(Table2[[#This Row],[Product]],lookUp!$A$20:$K$21,2,0)</f>
        <v>Winter Wear</v>
      </c>
      <c r="P243" s="8" t="str">
        <f>_xlfn.XLOOKUP(Table2[[#This Row],[Product]],Table4[Product],Table4[Category])</f>
        <v>Winter Wear</v>
      </c>
      <c r="Q243" s="6" t="s">
        <v>542</v>
      </c>
      <c r="R243" s="32" t="str">
        <f>LEFT(Table2[[#This Row],[Full Name2]], 3)</f>
        <v>Mr.</v>
      </c>
      <c r="S243" s="7" t="str">
        <f>RIGHT(Table2[[#This Row],[Full Name2]],3)</f>
        <v>vin</v>
      </c>
      <c r="T243" s="7" t="str">
        <f>MID(Table2[[#This Row],[Full Name2]],3,3)</f>
        <v>. K</v>
      </c>
      <c r="U243" s="7" t="str">
        <f>CONCATENATE(Table2[[#This Row],[Full Name2]]," - ",Table2[[#This Row],[Department]])</f>
        <v>Mr. Kevin - Women</v>
      </c>
      <c r="V243" s="7" t="str">
        <f>_xlfn.TEXTJOIN(",",TRUE,Table2[[#This Row],[LEFT]],Table2[[#This Row],[MID]],Table2[[#This Row],[RIGHT]])</f>
        <v>Mr.,. K,vin</v>
      </c>
      <c r="W243" s="7" t="str">
        <f>UPPER(Table2[[#This Row],[MID]])</f>
        <v>. K</v>
      </c>
      <c r="X243" s="7" t="str">
        <f>LOWER(Table2[[#This Row],[Full Name2]])</f>
        <v>mr. kevin</v>
      </c>
      <c r="Y243" s="7" t="str">
        <f>PROPER(Table2[[#This Row],[LOWER]])</f>
        <v>Mr. Kevin</v>
      </c>
      <c r="Z243" s="7" t="str">
        <f>TRIM(Table2[[#This Row],[City]])</f>
        <v>Luxor</v>
      </c>
      <c r="AA243" s="8">
        <f>LEN(Table2[[#This Row],[PROPER]])</f>
        <v>9</v>
      </c>
      <c r="AB243" s="5">
        <f t="shared" ca="1" si="9"/>
        <v>45776</v>
      </c>
      <c r="AC243" s="5">
        <f t="shared" si="10"/>
        <v>45546</v>
      </c>
      <c r="AD243" s="25">
        <f t="shared" ca="1" si="11"/>
        <v>45776.278505671296</v>
      </c>
      <c r="AE243" s="26">
        <f>EOMONTH(Table2[[#This Row],[Date]],1)</f>
        <v>45596</v>
      </c>
      <c r="AF243" s="11">
        <f>DATEDIF(Table2[[#This Row],[Date]],Table2[[#This Row],[EOMONTH]], "d")</f>
        <v>50</v>
      </c>
      <c r="AH243">
        <v>11</v>
      </c>
      <c r="AI243">
        <v>9</v>
      </c>
      <c r="AJ243">
        <v>2024</v>
      </c>
    </row>
    <row r="244" spans="1:36" ht="33.75" customHeight="1" x14ac:dyDescent="0.3">
      <c r="A244" s="17" t="s">
        <v>543</v>
      </c>
      <c r="B244" s="26">
        <v>45433</v>
      </c>
      <c r="C244" s="5" t="s">
        <v>2</v>
      </c>
      <c r="D244" s="6" t="s">
        <v>544</v>
      </c>
      <c r="E244" s="7">
        <v>44</v>
      </c>
      <c r="F244" s="7" t="s">
        <v>43</v>
      </c>
      <c r="G244" s="7" t="s">
        <v>106</v>
      </c>
      <c r="H244" s="7" t="s">
        <v>45</v>
      </c>
      <c r="I244" s="7" t="str">
        <f>VLOOKUP(Table2[[#This Row],[Product]],Table4[#All],2,0)</f>
        <v>Sportswear</v>
      </c>
      <c r="J244" s="7">
        <v>4</v>
      </c>
      <c r="K244" s="7">
        <v>559</v>
      </c>
      <c r="L244" s="7">
        <v>0.2</v>
      </c>
      <c r="M244" s="7" t="s">
        <v>57</v>
      </c>
      <c r="N244" s="8" t="s">
        <v>40</v>
      </c>
      <c r="O244" s="4" t="str">
        <f>HLOOKUP(Table2[[#This Row],[Product]],lookUp!$A$20:$K$21,2,0)</f>
        <v>Sportswear</v>
      </c>
      <c r="P244" s="8" t="str">
        <f>_xlfn.XLOOKUP(Table2[[#This Row],[Product]],Table4[Product],Table4[Category])</f>
        <v>Sportswear</v>
      </c>
      <c r="Q244" s="6" t="s">
        <v>544</v>
      </c>
      <c r="R244" s="32" t="str">
        <f>LEFT(Table2[[#This Row],[Full Name2]], 3)</f>
        <v>Bri</v>
      </c>
      <c r="S244" s="7" t="str">
        <f>RIGHT(Table2[[#This Row],[Full Name2]],3)</f>
        <v>all</v>
      </c>
      <c r="T244" s="7" t="str">
        <f>MID(Table2[[#This Row],[Full Name2]],3,3)</f>
        <v>ian</v>
      </c>
      <c r="U244" s="7" t="str">
        <f>CONCATENATE(Table2[[#This Row],[Full Name2]]," - ",Table2[[#This Row],[Department]])</f>
        <v>Brian Hall - Women</v>
      </c>
      <c r="V244" s="7" t="str">
        <f>_xlfn.TEXTJOIN(",",TRUE,Table2[[#This Row],[LEFT]],Table2[[#This Row],[MID]],Table2[[#This Row],[RIGHT]])</f>
        <v>Bri,ian,all</v>
      </c>
      <c r="W244" s="7" t="str">
        <f>UPPER(Table2[[#This Row],[MID]])</f>
        <v>IAN</v>
      </c>
      <c r="X244" s="7" t="str">
        <f>LOWER(Table2[[#This Row],[Full Name2]])</f>
        <v>brian hall</v>
      </c>
      <c r="Y244" s="7" t="str">
        <f>PROPER(Table2[[#This Row],[LOWER]])</f>
        <v>Brian Hall</v>
      </c>
      <c r="Z244" s="7" t="str">
        <f>TRIM(Table2[[#This Row],[City]])</f>
        <v>Giza</v>
      </c>
      <c r="AA244" s="8">
        <f>LEN(Table2[[#This Row],[PROPER]])</f>
        <v>10</v>
      </c>
      <c r="AB244" s="5">
        <f t="shared" ca="1" si="9"/>
        <v>45776</v>
      </c>
      <c r="AC244" s="5">
        <f t="shared" si="10"/>
        <v>45433</v>
      </c>
      <c r="AD244" s="25">
        <f t="shared" ca="1" si="11"/>
        <v>45776.278505671296</v>
      </c>
      <c r="AE244" s="26">
        <f>EOMONTH(Table2[[#This Row],[Date]],1)</f>
        <v>45473</v>
      </c>
      <c r="AF244" s="11">
        <f>DATEDIF(Table2[[#This Row],[Date]],Table2[[#This Row],[EOMONTH]], "d")</f>
        <v>40</v>
      </c>
      <c r="AH244">
        <v>21</v>
      </c>
      <c r="AI244">
        <v>5</v>
      </c>
      <c r="AJ244">
        <v>2024</v>
      </c>
    </row>
    <row r="245" spans="1:36" ht="33.75" customHeight="1" x14ac:dyDescent="0.3">
      <c r="A245" s="17" t="s">
        <v>545</v>
      </c>
      <c r="B245" s="26">
        <v>45644</v>
      </c>
      <c r="C245" s="5" t="s">
        <v>3</v>
      </c>
      <c r="D245" s="6" t="s">
        <v>546</v>
      </c>
      <c r="E245" s="7">
        <v>37</v>
      </c>
      <c r="F245" s="7" t="s">
        <v>43</v>
      </c>
      <c r="G245" s="7" t="s">
        <v>30</v>
      </c>
      <c r="H245" s="7" t="s">
        <v>61</v>
      </c>
      <c r="I245" s="7" t="str">
        <f>VLOOKUP(Table2[[#This Row],[Product]],Table4[#All],2,0)</f>
        <v>Casual Wear</v>
      </c>
      <c r="J245" s="7">
        <v>3</v>
      </c>
      <c r="K245" s="7">
        <v>779</v>
      </c>
      <c r="L245" s="7">
        <v>0.15</v>
      </c>
      <c r="M245" s="7" t="s">
        <v>33</v>
      </c>
      <c r="N245" s="8" t="s">
        <v>34</v>
      </c>
      <c r="O245" s="4" t="str">
        <f>HLOOKUP(Table2[[#This Row],[Product]],lookUp!$A$20:$K$21,2,0)</f>
        <v>Casual Wear</v>
      </c>
      <c r="P245" s="8" t="str">
        <f>_xlfn.XLOOKUP(Table2[[#This Row],[Product]],Table4[Product],Table4[Category])</f>
        <v>Casual Wear</v>
      </c>
      <c r="Q245" s="6" t="s">
        <v>546</v>
      </c>
      <c r="R245" s="32" t="str">
        <f>LEFT(Table2[[#This Row],[Full Name2]], 3)</f>
        <v>All</v>
      </c>
      <c r="S245" s="7" t="str">
        <f>RIGHT(Table2[[#This Row],[Full Name2]],3)</f>
        <v>ahn</v>
      </c>
      <c r="T245" s="7" t="str">
        <f>MID(Table2[[#This Row],[Full Name2]],3,3)</f>
        <v>lis</v>
      </c>
      <c r="U245" s="7" t="str">
        <f>CONCATENATE(Table2[[#This Row],[Full Name2]]," - ",Table2[[#This Row],[Department]])</f>
        <v>Allison Hahn - Men</v>
      </c>
      <c r="V245" s="7" t="str">
        <f>_xlfn.TEXTJOIN(",",TRUE,Table2[[#This Row],[LEFT]],Table2[[#This Row],[MID]],Table2[[#This Row],[RIGHT]])</f>
        <v>All,lis,ahn</v>
      </c>
      <c r="W245" s="7" t="str">
        <f>UPPER(Table2[[#This Row],[MID]])</f>
        <v>LIS</v>
      </c>
      <c r="X245" s="7" t="str">
        <f>LOWER(Table2[[#This Row],[Full Name2]])</f>
        <v>allison hahn</v>
      </c>
      <c r="Y245" s="7" t="str">
        <f>PROPER(Table2[[#This Row],[LOWER]])</f>
        <v>Allison Hahn</v>
      </c>
      <c r="Z245" s="7" t="str">
        <f>TRIM(Table2[[#This Row],[City]])</f>
        <v>Mansoura</v>
      </c>
      <c r="AA245" s="8">
        <f>LEN(Table2[[#This Row],[PROPER]])</f>
        <v>12</v>
      </c>
      <c r="AB245" s="5">
        <f t="shared" ca="1" si="9"/>
        <v>45776</v>
      </c>
      <c r="AC245" s="5">
        <f t="shared" si="10"/>
        <v>45644</v>
      </c>
      <c r="AD245" s="25">
        <f t="shared" ca="1" si="11"/>
        <v>45776.278505671296</v>
      </c>
      <c r="AE245" s="26">
        <f>EOMONTH(Table2[[#This Row],[Date]],1)</f>
        <v>45688</v>
      </c>
      <c r="AF245" s="11">
        <f>DATEDIF(Table2[[#This Row],[Date]],Table2[[#This Row],[EOMONTH]], "d")</f>
        <v>44</v>
      </c>
      <c r="AH245">
        <v>18</v>
      </c>
      <c r="AI245">
        <v>12</v>
      </c>
      <c r="AJ245">
        <v>2024</v>
      </c>
    </row>
    <row r="246" spans="1:36" ht="33.75" customHeight="1" x14ac:dyDescent="0.3">
      <c r="A246" s="17" t="s">
        <v>547</v>
      </c>
      <c r="B246" s="26">
        <v>45441</v>
      </c>
      <c r="C246" s="5" t="s">
        <v>3</v>
      </c>
      <c r="D246" s="6" t="s">
        <v>548</v>
      </c>
      <c r="E246" s="7">
        <v>42</v>
      </c>
      <c r="F246" s="7" t="s">
        <v>43</v>
      </c>
      <c r="G246" s="7" t="s">
        <v>30</v>
      </c>
      <c r="H246" s="7" t="s">
        <v>74</v>
      </c>
      <c r="I246" s="7" t="str">
        <f>VLOOKUP(Table2[[#This Row],[Product]],Table4[#All],2,0)</f>
        <v>Formal Wear</v>
      </c>
      <c r="J246" s="7">
        <v>5</v>
      </c>
      <c r="K246" s="7">
        <v>707</v>
      </c>
      <c r="L246" s="7">
        <v>0.2</v>
      </c>
      <c r="M246" s="7" t="s">
        <v>47</v>
      </c>
      <c r="N246" s="8" t="s">
        <v>48</v>
      </c>
      <c r="O246" s="4" t="str">
        <f>HLOOKUP(Table2[[#This Row],[Product]],lookUp!$A$20:$K$21,2,0)</f>
        <v>Formal Wear</v>
      </c>
      <c r="P246" s="8" t="str">
        <f>_xlfn.XLOOKUP(Table2[[#This Row],[Product]],Table4[Product],Table4[Category])</f>
        <v>Formal Wear</v>
      </c>
      <c r="Q246" s="6" t="s">
        <v>548</v>
      </c>
      <c r="R246" s="32" t="str">
        <f>LEFT(Table2[[#This Row],[Full Name2]], 3)</f>
        <v>Mel</v>
      </c>
      <c r="S246" s="7" t="str">
        <f>RIGHT(Table2[[#This Row],[Full Name2]],3)</f>
        <v>ing</v>
      </c>
      <c r="T246" s="7" t="str">
        <f>MID(Table2[[#This Row],[Full Name2]],3,3)</f>
        <v>lis</v>
      </c>
      <c r="U246" s="7" t="str">
        <f>CONCATENATE(Table2[[#This Row],[Full Name2]]," - ",Table2[[#This Row],[Department]])</f>
        <v>Melissa King - Kids</v>
      </c>
      <c r="V246" s="7" t="str">
        <f>_xlfn.TEXTJOIN(",",TRUE,Table2[[#This Row],[LEFT]],Table2[[#This Row],[MID]],Table2[[#This Row],[RIGHT]])</f>
        <v>Mel,lis,ing</v>
      </c>
      <c r="W246" s="7" t="str">
        <f>UPPER(Table2[[#This Row],[MID]])</f>
        <v>LIS</v>
      </c>
      <c r="X246" s="7" t="str">
        <f>LOWER(Table2[[#This Row],[Full Name2]])</f>
        <v>melissa king</v>
      </c>
      <c r="Y246" s="7" t="str">
        <f>PROPER(Table2[[#This Row],[LOWER]])</f>
        <v>Melissa King</v>
      </c>
      <c r="Z246" s="7" t="str">
        <f>TRIM(Table2[[#This Row],[City]])</f>
        <v>Mansoura</v>
      </c>
      <c r="AA246" s="8">
        <f>LEN(Table2[[#This Row],[PROPER]])</f>
        <v>12</v>
      </c>
      <c r="AB246" s="5">
        <f t="shared" ca="1" si="9"/>
        <v>45776</v>
      </c>
      <c r="AC246" s="5">
        <f t="shared" si="10"/>
        <v>45441</v>
      </c>
      <c r="AD246" s="25">
        <f t="shared" ca="1" si="11"/>
        <v>45776.278505671296</v>
      </c>
      <c r="AE246" s="26">
        <f>EOMONTH(Table2[[#This Row],[Date]],1)</f>
        <v>45473</v>
      </c>
      <c r="AF246" s="11">
        <f>DATEDIF(Table2[[#This Row],[Date]],Table2[[#This Row],[EOMONTH]], "d")</f>
        <v>32</v>
      </c>
      <c r="AH246">
        <v>29</v>
      </c>
      <c r="AI246">
        <v>5</v>
      </c>
      <c r="AJ246">
        <v>2024</v>
      </c>
    </row>
    <row r="247" spans="1:36" ht="33.75" customHeight="1" x14ac:dyDescent="0.3">
      <c r="A247" s="17" t="s">
        <v>549</v>
      </c>
      <c r="B247" s="26">
        <v>45709</v>
      </c>
      <c r="C247" s="5" t="s">
        <v>0</v>
      </c>
      <c r="D247" s="6" t="s">
        <v>550</v>
      </c>
      <c r="E247" s="7">
        <v>39</v>
      </c>
      <c r="F247" s="7" t="s">
        <v>43</v>
      </c>
      <c r="G247" s="7" t="s">
        <v>60</v>
      </c>
      <c r="H247" s="7" t="s">
        <v>100</v>
      </c>
      <c r="I247" s="7" t="str">
        <f>VLOOKUP(Table2[[#This Row],[Product]],Table4[#All],2,0)</f>
        <v>Formal Wear</v>
      </c>
      <c r="J247" s="7">
        <v>5</v>
      </c>
      <c r="K247" s="7">
        <v>699</v>
      </c>
      <c r="L247" s="7">
        <v>0.2</v>
      </c>
      <c r="M247" s="7" t="s">
        <v>33</v>
      </c>
      <c r="N247" s="8" t="s">
        <v>34</v>
      </c>
      <c r="O247" s="4" t="str">
        <f>HLOOKUP(Table2[[#This Row],[Product]],lookUp!$A$20:$K$21,2,0)</f>
        <v>Formal Wear</v>
      </c>
      <c r="P247" s="8" t="str">
        <f>_xlfn.XLOOKUP(Table2[[#This Row],[Product]],Table4[Product],Table4[Category])</f>
        <v>Formal Wear</v>
      </c>
      <c r="Q247" s="6" t="s">
        <v>550</v>
      </c>
      <c r="R247" s="32" t="str">
        <f>LEFT(Table2[[#This Row],[Full Name2]], 3)</f>
        <v>Mar</v>
      </c>
      <c r="S247" s="7" t="str">
        <f>RIGHT(Table2[[#This Row],[Full Name2]],3)</f>
        <v>phy</v>
      </c>
      <c r="T247" s="7" t="str">
        <f>MID(Table2[[#This Row],[Full Name2]],3,3)</f>
        <v xml:space="preserve">ry </v>
      </c>
      <c r="U247" s="7" t="str">
        <f>CONCATENATE(Table2[[#This Row],[Full Name2]]," - ",Table2[[#This Row],[Department]])</f>
        <v>Mary Murphy - Men</v>
      </c>
      <c r="V247" s="7" t="str">
        <f>_xlfn.TEXTJOIN(",",TRUE,Table2[[#This Row],[LEFT]],Table2[[#This Row],[MID]],Table2[[#This Row],[RIGHT]])</f>
        <v>Mar,ry ,phy</v>
      </c>
      <c r="W247" s="7" t="str">
        <f>UPPER(Table2[[#This Row],[MID]])</f>
        <v xml:space="preserve">RY </v>
      </c>
      <c r="X247" s="7" t="str">
        <f>LOWER(Table2[[#This Row],[Full Name2]])</f>
        <v>mary murphy</v>
      </c>
      <c r="Y247" s="7" t="str">
        <f>PROPER(Table2[[#This Row],[LOWER]])</f>
        <v>Mary Murphy</v>
      </c>
      <c r="Z247" s="7" t="str">
        <f>TRIM(Table2[[#This Row],[City]])</f>
        <v>Port Said</v>
      </c>
      <c r="AA247" s="8">
        <f>LEN(Table2[[#This Row],[PROPER]])</f>
        <v>11</v>
      </c>
      <c r="AB247" s="5">
        <f t="shared" ca="1" si="9"/>
        <v>45776</v>
      </c>
      <c r="AC247" s="5">
        <f t="shared" si="10"/>
        <v>45709</v>
      </c>
      <c r="AD247" s="25">
        <f t="shared" ca="1" si="11"/>
        <v>45776.278505671296</v>
      </c>
      <c r="AE247" s="26">
        <f>EOMONTH(Table2[[#This Row],[Date]],1)</f>
        <v>45747</v>
      </c>
      <c r="AF247" s="11">
        <f>DATEDIF(Table2[[#This Row],[Date]],Table2[[#This Row],[EOMONTH]], "d")</f>
        <v>38</v>
      </c>
      <c r="AH247">
        <v>21</v>
      </c>
      <c r="AI247">
        <v>2</v>
      </c>
      <c r="AJ247">
        <v>2025</v>
      </c>
    </row>
    <row r="248" spans="1:36" ht="33.75" customHeight="1" x14ac:dyDescent="0.3">
      <c r="A248" s="17" t="s">
        <v>551</v>
      </c>
      <c r="B248" s="26">
        <v>45379</v>
      </c>
      <c r="C248" s="5" t="s">
        <v>6</v>
      </c>
      <c r="D248" s="6" t="s">
        <v>552</v>
      </c>
      <c r="E248" s="7">
        <v>30</v>
      </c>
      <c r="F248" s="7" t="s">
        <v>43</v>
      </c>
      <c r="G248" s="7" t="s">
        <v>37</v>
      </c>
      <c r="H248" s="7" t="s">
        <v>55</v>
      </c>
      <c r="I248" s="7" t="str">
        <f>VLOOKUP(Table2[[#This Row],[Product]],Table4[#All],2,0)</f>
        <v>Summer Wear</v>
      </c>
      <c r="J248" s="7">
        <v>4</v>
      </c>
      <c r="K248" s="7">
        <v>322</v>
      </c>
      <c r="L248" s="7">
        <v>0.15</v>
      </c>
      <c r="M248" s="7" t="s">
        <v>47</v>
      </c>
      <c r="N248" s="8" t="s">
        <v>48</v>
      </c>
      <c r="O248" s="4" t="str">
        <f>HLOOKUP(Table2[[#This Row],[Product]],lookUp!$A$20:$K$21,2,0)</f>
        <v>Summer Wear</v>
      </c>
      <c r="P248" s="8" t="str">
        <f>_xlfn.XLOOKUP(Table2[[#This Row],[Product]],Table4[Product],Table4[Category])</f>
        <v>Summer Wear</v>
      </c>
      <c r="Q248" s="6" t="s">
        <v>552</v>
      </c>
      <c r="R248" s="32" t="str">
        <f>LEFT(Table2[[#This Row],[Full Name2]], 3)</f>
        <v>Wen</v>
      </c>
      <c r="S248" s="7" t="str">
        <f>RIGHT(Table2[[#This Row],[Full Name2]],3)</f>
        <v>son</v>
      </c>
      <c r="T248" s="7" t="str">
        <f>MID(Table2[[#This Row],[Full Name2]],3,3)</f>
        <v>ndy</v>
      </c>
      <c r="U248" s="7" t="str">
        <f>CONCATENATE(Table2[[#This Row],[Full Name2]]," - ",Table2[[#This Row],[Department]])</f>
        <v>Wendy Jackson - Kids</v>
      </c>
      <c r="V248" s="7" t="str">
        <f>_xlfn.TEXTJOIN(",",TRUE,Table2[[#This Row],[LEFT]],Table2[[#This Row],[MID]],Table2[[#This Row],[RIGHT]])</f>
        <v>Wen,ndy,son</v>
      </c>
      <c r="W248" s="7" t="str">
        <f>UPPER(Table2[[#This Row],[MID]])</f>
        <v>NDY</v>
      </c>
      <c r="X248" s="7" t="str">
        <f>LOWER(Table2[[#This Row],[Full Name2]])</f>
        <v>wendy jackson</v>
      </c>
      <c r="Y248" s="7" t="str">
        <f>PROPER(Table2[[#This Row],[LOWER]])</f>
        <v>Wendy Jackson</v>
      </c>
      <c r="Z248" s="7" t="str">
        <f>TRIM(Table2[[#This Row],[City]])</f>
        <v>Hurghada</v>
      </c>
      <c r="AA248" s="8">
        <f>LEN(Table2[[#This Row],[PROPER]])</f>
        <v>13</v>
      </c>
      <c r="AB248" s="5">
        <f t="shared" ca="1" si="9"/>
        <v>45776</v>
      </c>
      <c r="AC248" s="5">
        <f t="shared" si="10"/>
        <v>45379</v>
      </c>
      <c r="AD248" s="25">
        <f t="shared" ca="1" si="11"/>
        <v>45776.278505671296</v>
      </c>
      <c r="AE248" s="26">
        <f>EOMONTH(Table2[[#This Row],[Date]],1)</f>
        <v>45412</v>
      </c>
      <c r="AF248" s="11">
        <f>DATEDIF(Table2[[#This Row],[Date]],Table2[[#This Row],[EOMONTH]], "d")</f>
        <v>33</v>
      </c>
      <c r="AH248">
        <v>28</v>
      </c>
      <c r="AI248">
        <v>3</v>
      </c>
      <c r="AJ248">
        <v>2024</v>
      </c>
    </row>
    <row r="249" spans="1:36" ht="33.75" customHeight="1" x14ac:dyDescent="0.3">
      <c r="A249" s="17" t="s">
        <v>553</v>
      </c>
      <c r="B249" s="26">
        <v>45368</v>
      </c>
      <c r="C249" s="5" t="s">
        <v>1</v>
      </c>
      <c r="D249" s="6" t="s">
        <v>554</v>
      </c>
      <c r="E249" s="7">
        <v>27</v>
      </c>
      <c r="F249" s="7" t="s">
        <v>43</v>
      </c>
      <c r="G249" s="7" t="s">
        <v>30</v>
      </c>
      <c r="H249" s="7" t="s">
        <v>74</v>
      </c>
      <c r="I249" s="7" t="str">
        <f>VLOOKUP(Table2[[#This Row],[Product]],Table4[#All],2,0)</f>
        <v>Formal Wear</v>
      </c>
      <c r="J249" s="7">
        <v>2</v>
      </c>
      <c r="K249" s="7">
        <v>933</v>
      </c>
      <c r="L249" s="7">
        <v>0.15</v>
      </c>
      <c r="M249" s="7" t="s">
        <v>33</v>
      </c>
      <c r="N249" s="8" t="s">
        <v>40</v>
      </c>
      <c r="O249" s="4" t="str">
        <f>HLOOKUP(Table2[[#This Row],[Product]],lookUp!$A$20:$K$21,2,0)</f>
        <v>Formal Wear</v>
      </c>
      <c r="P249" s="8" t="str">
        <f>_xlfn.XLOOKUP(Table2[[#This Row],[Product]],Table4[Product],Table4[Category])</f>
        <v>Formal Wear</v>
      </c>
      <c r="Q249" s="6" t="s">
        <v>554</v>
      </c>
      <c r="R249" s="32" t="str">
        <f>LEFT(Table2[[#This Row],[Full Name2]], 3)</f>
        <v>Lis</v>
      </c>
      <c r="S249" s="7" t="str">
        <f>RIGHT(Table2[[#This Row],[Full Name2]],3)</f>
        <v>ers</v>
      </c>
      <c r="T249" s="7" t="str">
        <f>MID(Table2[[#This Row],[Full Name2]],3,3)</f>
        <v xml:space="preserve">sa </v>
      </c>
      <c r="U249" s="7" t="str">
        <f>CONCATENATE(Table2[[#This Row],[Full Name2]]," - ",Table2[[#This Row],[Department]])</f>
        <v>Lisa Winters - Women</v>
      </c>
      <c r="V249" s="7" t="str">
        <f>_xlfn.TEXTJOIN(",",TRUE,Table2[[#This Row],[LEFT]],Table2[[#This Row],[MID]],Table2[[#This Row],[RIGHT]])</f>
        <v>Lis,sa ,ers</v>
      </c>
      <c r="W249" s="7" t="str">
        <f>UPPER(Table2[[#This Row],[MID]])</f>
        <v xml:space="preserve">SA </v>
      </c>
      <c r="X249" s="7" t="str">
        <f>LOWER(Table2[[#This Row],[Full Name2]])</f>
        <v>lisa winters</v>
      </c>
      <c r="Y249" s="7" t="str">
        <f>PROPER(Table2[[#This Row],[LOWER]])</f>
        <v>Lisa Winters</v>
      </c>
      <c r="Z249" s="7" t="str">
        <f>TRIM(Table2[[#This Row],[City]])</f>
        <v>Mansoura</v>
      </c>
      <c r="AA249" s="8">
        <f>LEN(Table2[[#This Row],[PROPER]])</f>
        <v>12</v>
      </c>
      <c r="AB249" s="5">
        <f t="shared" ca="1" si="9"/>
        <v>45776</v>
      </c>
      <c r="AC249" s="5">
        <f t="shared" si="10"/>
        <v>45368</v>
      </c>
      <c r="AD249" s="25">
        <f t="shared" ca="1" si="11"/>
        <v>45776.278505671296</v>
      </c>
      <c r="AE249" s="26">
        <f>EOMONTH(Table2[[#This Row],[Date]],1)</f>
        <v>45412</v>
      </c>
      <c r="AF249" s="11">
        <f>DATEDIF(Table2[[#This Row],[Date]],Table2[[#This Row],[EOMONTH]], "d")</f>
        <v>44</v>
      </c>
      <c r="AH249">
        <v>17</v>
      </c>
      <c r="AI249">
        <v>3</v>
      </c>
      <c r="AJ249">
        <v>2024</v>
      </c>
    </row>
    <row r="250" spans="1:36" ht="33.75" customHeight="1" x14ac:dyDescent="0.3">
      <c r="A250" s="17" t="s">
        <v>555</v>
      </c>
      <c r="B250" s="26">
        <v>45561</v>
      </c>
      <c r="C250" s="5" t="s">
        <v>6</v>
      </c>
      <c r="D250" s="6" t="s">
        <v>556</v>
      </c>
      <c r="E250" s="7">
        <v>43</v>
      </c>
      <c r="F250" s="7" t="s">
        <v>29</v>
      </c>
      <c r="G250" s="7" t="s">
        <v>30</v>
      </c>
      <c r="H250" s="7" t="s">
        <v>100</v>
      </c>
      <c r="I250" s="7" t="str">
        <f>VLOOKUP(Table2[[#This Row],[Product]],Table4[#All],2,0)</f>
        <v>Formal Wear</v>
      </c>
      <c r="J250" s="7">
        <v>4</v>
      </c>
      <c r="K250" s="7">
        <v>238</v>
      </c>
      <c r="L250" s="7">
        <v>0.1</v>
      </c>
      <c r="M250" s="7" t="s">
        <v>33</v>
      </c>
      <c r="N250" s="8" t="s">
        <v>34</v>
      </c>
      <c r="O250" s="4" t="str">
        <f>HLOOKUP(Table2[[#This Row],[Product]],lookUp!$A$20:$K$21,2,0)</f>
        <v>Formal Wear</v>
      </c>
      <c r="P250" s="8" t="str">
        <f>_xlfn.XLOOKUP(Table2[[#This Row],[Product]],Table4[Product],Table4[Category])</f>
        <v>Formal Wear</v>
      </c>
      <c r="Q250" s="6" t="s">
        <v>556</v>
      </c>
      <c r="R250" s="32" t="str">
        <f>LEFT(Table2[[#This Row],[Full Name2]], 3)</f>
        <v>Dav</v>
      </c>
      <c r="S250" s="7" t="str">
        <f>RIGHT(Table2[[#This Row],[Full Name2]],3)</f>
        <v>ith</v>
      </c>
      <c r="T250" s="7" t="str">
        <f>MID(Table2[[#This Row],[Full Name2]],3,3)</f>
        <v>vid</v>
      </c>
      <c r="U250" s="7" t="str">
        <f>CONCATENATE(Table2[[#This Row],[Full Name2]]," - ",Table2[[#This Row],[Department]])</f>
        <v>David Smith - Men</v>
      </c>
      <c r="V250" s="7" t="str">
        <f>_xlfn.TEXTJOIN(",",TRUE,Table2[[#This Row],[LEFT]],Table2[[#This Row],[MID]],Table2[[#This Row],[RIGHT]])</f>
        <v>Dav,vid,ith</v>
      </c>
      <c r="W250" s="7" t="str">
        <f>UPPER(Table2[[#This Row],[MID]])</f>
        <v>VID</v>
      </c>
      <c r="X250" s="7" t="str">
        <f>LOWER(Table2[[#This Row],[Full Name2]])</f>
        <v>david smith</v>
      </c>
      <c r="Y250" s="7" t="str">
        <f>PROPER(Table2[[#This Row],[LOWER]])</f>
        <v>David Smith</v>
      </c>
      <c r="Z250" s="7" t="str">
        <f>TRIM(Table2[[#This Row],[City]])</f>
        <v>Mansoura</v>
      </c>
      <c r="AA250" s="8">
        <f>LEN(Table2[[#This Row],[PROPER]])</f>
        <v>11</v>
      </c>
      <c r="AB250" s="5">
        <f t="shared" ca="1" si="9"/>
        <v>45776</v>
      </c>
      <c r="AC250" s="5">
        <f t="shared" si="10"/>
        <v>45561</v>
      </c>
      <c r="AD250" s="25">
        <f t="shared" ca="1" si="11"/>
        <v>45776.278505671296</v>
      </c>
      <c r="AE250" s="26">
        <f>EOMONTH(Table2[[#This Row],[Date]],1)</f>
        <v>45596</v>
      </c>
      <c r="AF250" s="11">
        <f>DATEDIF(Table2[[#This Row],[Date]],Table2[[#This Row],[EOMONTH]], "d")</f>
        <v>35</v>
      </c>
      <c r="AH250">
        <v>26</v>
      </c>
      <c r="AI250">
        <v>9</v>
      </c>
      <c r="AJ250">
        <v>2024</v>
      </c>
    </row>
    <row r="251" spans="1:36" ht="33.75" customHeight="1" x14ac:dyDescent="0.3">
      <c r="A251" s="17" t="s">
        <v>557</v>
      </c>
      <c r="B251" s="26">
        <v>45666</v>
      </c>
      <c r="C251" s="5" t="s">
        <v>6</v>
      </c>
      <c r="D251" s="6" t="s">
        <v>558</v>
      </c>
      <c r="E251" s="7">
        <v>28</v>
      </c>
      <c r="F251" s="7" t="s">
        <v>43</v>
      </c>
      <c r="G251" s="7" t="s">
        <v>60</v>
      </c>
      <c r="H251" s="7" t="s">
        <v>74</v>
      </c>
      <c r="I251" s="7" t="str">
        <f>VLOOKUP(Table2[[#This Row],[Product]],Table4[#All],2,0)</f>
        <v>Formal Wear</v>
      </c>
      <c r="J251" s="7">
        <v>4</v>
      </c>
      <c r="K251" s="7">
        <v>770</v>
      </c>
      <c r="L251" s="7">
        <v>0.1</v>
      </c>
      <c r="M251" s="7" t="s">
        <v>57</v>
      </c>
      <c r="N251" s="8" t="s">
        <v>40</v>
      </c>
      <c r="O251" s="4" t="str">
        <f>HLOOKUP(Table2[[#This Row],[Product]],lookUp!$A$20:$K$21,2,0)</f>
        <v>Formal Wear</v>
      </c>
      <c r="P251" s="8" t="str">
        <f>_xlfn.XLOOKUP(Table2[[#This Row],[Product]],Table4[Product],Table4[Category])</f>
        <v>Formal Wear</v>
      </c>
      <c r="Q251" s="6" t="s">
        <v>558</v>
      </c>
      <c r="R251" s="32" t="str">
        <f>LEFT(Table2[[#This Row],[Full Name2]], 3)</f>
        <v>Wil</v>
      </c>
      <c r="S251" s="7" t="str">
        <f>RIGHT(Table2[[#This Row],[Full Name2]],3)</f>
        <v>gee</v>
      </c>
      <c r="T251" s="7" t="str">
        <f>MID(Table2[[#This Row],[Full Name2]],3,3)</f>
        <v>lli</v>
      </c>
      <c r="U251" s="7" t="str">
        <f>CONCATENATE(Table2[[#This Row],[Full Name2]]," - ",Table2[[#This Row],[Department]])</f>
        <v>William Mcgee - Women</v>
      </c>
      <c r="V251" s="7" t="str">
        <f>_xlfn.TEXTJOIN(",",TRUE,Table2[[#This Row],[LEFT]],Table2[[#This Row],[MID]],Table2[[#This Row],[RIGHT]])</f>
        <v>Wil,lli,gee</v>
      </c>
      <c r="W251" s="7" t="str">
        <f>UPPER(Table2[[#This Row],[MID]])</f>
        <v>LLI</v>
      </c>
      <c r="X251" s="7" t="str">
        <f>LOWER(Table2[[#This Row],[Full Name2]])</f>
        <v>william mcgee</v>
      </c>
      <c r="Y251" s="7" t="str">
        <f>PROPER(Table2[[#This Row],[LOWER]])</f>
        <v>William Mcgee</v>
      </c>
      <c r="Z251" s="7" t="str">
        <f>TRIM(Table2[[#This Row],[City]])</f>
        <v>Port Said</v>
      </c>
      <c r="AA251" s="8">
        <f>LEN(Table2[[#This Row],[PROPER]])</f>
        <v>13</v>
      </c>
      <c r="AB251" s="5">
        <f t="shared" ca="1" si="9"/>
        <v>45776</v>
      </c>
      <c r="AC251" s="5">
        <f t="shared" si="10"/>
        <v>45666</v>
      </c>
      <c r="AD251" s="25">
        <f t="shared" ca="1" si="11"/>
        <v>45776.278505671296</v>
      </c>
      <c r="AE251" s="26">
        <f>EOMONTH(Table2[[#This Row],[Date]],1)</f>
        <v>45716</v>
      </c>
      <c r="AF251" s="11">
        <f>DATEDIF(Table2[[#This Row],[Date]],Table2[[#This Row],[EOMONTH]], "d")</f>
        <v>50</v>
      </c>
      <c r="AH251">
        <v>9</v>
      </c>
      <c r="AI251">
        <v>1</v>
      </c>
      <c r="AJ251">
        <v>2025</v>
      </c>
    </row>
    <row r="252" spans="1:36" ht="33.75" customHeight="1" x14ac:dyDescent="0.3">
      <c r="A252" s="17" t="s">
        <v>559</v>
      </c>
      <c r="B252" s="26">
        <v>45674</v>
      </c>
      <c r="C252" s="5" t="s">
        <v>0</v>
      </c>
      <c r="D252" s="6" t="s">
        <v>560</v>
      </c>
      <c r="E252" s="7">
        <v>34</v>
      </c>
      <c r="F252" s="7" t="s">
        <v>29</v>
      </c>
      <c r="G252" s="7" t="s">
        <v>103</v>
      </c>
      <c r="H252" s="7" t="s">
        <v>61</v>
      </c>
      <c r="I252" s="7" t="str">
        <f>VLOOKUP(Table2[[#This Row],[Product]],Table4[#All],2,0)</f>
        <v>Casual Wear</v>
      </c>
      <c r="J252" s="7">
        <v>3</v>
      </c>
      <c r="K252" s="7">
        <v>765</v>
      </c>
      <c r="L252" s="7">
        <v>0.15</v>
      </c>
      <c r="M252" s="7" t="s">
        <v>57</v>
      </c>
      <c r="N252" s="8" t="s">
        <v>34</v>
      </c>
      <c r="O252" s="4" t="str">
        <f>HLOOKUP(Table2[[#This Row],[Product]],lookUp!$A$20:$K$21,2,0)</f>
        <v>Casual Wear</v>
      </c>
      <c r="P252" s="8" t="str">
        <f>_xlfn.XLOOKUP(Table2[[#This Row],[Product]],Table4[Product],Table4[Category])</f>
        <v>Casual Wear</v>
      </c>
      <c r="Q252" s="6" t="s">
        <v>560</v>
      </c>
      <c r="R252" s="32" t="str">
        <f>LEFT(Table2[[#This Row],[Full Name2]], 3)</f>
        <v>Mic</v>
      </c>
      <c r="S252" s="7" t="str">
        <f>RIGHT(Table2[[#This Row],[Full Name2]],3)</f>
        <v>ose</v>
      </c>
      <c r="T252" s="7" t="str">
        <f>MID(Table2[[#This Row],[Full Name2]],3,3)</f>
        <v>che</v>
      </c>
      <c r="U252" s="7" t="str">
        <f>CONCATENATE(Table2[[#This Row],[Full Name2]]," - ",Table2[[#This Row],[Department]])</f>
        <v>Michelle Rose - Men</v>
      </c>
      <c r="V252" s="7" t="str">
        <f>_xlfn.TEXTJOIN(",",TRUE,Table2[[#This Row],[LEFT]],Table2[[#This Row],[MID]],Table2[[#This Row],[RIGHT]])</f>
        <v>Mic,che,ose</v>
      </c>
      <c r="W252" s="7" t="str">
        <f>UPPER(Table2[[#This Row],[MID]])</f>
        <v>CHE</v>
      </c>
      <c r="X252" s="7" t="str">
        <f>LOWER(Table2[[#This Row],[Full Name2]])</f>
        <v>michelle rose</v>
      </c>
      <c r="Y252" s="7" t="str">
        <f>PROPER(Table2[[#This Row],[LOWER]])</f>
        <v>Michelle Rose</v>
      </c>
      <c r="Z252" s="7" t="str">
        <f>TRIM(Table2[[#This Row],[City]])</f>
        <v>Sharm El-Sheikh</v>
      </c>
      <c r="AA252" s="8">
        <f>LEN(Table2[[#This Row],[PROPER]])</f>
        <v>13</v>
      </c>
      <c r="AB252" s="5">
        <f t="shared" ca="1" si="9"/>
        <v>45776</v>
      </c>
      <c r="AC252" s="5">
        <f t="shared" si="10"/>
        <v>45674</v>
      </c>
      <c r="AD252" s="25">
        <f t="shared" ca="1" si="11"/>
        <v>45776.278505671296</v>
      </c>
      <c r="AE252" s="26">
        <f>EOMONTH(Table2[[#This Row],[Date]],1)</f>
        <v>45716</v>
      </c>
      <c r="AF252" s="11">
        <f>DATEDIF(Table2[[#This Row],[Date]],Table2[[#This Row],[EOMONTH]], "d")</f>
        <v>42</v>
      </c>
      <c r="AH252">
        <v>17</v>
      </c>
      <c r="AI252">
        <v>1</v>
      </c>
      <c r="AJ252">
        <v>2025</v>
      </c>
    </row>
    <row r="253" spans="1:36" ht="33.75" customHeight="1" x14ac:dyDescent="0.3">
      <c r="A253" s="17" t="s">
        <v>561</v>
      </c>
      <c r="B253" s="26">
        <v>45526</v>
      </c>
      <c r="C253" s="5" t="s">
        <v>6</v>
      </c>
      <c r="D253" s="6" t="s">
        <v>562</v>
      </c>
      <c r="E253" s="7">
        <v>48</v>
      </c>
      <c r="F253" s="7" t="s">
        <v>43</v>
      </c>
      <c r="G253" s="7" t="s">
        <v>81</v>
      </c>
      <c r="H253" s="7" t="s">
        <v>84</v>
      </c>
      <c r="I253" s="7" t="str">
        <f>VLOOKUP(Table2[[#This Row],[Product]],Table4[#All],2,0)</f>
        <v>Fashion Accessories</v>
      </c>
      <c r="J253" s="7">
        <v>3</v>
      </c>
      <c r="K253" s="7">
        <v>1133</v>
      </c>
      <c r="L253" s="7">
        <v>0.05</v>
      </c>
      <c r="M253" s="7" t="s">
        <v>57</v>
      </c>
      <c r="N253" s="8" t="s">
        <v>34</v>
      </c>
      <c r="O253" s="4" t="str">
        <f>HLOOKUP(Table2[[#This Row],[Product]],lookUp!$A$20:$K$21,2,0)</f>
        <v>Fashion Accessories</v>
      </c>
      <c r="P253" s="8" t="str">
        <f>_xlfn.XLOOKUP(Table2[[#This Row],[Product]],Table4[Product],Table4[Category])</f>
        <v>Fashion Accessories</v>
      </c>
      <c r="Q253" s="6" t="s">
        <v>562</v>
      </c>
      <c r="R253" s="32" t="str">
        <f>LEFT(Table2[[#This Row],[Full Name2]], 3)</f>
        <v>Tho</v>
      </c>
      <c r="S253" s="7" t="str">
        <f>RIGHT(Table2[[#This Row],[Full Name2]],3)</f>
        <v>sey</v>
      </c>
      <c r="T253" s="7" t="str">
        <f>MID(Table2[[#This Row],[Full Name2]],3,3)</f>
        <v>oma</v>
      </c>
      <c r="U253" s="7" t="str">
        <f>CONCATENATE(Table2[[#This Row],[Full Name2]]," - ",Table2[[#This Row],[Department]])</f>
        <v>Thomas Massey - Men</v>
      </c>
      <c r="V253" s="7" t="str">
        <f>_xlfn.TEXTJOIN(",",TRUE,Table2[[#This Row],[LEFT]],Table2[[#This Row],[MID]],Table2[[#This Row],[RIGHT]])</f>
        <v>Tho,oma,sey</v>
      </c>
      <c r="W253" s="7" t="str">
        <f>UPPER(Table2[[#This Row],[MID]])</f>
        <v>OMA</v>
      </c>
      <c r="X253" s="7" t="str">
        <f>LOWER(Table2[[#This Row],[Full Name2]])</f>
        <v>thomas massey</v>
      </c>
      <c r="Y253" s="7" t="str">
        <f>PROPER(Table2[[#This Row],[LOWER]])</f>
        <v>Thomas Massey</v>
      </c>
      <c r="Z253" s="7" t="str">
        <f>TRIM(Table2[[#This Row],[City]])</f>
        <v>Asyut</v>
      </c>
      <c r="AA253" s="8">
        <f>LEN(Table2[[#This Row],[PROPER]])</f>
        <v>13</v>
      </c>
      <c r="AB253" s="5">
        <f t="shared" ca="1" si="9"/>
        <v>45776</v>
      </c>
      <c r="AC253" s="5">
        <f t="shared" si="10"/>
        <v>45526</v>
      </c>
      <c r="AD253" s="25">
        <f t="shared" ca="1" si="11"/>
        <v>45776.278505671296</v>
      </c>
      <c r="AE253" s="26">
        <f>EOMONTH(Table2[[#This Row],[Date]],1)</f>
        <v>45565</v>
      </c>
      <c r="AF253" s="11">
        <f>DATEDIF(Table2[[#This Row],[Date]],Table2[[#This Row],[EOMONTH]], "d")</f>
        <v>39</v>
      </c>
      <c r="AH253">
        <v>22</v>
      </c>
      <c r="AI253">
        <v>8</v>
      </c>
      <c r="AJ253">
        <v>2024</v>
      </c>
    </row>
    <row r="254" spans="1:36" ht="33.75" customHeight="1" x14ac:dyDescent="0.3">
      <c r="A254" s="17" t="s">
        <v>563</v>
      </c>
      <c r="B254" s="26">
        <v>45556</v>
      </c>
      <c r="C254" s="5" t="s">
        <v>5</v>
      </c>
      <c r="D254" s="6" t="s">
        <v>564</v>
      </c>
      <c r="E254" s="7">
        <v>33</v>
      </c>
      <c r="F254" s="7" t="s">
        <v>43</v>
      </c>
      <c r="G254" s="7" t="s">
        <v>106</v>
      </c>
      <c r="H254" s="7" t="s">
        <v>55</v>
      </c>
      <c r="I254" s="7" t="str">
        <f>VLOOKUP(Table2[[#This Row],[Product]],Table4[#All],2,0)</f>
        <v>Summer Wear</v>
      </c>
      <c r="J254" s="7">
        <v>2</v>
      </c>
      <c r="K254" s="7">
        <v>1171</v>
      </c>
      <c r="L254" s="7">
        <v>0.2</v>
      </c>
      <c r="M254" s="7" t="s">
        <v>33</v>
      </c>
      <c r="N254" s="8" t="s">
        <v>48</v>
      </c>
      <c r="O254" s="4" t="str">
        <f>HLOOKUP(Table2[[#This Row],[Product]],lookUp!$A$20:$K$21,2,0)</f>
        <v>Summer Wear</v>
      </c>
      <c r="P254" s="8" t="str">
        <f>_xlfn.XLOOKUP(Table2[[#This Row],[Product]],Table4[Product],Table4[Category])</f>
        <v>Summer Wear</v>
      </c>
      <c r="Q254" s="6" t="s">
        <v>564</v>
      </c>
      <c r="R254" s="32" t="str">
        <f>LEFT(Table2[[#This Row],[Full Name2]], 3)</f>
        <v>Nic</v>
      </c>
      <c r="S254" s="7" t="str">
        <f>RIGHT(Table2[[#This Row],[Full Name2]],3)</f>
        <v>son</v>
      </c>
      <c r="T254" s="7" t="str">
        <f>MID(Table2[[#This Row],[Full Name2]],3,3)</f>
        <v>col</v>
      </c>
      <c r="U254" s="7" t="str">
        <f>CONCATENATE(Table2[[#This Row],[Full Name2]]," - ",Table2[[#This Row],[Department]])</f>
        <v>Nicole Thompson - Kids</v>
      </c>
      <c r="V254" s="7" t="str">
        <f>_xlfn.TEXTJOIN(",",TRUE,Table2[[#This Row],[LEFT]],Table2[[#This Row],[MID]],Table2[[#This Row],[RIGHT]])</f>
        <v>Nic,col,son</v>
      </c>
      <c r="W254" s="7" t="str">
        <f>UPPER(Table2[[#This Row],[MID]])</f>
        <v>COL</v>
      </c>
      <c r="X254" s="7" t="str">
        <f>LOWER(Table2[[#This Row],[Full Name2]])</f>
        <v>nicole thompson</v>
      </c>
      <c r="Y254" s="7" t="str">
        <f>PROPER(Table2[[#This Row],[LOWER]])</f>
        <v>Nicole Thompson</v>
      </c>
      <c r="Z254" s="7" t="str">
        <f>TRIM(Table2[[#This Row],[City]])</f>
        <v>Giza</v>
      </c>
      <c r="AA254" s="8">
        <f>LEN(Table2[[#This Row],[PROPER]])</f>
        <v>15</v>
      </c>
      <c r="AB254" s="5">
        <f t="shared" ca="1" si="9"/>
        <v>45776</v>
      </c>
      <c r="AC254" s="5">
        <f t="shared" si="10"/>
        <v>45556</v>
      </c>
      <c r="AD254" s="25">
        <f t="shared" ca="1" si="11"/>
        <v>45776.278505671296</v>
      </c>
      <c r="AE254" s="26">
        <f>EOMONTH(Table2[[#This Row],[Date]],1)</f>
        <v>45596</v>
      </c>
      <c r="AF254" s="11">
        <f>DATEDIF(Table2[[#This Row],[Date]],Table2[[#This Row],[EOMONTH]], "d")</f>
        <v>40</v>
      </c>
      <c r="AH254">
        <v>21</v>
      </c>
      <c r="AI254">
        <v>9</v>
      </c>
      <c r="AJ254">
        <v>2024</v>
      </c>
    </row>
    <row r="255" spans="1:36" ht="33.75" customHeight="1" x14ac:dyDescent="0.3">
      <c r="A255" s="17" t="s">
        <v>565</v>
      </c>
      <c r="B255" s="26">
        <v>45571</v>
      </c>
      <c r="C255" s="5" t="s">
        <v>1</v>
      </c>
      <c r="D255" s="6" t="s">
        <v>566</v>
      </c>
      <c r="E255" s="7">
        <v>54</v>
      </c>
      <c r="F255" s="7" t="s">
        <v>43</v>
      </c>
      <c r="G255" s="7" t="s">
        <v>37</v>
      </c>
      <c r="H255" s="7" t="s">
        <v>61</v>
      </c>
      <c r="I255" s="7" t="str">
        <f>VLOOKUP(Table2[[#This Row],[Product]],Table4[#All],2,0)</f>
        <v>Casual Wear</v>
      </c>
      <c r="J255" s="7">
        <v>2</v>
      </c>
      <c r="K255" s="7">
        <v>808</v>
      </c>
      <c r="L255" s="7">
        <v>0.2</v>
      </c>
      <c r="M255" s="7" t="s">
        <v>57</v>
      </c>
      <c r="N255" s="8" t="s">
        <v>34</v>
      </c>
      <c r="O255" s="4" t="str">
        <f>HLOOKUP(Table2[[#This Row],[Product]],lookUp!$A$20:$K$21,2,0)</f>
        <v>Casual Wear</v>
      </c>
      <c r="P255" s="8" t="str">
        <f>_xlfn.XLOOKUP(Table2[[#This Row],[Product]],Table4[Product],Table4[Category])</f>
        <v>Casual Wear</v>
      </c>
      <c r="Q255" s="6" t="s">
        <v>566</v>
      </c>
      <c r="R255" s="32" t="str">
        <f>LEFT(Table2[[#This Row],[Full Name2]], 3)</f>
        <v>Mic</v>
      </c>
      <c r="S255" s="7" t="str">
        <f>RIGHT(Table2[[#This Row],[Full Name2]],3)</f>
        <v>ood</v>
      </c>
      <c r="T255" s="7" t="str">
        <f>MID(Table2[[#This Row],[Full Name2]],3,3)</f>
        <v>che</v>
      </c>
      <c r="U255" s="7" t="str">
        <f>CONCATENATE(Table2[[#This Row],[Full Name2]]," - ",Table2[[#This Row],[Department]])</f>
        <v>Micheal Wood - Men</v>
      </c>
      <c r="V255" s="7" t="str">
        <f>_xlfn.TEXTJOIN(",",TRUE,Table2[[#This Row],[LEFT]],Table2[[#This Row],[MID]],Table2[[#This Row],[RIGHT]])</f>
        <v>Mic,che,ood</v>
      </c>
      <c r="W255" s="7" t="str">
        <f>UPPER(Table2[[#This Row],[MID]])</f>
        <v>CHE</v>
      </c>
      <c r="X255" s="7" t="str">
        <f>LOWER(Table2[[#This Row],[Full Name2]])</f>
        <v>micheal wood</v>
      </c>
      <c r="Y255" s="7" t="str">
        <f>PROPER(Table2[[#This Row],[LOWER]])</f>
        <v>Micheal Wood</v>
      </c>
      <c r="Z255" s="7" t="str">
        <f>TRIM(Table2[[#This Row],[City]])</f>
        <v>Hurghada</v>
      </c>
      <c r="AA255" s="8">
        <f>LEN(Table2[[#This Row],[PROPER]])</f>
        <v>12</v>
      </c>
      <c r="AB255" s="5">
        <f t="shared" ca="1" si="9"/>
        <v>45776</v>
      </c>
      <c r="AC255" s="5">
        <f t="shared" si="10"/>
        <v>45571</v>
      </c>
      <c r="AD255" s="25">
        <f t="shared" ca="1" si="11"/>
        <v>45776.278505671296</v>
      </c>
      <c r="AE255" s="26">
        <f>EOMONTH(Table2[[#This Row],[Date]],1)</f>
        <v>45626</v>
      </c>
      <c r="AF255" s="11">
        <f>DATEDIF(Table2[[#This Row],[Date]],Table2[[#This Row],[EOMONTH]], "d")</f>
        <v>55</v>
      </c>
      <c r="AH255">
        <v>6</v>
      </c>
      <c r="AI255">
        <v>10</v>
      </c>
      <c r="AJ255">
        <v>2024</v>
      </c>
    </row>
    <row r="256" spans="1:36" ht="33.75" customHeight="1" x14ac:dyDescent="0.3">
      <c r="A256" s="17" t="s">
        <v>567</v>
      </c>
      <c r="B256" s="26">
        <v>45508</v>
      </c>
      <c r="C256" s="5" t="s">
        <v>1</v>
      </c>
      <c r="D256" s="6" t="s">
        <v>568</v>
      </c>
      <c r="E256" s="7">
        <v>25</v>
      </c>
      <c r="F256" s="7" t="s">
        <v>29</v>
      </c>
      <c r="G256" s="7" t="s">
        <v>60</v>
      </c>
      <c r="H256" s="7" t="s">
        <v>31</v>
      </c>
      <c r="I256" s="7" t="str">
        <f>VLOOKUP(Table2[[#This Row],[Product]],Table4[#All],2,0)</f>
        <v>Winter Wear</v>
      </c>
      <c r="J256" s="7">
        <v>2</v>
      </c>
      <c r="K256" s="7">
        <v>900</v>
      </c>
      <c r="L256" s="7">
        <v>0.15</v>
      </c>
      <c r="M256" s="7" t="s">
        <v>47</v>
      </c>
      <c r="N256" s="8" t="s">
        <v>40</v>
      </c>
      <c r="O256" s="4" t="str">
        <f>HLOOKUP(Table2[[#This Row],[Product]],lookUp!$A$20:$K$21,2,0)</f>
        <v>Winter Wear</v>
      </c>
      <c r="P256" s="8" t="str">
        <f>_xlfn.XLOOKUP(Table2[[#This Row],[Product]],Table4[Product],Table4[Category])</f>
        <v>Winter Wear</v>
      </c>
      <c r="Q256" s="6" t="s">
        <v>568</v>
      </c>
      <c r="R256" s="32" t="str">
        <f>LEFT(Table2[[#This Row],[Full Name2]], 3)</f>
        <v>Rob</v>
      </c>
      <c r="S256" s="7" t="str">
        <f>RIGHT(Table2[[#This Row],[Full Name2]],3)</f>
        <v>dez</v>
      </c>
      <c r="T256" s="7" t="str">
        <f>MID(Table2[[#This Row],[Full Name2]],3,3)</f>
        <v>bin</v>
      </c>
      <c r="U256" s="7" t="str">
        <f>CONCATENATE(Table2[[#This Row],[Full Name2]]," - ",Table2[[#This Row],[Department]])</f>
        <v>Robin Hernandez - Women</v>
      </c>
      <c r="V256" s="7" t="str">
        <f>_xlfn.TEXTJOIN(",",TRUE,Table2[[#This Row],[LEFT]],Table2[[#This Row],[MID]],Table2[[#This Row],[RIGHT]])</f>
        <v>Rob,bin,dez</v>
      </c>
      <c r="W256" s="7" t="str">
        <f>UPPER(Table2[[#This Row],[MID]])</f>
        <v>BIN</v>
      </c>
      <c r="X256" s="7" t="str">
        <f>LOWER(Table2[[#This Row],[Full Name2]])</f>
        <v>robin hernandez</v>
      </c>
      <c r="Y256" s="7" t="str">
        <f>PROPER(Table2[[#This Row],[LOWER]])</f>
        <v>Robin Hernandez</v>
      </c>
      <c r="Z256" s="7" t="str">
        <f>TRIM(Table2[[#This Row],[City]])</f>
        <v>Port Said</v>
      </c>
      <c r="AA256" s="8">
        <f>LEN(Table2[[#This Row],[PROPER]])</f>
        <v>15</v>
      </c>
      <c r="AB256" s="5">
        <f t="shared" ca="1" si="9"/>
        <v>45776</v>
      </c>
      <c r="AC256" s="5">
        <f t="shared" si="10"/>
        <v>45508</v>
      </c>
      <c r="AD256" s="25">
        <f t="shared" ca="1" si="11"/>
        <v>45776.278505671296</v>
      </c>
      <c r="AE256" s="26">
        <f>EOMONTH(Table2[[#This Row],[Date]],1)</f>
        <v>45565</v>
      </c>
      <c r="AF256" s="11">
        <f>DATEDIF(Table2[[#This Row],[Date]],Table2[[#This Row],[EOMONTH]], "d")</f>
        <v>57</v>
      </c>
      <c r="AH256">
        <v>4</v>
      </c>
      <c r="AI256">
        <v>8</v>
      </c>
      <c r="AJ256">
        <v>2024</v>
      </c>
    </row>
    <row r="257" spans="1:36" ht="33.75" customHeight="1" x14ac:dyDescent="0.3">
      <c r="A257" s="17" t="s">
        <v>569</v>
      </c>
      <c r="B257" s="26">
        <v>45387</v>
      </c>
      <c r="C257" s="5" t="s">
        <v>0</v>
      </c>
      <c r="D257" s="6" t="s">
        <v>570</v>
      </c>
      <c r="E257" s="7">
        <v>46</v>
      </c>
      <c r="F257" s="7" t="s">
        <v>43</v>
      </c>
      <c r="G257" s="7" t="s">
        <v>81</v>
      </c>
      <c r="H257" s="7" t="s">
        <v>51</v>
      </c>
      <c r="I257" s="7" t="str">
        <f>VLOOKUP(Table2[[#This Row],[Product]],Table4[#All],2,0)</f>
        <v>Formal Wear</v>
      </c>
      <c r="J257" s="7">
        <v>3</v>
      </c>
      <c r="K257" s="7">
        <v>582</v>
      </c>
      <c r="L257" s="7">
        <v>0.2</v>
      </c>
      <c r="M257" s="7" t="s">
        <v>33</v>
      </c>
      <c r="N257" s="8" t="s">
        <v>40</v>
      </c>
      <c r="O257" s="4" t="str">
        <f>HLOOKUP(Table2[[#This Row],[Product]],lookUp!$A$20:$K$21,2,0)</f>
        <v>Formal Wear</v>
      </c>
      <c r="P257" s="8" t="str">
        <f>_xlfn.XLOOKUP(Table2[[#This Row],[Product]],Table4[Product],Table4[Category])</f>
        <v>Formal Wear</v>
      </c>
      <c r="Q257" s="6" t="s">
        <v>570</v>
      </c>
      <c r="R257" s="32" t="str">
        <f>LEFT(Table2[[#This Row],[Full Name2]], 3)</f>
        <v>And</v>
      </c>
      <c r="S257" s="7" t="str">
        <f>RIGHT(Table2[[#This Row],[Full Name2]],3)</f>
        <v>ron</v>
      </c>
      <c r="T257" s="7" t="str">
        <f>MID(Table2[[#This Row],[Full Name2]],3,3)</f>
        <v>dre</v>
      </c>
      <c r="U257" s="7" t="str">
        <f>CONCATENATE(Table2[[#This Row],[Full Name2]]," - ",Table2[[#This Row],[Department]])</f>
        <v>Andrea Cameron - Women</v>
      </c>
      <c r="V257" s="7" t="str">
        <f>_xlfn.TEXTJOIN(",",TRUE,Table2[[#This Row],[LEFT]],Table2[[#This Row],[MID]],Table2[[#This Row],[RIGHT]])</f>
        <v>And,dre,ron</v>
      </c>
      <c r="W257" s="7" t="str">
        <f>UPPER(Table2[[#This Row],[MID]])</f>
        <v>DRE</v>
      </c>
      <c r="X257" s="7" t="str">
        <f>LOWER(Table2[[#This Row],[Full Name2]])</f>
        <v>andrea cameron</v>
      </c>
      <c r="Y257" s="7" t="str">
        <f>PROPER(Table2[[#This Row],[LOWER]])</f>
        <v>Andrea Cameron</v>
      </c>
      <c r="Z257" s="7" t="str">
        <f>TRIM(Table2[[#This Row],[City]])</f>
        <v>Asyut</v>
      </c>
      <c r="AA257" s="8">
        <f>LEN(Table2[[#This Row],[PROPER]])</f>
        <v>14</v>
      </c>
      <c r="AB257" s="5">
        <f t="shared" ca="1" si="9"/>
        <v>45776</v>
      </c>
      <c r="AC257" s="5">
        <f t="shared" si="10"/>
        <v>45387</v>
      </c>
      <c r="AD257" s="25">
        <f t="shared" ca="1" si="11"/>
        <v>45776.278505671296</v>
      </c>
      <c r="AE257" s="26">
        <f>EOMONTH(Table2[[#This Row],[Date]],1)</f>
        <v>45443</v>
      </c>
      <c r="AF257" s="11">
        <f>DATEDIF(Table2[[#This Row],[Date]],Table2[[#This Row],[EOMONTH]], "d")</f>
        <v>56</v>
      </c>
      <c r="AH257">
        <v>5</v>
      </c>
      <c r="AI257">
        <v>4</v>
      </c>
      <c r="AJ257">
        <v>2024</v>
      </c>
    </row>
    <row r="258" spans="1:36" ht="33.75" customHeight="1" x14ac:dyDescent="0.3">
      <c r="A258" s="17" t="s">
        <v>571</v>
      </c>
      <c r="B258" s="26">
        <v>45577</v>
      </c>
      <c r="C258" s="5" t="s">
        <v>5</v>
      </c>
      <c r="D258" s="6" t="s">
        <v>572</v>
      </c>
      <c r="E258" s="7">
        <v>48</v>
      </c>
      <c r="F258" s="7" t="s">
        <v>43</v>
      </c>
      <c r="G258" s="7" t="s">
        <v>103</v>
      </c>
      <c r="H258" s="7" t="s">
        <v>38</v>
      </c>
      <c r="I258" s="7" t="str">
        <f>VLOOKUP(Table2[[#This Row],[Product]],Table4[#All],2,0)</f>
        <v>Casual Wear</v>
      </c>
      <c r="J258" s="7">
        <v>2</v>
      </c>
      <c r="K258" s="7">
        <v>373</v>
      </c>
      <c r="L258" s="7">
        <v>0.15</v>
      </c>
      <c r="M258" s="7" t="s">
        <v>57</v>
      </c>
      <c r="N258" s="8" t="s">
        <v>40</v>
      </c>
      <c r="O258" s="4" t="str">
        <f>HLOOKUP(Table2[[#This Row],[Product]],lookUp!$A$20:$K$21,2,0)</f>
        <v>Casual Wear</v>
      </c>
      <c r="P258" s="8" t="str">
        <f>_xlfn.XLOOKUP(Table2[[#This Row],[Product]],Table4[Product],Table4[Category])</f>
        <v>Casual Wear</v>
      </c>
      <c r="Q258" s="6" t="s">
        <v>572</v>
      </c>
      <c r="R258" s="32" t="str">
        <f>LEFT(Table2[[#This Row],[Full Name2]], 3)</f>
        <v>Car</v>
      </c>
      <c r="S258" s="7" t="str">
        <f>RIGHT(Table2[[#This Row],[Full Name2]],3)</f>
        <v>son</v>
      </c>
      <c r="T258" s="7" t="str">
        <f>MID(Table2[[#This Row],[Full Name2]],3,3)</f>
        <v>rri</v>
      </c>
      <c r="U258" s="7" t="str">
        <f>CONCATENATE(Table2[[#This Row],[Full Name2]]," - ",Table2[[#This Row],[Department]])</f>
        <v>Carrie Swanson - Women</v>
      </c>
      <c r="V258" s="7" t="str">
        <f>_xlfn.TEXTJOIN(",",TRUE,Table2[[#This Row],[LEFT]],Table2[[#This Row],[MID]],Table2[[#This Row],[RIGHT]])</f>
        <v>Car,rri,son</v>
      </c>
      <c r="W258" s="7" t="str">
        <f>UPPER(Table2[[#This Row],[MID]])</f>
        <v>RRI</v>
      </c>
      <c r="X258" s="7" t="str">
        <f>LOWER(Table2[[#This Row],[Full Name2]])</f>
        <v>carrie swanson</v>
      </c>
      <c r="Y258" s="7" t="str">
        <f>PROPER(Table2[[#This Row],[LOWER]])</f>
        <v>Carrie Swanson</v>
      </c>
      <c r="Z258" s="7" t="str">
        <f>TRIM(Table2[[#This Row],[City]])</f>
        <v>Sharm El-Sheikh</v>
      </c>
      <c r="AA258" s="8">
        <f>LEN(Table2[[#This Row],[PROPER]])</f>
        <v>14</v>
      </c>
      <c r="AB258" s="5">
        <f t="shared" ca="1" si="9"/>
        <v>45776</v>
      </c>
      <c r="AC258" s="5">
        <f t="shared" si="10"/>
        <v>45577</v>
      </c>
      <c r="AD258" s="25">
        <f t="shared" ca="1" si="11"/>
        <v>45776.278505671296</v>
      </c>
      <c r="AE258" s="26">
        <f>EOMONTH(Table2[[#This Row],[Date]],1)</f>
        <v>45626</v>
      </c>
      <c r="AF258" s="11">
        <f>DATEDIF(Table2[[#This Row],[Date]],Table2[[#This Row],[EOMONTH]], "d")</f>
        <v>49</v>
      </c>
      <c r="AH258">
        <v>12</v>
      </c>
      <c r="AI258">
        <v>10</v>
      </c>
      <c r="AJ258">
        <v>2024</v>
      </c>
    </row>
    <row r="259" spans="1:36" ht="33.75" customHeight="1" x14ac:dyDescent="0.3">
      <c r="A259" s="17" t="s">
        <v>573</v>
      </c>
      <c r="B259" s="26">
        <v>45452</v>
      </c>
      <c r="C259" s="5" t="s">
        <v>1</v>
      </c>
      <c r="D259" s="6" t="s">
        <v>574</v>
      </c>
      <c r="E259" s="7">
        <v>35</v>
      </c>
      <c r="F259" s="7" t="s">
        <v>29</v>
      </c>
      <c r="G259" s="7" t="s">
        <v>44</v>
      </c>
      <c r="H259" s="7" t="s">
        <v>61</v>
      </c>
      <c r="I259" s="7" t="str">
        <f>VLOOKUP(Table2[[#This Row],[Product]],Table4[#All],2,0)</f>
        <v>Casual Wear</v>
      </c>
      <c r="J259" s="7">
        <v>1</v>
      </c>
      <c r="K259" s="7">
        <v>1133</v>
      </c>
      <c r="L259" s="7">
        <v>0.15</v>
      </c>
      <c r="M259" s="7" t="s">
        <v>47</v>
      </c>
      <c r="N259" s="8" t="s">
        <v>48</v>
      </c>
      <c r="O259" s="4" t="str">
        <f>HLOOKUP(Table2[[#This Row],[Product]],lookUp!$A$20:$K$21,2,0)</f>
        <v>Casual Wear</v>
      </c>
      <c r="P259" s="8" t="str">
        <f>_xlfn.XLOOKUP(Table2[[#This Row],[Product]],Table4[Product],Table4[Category])</f>
        <v>Casual Wear</v>
      </c>
      <c r="Q259" s="6" t="s">
        <v>574</v>
      </c>
      <c r="R259" s="32" t="str">
        <f>LEFT(Table2[[#This Row],[Full Name2]], 3)</f>
        <v>Tam</v>
      </c>
      <c r="S259" s="7" t="str">
        <f>RIGHT(Table2[[#This Row],[Full Name2]],3)</f>
        <v>all</v>
      </c>
      <c r="T259" s="7" t="str">
        <f>MID(Table2[[#This Row],[Full Name2]],3,3)</f>
        <v>mmy</v>
      </c>
      <c r="U259" s="7" t="str">
        <f>CONCATENATE(Table2[[#This Row],[Full Name2]]," - ",Table2[[#This Row],[Department]])</f>
        <v>Tammy Hall - Kids</v>
      </c>
      <c r="V259" s="7" t="str">
        <f>_xlfn.TEXTJOIN(",",TRUE,Table2[[#This Row],[LEFT]],Table2[[#This Row],[MID]],Table2[[#This Row],[RIGHT]])</f>
        <v>Tam,mmy,all</v>
      </c>
      <c r="W259" s="7" t="str">
        <f>UPPER(Table2[[#This Row],[MID]])</f>
        <v>MMY</v>
      </c>
      <c r="X259" s="7" t="str">
        <f>LOWER(Table2[[#This Row],[Full Name2]])</f>
        <v>tammy hall</v>
      </c>
      <c r="Y259" s="7" t="str">
        <f>PROPER(Table2[[#This Row],[LOWER]])</f>
        <v>Tammy Hall</v>
      </c>
      <c r="Z259" s="7" t="str">
        <f>TRIM(Table2[[#This Row],[City]])</f>
        <v>Alexandria</v>
      </c>
      <c r="AA259" s="8">
        <f>LEN(Table2[[#This Row],[PROPER]])</f>
        <v>10</v>
      </c>
      <c r="AB259" s="5">
        <f t="shared" ref="AB259:AB322" ca="1" si="12">TODAY()</f>
        <v>45776</v>
      </c>
      <c r="AC259" s="5">
        <f t="shared" ref="AC259:AC322" si="13">DATE(AJ259,AI259,AH259)</f>
        <v>45452</v>
      </c>
      <c r="AD259" s="25">
        <f t="shared" ref="AD259:AD322" ca="1" si="14">NOW()</f>
        <v>45776.278505671296</v>
      </c>
      <c r="AE259" s="26">
        <f>EOMONTH(Table2[[#This Row],[Date]],1)</f>
        <v>45504</v>
      </c>
      <c r="AF259" s="11">
        <f>DATEDIF(Table2[[#This Row],[Date]],Table2[[#This Row],[EOMONTH]], "d")</f>
        <v>52</v>
      </c>
      <c r="AH259">
        <v>9</v>
      </c>
      <c r="AI259">
        <v>6</v>
      </c>
      <c r="AJ259">
        <v>2024</v>
      </c>
    </row>
    <row r="260" spans="1:36" ht="33.75" customHeight="1" x14ac:dyDescent="0.3">
      <c r="A260" s="17" t="s">
        <v>575</v>
      </c>
      <c r="B260" s="26">
        <v>45529</v>
      </c>
      <c r="C260" s="5" t="s">
        <v>1</v>
      </c>
      <c r="D260" s="6" t="s">
        <v>576</v>
      </c>
      <c r="E260" s="7">
        <v>46</v>
      </c>
      <c r="F260" s="7" t="s">
        <v>29</v>
      </c>
      <c r="G260" s="7" t="s">
        <v>106</v>
      </c>
      <c r="H260" s="7" t="s">
        <v>31</v>
      </c>
      <c r="I260" s="7" t="str">
        <f>VLOOKUP(Table2[[#This Row],[Product]],Table4[#All],2,0)</f>
        <v>Winter Wear</v>
      </c>
      <c r="J260" s="7">
        <v>2</v>
      </c>
      <c r="K260" s="7">
        <v>517</v>
      </c>
      <c r="L260" s="7">
        <v>0.05</v>
      </c>
      <c r="M260" s="7" t="s">
        <v>47</v>
      </c>
      <c r="N260" s="8" t="s">
        <v>48</v>
      </c>
      <c r="O260" s="4" t="str">
        <f>HLOOKUP(Table2[[#This Row],[Product]],lookUp!$A$20:$K$21,2,0)</f>
        <v>Winter Wear</v>
      </c>
      <c r="P260" s="8" t="str">
        <f>_xlfn.XLOOKUP(Table2[[#This Row],[Product]],Table4[Product],Table4[Category])</f>
        <v>Winter Wear</v>
      </c>
      <c r="Q260" s="6" t="s">
        <v>576</v>
      </c>
      <c r="R260" s="32" t="str">
        <f>LEFT(Table2[[#This Row],[Full Name2]], 3)</f>
        <v>Kev</v>
      </c>
      <c r="S260" s="7" t="str">
        <f>RIGHT(Table2[[#This Row],[Full Name2]],3)</f>
        <v>ery</v>
      </c>
      <c r="T260" s="7" t="str">
        <f>MID(Table2[[#This Row],[Full Name2]],3,3)</f>
        <v>vin</v>
      </c>
      <c r="U260" s="7" t="str">
        <f>CONCATENATE(Table2[[#This Row],[Full Name2]]," - ",Table2[[#This Row],[Department]])</f>
        <v>Kevin Montgomery - Kids</v>
      </c>
      <c r="V260" s="7" t="str">
        <f>_xlfn.TEXTJOIN(",",TRUE,Table2[[#This Row],[LEFT]],Table2[[#This Row],[MID]],Table2[[#This Row],[RIGHT]])</f>
        <v>Kev,vin,ery</v>
      </c>
      <c r="W260" s="7" t="str">
        <f>UPPER(Table2[[#This Row],[MID]])</f>
        <v>VIN</v>
      </c>
      <c r="X260" s="7" t="str">
        <f>LOWER(Table2[[#This Row],[Full Name2]])</f>
        <v>kevin montgomery</v>
      </c>
      <c r="Y260" s="7" t="str">
        <f>PROPER(Table2[[#This Row],[LOWER]])</f>
        <v>Kevin Montgomery</v>
      </c>
      <c r="Z260" s="7" t="str">
        <f>TRIM(Table2[[#This Row],[City]])</f>
        <v>Giza</v>
      </c>
      <c r="AA260" s="8">
        <f>LEN(Table2[[#This Row],[PROPER]])</f>
        <v>16</v>
      </c>
      <c r="AB260" s="5">
        <f t="shared" ca="1" si="12"/>
        <v>45776</v>
      </c>
      <c r="AC260" s="5">
        <f t="shared" si="13"/>
        <v>45529</v>
      </c>
      <c r="AD260" s="25">
        <f t="shared" ca="1" si="14"/>
        <v>45776.278505671296</v>
      </c>
      <c r="AE260" s="26">
        <f>EOMONTH(Table2[[#This Row],[Date]],1)</f>
        <v>45565</v>
      </c>
      <c r="AF260" s="11">
        <f>DATEDIF(Table2[[#This Row],[Date]],Table2[[#This Row],[EOMONTH]], "d")</f>
        <v>36</v>
      </c>
      <c r="AH260">
        <v>25</v>
      </c>
      <c r="AI260">
        <v>8</v>
      </c>
      <c r="AJ260">
        <v>2024</v>
      </c>
    </row>
    <row r="261" spans="1:36" ht="33.75" customHeight="1" x14ac:dyDescent="0.3">
      <c r="A261" s="17" t="s">
        <v>577</v>
      </c>
      <c r="B261" s="26">
        <v>45575</v>
      </c>
      <c r="C261" s="5" t="s">
        <v>6</v>
      </c>
      <c r="D261" s="6" t="s">
        <v>578</v>
      </c>
      <c r="E261" s="7">
        <v>53</v>
      </c>
      <c r="F261" s="7" t="s">
        <v>29</v>
      </c>
      <c r="G261" s="7" t="s">
        <v>64</v>
      </c>
      <c r="H261" s="7" t="s">
        <v>38</v>
      </c>
      <c r="I261" s="7" t="str">
        <f>VLOOKUP(Table2[[#This Row],[Product]],Table4[#All],2,0)</f>
        <v>Casual Wear</v>
      </c>
      <c r="J261" s="7">
        <v>2</v>
      </c>
      <c r="K261" s="7">
        <v>712</v>
      </c>
      <c r="L261" s="7">
        <v>0.15</v>
      </c>
      <c r="M261" s="7" t="s">
        <v>33</v>
      </c>
      <c r="N261" s="8" t="s">
        <v>40</v>
      </c>
      <c r="O261" s="4" t="str">
        <f>HLOOKUP(Table2[[#This Row],[Product]],lookUp!$A$20:$K$21,2,0)</f>
        <v>Casual Wear</v>
      </c>
      <c r="P261" s="8" t="str">
        <f>_xlfn.XLOOKUP(Table2[[#This Row],[Product]],Table4[Product],Table4[Category])</f>
        <v>Casual Wear</v>
      </c>
      <c r="Q261" s="6" t="s">
        <v>578</v>
      </c>
      <c r="R261" s="32" t="str">
        <f>LEFT(Table2[[#This Row],[Full Name2]], 3)</f>
        <v>Che</v>
      </c>
      <c r="S261" s="7" t="str">
        <f>RIGHT(Table2[[#This Row],[Full Name2]],3)</f>
        <v>wis</v>
      </c>
      <c r="T261" s="7" t="str">
        <f>MID(Table2[[#This Row],[Full Name2]],3,3)</f>
        <v>els</v>
      </c>
      <c r="U261" s="7" t="str">
        <f>CONCATENATE(Table2[[#This Row],[Full Name2]]," - ",Table2[[#This Row],[Department]])</f>
        <v>Chelsea Lewis - Women</v>
      </c>
      <c r="V261" s="7" t="str">
        <f>_xlfn.TEXTJOIN(",",TRUE,Table2[[#This Row],[LEFT]],Table2[[#This Row],[MID]],Table2[[#This Row],[RIGHT]])</f>
        <v>Che,els,wis</v>
      </c>
      <c r="W261" s="7" t="str">
        <f>UPPER(Table2[[#This Row],[MID]])</f>
        <v>ELS</v>
      </c>
      <c r="X261" s="7" t="str">
        <f>LOWER(Table2[[#This Row],[Full Name2]])</f>
        <v>chelsea lewis</v>
      </c>
      <c r="Y261" s="7" t="str">
        <f>PROPER(Table2[[#This Row],[LOWER]])</f>
        <v>Chelsea Lewis</v>
      </c>
      <c r="Z261" s="7" t="str">
        <f>TRIM(Table2[[#This Row],[City]])</f>
        <v>Cairo</v>
      </c>
      <c r="AA261" s="8">
        <f>LEN(Table2[[#This Row],[PROPER]])</f>
        <v>13</v>
      </c>
      <c r="AB261" s="5">
        <f t="shared" ca="1" si="12"/>
        <v>45776</v>
      </c>
      <c r="AC261" s="5">
        <f t="shared" si="13"/>
        <v>45575</v>
      </c>
      <c r="AD261" s="25">
        <f t="shared" ca="1" si="14"/>
        <v>45776.278505671296</v>
      </c>
      <c r="AE261" s="26">
        <f>EOMONTH(Table2[[#This Row],[Date]],1)</f>
        <v>45626</v>
      </c>
      <c r="AF261" s="11">
        <f>DATEDIF(Table2[[#This Row],[Date]],Table2[[#This Row],[EOMONTH]], "d")</f>
        <v>51</v>
      </c>
      <c r="AH261">
        <v>10</v>
      </c>
      <c r="AI261">
        <v>10</v>
      </c>
      <c r="AJ261">
        <v>2024</v>
      </c>
    </row>
    <row r="262" spans="1:36" ht="33.75" customHeight="1" x14ac:dyDescent="0.3">
      <c r="A262" s="17" t="s">
        <v>579</v>
      </c>
      <c r="B262" s="26">
        <v>45693</v>
      </c>
      <c r="C262" s="5" t="s">
        <v>3</v>
      </c>
      <c r="D262" s="6" t="s">
        <v>580</v>
      </c>
      <c r="E262" s="7">
        <v>36</v>
      </c>
      <c r="F262" s="7" t="s">
        <v>29</v>
      </c>
      <c r="G262" s="7" t="s">
        <v>70</v>
      </c>
      <c r="H262" s="7" t="s">
        <v>55</v>
      </c>
      <c r="I262" s="7" t="str">
        <f>VLOOKUP(Table2[[#This Row],[Product]],Table4[#All],2,0)</f>
        <v>Summer Wear</v>
      </c>
      <c r="J262" s="7">
        <v>4</v>
      </c>
      <c r="K262" s="7">
        <v>239</v>
      </c>
      <c r="L262" s="7">
        <v>0.15</v>
      </c>
      <c r="M262" s="7" t="s">
        <v>47</v>
      </c>
      <c r="N262" s="8" t="s">
        <v>48</v>
      </c>
      <c r="O262" s="4" t="str">
        <f>HLOOKUP(Table2[[#This Row],[Product]],lookUp!$A$20:$K$21,2,0)</f>
        <v>Summer Wear</v>
      </c>
      <c r="P262" s="8" t="str">
        <f>_xlfn.XLOOKUP(Table2[[#This Row],[Product]],Table4[Product],Table4[Category])</f>
        <v>Summer Wear</v>
      </c>
      <c r="Q262" s="6" t="s">
        <v>580</v>
      </c>
      <c r="R262" s="32" t="str">
        <f>LEFT(Table2[[#This Row],[Full Name2]], 3)</f>
        <v>Eri</v>
      </c>
      <c r="S262" s="7" t="str">
        <f>RIGHT(Table2[[#This Row],[Full Name2]],3)</f>
        <v>son</v>
      </c>
      <c r="T262" s="7" t="str">
        <f>MID(Table2[[#This Row],[Full Name2]],3,3)</f>
        <v xml:space="preserve">ic </v>
      </c>
      <c r="U262" s="7" t="str">
        <f>CONCATENATE(Table2[[#This Row],[Full Name2]]," - ",Table2[[#This Row],[Department]])</f>
        <v>Eric Jackson - Kids</v>
      </c>
      <c r="V262" s="7" t="str">
        <f>_xlfn.TEXTJOIN(",",TRUE,Table2[[#This Row],[LEFT]],Table2[[#This Row],[MID]],Table2[[#This Row],[RIGHT]])</f>
        <v>Eri,ic ,son</v>
      </c>
      <c r="W262" s="7" t="str">
        <f>UPPER(Table2[[#This Row],[MID]])</f>
        <v xml:space="preserve">IC </v>
      </c>
      <c r="X262" s="7" t="str">
        <f>LOWER(Table2[[#This Row],[Full Name2]])</f>
        <v>eric jackson</v>
      </c>
      <c r="Y262" s="7" t="str">
        <f>PROPER(Table2[[#This Row],[LOWER]])</f>
        <v>Eric Jackson</v>
      </c>
      <c r="Z262" s="7" t="str">
        <f>TRIM(Table2[[#This Row],[City]])</f>
        <v>Luxor</v>
      </c>
      <c r="AA262" s="8">
        <f>LEN(Table2[[#This Row],[PROPER]])</f>
        <v>12</v>
      </c>
      <c r="AB262" s="5">
        <f t="shared" ca="1" si="12"/>
        <v>45776</v>
      </c>
      <c r="AC262" s="5">
        <f t="shared" si="13"/>
        <v>45693</v>
      </c>
      <c r="AD262" s="25">
        <f t="shared" ca="1" si="14"/>
        <v>45776.278505671296</v>
      </c>
      <c r="AE262" s="26">
        <f>EOMONTH(Table2[[#This Row],[Date]],1)</f>
        <v>45747</v>
      </c>
      <c r="AF262" s="11">
        <f>DATEDIF(Table2[[#This Row],[Date]],Table2[[#This Row],[EOMONTH]], "d")</f>
        <v>54</v>
      </c>
      <c r="AH262">
        <v>5</v>
      </c>
      <c r="AI262">
        <v>2</v>
      </c>
      <c r="AJ262">
        <v>2025</v>
      </c>
    </row>
    <row r="263" spans="1:36" ht="33.75" customHeight="1" x14ac:dyDescent="0.3">
      <c r="A263" s="17" t="s">
        <v>581</v>
      </c>
      <c r="B263" s="26">
        <v>45389</v>
      </c>
      <c r="C263" s="5" t="s">
        <v>1</v>
      </c>
      <c r="D263" s="6" t="s">
        <v>582</v>
      </c>
      <c r="E263" s="7">
        <v>24</v>
      </c>
      <c r="F263" s="7" t="s">
        <v>43</v>
      </c>
      <c r="G263" s="7" t="s">
        <v>106</v>
      </c>
      <c r="H263" s="7" t="s">
        <v>31</v>
      </c>
      <c r="I263" s="7" t="str">
        <f>VLOOKUP(Table2[[#This Row],[Product]],Table4[#All],2,0)</f>
        <v>Winter Wear</v>
      </c>
      <c r="J263" s="7">
        <v>1</v>
      </c>
      <c r="K263" s="7">
        <v>542</v>
      </c>
      <c r="L263" s="7">
        <v>0.2</v>
      </c>
      <c r="M263" s="7" t="s">
        <v>33</v>
      </c>
      <c r="N263" s="8" t="s">
        <v>40</v>
      </c>
      <c r="O263" s="4" t="str">
        <f>HLOOKUP(Table2[[#This Row],[Product]],lookUp!$A$20:$K$21,2,0)</f>
        <v>Winter Wear</v>
      </c>
      <c r="P263" s="8" t="str">
        <f>_xlfn.XLOOKUP(Table2[[#This Row],[Product]],Table4[Product],Table4[Category])</f>
        <v>Winter Wear</v>
      </c>
      <c r="Q263" s="6" t="s">
        <v>582</v>
      </c>
      <c r="R263" s="32" t="str">
        <f>LEFT(Table2[[#This Row],[Full Name2]], 3)</f>
        <v>Jos</v>
      </c>
      <c r="S263" s="7" t="str">
        <f>RIGHT(Table2[[#This Row],[Full Name2]],3)</f>
        <v>ers</v>
      </c>
      <c r="T263" s="7" t="str">
        <f>MID(Table2[[#This Row],[Full Name2]],3,3)</f>
        <v>shu</v>
      </c>
      <c r="U263" s="7" t="str">
        <f>CONCATENATE(Table2[[#This Row],[Full Name2]]," - ",Table2[[#This Row],[Department]])</f>
        <v>Joshua Summers - Women</v>
      </c>
      <c r="V263" s="7" t="str">
        <f>_xlfn.TEXTJOIN(",",TRUE,Table2[[#This Row],[LEFT]],Table2[[#This Row],[MID]],Table2[[#This Row],[RIGHT]])</f>
        <v>Jos,shu,ers</v>
      </c>
      <c r="W263" s="7" t="str">
        <f>UPPER(Table2[[#This Row],[MID]])</f>
        <v>SHU</v>
      </c>
      <c r="X263" s="7" t="str">
        <f>LOWER(Table2[[#This Row],[Full Name2]])</f>
        <v>joshua summers</v>
      </c>
      <c r="Y263" s="7" t="str">
        <f>PROPER(Table2[[#This Row],[LOWER]])</f>
        <v>Joshua Summers</v>
      </c>
      <c r="Z263" s="7" t="str">
        <f>TRIM(Table2[[#This Row],[City]])</f>
        <v>Giza</v>
      </c>
      <c r="AA263" s="8">
        <f>LEN(Table2[[#This Row],[PROPER]])</f>
        <v>14</v>
      </c>
      <c r="AB263" s="5">
        <f t="shared" ca="1" si="12"/>
        <v>45776</v>
      </c>
      <c r="AC263" s="5">
        <f t="shared" si="13"/>
        <v>45389</v>
      </c>
      <c r="AD263" s="25">
        <f t="shared" ca="1" si="14"/>
        <v>45776.278505671296</v>
      </c>
      <c r="AE263" s="26">
        <f>EOMONTH(Table2[[#This Row],[Date]],1)</f>
        <v>45443</v>
      </c>
      <c r="AF263" s="11">
        <f>DATEDIF(Table2[[#This Row],[Date]],Table2[[#This Row],[EOMONTH]], "d")</f>
        <v>54</v>
      </c>
      <c r="AH263">
        <v>7</v>
      </c>
      <c r="AI263">
        <v>4</v>
      </c>
      <c r="AJ263">
        <v>2024</v>
      </c>
    </row>
    <row r="264" spans="1:36" ht="33.75" customHeight="1" x14ac:dyDescent="0.3">
      <c r="A264" s="17" t="s">
        <v>583</v>
      </c>
      <c r="B264" s="26">
        <v>45478</v>
      </c>
      <c r="C264" s="5" t="s">
        <v>0</v>
      </c>
      <c r="D264" s="6" t="s">
        <v>584</v>
      </c>
      <c r="E264" s="7">
        <v>20</v>
      </c>
      <c r="F264" s="7" t="s">
        <v>29</v>
      </c>
      <c r="G264" s="7" t="s">
        <v>30</v>
      </c>
      <c r="H264" s="7" t="s">
        <v>55</v>
      </c>
      <c r="I264" s="7" t="str">
        <f>VLOOKUP(Table2[[#This Row],[Product]],Table4[#All],2,0)</f>
        <v>Summer Wear</v>
      </c>
      <c r="J264" s="7">
        <v>5</v>
      </c>
      <c r="K264" s="7">
        <v>647</v>
      </c>
      <c r="L264" s="7">
        <v>0</v>
      </c>
      <c r="M264" s="7" t="s">
        <v>47</v>
      </c>
      <c r="N264" s="8" t="s">
        <v>48</v>
      </c>
      <c r="O264" s="4" t="str">
        <f>HLOOKUP(Table2[[#This Row],[Product]],lookUp!$A$20:$K$21,2,0)</f>
        <v>Summer Wear</v>
      </c>
      <c r="P264" s="8" t="str">
        <f>_xlfn.XLOOKUP(Table2[[#This Row],[Product]],Table4[Product],Table4[Category])</f>
        <v>Summer Wear</v>
      </c>
      <c r="Q264" s="6" t="s">
        <v>584</v>
      </c>
      <c r="R264" s="32" t="str">
        <f>LEFT(Table2[[#This Row],[Full Name2]], 3)</f>
        <v>Dan</v>
      </c>
      <c r="S264" s="7" t="str">
        <f>RIGHT(Table2[[#This Row],[Full Name2]],3)</f>
        <v>ier</v>
      </c>
      <c r="T264" s="7" t="str">
        <f>MID(Table2[[#This Row],[Full Name2]],3,3)</f>
        <v>nie</v>
      </c>
      <c r="U264" s="7" t="str">
        <f>CONCATENATE(Table2[[#This Row],[Full Name2]]," - ",Table2[[#This Row],[Department]])</f>
        <v>Danielle Collier - Kids</v>
      </c>
      <c r="V264" s="7" t="str">
        <f>_xlfn.TEXTJOIN(",",TRUE,Table2[[#This Row],[LEFT]],Table2[[#This Row],[MID]],Table2[[#This Row],[RIGHT]])</f>
        <v>Dan,nie,ier</v>
      </c>
      <c r="W264" s="7" t="str">
        <f>UPPER(Table2[[#This Row],[MID]])</f>
        <v>NIE</v>
      </c>
      <c r="X264" s="7" t="str">
        <f>LOWER(Table2[[#This Row],[Full Name2]])</f>
        <v>danielle collier</v>
      </c>
      <c r="Y264" s="7" t="str">
        <f>PROPER(Table2[[#This Row],[LOWER]])</f>
        <v>Danielle Collier</v>
      </c>
      <c r="Z264" s="7" t="str">
        <f>TRIM(Table2[[#This Row],[City]])</f>
        <v>Mansoura</v>
      </c>
      <c r="AA264" s="8">
        <f>LEN(Table2[[#This Row],[PROPER]])</f>
        <v>16</v>
      </c>
      <c r="AB264" s="5">
        <f t="shared" ca="1" si="12"/>
        <v>45776</v>
      </c>
      <c r="AC264" s="5">
        <f t="shared" si="13"/>
        <v>45478</v>
      </c>
      <c r="AD264" s="25">
        <f t="shared" ca="1" si="14"/>
        <v>45776.278505671296</v>
      </c>
      <c r="AE264" s="26">
        <f>EOMONTH(Table2[[#This Row],[Date]],1)</f>
        <v>45535</v>
      </c>
      <c r="AF264" s="11">
        <f>DATEDIF(Table2[[#This Row],[Date]],Table2[[#This Row],[EOMONTH]], "d")</f>
        <v>57</v>
      </c>
      <c r="AH264">
        <v>5</v>
      </c>
      <c r="AI264">
        <v>7</v>
      </c>
      <c r="AJ264">
        <v>2024</v>
      </c>
    </row>
    <row r="265" spans="1:36" ht="33.75" customHeight="1" x14ac:dyDescent="0.3">
      <c r="A265" s="17" t="s">
        <v>585</v>
      </c>
      <c r="B265" s="26">
        <v>45515</v>
      </c>
      <c r="C265" s="5" t="s">
        <v>1</v>
      </c>
      <c r="D265" s="6" t="s">
        <v>586</v>
      </c>
      <c r="E265" s="7">
        <v>29</v>
      </c>
      <c r="F265" s="7" t="s">
        <v>43</v>
      </c>
      <c r="G265" s="7" t="s">
        <v>60</v>
      </c>
      <c r="H265" s="7" t="s">
        <v>38</v>
      </c>
      <c r="I265" s="7" t="str">
        <f>VLOOKUP(Table2[[#This Row],[Product]],Table4[#All],2,0)</f>
        <v>Casual Wear</v>
      </c>
      <c r="J265" s="7">
        <v>1</v>
      </c>
      <c r="K265" s="7">
        <v>708</v>
      </c>
      <c r="L265" s="7">
        <v>0.2</v>
      </c>
      <c r="M265" s="7" t="s">
        <v>57</v>
      </c>
      <c r="N265" s="8" t="s">
        <v>34</v>
      </c>
      <c r="O265" s="4" t="str">
        <f>HLOOKUP(Table2[[#This Row],[Product]],lookUp!$A$20:$K$21,2,0)</f>
        <v>Casual Wear</v>
      </c>
      <c r="P265" s="8" t="str">
        <f>_xlfn.XLOOKUP(Table2[[#This Row],[Product]],Table4[Product],Table4[Category])</f>
        <v>Casual Wear</v>
      </c>
      <c r="Q265" s="6" t="s">
        <v>586</v>
      </c>
      <c r="R265" s="32" t="str">
        <f>LEFT(Table2[[#This Row],[Full Name2]], 3)</f>
        <v>Mic</v>
      </c>
      <c r="S265" s="7" t="str">
        <f>RIGHT(Table2[[#This Row],[Full Name2]],3)</f>
        <v>ler</v>
      </c>
      <c r="T265" s="7" t="str">
        <f>MID(Table2[[#This Row],[Full Name2]],3,3)</f>
        <v>cha</v>
      </c>
      <c r="U265" s="7" t="str">
        <f>CONCATENATE(Table2[[#This Row],[Full Name2]]," - ",Table2[[#This Row],[Department]])</f>
        <v>Michael Chandler - Men</v>
      </c>
      <c r="V265" s="7" t="str">
        <f>_xlfn.TEXTJOIN(",",TRUE,Table2[[#This Row],[LEFT]],Table2[[#This Row],[MID]],Table2[[#This Row],[RIGHT]])</f>
        <v>Mic,cha,ler</v>
      </c>
      <c r="W265" s="7" t="str">
        <f>UPPER(Table2[[#This Row],[MID]])</f>
        <v>CHA</v>
      </c>
      <c r="X265" s="7" t="str">
        <f>LOWER(Table2[[#This Row],[Full Name2]])</f>
        <v>michael chandler</v>
      </c>
      <c r="Y265" s="7" t="str">
        <f>PROPER(Table2[[#This Row],[LOWER]])</f>
        <v>Michael Chandler</v>
      </c>
      <c r="Z265" s="7" t="str">
        <f>TRIM(Table2[[#This Row],[City]])</f>
        <v>Port Said</v>
      </c>
      <c r="AA265" s="8">
        <f>LEN(Table2[[#This Row],[PROPER]])</f>
        <v>16</v>
      </c>
      <c r="AB265" s="5">
        <f t="shared" ca="1" si="12"/>
        <v>45776</v>
      </c>
      <c r="AC265" s="5">
        <f t="shared" si="13"/>
        <v>45515</v>
      </c>
      <c r="AD265" s="25">
        <f t="shared" ca="1" si="14"/>
        <v>45776.278505671296</v>
      </c>
      <c r="AE265" s="26">
        <f>EOMONTH(Table2[[#This Row],[Date]],1)</f>
        <v>45565</v>
      </c>
      <c r="AF265" s="11">
        <f>DATEDIF(Table2[[#This Row],[Date]],Table2[[#This Row],[EOMONTH]], "d")</f>
        <v>50</v>
      </c>
      <c r="AH265">
        <v>11</v>
      </c>
      <c r="AI265">
        <v>8</v>
      </c>
      <c r="AJ265">
        <v>2024</v>
      </c>
    </row>
    <row r="266" spans="1:36" ht="33.75" customHeight="1" x14ac:dyDescent="0.3">
      <c r="A266" s="17" t="s">
        <v>587</v>
      </c>
      <c r="B266" s="26">
        <v>45522</v>
      </c>
      <c r="C266" s="5" t="s">
        <v>1</v>
      </c>
      <c r="D266" s="6" t="s">
        <v>588</v>
      </c>
      <c r="E266" s="7">
        <v>43</v>
      </c>
      <c r="F266" s="7" t="s">
        <v>29</v>
      </c>
      <c r="G266" s="7" t="s">
        <v>106</v>
      </c>
      <c r="H266" s="7" t="s">
        <v>31</v>
      </c>
      <c r="I266" s="7" t="str">
        <f>VLOOKUP(Table2[[#This Row],[Product]],Table4[#All],2,0)</f>
        <v>Winter Wear</v>
      </c>
      <c r="J266" s="7">
        <v>4</v>
      </c>
      <c r="K266" s="7">
        <v>1119</v>
      </c>
      <c r="L266" s="7">
        <v>0.2</v>
      </c>
      <c r="M266" s="7" t="s">
        <v>47</v>
      </c>
      <c r="N266" s="8" t="s">
        <v>34</v>
      </c>
      <c r="O266" s="4" t="str">
        <f>HLOOKUP(Table2[[#This Row],[Product]],lookUp!$A$20:$K$21,2,0)</f>
        <v>Winter Wear</v>
      </c>
      <c r="P266" s="8" t="str">
        <f>_xlfn.XLOOKUP(Table2[[#This Row],[Product]],Table4[Product],Table4[Category])</f>
        <v>Winter Wear</v>
      </c>
      <c r="Q266" s="6" t="s">
        <v>588</v>
      </c>
      <c r="R266" s="32" t="str">
        <f>LEFT(Table2[[#This Row],[Full Name2]], 3)</f>
        <v>Bri</v>
      </c>
      <c r="S266" s="7" t="str">
        <f>RIGHT(Table2[[#This Row],[Full Name2]],3)</f>
        <v>can</v>
      </c>
      <c r="T266" s="7" t="str">
        <f>MID(Table2[[#This Row],[Full Name2]],3,3)</f>
        <v>itt</v>
      </c>
      <c r="U266" s="7" t="str">
        <f>CONCATENATE(Table2[[#This Row],[Full Name2]]," - ",Table2[[#This Row],[Department]])</f>
        <v>Brittney Duncan - Men</v>
      </c>
      <c r="V266" s="7" t="str">
        <f>_xlfn.TEXTJOIN(",",TRUE,Table2[[#This Row],[LEFT]],Table2[[#This Row],[MID]],Table2[[#This Row],[RIGHT]])</f>
        <v>Bri,itt,can</v>
      </c>
      <c r="W266" s="7" t="str">
        <f>UPPER(Table2[[#This Row],[MID]])</f>
        <v>ITT</v>
      </c>
      <c r="X266" s="7" t="str">
        <f>LOWER(Table2[[#This Row],[Full Name2]])</f>
        <v>brittney duncan</v>
      </c>
      <c r="Y266" s="7" t="str">
        <f>PROPER(Table2[[#This Row],[LOWER]])</f>
        <v>Brittney Duncan</v>
      </c>
      <c r="Z266" s="7" t="str">
        <f>TRIM(Table2[[#This Row],[City]])</f>
        <v>Giza</v>
      </c>
      <c r="AA266" s="8">
        <f>LEN(Table2[[#This Row],[PROPER]])</f>
        <v>15</v>
      </c>
      <c r="AB266" s="5">
        <f t="shared" ca="1" si="12"/>
        <v>45776</v>
      </c>
      <c r="AC266" s="5">
        <f t="shared" si="13"/>
        <v>45522</v>
      </c>
      <c r="AD266" s="25">
        <f t="shared" ca="1" si="14"/>
        <v>45776.278505671296</v>
      </c>
      <c r="AE266" s="26">
        <f>EOMONTH(Table2[[#This Row],[Date]],1)</f>
        <v>45565</v>
      </c>
      <c r="AF266" s="11">
        <f>DATEDIF(Table2[[#This Row],[Date]],Table2[[#This Row],[EOMONTH]], "d")</f>
        <v>43</v>
      </c>
      <c r="AH266">
        <v>18</v>
      </c>
      <c r="AI266">
        <v>8</v>
      </c>
      <c r="AJ266">
        <v>2024</v>
      </c>
    </row>
    <row r="267" spans="1:36" ht="33.75" customHeight="1" x14ac:dyDescent="0.3">
      <c r="A267" s="17" t="s">
        <v>589</v>
      </c>
      <c r="B267" s="26">
        <v>45412</v>
      </c>
      <c r="C267" s="5" t="s">
        <v>2</v>
      </c>
      <c r="D267" s="6" t="s">
        <v>590</v>
      </c>
      <c r="E267" s="7">
        <v>41</v>
      </c>
      <c r="F267" s="7" t="s">
        <v>43</v>
      </c>
      <c r="G267" s="7" t="s">
        <v>70</v>
      </c>
      <c r="H267" s="7" t="s">
        <v>65</v>
      </c>
      <c r="I267" s="7" t="str">
        <f>VLOOKUP(Table2[[#This Row],[Product]],Table4[#All],2,0)</f>
        <v>Sportswear</v>
      </c>
      <c r="J267" s="7">
        <v>1</v>
      </c>
      <c r="K267" s="7">
        <v>1090</v>
      </c>
      <c r="L267" s="7">
        <v>0.2</v>
      </c>
      <c r="M267" s="7" t="s">
        <v>47</v>
      </c>
      <c r="N267" s="8" t="s">
        <v>34</v>
      </c>
      <c r="O267" s="4" t="str">
        <f>HLOOKUP(Table2[[#This Row],[Product]],lookUp!$A$20:$K$21,2,0)</f>
        <v>Sportswear</v>
      </c>
      <c r="P267" s="8" t="str">
        <f>_xlfn.XLOOKUP(Table2[[#This Row],[Product]],Table4[Product],Table4[Category])</f>
        <v>Sportswear</v>
      </c>
      <c r="Q267" s="6" t="s">
        <v>590</v>
      </c>
      <c r="R267" s="32" t="str">
        <f>LEFT(Table2[[#This Row],[Full Name2]], 3)</f>
        <v>Mic</v>
      </c>
      <c r="S267" s="7" t="str">
        <f>RIGHT(Table2[[#This Row],[Full Name2]],3)</f>
        <v>ite</v>
      </c>
      <c r="T267" s="7" t="str">
        <f>MID(Table2[[#This Row],[Full Name2]],3,3)</f>
        <v>cha</v>
      </c>
      <c r="U267" s="7" t="str">
        <f>CONCATENATE(Table2[[#This Row],[Full Name2]]," - ",Table2[[#This Row],[Department]])</f>
        <v>Michael White - Men</v>
      </c>
      <c r="V267" s="7" t="str">
        <f>_xlfn.TEXTJOIN(",",TRUE,Table2[[#This Row],[LEFT]],Table2[[#This Row],[MID]],Table2[[#This Row],[RIGHT]])</f>
        <v>Mic,cha,ite</v>
      </c>
      <c r="W267" s="7" t="str">
        <f>UPPER(Table2[[#This Row],[MID]])</f>
        <v>CHA</v>
      </c>
      <c r="X267" s="7" t="str">
        <f>LOWER(Table2[[#This Row],[Full Name2]])</f>
        <v>michael white</v>
      </c>
      <c r="Y267" s="7" t="str">
        <f>PROPER(Table2[[#This Row],[LOWER]])</f>
        <v>Michael White</v>
      </c>
      <c r="Z267" s="7" t="str">
        <f>TRIM(Table2[[#This Row],[City]])</f>
        <v>Luxor</v>
      </c>
      <c r="AA267" s="8">
        <f>LEN(Table2[[#This Row],[PROPER]])</f>
        <v>13</v>
      </c>
      <c r="AB267" s="5">
        <f t="shared" ca="1" si="12"/>
        <v>45776</v>
      </c>
      <c r="AC267" s="5">
        <f t="shared" si="13"/>
        <v>45412</v>
      </c>
      <c r="AD267" s="25">
        <f t="shared" ca="1" si="14"/>
        <v>45776.278505671296</v>
      </c>
      <c r="AE267" s="26">
        <f>EOMONTH(Table2[[#This Row],[Date]],1)</f>
        <v>45443</v>
      </c>
      <c r="AF267" s="11">
        <f>DATEDIF(Table2[[#This Row],[Date]],Table2[[#This Row],[EOMONTH]], "d")</f>
        <v>31</v>
      </c>
      <c r="AH267">
        <v>30</v>
      </c>
      <c r="AI267">
        <v>4</v>
      </c>
      <c r="AJ267">
        <v>2024</v>
      </c>
    </row>
    <row r="268" spans="1:36" ht="33.75" customHeight="1" x14ac:dyDescent="0.3">
      <c r="A268" s="17" t="s">
        <v>591</v>
      </c>
      <c r="B268" s="26">
        <v>45669</v>
      </c>
      <c r="C268" s="5" t="s">
        <v>1</v>
      </c>
      <c r="D268" s="6" t="s">
        <v>592</v>
      </c>
      <c r="E268" s="7">
        <v>44</v>
      </c>
      <c r="F268" s="7" t="s">
        <v>43</v>
      </c>
      <c r="G268" s="7" t="s">
        <v>30</v>
      </c>
      <c r="H268" s="7" t="s">
        <v>51</v>
      </c>
      <c r="I268" s="7" t="str">
        <f>VLOOKUP(Table2[[#This Row],[Product]],Table4[#All],2,0)</f>
        <v>Formal Wear</v>
      </c>
      <c r="J268" s="7">
        <v>5</v>
      </c>
      <c r="K268" s="7">
        <v>946</v>
      </c>
      <c r="L268" s="7">
        <v>0.05</v>
      </c>
      <c r="M268" s="7" t="s">
        <v>47</v>
      </c>
      <c r="N268" s="8" t="s">
        <v>40</v>
      </c>
      <c r="O268" s="4" t="str">
        <f>HLOOKUP(Table2[[#This Row],[Product]],lookUp!$A$20:$K$21,2,0)</f>
        <v>Formal Wear</v>
      </c>
      <c r="P268" s="8" t="str">
        <f>_xlfn.XLOOKUP(Table2[[#This Row],[Product]],Table4[Product],Table4[Category])</f>
        <v>Formal Wear</v>
      </c>
      <c r="Q268" s="6" t="s">
        <v>592</v>
      </c>
      <c r="R268" s="32" t="str">
        <f>LEFT(Table2[[#This Row],[Full Name2]], 3)</f>
        <v>Ken</v>
      </c>
      <c r="S268" s="7" t="str">
        <f>RIGHT(Table2[[#This Row],[Full Name2]],3)</f>
        <v>hez</v>
      </c>
      <c r="T268" s="7" t="str">
        <f>MID(Table2[[#This Row],[Full Name2]],3,3)</f>
        <v>nne</v>
      </c>
      <c r="U268" s="7" t="str">
        <f>CONCATENATE(Table2[[#This Row],[Full Name2]]," - ",Table2[[#This Row],[Department]])</f>
        <v>Kenneth Sanchez - Women</v>
      </c>
      <c r="V268" s="7" t="str">
        <f>_xlfn.TEXTJOIN(",",TRUE,Table2[[#This Row],[LEFT]],Table2[[#This Row],[MID]],Table2[[#This Row],[RIGHT]])</f>
        <v>Ken,nne,hez</v>
      </c>
      <c r="W268" s="7" t="str">
        <f>UPPER(Table2[[#This Row],[MID]])</f>
        <v>NNE</v>
      </c>
      <c r="X268" s="7" t="str">
        <f>LOWER(Table2[[#This Row],[Full Name2]])</f>
        <v>kenneth sanchez</v>
      </c>
      <c r="Y268" s="7" t="str">
        <f>PROPER(Table2[[#This Row],[LOWER]])</f>
        <v>Kenneth Sanchez</v>
      </c>
      <c r="Z268" s="7" t="str">
        <f>TRIM(Table2[[#This Row],[City]])</f>
        <v>Mansoura</v>
      </c>
      <c r="AA268" s="8">
        <f>LEN(Table2[[#This Row],[PROPER]])</f>
        <v>15</v>
      </c>
      <c r="AB268" s="5">
        <f t="shared" ca="1" si="12"/>
        <v>45776</v>
      </c>
      <c r="AC268" s="5">
        <f t="shared" si="13"/>
        <v>45669</v>
      </c>
      <c r="AD268" s="25">
        <f t="shared" ca="1" si="14"/>
        <v>45776.278505671296</v>
      </c>
      <c r="AE268" s="26">
        <f>EOMONTH(Table2[[#This Row],[Date]],1)</f>
        <v>45716</v>
      </c>
      <c r="AF268" s="11">
        <f>DATEDIF(Table2[[#This Row],[Date]],Table2[[#This Row],[EOMONTH]], "d")</f>
        <v>47</v>
      </c>
      <c r="AH268">
        <v>12</v>
      </c>
      <c r="AI268">
        <v>1</v>
      </c>
      <c r="AJ268">
        <v>2025</v>
      </c>
    </row>
    <row r="269" spans="1:36" ht="33.75" customHeight="1" x14ac:dyDescent="0.3">
      <c r="A269" s="17" t="s">
        <v>593</v>
      </c>
      <c r="B269" s="26">
        <v>45383</v>
      </c>
      <c r="C269" s="5" t="s">
        <v>4</v>
      </c>
      <c r="D269" s="6" t="s">
        <v>594</v>
      </c>
      <c r="E269" s="7">
        <v>30</v>
      </c>
      <c r="F269" s="7" t="s">
        <v>43</v>
      </c>
      <c r="G269" s="7" t="s">
        <v>73</v>
      </c>
      <c r="H269" s="7" t="s">
        <v>38</v>
      </c>
      <c r="I269" s="7" t="str">
        <f>VLOOKUP(Table2[[#This Row],[Product]],Table4[#All],2,0)</f>
        <v>Casual Wear</v>
      </c>
      <c r="J269" s="7">
        <v>2</v>
      </c>
      <c r="K269" s="7">
        <v>1047</v>
      </c>
      <c r="L269" s="7">
        <v>0.15</v>
      </c>
      <c r="M269" s="7" t="s">
        <v>47</v>
      </c>
      <c r="N269" s="8" t="s">
        <v>48</v>
      </c>
      <c r="O269" s="4" t="str">
        <f>HLOOKUP(Table2[[#This Row],[Product]],lookUp!$A$20:$K$21,2,0)</f>
        <v>Casual Wear</v>
      </c>
      <c r="P269" s="8" t="str">
        <f>_xlfn.XLOOKUP(Table2[[#This Row],[Product]],Table4[Product],Table4[Category])</f>
        <v>Casual Wear</v>
      </c>
      <c r="Q269" s="6" t="s">
        <v>594</v>
      </c>
      <c r="R269" s="32" t="str">
        <f>LEFT(Table2[[#This Row],[Full Name2]], 3)</f>
        <v>Ian</v>
      </c>
      <c r="S269" s="7" t="str">
        <f>RIGHT(Table2[[#This Row],[Full Name2]],3)</f>
        <v>all</v>
      </c>
      <c r="T269" s="7" t="str">
        <f>MID(Table2[[#This Row],[Full Name2]],3,3)</f>
        <v>n M</v>
      </c>
      <c r="U269" s="7" t="str">
        <f>CONCATENATE(Table2[[#This Row],[Full Name2]]," - ",Table2[[#This Row],[Department]])</f>
        <v>Ian Marshall - Kids</v>
      </c>
      <c r="V269" s="7" t="str">
        <f>_xlfn.TEXTJOIN(",",TRUE,Table2[[#This Row],[LEFT]],Table2[[#This Row],[MID]],Table2[[#This Row],[RIGHT]])</f>
        <v>Ian,n M,all</v>
      </c>
      <c r="W269" s="7" t="str">
        <f>UPPER(Table2[[#This Row],[MID]])</f>
        <v>N M</v>
      </c>
      <c r="X269" s="7" t="str">
        <f>LOWER(Table2[[#This Row],[Full Name2]])</f>
        <v>ian marshall</v>
      </c>
      <c r="Y269" s="7" t="str">
        <f>PROPER(Table2[[#This Row],[LOWER]])</f>
        <v>Ian Marshall</v>
      </c>
      <c r="Z269" s="7" t="str">
        <f>TRIM(Table2[[#This Row],[City]])</f>
        <v>Tanta</v>
      </c>
      <c r="AA269" s="8">
        <f>LEN(Table2[[#This Row],[PROPER]])</f>
        <v>12</v>
      </c>
      <c r="AB269" s="5">
        <f t="shared" ca="1" si="12"/>
        <v>45776</v>
      </c>
      <c r="AC269" s="5">
        <f t="shared" si="13"/>
        <v>45383</v>
      </c>
      <c r="AD269" s="25">
        <f t="shared" ca="1" si="14"/>
        <v>45776.278505671296</v>
      </c>
      <c r="AE269" s="26">
        <f>EOMONTH(Table2[[#This Row],[Date]],1)</f>
        <v>45443</v>
      </c>
      <c r="AF269" s="11">
        <f>DATEDIF(Table2[[#This Row],[Date]],Table2[[#This Row],[EOMONTH]], "d")</f>
        <v>60</v>
      </c>
      <c r="AH269">
        <v>1</v>
      </c>
      <c r="AI269">
        <v>4</v>
      </c>
      <c r="AJ269">
        <v>2024</v>
      </c>
    </row>
    <row r="270" spans="1:36" ht="33.75" customHeight="1" x14ac:dyDescent="0.3">
      <c r="A270" s="17" t="s">
        <v>595</v>
      </c>
      <c r="B270" s="26">
        <v>45512</v>
      </c>
      <c r="C270" s="5" t="s">
        <v>6</v>
      </c>
      <c r="D270" s="6" t="s">
        <v>596</v>
      </c>
      <c r="E270" s="7">
        <v>45</v>
      </c>
      <c r="F270" s="7" t="s">
        <v>43</v>
      </c>
      <c r="G270" s="7" t="s">
        <v>103</v>
      </c>
      <c r="H270" s="7" t="s">
        <v>51</v>
      </c>
      <c r="I270" s="7" t="str">
        <f>VLOOKUP(Table2[[#This Row],[Product]],Table4[#All],2,0)</f>
        <v>Formal Wear</v>
      </c>
      <c r="J270" s="7">
        <v>2</v>
      </c>
      <c r="K270" s="7">
        <v>664</v>
      </c>
      <c r="L270" s="7">
        <v>0.1</v>
      </c>
      <c r="M270" s="7" t="s">
        <v>33</v>
      </c>
      <c r="N270" s="8" t="s">
        <v>40</v>
      </c>
      <c r="O270" s="4" t="str">
        <f>HLOOKUP(Table2[[#This Row],[Product]],lookUp!$A$20:$K$21,2,0)</f>
        <v>Formal Wear</v>
      </c>
      <c r="P270" s="8" t="str">
        <f>_xlfn.XLOOKUP(Table2[[#This Row],[Product]],Table4[Product],Table4[Category])</f>
        <v>Formal Wear</v>
      </c>
      <c r="Q270" s="6" t="s">
        <v>596</v>
      </c>
      <c r="R270" s="32" t="str">
        <f>LEFT(Table2[[#This Row],[Full Name2]], 3)</f>
        <v>Kyl</v>
      </c>
      <c r="S270" s="7" t="str">
        <f>RIGHT(Table2[[#This Row],[Full Name2]],3)</f>
        <v>all</v>
      </c>
      <c r="T270" s="7" t="str">
        <f>MID(Table2[[#This Row],[Full Name2]],3,3)</f>
        <v xml:space="preserve">le </v>
      </c>
      <c r="U270" s="7" t="str">
        <f>CONCATENATE(Table2[[#This Row],[Full Name2]]," - ",Table2[[#This Row],[Department]])</f>
        <v>Kyle Hall - Women</v>
      </c>
      <c r="V270" s="7" t="str">
        <f>_xlfn.TEXTJOIN(",",TRUE,Table2[[#This Row],[LEFT]],Table2[[#This Row],[MID]],Table2[[#This Row],[RIGHT]])</f>
        <v>Kyl,le ,all</v>
      </c>
      <c r="W270" s="7" t="str">
        <f>UPPER(Table2[[#This Row],[MID]])</f>
        <v xml:space="preserve">LE </v>
      </c>
      <c r="X270" s="7" t="str">
        <f>LOWER(Table2[[#This Row],[Full Name2]])</f>
        <v>kyle hall</v>
      </c>
      <c r="Y270" s="7" t="str">
        <f>PROPER(Table2[[#This Row],[LOWER]])</f>
        <v>Kyle Hall</v>
      </c>
      <c r="Z270" s="7" t="str">
        <f>TRIM(Table2[[#This Row],[City]])</f>
        <v>Sharm El-Sheikh</v>
      </c>
      <c r="AA270" s="8">
        <f>LEN(Table2[[#This Row],[PROPER]])</f>
        <v>9</v>
      </c>
      <c r="AB270" s="5">
        <f t="shared" ca="1" si="12"/>
        <v>45776</v>
      </c>
      <c r="AC270" s="5">
        <f t="shared" si="13"/>
        <v>45512</v>
      </c>
      <c r="AD270" s="25">
        <f t="shared" ca="1" si="14"/>
        <v>45776.278505671296</v>
      </c>
      <c r="AE270" s="26">
        <f>EOMONTH(Table2[[#This Row],[Date]],1)</f>
        <v>45565</v>
      </c>
      <c r="AF270" s="11">
        <f>DATEDIF(Table2[[#This Row],[Date]],Table2[[#This Row],[EOMONTH]], "d")</f>
        <v>53</v>
      </c>
      <c r="AH270">
        <v>8</v>
      </c>
      <c r="AI270">
        <v>8</v>
      </c>
      <c r="AJ270">
        <v>2024</v>
      </c>
    </row>
    <row r="271" spans="1:36" ht="33.75" customHeight="1" x14ac:dyDescent="0.3">
      <c r="A271" s="17" t="s">
        <v>597</v>
      </c>
      <c r="B271" s="26">
        <v>45421</v>
      </c>
      <c r="C271" s="5" t="s">
        <v>6</v>
      </c>
      <c r="D271" s="6" t="s">
        <v>598</v>
      </c>
      <c r="E271" s="7">
        <v>59</v>
      </c>
      <c r="F271" s="7" t="s">
        <v>29</v>
      </c>
      <c r="G271" s="7" t="s">
        <v>103</v>
      </c>
      <c r="H271" s="7" t="s">
        <v>100</v>
      </c>
      <c r="I271" s="7" t="str">
        <f>VLOOKUP(Table2[[#This Row],[Product]],Table4[#All],2,0)</f>
        <v>Formal Wear</v>
      </c>
      <c r="J271" s="7">
        <v>2</v>
      </c>
      <c r="K271" s="7">
        <v>366</v>
      </c>
      <c r="L271" s="7">
        <v>0</v>
      </c>
      <c r="M271" s="7" t="s">
        <v>47</v>
      </c>
      <c r="N271" s="8" t="s">
        <v>48</v>
      </c>
      <c r="O271" s="4" t="str">
        <f>HLOOKUP(Table2[[#This Row],[Product]],lookUp!$A$20:$K$21,2,0)</f>
        <v>Formal Wear</v>
      </c>
      <c r="P271" s="8" t="str">
        <f>_xlfn.XLOOKUP(Table2[[#This Row],[Product]],Table4[Product],Table4[Category])</f>
        <v>Formal Wear</v>
      </c>
      <c r="Q271" s="6" t="s">
        <v>598</v>
      </c>
      <c r="R271" s="32" t="str">
        <f>LEFT(Table2[[#This Row],[Full Name2]], 3)</f>
        <v>Tra</v>
      </c>
      <c r="S271" s="7" t="str">
        <f>RIGHT(Table2[[#This Row],[Full Name2]],3)</f>
        <v>ley</v>
      </c>
      <c r="T271" s="7" t="str">
        <f>MID(Table2[[#This Row],[Full Name2]],3,3)</f>
        <v>acy</v>
      </c>
      <c r="U271" s="7" t="str">
        <f>CONCATENATE(Table2[[#This Row],[Full Name2]]," - ",Table2[[#This Row],[Department]])</f>
        <v>Tracy Foley - Kids</v>
      </c>
      <c r="V271" s="7" t="str">
        <f>_xlfn.TEXTJOIN(",",TRUE,Table2[[#This Row],[LEFT]],Table2[[#This Row],[MID]],Table2[[#This Row],[RIGHT]])</f>
        <v>Tra,acy,ley</v>
      </c>
      <c r="W271" s="7" t="str">
        <f>UPPER(Table2[[#This Row],[MID]])</f>
        <v>ACY</v>
      </c>
      <c r="X271" s="7" t="str">
        <f>LOWER(Table2[[#This Row],[Full Name2]])</f>
        <v>tracy foley</v>
      </c>
      <c r="Y271" s="7" t="str">
        <f>PROPER(Table2[[#This Row],[LOWER]])</f>
        <v>Tracy Foley</v>
      </c>
      <c r="Z271" s="7" t="str">
        <f>TRIM(Table2[[#This Row],[City]])</f>
        <v>Sharm El-Sheikh</v>
      </c>
      <c r="AA271" s="8">
        <f>LEN(Table2[[#This Row],[PROPER]])</f>
        <v>11</v>
      </c>
      <c r="AB271" s="5">
        <f t="shared" ca="1" si="12"/>
        <v>45776</v>
      </c>
      <c r="AC271" s="5">
        <f t="shared" si="13"/>
        <v>45421</v>
      </c>
      <c r="AD271" s="25">
        <f t="shared" ca="1" si="14"/>
        <v>45776.278505671296</v>
      </c>
      <c r="AE271" s="26">
        <f>EOMONTH(Table2[[#This Row],[Date]],1)</f>
        <v>45473</v>
      </c>
      <c r="AF271" s="11">
        <f>DATEDIF(Table2[[#This Row],[Date]],Table2[[#This Row],[EOMONTH]], "d")</f>
        <v>52</v>
      </c>
      <c r="AH271">
        <v>9</v>
      </c>
      <c r="AI271">
        <v>5</v>
      </c>
      <c r="AJ271">
        <v>2024</v>
      </c>
    </row>
    <row r="272" spans="1:36" ht="33.75" customHeight="1" x14ac:dyDescent="0.3">
      <c r="A272" s="17" t="s">
        <v>599</v>
      </c>
      <c r="B272" s="26">
        <v>45455</v>
      </c>
      <c r="C272" s="5" t="s">
        <v>3</v>
      </c>
      <c r="D272" s="6" t="s">
        <v>600</v>
      </c>
      <c r="E272" s="7">
        <v>47</v>
      </c>
      <c r="F272" s="7" t="s">
        <v>43</v>
      </c>
      <c r="G272" s="7" t="s">
        <v>30</v>
      </c>
      <c r="H272" s="7" t="s">
        <v>84</v>
      </c>
      <c r="I272" s="7" t="str">
        <f>VLOOKUP(Table2[[#This Row],[Product]],Table4[#All],2,0)</f>
        <v>Fashion Accessories</v>
      </c>
      <c r="J272" s="7">
        <v>4</v>
      </c>
      <c r="K272" s="7">
        <v>570</v>
      </c>
      <c r="L272" s="7">
        <v>0.2</v>
      </c>
      <c r="M272" s="7" t="s">
        <v>47</v>
      </c>
      <c r="N272" s="8" t="s">
        <v>34</v>
      </c>
      <c r="O272" s="4" t="str">
        <f>HLOOKUP(Table2[[#This Row],[Product]],lookUp!$A$20:$K$21,2,0)</f>
        <v>Fashion Accessories</v>
      </c>
      <c r="P272" s="8" t="str">
        <f>_xlfn.XLOOKUP(Table2[[#This Row],[Product]],Table4[Product],Table4[Category])</f>
        <v>Fashion Accessories</v>
      </c>
      <c r="Q272" s="6" t="s">
        <v>600</v>
      </c>
      <c r="R272" s="32" t="str">
        <f>LEFT(Table2[[#This Row],[Full Name2]], 3)</f>
        <v>Alb</v>
      </c>
      <c r="S272" s="7" t="str">
        <f>RIGHT(Table2[[#This Row],[Full Name2]],3)</f>
        <v>vas</v>
      </c>
      <c r="T272" s="7" t="str">
        <f>MID(Table2[[#This Row],[Full Name2]],3,3)</f>
        <v>ber</v>
      </c>
      <c r="U272" s="7" t="str">
        <f>CONCATENATE(Table2[[#This Row],[Full Name2]]," - ",Table2[[#This Row],[Department]])</f>
        <v>Albert Cuevas - Men</v>
      </c>
      <c r="V272" s="7" t="str">
        <f>_xlfn.TEXTJOIN(",",TRUE,Table2[[#This Row],[LEFT]],Table2[[#This Row],[MID]],Table2[[#This Row],[RIGHT]])</f>
        <v>Alb,ber,vas</v>
      </c>
      <c r="W272" s="7" t="str">
        <f>UPPER(Table2[[#This Row],[MID]])</f>
        <v>BER</v>
      </c>
      <c r="X272" s="7" t="str">
        <f>LOWER(Table2[[#This Row],[Full Name2]])</f>
        <v>albert cuevas</v>
      </c>
      <c r="Y272" s="7" t="str">
        <f>PROPER(Table2[[#This Row],[LOWER]])</f>
        <v>Albert Cuevas</v>
      </c>
      <c r="Z272" s="7" t="str">
        <f>TRIM(Table2[[#This Row],[City]])</f>
        <v>Mansoura</v>
      </c>
      <c r="AA272" s="8">
        <f>LEN(Table2[[#This Row],[PROPER]])</f>
        <v>13</v>
      </c>
      <c r="AB272" s="5">
        <f t="shared" ca="1" si="12"/>
        <v>45776</v>
      </c>
      <c r="AC272" s="5">
        <f t="shared" si="13"/>
        <v>45455</v>
      </c>
      <c r="AD272" s="25">
        <f t="shared" ca="1" si="14"/>
        <v>45776.278505671296</v>
      </c>
      <c r="AE272" s="26">
        <f>EOMONTH(Table2[[#This Row],[Date]],1)</f>
        <v>45504</v>
      </c>
      <c r="AF272" s="11">
        <f>DATEDIF(Table2[[#This Row],[Date]],Table2[[#This Row],[EOMONTH]], "d")</f>
        <v>49</v>
      </c>
      <c r="AH272">
        <v>12</v>
      </c>
      <c r="AI272">
        <v>6</v>
      </c>
      <c r="AJ272">
        <v>2024</v>
      </c>
    </row>
    <row r="273" spans="1:36" ht="33.75" customHeight="1" x14ac:dyDescent="0.3">
      <c r="A273" s="17" t="s">
        <v>601</v>
      </c>
      <c r="B273" s="26">
        <v>45609</v>
      </c>
      <c r="C273" s="5" t="s">
        <v>3</v>
      </c>
      <c r="D273" s="6" t="s">
        <v>602</v>
      </c>
      <c r="E273" s="7">
        <v>60</v>
      </c>
      <c r="F273" s="7" t="s">
        <v>29</v>
      </c>
      <c r="G273" s="7" t="s">
        <v>106</v>
      </c>
      <c r="H273" s="7" t="s">
        <v>45</v>
      </c>
      <c r="I273" s="7" t="str">
        <f>VLOOKUP(Table2[[#This Row],[Product]],Table4[#All],2,0)</f>
        <v>Sportswear</v>
      </c>
      <c r="J273" s="7">
        <v>5</v>
      </c>
      <c r="K273" s="7">
        <v>497</v>
      </c>
      <c r="L273" s="7">
        <v>0.2</v>
      </c>
      <c r="M273" s="7" t="s">
        <v>33</v>
      </c>
      <c r="N273" s="8" t="s">
        <v>40</v>
      </c>
      <c r="O273" s="4" t="str">
        <f>HLOOKUP(Table2[[#This Row],[Product]],lookUp!$A$20:$K$21,2,0)</f>
        <v>Sportswear</v>
      </c>
      <c r="P273" s="8" t="str">
        <f>_xlfn.XLOOKUP(Table2[[#This Row],[Product]],Table4[Product],Table4[Category])</f>
        <v>Sportswear</v>
      </c>
      <c r="Q273" s="6" t="s">
        <v>602</v>
      </c>
      <c r="R273" s="32" t="str">
        <f>LEFT(Table2[[#This Row],[Full Name2]], 3)</f>
        <v>Jam</v>
      </c>
      <c r="S273" s="7" t="str">
        <f>RIGHT(Table2[[#This Row],[Full Name2]],3)</f>
        <v>Liu</v>
      </c>
      <c r="T273" s="7" t="str">
        <f>MID(Table2[[#This Row],[Full Name2]],3,3)</f>
        <v>mes</v>
      </c>
      <c r="U273" s="7" t="str">
        <f>CONCATENATE(Table2[[#This Row],[Full Name2]]," - ",Table2[[#This Row],[Department]])</f>
        <v>James Liu - Women</v>
      </c>
      <c r="V273" s="7" t="str">
        <f>_xlfn.TEXTJOIN(",",TRUE,Table2[[#This Row],[LEFT]],Table2[[#This Row],[MID]],Table2[[#This Row],[RIGHT]])</f>
        <v>Jam,mes,Liu</v>
      </c>
      <c r="W273" s="7" t="str">
        <f>UPPER(Table2[[#This Row],[MID]])</f>
        <v>MES</v>
      </c>
      <c r="X273" s="7" t="str">
        <f>LOWER(Table2[[#This Row],[Full Name2]])</f>
        <v>james liu</v>
      </c>
      <c r="Y273" s="7" t="str">
        <f>PROPER(Table2[[#This Row],[LOWER]])</f>
        <v>James Liu</v>
      </c>
      <c r="Z273" s="7" t="str">
        <f>TRIM(Table2[[#This Row],[City]])</f>
        <v>Giza</v>
      </c>
      <c r="AA273" s="8">
        <f>LEN(Table2[[#This Row],[PROPER]])</f>
        <v>9</v>
      </c>
      <c r="AB273" s="5">
        <f t="shared" ca="1" si="12"/>
        <v>45776</v>
      </c>
      <c r="AC273" s="5">
        <f t="shared" si="13"/>
        <v>45609</v>
      </c>
      <c r="AD273" s="25">
        <f t="shared" ca="1" si="14"/>
        <v>45776.278505671296</v>
      </c>
      <c r="AE273" s="26">
        <f>EOMONTH(Table2[[#This Row],[Date]],1)</f>
        <v>45657</v>
      </c>
      <c r="AF273" s="11">
        <f>DATEDIF(Table2[[#This Row],[Date]],Table2[[#This Row],[EOMONTH]], "d")</f>
        <v>48</v>
      </c>
      <c r="AH273">
        <v>13</v>
      </c>
      <c r="AI273">
        <v>11</v>
      </c>
      <c r="AJ273">
        <v>2024</v>
      </c>
    </row>
    <row r="274" spans="1:36" ht="33.75" customHeight="1" x14ac:dyDescent="0.3">
      <c r="A274" s="17" t="s">
        <v>603</v>
      </c>
      <c r="B274" s="26">
        <v>45608</v>
      </c>
      <c r="C274" s="5" t="s">
        <v>2</v>
      </c>
      <c r="D274" s="6" t="s">
        <v>604</v>
      </c>
      <c r="E274" s="7">
        <v>55</v>
      </c>
      <c r="F274" s="7" t="s">
        <v>43</v>
      </c>
      <c r="G274" s="7" t="s">
        <v>103</v>
      </c>
      <c r="H274" s="7" t="s">
        <v>45</v>
      </c>
      <c r="I274" s="7" t="str">
        <f>VLOOKUP(Table2[[#This Row],[Product]],Table4[#All],2,0)</f>
        <v>Sportswear</v>
      </c>
      <c r="J274" s="7">
        <v>5</v>
      </c>
      <c r="K274" s="7">
        <v>937</v>
      </c>
      <c r="L274" s="7">
        <v>0.15</v>
      </c>
      <c r="M274" s="7" t="s">
        <v>47</v>
      </c>
      <c r="N274" s="8" t="s">
        <v>40</v>
      </c>
      <c r="O274" s="4" t="str">
        <f>HLOOKUP(Table2[[#This Row],[Product]],lookUp!$A$20:$K$21,2,0)</f>
        <v>Sportswear</v>
      </c>
      <c r="P274" s="8" t="str">
        <f>_xlfn.XLOOKUP(Table2[[#This Row],[Product]],Table4[Product],Table4[Category])</f>
        <v>Sportswear</v>
      </c>
      <c r="Q274" s="6" t="s">
        <v>604</v>
      </c>
      <c r="R274" s="32" t="str">
        <f>LEFT(Table2[[#This Row],[Full Name2]], 3)</f>
        <v>Ray</v>
      </c>
      <c r="S274" s="7" t="str">
        <f>RIGHT(Table2[[#This Row],[Full Name2]],3)</f>
        <v>tin</v>
      </c>
      <c r="T274" s="7" t="str">
        <f>MID(Table2[[#This Row],[Full Name2]],3,3)</f>
        <v>ymo</v>
      </c>
      <c r="U274" s="7" t="str">
        <f>CONCATENATE(Table2[[#This Row],[Full Name2]]," - ",Table2[[#This Row],[Department]])</f>
        <v>Raymond Martin - Women</v>
      </c>
      <c r="V274" s="7" t="str">
        <f>_xlfn.TEXTJOIN(",",TRUE,Table2[[#This Row],[LEFT]],Table2[[#This Row],[MID]],Table2[[#This Row],[RIGHT]])</f>
        <v>Ray,ymo,tin</v>
      </c>
      <c r="W274" s="7" t="str">
        <f>UPPER(Table2[[#This Row],[MID]])</f>
        <v>YMO</v>
      </c>
      <c r="X274" s="7" t="str">
        <f>LOWER(Table2[[#This Row],[Full Name2]])</f>
        <v>raymond martin</v>
      </c>
      <c r="Y274" s="7" t="str">
        <f>PROPER(Table2[[#This Row],[LOWER]])</f>
        <v>Raymond Martin</v>
      </c>
      <c r="Z274" s="7" t="str">
        <f>TRIM(Table2[[#This Row],[City]])</f>
        <v>Sharm El-Sheikh</v>
      </c>
      <c r="AA274" s="8">
        <f>LEN(Table2[[#This Row],[PROPER]])</f>
        <v>14</v>
      </c>
      <c r="AB274" s="5">
        <f t="shared" ca="1" si="12"/>
        <v>45776</v>
      </c>
      <c r="AC274" s="5">
        <f t="shared" si="13"/>
        <v>45608</v>
      </c>
      <c r="AD274" s="25">
        <f t="shared" ca="1" si="14"/>
        <v>45776.278505671296</v>
      </c>
      <c r="AE274" s="26">
        <f>EOMONTH(Table2[[#This Row],[Date]],1)</f>
        <v>45657</v>
      </c>
      <c r="AF274" s="11">
        <f>DATEDIF(Table2[[#This Row],[Date]],Table2[[#This Row],[EOMONTH]], "d")</f>
        <v>49</v>
      </c>
      <c r="AH274">
        <v>12</v>
      </c>
      <c r="AI274">
        <v>11</v>
      </c>
      <c r="AJ274">
        <v>2024</v>
      </c>
    </row>
    <row r="275" spans="1:36" ht="33.75" customHeight="1" x14ac:dyDescent="0.3">
      <c r="A275" s="17" t="s">
        <v>605</v>
      </c>
      <c r="B275" s="26">
        <v>45529</v>
      </c>
      <c r="C275" s="5" t="s">
        <v>1</v>
      </c>
      <c r="D275" s="6" t="s">
        <v>606</v>
      </c>
      <c r="E275" s="7">
        <v>28</v>
      </c>
      <c r="F275" s="7" t="s">
        <v>29</v>
      </c>
      <c r="G275" s="7" t="s">
        <v>103</v>
      </c>
      <c r="H275" s="7" t="s">
        <v>38</v>
      </c>
      <c r="I275" s="7" t="str">
        <f>VLOOKUP(Table2[[#This Row],[Product]],Table4[#All],2,0)</f>
        <v>Casual Wear</v>
      </c>
      <c r="J275" s="7">
        <v>2</v>
      </c>
      <c r="K275" s="7">
        <v>781</v>
      </c>
      <c r="L275" s="7">
        <v>0</v>
      </c>
      <c r="M275" s="7" t="s">
        <v>57</v>
      </c>
      <c r="N275" s="8" t="s">
        <v>34</v>
      </c>
      <c r="O275" s="4" t="str">
        <f>HLOOKUP(Table2[[#This Row],[Product]],lookUp!$A$20:$K$21,2,0)</f>
        <v>Casual Wear</v>
      </c>
      <c r="P275" s="8" t="str">
        <f>_xlfn.XLOOKUP(Table2[[#This Row],[Product]],Table4[Product],Table4[Category])</f>
        <v>Casual Wear</v>
      </c>
      <c r="Q275" s="6" t="s">
        <v>606</v>
      </c>
      <c r="R275" s="32" t="str">
        <f>LEFT(Table2[[#This Row],[Full Name2]], 3)</f>
        <v>Mel</v>
      </c>
      <c r="S275" s="7" t="str">
        <f>RIGHT(Table2[[#This Row],[Full Name2]],3)</f>
        <v>ers</v>
      </c>
      <c r="T275" s="7" t="str">
        <f>MID(Table2[[#This Row],[Full Name2]],3,3)</f>
        <v>lis</v>
      </c>
      <c r="U275" s="7" t="str">
        <f>CONCATENATE(Table2[[#This Row],[Full Name2]]," - ",Table2[[#This Row],[Department]])</f>
        <v>Melissa Rodgers - Men</v>
      </c>
      <c r="V275" s="7" t="str">
        <f>_xlfn.TEXTJOIN(",",TRUE,Table2[[#This Row],[LEFT]],Table2[[#This Row],[MID]],Table2[[#This Row],[RIGHT]])</f>
        <v>Mel,lis,ers</v>
      </c>
      <c r="W275" s="7" t="str">
        <f>UPPER(Table2[[#This Row],[MID]])</f>
        <v>LIS</v>
      </c>
      <c r="X275" s="7" t="str">
        <f>LOWER(Table2[[#This Row],[Full Name2]])</f>
        <v>melissa rodgers</v>
      </c>
      <c r="Y275" s="7" t="str">
        <f>PROPER(Table2[[#This Row],[LOWER]])</f>
        <v>Melissa Rodgers</v>
      </c>
      <c r="Z275" s="7" t="str">
        <f>TRIM(Table2[[#This Row],[City]])</f>
        <v>Sharm El-Sheikh</v>
      </c>
      <c r="AA275" s="8">
        <f>LEN(Table2[[#This Row],[PROPER]])</f>
        <v>15</v>
      </c>
      <c r="AB275" s="5">
        <f t="shared" ca="1" si="12"/>
        <v>45776</v>
      </c>
      <c r="AC275" s="5">
        <f t="shared" si="13"/>
        <v>45529</v>
      </c>
      <c r="AD275" s="25">
        <f t="shared" ca="1" si="14"/>
        <v>45776.278505671296</v>
      </c>
      <c r="AE275" s="26">
        <f>EOMONTH(Table2[[#This Row],[Date]],1)</f>
        <v>45565</v>
      </c>
      <c r="AF275" s="11">
        <f>DATEDIF(Table2[[#This Row],[Date]],Table2[[#This Row],[EOMONTH]], "d")</f>
        <v>36</v>
      </c>
      <c r="AH275">
        <v>25</v>
      </c>
      <c r="AI275">
        <v>8</v>
      </c>
      <c r="AJ275">
        <v>2024</v>
      </c>
    </row>
    <row r="276" spans="1:36" ht="33.75" customHeight="1" x14ac:dyDescent="0.3">
      <c r="A276" s="17" t="s">
        <v>607</v>
      </c>
      <c r="B276" s="26">
        <v>45514</v>
      </c>
      <c r="C276" s="5" t="s">
        <v>5</v>
      </c>
      <c r="D276" s="6" t="s">
        <v>608</v>
      </c>
      <c r="E276" s="7">
        <v>58</v>
      </c>
      <c r="F276" s="7" t="s">
        <v>29</v>
      </c>
      <c r="G276" s="7" t="s">
        <v>106</v>
      </c>
      <c r="H276" s="7" t="s">
        <v>74</v>
      </c>
      <c r="I276" s="7" t="str">
        <f>VLOOKUP(Table2[[#This Row],[Product]],Table4[#All],2,0)</f>
        <v>Formal Wear</v>
      </c>
      <c r="J276" s="7">
        <v>1</v>
      </c>
      <c r="K276" s="7">
        <v>252</v>
      </c>
      <c r="L276" s="7">
        <v>0.1</v>
      </c>
      <c r="M276" s="7" t="s">
        <v>47</v>
      </c>
      <c r="N276" s="8" t="s">
        <v>34</v>
      </c>
      <c r="O276" s="4" t="str">
        <f>HLOOKUP(Table2[[#This Row],[Product]],lookUp!$A$20:$K$21,2,0)</f>
        <v>Formal Wear</v>
      </c>
      <c r="P276" s="8" t="str">
        <f>_xlfn.XLOOKUP(Table2[[#This Row],[Product]],Table4[Product],Table4[Category])</f>
        <v>Formal Wear</v>
      </c>
      <c r="Q276" s="6" t="s">
        <v>608</v>
      </c>
      <c r="R276" s="32" t="str">
        <f>LEFT(Table2[[#This Row],[Full Name2]], 3)</f>
        <v>Daw</v>
      </c>
      <c r="S276" s="7" t="str">
        <f>RIGHT(Table2[[#This Row],[Full Name2]],3)</f>
        <v>all</v>
      </c>
      <c r="T276" s="7" t="str">
        <f>MID(Table2[[#This Row],[Full Name2]],3,3)</f>
        <v xml:space="preserve">wn </v>
      </c>
      <c r="U276" s="7" t="str">
        <f>CONCATENATE(Table2[[#This Row],[Full Name2]]," - ",Table2[[#This Row],[Department]])</f>
        <v>Dawn Hall - Men</v>
      </c>
      <c r="V276" s="7" t="str">
        <f>_xlfn.TEXTJOIN(",",TRUE,Table2[[#This Row],[LEFT]],Table2[[#This Row],[MID]],Table2[[#This Row],[RIGHT]])</f>
        <v>Daw,wn ,all</v>
      </c>
      <c r="W276" s="7" t="str">
        <f>UPPER(Table2[[#This Row],[MID]])</f>
        <v xml:space="preserve">WN </v>
      </c>
      <c r="X276" s="7" t="str">
        <f>LOWER(Table2[[#This Row],[Full Name2]])</f>
        <v>dawn hall</v>
      </c>
      <c r="Y276" s="7" t="str">
        <f>PROPER(Table2[[#This Row],[LOWER]])</f>
        <v>Dawn Hall</v>
      </c>
      <c r="Z276" s="7" t="str">
        <f>TRIM(Table2[[#This Row],[City]])</f>
        <v>Giza</v>
      </c>
      <c r="AA276" s="8">
        <f>LEN(Table2[[#This Row],[PROPER]])</f>
        <v>9</v>
      </c>
      <c r="AB276" s="5">
        <f t="shared" ca="1" si="12"/>
        <v>45776</v>
      </c>
      <c r="AC276" s="5">
        <f t="shared" si="13"/>
        <v>45514</v>
      </c>
      <c r="AD276" s="25">
        <f t="shared" ca="1" si="14"/>
        <v>45776.278505671296</v>
      </c>
      <c r="AE276" s="26">
        <f>EOMONTH(Table2[[#This Row],[Date]],1)</f>
        <v>45565</v>
      </c>
      <c r="AF276" s="11">
        <f>DATEDIF(Table2[[#This Row],[Date]],Table2[[#This Row],[EOMONTH]], "d")</f>
        <v>51</v>
      </c>
      <c r="AH276">
        <v>10</v>
      </c>
      <c r="AI276">
        <v>8</v>
      </c>
      <c r="AJ276">
        <v>2024</v>
      </c>
    </row>
    <row r="277" spans="1:36" ht="33.75" customHeight="1" x14ac:dyDescent="0.3">
      <c r="A277" s="17" t="s">
        <v>609</v>
      </c>
      <c r="B277" s="26">
        <v>45504</v>
      </c>
      <c r="C277" s="5" t="s">
        <v>3</v>
      </c>
      <c r="D277" s="6" t="s">
        <v>610</v>
      </c>
      <c r="E277" s="7">
        <v>29</v>
      </c>
      <c r="F277" s="7" t="s">
        <v>29</v>
      </c>
      <c r="G277" s="7" t="s">
        <v>44</v>
      </c>
      <c r="H277" s="7" t="s">
        <v>55</v>
      </c>
      <c r="I277" s="7" t="str">
        <f>VLOOKUP(Table2[[#This Row],[Product]],Table4[#All],2,0)</f>
        <v>Summer Wear</v>
      </c>
      <c r="J277" s="7">
        <v>5</v>
      </c>
      <c r="K277" s="7">
        <v>336</v>
      </c>
      <c r="L277" s="7">
        <v>0.1</v>
      </c>
      <c r="M277" s="7" t="s">
        <v>57</v>
      </c>
      <c r="N277" s="8" t="s">
        <v>40</v>
      </c>
      <c r="O277" s="4" t="str">
        <f>HLOOKUP(Table2[[#This Row],[Product]],lookUp!$A$20:$K$21,2,0)</f>
        <v>Summer Wear</v>
      </c>
      <c r="P277" s="8" t="str">
        <f>_xlfn.XLOOKUP(Table2[[#This Row],[Product]],Table4[Product],Table4[Category])</f>
        <v>Summer Wear</v>
      </c>
      <c r="Q277" s="6" t="s">
        <v>610</v>
      </c>
      <c r="R277" s="32" t="str">
        <f>LEFT(Table2[[#This Row],[Full Name2]], 3)</f>
        <v>Mic</v>
      </c>
      <c r="S277" s="7" t="str">
        <f>RIGHT(Table2[[#This Row],[Full Name2]],3)</f>
        <v>ran</v>
      </c>
      <c r="T277" s="7" t="str">
        <f>MID(Table2[[#This Row],[Full Name2]],3,3)</f>
        <v>cha</v>
      </c>
      <c r="U277" s="7" t="str">
        <f>CONCATENATE(Table2[[#This Row],[Full Name2]]," - ",Table2[[#This Row],[Department]])</f>
        <v>Michael Duran - Women</v>
      </c>
      <c r="V277" s="7" t="str">
        <f>_xlfn.TEXTJOIN(",",TRUE,Table2[[#This Row],[LEFT]],Table2[[#This Row],[MID]],Table2[[#This Row],[RIGHT]])</f>
        <v>Mic,cha,ran</v>
      </c>
      <c r="W277" s="7" t="str">
        <f>UPPER(Table2[[#This Row],[MID]])</f>
        <v>CHA</v>
      </c>
      <c r="X277" s="7" t="str">
        <f>LOWER(Table2[[#This Row],[Full Name2]])</f>
        <v>michael duran</v>
      </c>
      <c r="Y277" s="7" t="str">
        <f>PROPER(Table2[[#This Row],[LOWER]])</f>
        <v>Michael Duran</v>
      </c>
      <c r="Z277" s="7" t="str">
        <f>TRIM(Table2[[#This Row],[City]])</f>
        <v>Alexandria</v>
      </c>
      <c r="AA277" s="8">
        <f>LEN(Table2[[#This Row],[PROPER]])</f>
        <v>13</v>
      </c>
      <c r="AB277" s="5">
        <f t="shared" ca="1" si="12"/>
        <v>45776</v>
      </c>
      <c r="AC277" s="5">
        <f t="shared" si="13"/>
        <v>45504</v>
      </c>
      <c r="AD277" s="25">
        <f t="shared" ca="1" si="14"/>
        <v>45776.278505671296</v>
      </c>
      <c r="AE277" s="26">
        <f>EOMONTH(Table2[[#This Row],[Date]],1)</f>
        <v>45535</v>
      </c>
      <c r="AF277" s="11">
        <f>DATEDIF(Table2[[#This Row],[Date]],Table2[[#This Row],[EOMONTH]], "d")</f>
        <v>31</v>
      </c>
      <c r="AH277">
        <v>31</v>
      </c>
      <c r="AI277">
        <v>7</v>
      </c>
      <c r="AJ277">
        <v>2024</v>
      </c>
    </row>
    <row r="278" spans="1:36" ht="33.75" customHeight="1" x14ac:dyDescent="0.3">
      <c r="A278" s="17" t="s">
        <v>611</v>
      </c>
      <c r="B278" s="26">
        <v>45489</v>
      </c>
      <c r="C278" s="5" t="s">
        <v>2</v>
      </c>
      <c r="D278" s="6" t="s">
        <v>612</v>
      </c>
      <c r="E278" s="7">
        <v>20</v>
      </c>
      <c r="F278" s="7" t="s">
        <v>43</v>
      </c>
      <c r="G278" s="7" t="s">
        <v>103</v>
      </c>
      <c r="H278" s="7" t="s">
        <v>38</v>
      </c>
      <c r="I278" s="7" t="str">
        <f>VLOOKUP(Table2[[#This Row],[Product]],Table4[#All],2,0)</f>
        <v>Casual Wear</v>
      </c>
      <c r="J278" s="7">
        <v>4</v>
      </c>
      <c r="K278" s="7">
        <v>741</v>
      </c>
      <c r="L278" s="7">
        <v>0.15</v>
      </c>
      <c r="M278" s="7" t="s">
        <v>57</v>
      </c>
      <c r="N278" s="8" t="s">
        <v>40</v>
      </c>
      <c r="O278" s="4" t="str">
        <f>HLOOKUP(Table2[[#This Row],[Product]],lookUp!$A$20:$K$21,2,0)</f>
        <v>Casual Wear</v>
      </c>
      <c r="P278" s="8" t="str">
        <f>_xlfn.XLOOKUP(Table2[[#This Row],[Product]],Table4[Product],Table4[Category])</f>
        <v>Casual Wear</v>
      </c>
      <c r="Q278" s="6" t="s">
        <v>612</v>
      </c>
      <c r="R278" s="32" t="str">
        <f>LEFT(Table2[[#This Row],[Full Name2]], 3)</f>
        <v>Roy</v>
      </c>
      <c r="S278" s="7" t="str">
        <f>RIGHT(Table2[[#This Row],[Full Name2]],3)</f>
        <v>ler</v>
      </c>
      <c r="T278" s="7" t="str">
        <f>MID(Table2[[#This Row],[Full Name2]],3,3)</f>
        <v>y B</v>
      </c>
      <c r="U278" s="7" t="str">
        <f>CONCATENATE(Table2[[#This Row],[Full Name2]]," - ",Table2[[#This Row],[Department]])</f>
        <v>Roy Butler - Women</v>
      </c>
      <c r="V278" s="7" t="str">
        <f>_xlfn.TEXTJOIN(",",TRUE,Table2[[#This Row],[LEFT]],Table2[[#This Row],[MID]],Table2[[#This Row],[RIGHT]])</f>
        <v>Roy,y B,ler</v>
      </c>
      <c r="W278" s="7" t="str">
        <f>UPPER(Table2[[#This Row],[MID]])</f>
        <v>Y B</v>
      </c>
      <c r="X278" s="7" t="str">
        <f>LOWER(Table2[[#This Row],[Full Name2]])</f>
        <v>roy butler</v>
      </c>
      <c r="Y278" s="7" t="str">
        <f>PROPER(Table2[[#This Row],[LOWER]])</f>
        <v>Roy Butler</v>
      </c>
      <c r="Z278" s="7" t="str">
        <f>TRIM(Table2[[#This Row],[City]])</f>
        <v>Sharm El-Sheikh</v>
      </c>
      <c r="AA278" s="8">
        <f>LEN(Table2[[#This Row],[PROPER]])</f>
        <v>10</v>
      </c>
      <c r="AB278" s="5">
        <f t="shared" ca="1" si="12"/>
        <v>45776</v>
      </c>
      <c r="AC278" s="5">
        <f t="shared" si="13"/>
        <v>45489</v>
      </c>
      <c r="AD278" s="25">
        <f t="shared" ca="1" si="14"/>
        <v>45776.278505671296</v>
      </c>
      <c r="AE278" s="26">
        <f>EOMONTH(Table2[[#This Row],[Date]],1)</f>
        <v>45535</v>
      </c>
      <c r="AF278" s="11">
        <f>DATEDIF(Table2[[#This Row],[Date]],Table2[[#This Row],[EOMONTH]], "d")</f>
        <v>46</v>
      </c>
      <c r="AH278">
        <v>16</v>
      </c>
      <c r="AI278">
        <v>7</v>
      </c>
      <c r="AJ278">
        <v>2024</v>
      </c>
    </row>
    <row r="279" spans="1:36" ht="33.75" customHeight="1" x14ac:dyDescent="0.3">
      <c r="A279" s="17" t="s">
        <v>613</v>
      </c>
      <c r="B279" s="26">
        <v>45604</v>
      </c>
      <c r="C279" s="5" t="s">
        <v>0</v>
      </c>
      <c r="D279" s="6" t="s">
        <v>614</v>
      </c>
      <c r="E279" s="7">
        <v>21</v>
      </c>
      <c r="F279" s="7" t="s">
        <v>43</v>
      </c>
      <c r="G279" s="7" t="s">
        <v>60</v>
      </c>
      <c r="H279" s="7" t="s">
        <v>65</v>
      </c>
      <c r="I279" s="7" t="str">
        <f>VLOOKUP(Table2[[#This Row],[Product]],Table4[#All],2,0)</f>
        <v>Sportswear</v>
      </c>
      <c r="J279" s="7">
        <v>3</v>
      </c>
      <c r="K279" s="7">
        <v>952</v>
      </c>
      <c r="L279" s="7">
        <v>0.15</v>
      </c>
      <c r="M279" s="7" t="s">
        <v>57</v>
      </c>
      <c r="N279" s="8" t="s">
        <v>48</v>
      </c>
      <c r="O279" s="4" t="str">
        <f>HLOOKUP(Table2[[#This Row],[Product]],lookUp!$A$20:$K$21,2,0)</f>
        <v>Sportswear</v>
      </c>
      <c r="P279" s="8" t="str">
        <f>_xlfn.XLOOKUP(Table2[[#This Row],[Product]],Table4[Product],Table4[Category])</f>
        <v>Sportswear</v>
      </c>
      <c r="Q279" s="6" t="s">
        <v>614</v>
      </c>
      <c r="R279" s="32" t="str">
        <f>LEFT(Table2[[#This Row],[Full Name2]], 3)</f>
        <v>Kri</v>
      </c>
      <c r="S279" s="7" t="str">
        <f>RIGHT(Table2[[#This Row],[Full Name2]],3)</f>
        <v>dez</v>
      </c>
      <c r="T279" s="7" t="str">
        <f>MID(Table2[[#This Row],[Full Name2]],3,3)</f>
        <v>ist</v>
      </c>
      <c r="U279" s="7" t="str">
        <f>CONCATENATE(Table2[[#This Row],[Full Name2]]," - ",Table2[[#This Row],[Department]])</f>
        <v>Kristen Hernandez - Kids</v>
      </c>
      <c r="V279" s="7" t="str">
        <f>_xlfn.TEXTJOIN(",",TRUE,Table2[[#This Row],[LEFT]],Table2[[#This Row],[MID]],Table2[[#This Row],[RIGHT]])</f>
        <v>Kri,ist,dez</v>
      </c>
      <c r="W279" s="7" t="str">
        <f>UPPER(Table2[[#This Row],[MID]])</f>
        <v>IST</v>
      </c>
      <c r="X279" s="7" t="str">
        <f>LOWER(Table2[[#This Row],[Full Name2]])</f>
        <v>kristen hernandez</v>
      </c>
      <c r="Y279" s="7" t="str">
        <f>PROPER(Table2[[#This Row],[LOWER]])</f>
        <v>Kristen Hernandez</v>
      </c>
      <c r="Z279" s="7" t="str">
        <f>TRIM(Table2[[#This Row],[City]])</f>
        <v>Port Said</v>
      </c>
      <c r="AA279" s="8">
        <f>LEN(Table2[[#This Row],[PROPER]])</f>
        <v>17</v>
      </c>
      <c r="AB279" s="5">
        <f t="shared" ca="1" si="12"/>
        <v>45776</v>
      </c>
      <c r="AC279" s="5">
        <f t="shared" si="13"/>
        <v>45604</v>
      </c>
      <c r="AD279" s="25">
        <f t="shared" ca="1" si="14"/>
        <v>45776.278505671296</v>
      </c>
      <c r="AE279" s="26">
        <f>EOMONTH(Table2[[#This Row],[Date]],1)</f>
        <v>45657</v>
      </c>
      <c r="AF279" s="11">
        <f>DATEDIF(Table2[[#This Row],[Date]],Table2[[#This Row],[EOMONTH]], "d")</f>
        <v>53</v>
      </c>
      <c r="AH279">
        <v>8</v>
      </c>
      <c r="AI279">
        <v>11</v>
      </c>
      <c r="AJ279">
        <v>2024</v>
      </c>
    </row>
    <row r="280" spans="1:36" ht="33.75" customHeight="1" x14ac:dyDescent="0.3">
      <c r="A280" s="17" t="s">
        <v>615</v>
      </c>
      <c r="B280" s="26">
        <v>45658</v>
      </c>
      <c r="C280" s="5" t="s">
        <v>3</v>
      </c>
      <c r="D280" s="6" t="s">
        <v>616</v>
      </c>
      <c r="E280" s="7">
        <v>42</v>
      </c>
      <c r="F280" s="7" t="s">
        <v>43</v>
      </c>
      <c r="G280" s="7" t="s">
        <v>73</v>
      </c>
      <c r="H280" s="7" t="s">
        <v>55</v>
      </c>
      <c r="I280" s="7" t="str">
        <f>VLOOKUP(Table2[[#This Row],[Product]],Table4[#All],2,0)</f>
        <v>Summer Wear</v>
      </c>
      <c r="J280" s="7">
        <v>5</v>
      </c>
      <c r="K280" s="7">
        <v>654</v>
      </c>
      <c r="L280" s="7">
        <v>0</v>
      </c>
      <c r="M280" s="7" t="s">
        <v>33</v>
      </c>
      <c r="N280" s="8" t="s">
        <v>34</v>
      </c>
      <c r="O280" s="4" t="str">
        <f>HLOOKUP(Table2[[#This Row],[Product]],lookUp!$A$20:$K$21,2,0)</f>
        <v>Summer Wear</v>
      </c>
      <c r="P280" s="8" t="str">
        <f>_xlfn.XLOOKUP(Table2[[#This Row],[Product]],Table4[Product],Table4[Category])</f>
        <v>Summer Wear</v>
      </c>
      <c r="Q280" s="6" t="s">
        <v>616</v>
      </c>
      <c r="R280" s="32" t="str">
        <f>LEFT(Table2[[#This Row],[Full Name2]], 3)</f>
        <v>Lis</v>
      </c>
      <c r="S280" s="7" t="str">
        <f>RIGHT(Table2[[#This Row],[Full Name2]],3)</f>
        <v>ams</v>
      </c>
      <c r="T280" s="7" t="str">
        <f>MID(Table2[[#This Row],[Full Name2]],3,3)</f>
        <v xml:space="preserve">sa </v>
      </c>
      <c r="U280" s="7" t="str">
        <f>CONCATENATE(Table2[[#This Row],[Full Name2]]," - ",Table2[[#This Row],[Department]])</f>
        <v>Lisa Williams - Men</v>
      </c>
      <c r="V280" s="7" t="str">
        <f>_xlfn.TEXTJOIN(",",TRUE,Table2[[#This Row],[LEFT]],Table2[[#This Row],[MID]],Table2[[#This Row],[RIGHT]])</f>
        <v>Lis,sa ,ams</v>
      </c>
      <c r="W280" s="7" t="str">
        <f>UPPER(Table2[[#This Row],[MID]])</f>
        <v xml:space="preserve">SA </v>
      </c>
      <c r="X280" s="7" t="str">
        <f>LOWER(Table2[[#This Row],[Full Name2]])</f>
        <v>lisa williams</v>
      </c>
      <c r="Y280" s="7" t="str">
        <f>PROPER(Table2[[#This Row],[LOWER]])</f>
        <v>Lisa Williams</v>
      </c>
      <c r="Z280" s="7" t="str">
        <f>TRIM(Table2[[#This Row],[City]])</f>
        <v>Tanta</v>
      </c>
      <c r="AA280" s="8">
        <f>LEN(Table2[[#This Row],[PROPER]])</f>
        <v>13</v>
      </c>
      <c r="AB280" s="5">
        <f t="shared" ca="1" si="12"/>
        <v>45776</v>
      </c>
      <c r="AC280" s="5">
        <f t="shared" si="13"/>
        <v>45658</v>
      </c>
      <c r="AD280" s="25">
        <f t="shared" ca="1" si="14"/>
        <v>45776.278505671296</v>
      </c>
      <c r="AE280" s="26">
        <f>EOMONTH(Table2[[#This Row],[Date]],1)</f>
        <v>45716</v>
      </c>
      <c r="AF280" s="11">
        <f>DATEDIF(Table2[[#This Row],[Date]],Table2[[#This Row],[EOMONTH]], "d")</f>
        <v>58</v>
      </c>
      <c r="AH280">
        <v>1</v>
      </c>
      <c r="AI280">
        <v>1</v>
      </c>
      <c r="AJ280">
        <v>2025</v>
      </c>
    </row>
    <row r="281" spans="1:36" ht="33.75" customHeight="1" x14ac:dyDescent="0.3">
      <c r="A281" s="17" t="s">
        <v>617</v>
      </c>
      <c r="B281" s="26">
        <v>45439</v>
      </c>
      <c r="C281" s="5" t="s">
        <v>4</v>
      </c>
      <c r="D281" s="6" t="s">
        <v>618</v>
      </c>
      <c r="E281" s="7">
        <v>27</v>
      </c>
      <c r="F281" s="7" t="s">
        <v>43</v>
      </c>
      <c r="G281" s="7" t="s">
        <v>103</v>
      </c>
      <c r="H281" s="7" t="s">
        <v>74</v>
      </c>
      <c r="I281" s="7" t="str">
        <f>VLOOKUP(Table2[[#This Row],[Product]],Table4[#All],2,0)</f>
        <v>Formal Wear</v>
      </c>
      <c r="J281" s="7">
        <v>3</v>
      </c>
      <c r="K281" s="7">
        <v>848</v>
      </c>
      <c r="L281" s="7">
        <v>0.15</v>
      </c>
      <c r="M281" s="7" t="s">
        <v>57</v>
      </c>
      <c r="N281" s="8" t="s">
        <v>34</v>
      </c>
      <c r="O281" s="4" t="str">
        <f>HLOOKUP(Table2[[#This Row],[Product]],lookUp!$A$20:$K$21,2,0)</f>
        <v>Formal Wear</v>
      </c>
      <c r="P281" s="8" t="str">
        <f>_xlfn.XLOOKUP(Table2[[#This Row],[Product]],Table4[Product],Table4[Category])</f>
        <v>Formal Wear</v>
      </c>
      <c r="Q281" s="6" t="s">
        <v>618</v>
      </c>
      <c r="R281" s="32" t="str">
        <f>LEFT(Table2[[#This Row],[Full Name2]], 3)</f>
        <v>Jam</v>
      </c>
      <c r="S281" s="7" t="str">
        <f>RIGHT(Table2[[#This Row],[Full Name2]],3)</f>
        <v>ker</v>
      </c>
      <c r="T281" s="7" t="str">
        <f>MID(Table2[[#This Row],[Full Name2]],3,3)</f>
        <v>mie</v>
      </c>
      <c r="U281" s="7" t="str">
        <f>CONCATENATE(Table2[[#This Row],[Full Name2]]," - ",Table2[[#This Row],[Department]])</f>
        <v>Jamie Barker - Men</v>
      </c>
      <c r="V281" s="7" t="str">
        <f>_xlfn.TEXTJOIN(",",TRUE,Table2[[#This Row],[LEFT]],Table2[[#This Row],[MID]],Table2[[#This Row],[RIGHT]])</f>
        <v>Jam,mie,ker</v>
      </c>
      <c r="W281" s="7" t="str">
        <f>UPPER(Table2[[#This Row],[MID]])</f>
        <v>MIE</v>
      </c>
      <c r="X281" s="7" t="str">
        <f>LOWER(Table2[[#This Row],[Full Name2]])</f>
        <v>jamie barker</v>
      </c>
      <c r="Y281" s="7" t="str">
        <f>PROPER(Table2[[#This Row],[LOWER]])</f>
        <v>Jamie Barker</v>
      </c>
      <c r="Z281" s="7" t="str">
        <f>TRIM(Table2[[#This Row],[City]])</f>
        <v>Sharm El-Sheikh</v>
      </c>
      <c r="AA281" s="8">
        <f>LEN(Table2[[#This Row],[PROPER]])</f>
        <v>12</v>
      </c>
      <c r="AB281" s="5">
        <f t="shared" ca="1" si="12"/>
        <v>45776</v>
      </c>
      <c r="AC281" s="5">
        <f t="shared" si="13"/>
        <v>45439</v>
      </c>
      <c r="AD281" s="25">
        <f t="shared" ca="1" si="14"/>
        <v>45776.278505671296</v>
      </c>
      <c r="AE281" s="26">
        <f>EOMONTH(Table2[[#This Row],[Date]],1)</f>
        <v>45473</v>
      </c>
      <c r="AF281" s="11">
        <f>DATEDIF(Table2[[#This Row],[Date]],Table2[[#This Row],[EOMONTH]], "d")</f>
        <v>34</v>
      </c>
      <c r="AH281">
        <v>27</v>
      </c>
      <c r="AI281">
        <v>5</v>
      </c>
      <c r="AJ281">
        <v>2024</v>
      </c>
    </row>
    <row r="282" spans="1:36" ht="33.75" customHeight="1" x14ac:dyDescent="0.3">
      <c r="A282" s="17" t="s">
        <v>619</v>
      </c>
      <c r="B282" s="26">
        <v>45686</v>
      </c>
      <c r="C282" s="5" t="s">
        <v>3</v>
      </c>
      <c r="D282" s="6" t="s">
        <v>620</v>
      </c>
      <c r="E282" s="7">
        <v>22</v>
      </c>
      <c r="F282" s="7" t="s">
        <v>43</v>
      </c>
      <c r="G282" s="7" t="s">
        <v>37</v>
      </c>
      <c r="H282" s="7" t="s">
        <v>31</v>
      </c>
      <c r="I282" s="7" t="str">
        <f>VLOOKUP(Table2[[#This Row],[Product]],Table4[#All],2,0)</f>
        <v>Winter Wear</v>
      </c>
      <c r="J282" s="7">
        <v>1</v>
      </c>
      <c r="K282" s="7">
        <v>669</v>
      </c>
      <c r="L282" s="7">
        <v>0.15</v>
      </c>
      <c r="M282" s="7" t="s">
        <v>47</v>
      </c>
      <c r="N282" s="8" t="s">
        <v>40</v>
      </c>
      <c r="O282" s="4" t="str">
        <f>HLOOKUP(Table2[[#This Row],[Product]],lookUp!$A$20:$K$21,2,0)</f>
        <v>Winter Wear</v>
      </c>
      <c r="P282" s="8" t="str">
        <f>_xlfn.XLOOKUP(Table2[[#This Row],[Product]],Table4[Product],Table4[Category])</f>
        <v>Winter Wear</v>
      </c>
      <c r="Q282" s="6" t="s">
        <v>620</v>
      </c>
      <c r="R282" s="32" t="str">
        <f>LEFT(Table2[[#This Row],[Full Name2]], 3)</f>
        <v>Jes</v>
      </c>
      <c r="S282" s="7" t="str">
        <f>RIGHT(Table2[[#This Row],[Full Name2]],3)</f>
        <v>rds</v>
      </c>
      <c r="T282" s="7" t="str">
        <f>MID(Table2[[#This Row],[Full Name2]],3,3)</f>
        <v>sse</v>
      </c>
      <c r="U282" s="7" t="str">
        <f>CONCATENATE(Table2[[#This Row],[Full Name2]]," - ",Table2[[#This Row],[Department]])</f>
        <v>Jesse Edwards - Women</v>
      </c>
      <c r="V282" s="7" t="str">
        <f>_xlfn.TEXTJOIN(",",TRUE,Table2[[#This Row],[LEFT]],Table2[[#This Row],[MID]],Table2[[#This Row],[RIGHT]])</f>
        <v>Jes,sse,rds</v>
      </c>
      <c r="W282" s="7" t="str">
        <f>UPPER(Table2[[#This Row],[MID]])</f>
        <v>SSE</v>
      </c>
      <c r="X282" s="7" t="str">
        <f>LOWER(Table2[[#This Row],[Full Name2]])</f>
        <v>jesse edwards</v>
      </c>
      <c r="Y282" s="7" t="str">
        <f>PROPER(Table2[[#This Row],[LOWER]])</f>
        <v>Jesse Edwards</v>
      </c>
      <c r="Z282" s="7" t="str">
        <f>TRIM(Table2[[#This Row],[City]])</f>
        <v>Hurghada</v>
      </c>
      <c r="AA282" s="8">
        <f>LEN(Table2[[#This Row],[PROPER]])</f>
        <v>13</v>
      </c>
      <c r="AB282" s="5">
        <f t="shared" ca="1" si="12"/>
        <v>45776</v>
      </c>
      <c r="AC282" s="5">
        <f t="shared" si="13"/>
        <v>45686</v>
      </c>
      <c r="AD282" s="25">
        <f t="shared" ca="1" si="14"/>
        <v>45776.278505671296</v>
      </c>
      <c r="AE282" s="26">
        <f>EOMONTH(Table2[[#This Row],[Date]],1)</f>
        <v>45716</v>
      </c>
      <c r="AF282" s="11">
        <f>DATEDIF(Table2[[#This Row],[Date]],Table2[[#This Row],[EOMONTH]], "d")</f>
        <v>30</v>
      </c>
      <c r="AH282">
        <v>29</v>
      </c>
      <c r="AI282">
        <v>1</v>
      </c>
      <c r="AJ282">
        <v>2025</v>
      </c>
    </row>
    <row r="283" spans="1:36" ht="33.75" customHeight="1" x14ac:dyDescent="0.3">
      <c r="A283" s="17" t="s">
        <v>621</v>
      </c>
      <c r="B283" s="26">
        <v>45479</v>
      </c>
      <c r="C283" s="5" t="s">
        <v>5</v>
      </c>
      <c r="D283" s="6" t="s">
        <v>622</v>
      </c>
      <c r="E283" s="7">
        <v>23</v>
      </c>
      <c r="F283" s="7" t="s">
        <v>29</v>
      </c>
      <c r="G283" s="7" t="s">
        <v>73</v>
      </c>
      <c r="H283" s="7" t="s">
        <v>55</v>
      </c>
      <c r="I283" s="7" t="str">
        <f>VLOOKUP(Table2[[#This Row],[Product]],Table4[#All],2,0)</f>
        <v>Summer Wear</v>
      </c>
      <c r="J283" s="7">
        <v>4</v>
      </c>
      <c r="K283" s="7">
        <v>826</v>
      </c>
      <c r="L283" s="7">
        <v>0.15</v>
      </c>
      <c r="M283" s="7" t="s">
        <v>47</v>
      </c>
      <c r="N283" s="8" t="s">
        <v>34</v>
      </c>
      <c r="O283" s="4" t="str">
        <f>HLOOKUP(Table2[[#This Row],[Product]],lookUp!$A$20:$K$21,2,0)</f>
        <v>Summer Wear</v>
      </c>
      <c r="P283" s="8" t="str">
        <f>_xlfn.XLOOKUP(Table2[[#This Row],[Product]],Table4[Product],Table4[Category])</f>
        <v>Summer Wear</v>
      </c>
      <c r="Q283" s="6" t="s">
        <v>622</v>
      </c>
      <c r="R283" s="32" t="str">
        <f>LEFT(Table2[[#This Row],[Full Name2]], 3)</f>
        <v>Ker</v>
      </c>
      <c r="S283" s="7" t="str">
        <f>RIGHT(Table2[[#This Row],[Full Name2]],3)</f>
        <v>ren</v>
      </c>
      <c r="T283" s="7" t="str">
        <f>MID(Table2[[#This Row],[Full Name2]],3,3)</f>
        <v>rri</v>
      </c>
      <c r="U283" s="7" t="str">
        <f>CONCATENATE(Table2[[#This Row],[Full Name2]]," - ",Table2[[#This Row],[Department]])</f>
        <v>Kerri Warren - Men</v>
      </c>
      <c r="V283" s="7" t="str">
        <f>_xlfn.TEXTJOIN(",",TRUE,Table2[[#This Row],[LEFT]],Table2[[#This Row],[MID]],Table2[[#This Row],[RIGHT]])</f>
        <v>Ker,rri,ren</v>
      </c>
      <c r="W283" s="7" t="str">
        <f>UPPER(Table2[[#This Row],[MID]])</f>
        <v>RRI</v>
      </c>
      <c r="X283" s="7" t="str">
        <f>LOWER(Table2[[#This Row],[Full Name2]])</f>
        <v>kerri warren</v>
      </c>
      <c r="Y283" s="7" t="str">
        <f>PROPER(Table2[[#This Row],[LOWER]])</f>
        <v>Kerri Warren</v>
      </c>
      <c r="Z283" s="7" t="str">
        <f>TRIM(Table2[[#This Row],[City]])</f>
        <v>Tanta</v>
      </c>
      <c r="AA283" s="8">
        <f>LEN(Table2[[#This Row],[PROPER]])</f>
        <v>12</v>
      </c>
      <c r="AB283" s="5">
        <f t="shared" ca="1" si="12"/>
        <v>45776</v>
      </c>
      <c r="AC283" s="5">
        <f t="shared" si="13"/>
        <v>45479</v>
      </c>
      <c r="AD283" s="25">
        <f t="shared" ca="1" si="14"/>
        <v>45776.278505671296</v>
      </c>
      <c r="AE283" s="26">
        <f>EOMONTH(Table2[[#This Row],[Date]],1)</f>
        <v>45535</v>
      </c>
      <c r="AF283" s="11">
        <f>DATEDIF(Table2[[#This Row],[Date]],Table2[[#This Row],[EOMONTH]], "d")</f>
        <v>56</v>
      </c>
      <c r="AH283">
        <v>6</v>
      </c>
      <c r="AI283">
        <v>7</v>
      </c>
      <c r="AJ283">
        <v>2024</v>
      </c>
    </row>
    <row r="284" spans="1:36" ht="33.75" customHeight="1" x14ac:dyDescent="0.3">
      <c r="A284" s="17" t="s">
        <v>623</v>
      </c>
      <c r="B284" s="26">
        <v>45696</v>
      </c>
      <c r="C284" s="5" t="s">
        <v>5</v>
      </c>
      <c r="D284" s="6" t="s">
        <v>624</v>
      </c>
      <c r="E284" s="7">
        <v>55</v>
      </c>
      <c r="F284" s="7" t="s">
        <v>29</v>
      </c>
      <c r="G284" s="7" t="s">
        <v>60</v>
      </c>
      <c r="H284" s="7" t="s">
        <v>84</v>
      </c>
      <c r="I284" s="7" t="str">
        <f>VLOOKUP(Table2[[#This Row],[Product]],Table4[#All],2,0)</f>
        <v>Fashion Accessories</v>
      </c>
      <c r="J284" s="7">
        <v>5</v>
      </c>
      <c r="K284" s="7">
        <v>612</v>
      </c>
      <c r="L284" s="7">
        <v>0.1</v>
      </c>
      <c r="M284" s="7" t="s">
        <v>57</v>
      </c>
      <c r="N284" s="8" t="s">
        <v>34</v>
      </c>
      <c r="O284" s="4" t="str">
        <f>HLOOKUP(Table2[[#This Row],[Product]],lookUp!$A$20:$K$21,2,0)</f>
        <v>Fashion Accessories</v>
      </c>
      <c r="P284" s="8" t="str">
        <f>_xlfn.XLOOKUP(Table2[[#This Row],[Product]],Table4[Product],Table4[Category])</f>
        <v>Fashion Accessories</v>
      </c>
      <c r="Q284" s="6" t="s">
        <v>624</v>
      </c>
      <c r="R284" s="32" t="str">
        <f>LEFT(Table2[[#This Row],[Full Name2]], 3)</f>
        <v>Jen</v>
      </c>
      <c r="S284" s="7" t="str">
        <f>RIGHT(Table2[[#This Row],[Full Name2]],3)</f>
        <v>ond</v>
      </c>
      <c r="T284" s="7" t="str">
        <f>MID(Table2[[#This Row],[Full Name2]],3,3)</f>
        <v>nni</v>
      </c>
      <c r="U284" s="7" t="str">
        <f>CONCATENATE(Table2[[#This Row],[Full Name2]]," - ",Table2[[#This Row],[Department]])</f>
        <v>Jennifer Bond - Men</v>
      </c>
      <c r="V284" s="7" t="str">
        <f>_xlfn.TEXTJOIN(",",TRUE,Table2[[#This Row],[LEFT]],Table2[[#This Row],[MID]],Table2[[#This Row],[RIGHT]])</f>
        <v>Jen,nni,ond</v>
      </c>
      <c r="W284" s="7" t="str">
        <f>UPPER(Table2[[#This Row],[MID]])</f>
        <v>NNI</v>
      </c>
      <c r="X284" s="7" t="str">
        <f>LOWER(Table2[[#This Row],[Full Name2]])</f>
        <v>jennifer bond</v>
      </c>
      <c r="Y284" s="7" t="str">
        <f>PROPER(Table2[[#This Row],[LOWER]])</f>
        <v>Jennifer Bond</v>
      </c>
      <c r="Z284" s="7" t="str">
        <f>TRIM(Table2[[#This Row],[City]])</f>
        <v>Port Said</v>
      </c>
      <c r="AA284" s="8">
        <f>LEN(Table2[[#This Row],[PROPER]])</f>
        <v>13</v>
      </c>
      <c r="AB284" s="5">
        <f t="shared" ca="1" si="12"/>
        <v>45776</v>
      </c>
      <c r="AC284" s="5">
        <f t="shared" si="13"/>
        <v>45696</v>
      </c>
      <c r="AD284" s="25">
        <f t="shared" ca="1" si="14"/>
        <v>45776.278505671296</v>
      </c>
      <c r="AE284" s="26">
        <f>EOMONTH(Table2[[#This Row],[Date]],1)</f>
        <v>45747</v>
      </c>
      <c r="AF284" s="11">
        <f>DATEDIF(Table2[[#This Row],[Date]],Table2[[#This Row],[EOMONTH]], "d")</f>
        <v>51</v>
      </c>
      <c r="AH284">
        <v>8</v>
      </c>
      <c r="AI284">
        <v>2</v>
      </c>
      <c r="AJ284">
        <v>2025</v>
      </c>
    </row>
    <row r="285" spans="1:36" ht="33.75" customHeight="1" x14ac:dyDescent="0.3">
      <c r="A285" s="17" t="s">
        <v>625</v>
      </c>
      <c r="B285" s="26">
        <v>45577</v>
      </c>
      <c r="C285" s="5" t="s">
        <v>5</v>
      </c>
      <c r="D285" s="6" t="s">
        <v>626</v>
      </c>
      <c r="E285" s="7">
        <v>51</v>
      </c>
      <c r="F285" s="7" t="s">
        <v>29</v>
      </c>
      <c r="G285" s="7" t="s">
        <v>60</v>
      </c>
      <c r="H285" s="7" t="s">
        <v>84</v>
      </c>
      <c r="I285" s="7" t="str">
        <f>VLOOKUP(Table2[[#This Row],[Product]],Table4[#All],2,0)</f>
        <v>Fashion Accessories</v>
      </c>
      <c r="J285" s="7">
        <v>2</v>
      </c>
      <c r="K285" s="7">
        <v>755</v>
      </c>
      <c r="L285" s="7">
        <v>0.1</v>
      </c>
      <c r="M285" s="7" t="s">
        <v>47</v>
      </c>
      <c r="N285" s="8" t="s">
        <v>40</v>
      </c>
      <c r="O285" s="4" t="str">
        <f>HLOOKUP(Table2[[#This Row],[Product]],lookUp!$A$20:$K$21,2,0)</f>
        <v>Fashion Accessories</v>
      </c>
      <c r="P285" s="8" t="str">
        <f>_xlfn.XLOOKUP(Table2[[#This Row],[Product]],Table4[Product],Table4[Category])</f>
        <v>Fashion Accessories</v>
      </c>
      <c r="Q285" s="6" t="s">
        <v>626</v>
      </c>
      <c r="R285" s="32" t="str">
        <f>LEFT(Table2[[#This Row],[Full Name2]], 3)</f>
        <v>Jer</v>
      </c>
      <c r="S285" s="7" t="str">
        <f>RIGHT(Table2[[#This Row],[Full Name2]],3)</f>
        <v>ton</v>
      </c>
      <c r="T285" s="7" t="str">
        <f>MID(Table2[[#This Row],[Full Name2]],3,3)</f>
        <v>rem</v>
      </c>
      <c r="U285" s="7" t="str">
        <f>CONCATENATE(Table2[[#This Row],[Full Name2]]," - ",Table2[[#This Row],[Department]])</f>
        <v>Jeremiah Burton - Women</v>
      </c>
      <c r="V285" s="7" t="str">
        <f>_xlfn.TEXTJOIN(",",TRUE,Table2[[#This Row],[LEFT]],Table2[[#This Row],[MID]],Table2[[#This Row],[RIGHT]])</f>
        <v>Jer,rem,ton</v>
      </c>
      <c r="W285" s="7" t="str">
        <f>UPPER(Table2[[#This Row],[MID]])</f>
        <v>REM</v>
      </c>
      <c r="X285" s="7" t="str">
        <f>LOWER(Table2[[#This Row],[Full Name2]])</f>
        <v>jeremiah burton</v>
      </c>
      <c r="Y285" s="7" t="str">
        <f>PROPER(Table2[[#This Row],[LOWER]])</f>
        <v>Jeremiah Burton</v>
      </c>
      <c r="Z285" s="7" t="str">
        <f>TRIM(Table2[[#This Row],[City]])</f>
        <v>Port Said</v>
      </c>
      <c r="AA285" s="8">
        <f>LEN(Table2[[#This Row],[PROPER]])</f>
        <v>15</v>
      </c>
      <c r="AB285" s="5">
        <f t="shared" ca="1" si="12"/>
        <v>45776</v>
      </c>
      <c r="AC285" s="5">
        <f t="shared" si="13"/>
        <v>45577</v>
      </c>
      <c r="AD285" s="25">
        <f t="shared" ca="1" si="14"/>
        <v>45776.278505671296</v>
      </c>
      <c r="AE285" s="26">
        <f>EOMONTH(Table2[[#This Row],[Date]],1)</f>
        <v>45626</v>
      </c>
      <c r="AF285" s="11">
        <f>DATEDIF(Table2[[#This Row],[Date]],Table2[[#This Row],[EOMONTH]], "d")</f>
        <v>49</v>
      </c>
      <c r="AH285">
        <v>12</v>
      </c>
      <c r="AI285">
        <v>10</v>
      </c>
      <c r="AJ285">
        <v>2024</v>
      </c>
    </row>
    <row r="286" spans="1:36" ht="33.75" customHeight="1" x14ac:dyDescent="0.3">
      <c r="A286" s="17" t="s">
        <v>627</v>
      </c>
      <c r="B286" s="26">
        <v>45532</v>
      </c>
      <c r="C286" s="5" t="s">
        <v>3</v>
      </c>
      <c r="D286" s="6" t="s">
        <v>628</v>
      </c>
      <c r="E286" s="7">
        <v>56</v>
      </c>
      <c r="F286" s="7" t="s">
        <v>43</v>
      </c>
      <c r="G286" s="7" t="s">
        <v>73</v>
      </c>
      <c r="H286" s="7" t="s">
        <v>38</v>
      </c>
      <c r="I286" s="7" t="str">
        <f>VLOOKUP(Table2[[#This Row],[Product]],Table4[#All],2,0)</f>
        <v>Casual Wear</v>
      </c>
      <c r="J286" s="7">
        <v>1</v>
      </c>
      <c r="K286" s="7">
        <v>151</v>
      </c>
      <c r="L286" s="7">
        <v>0</v>
      </c>
      <c r="M286" s="7" t="s">
        <v>57</v>
      </c>
      <c r="N286" s="8" t="s">
        <v>40</v>
      </c>
      <c r="O286" s="4" t="str">
        <f>HLOOKUP(Table2[[#This Row],[Product]],lookUp!$A$20:$K$21,2,0)</f>
        <v>Casual Wear</v>
      </c>
      <c r="P286" s="8" t="str">
        <f>_xlfn.XLOOKUP(Table2[[#This Row],[Product]],Table4[Product],Table4[Category])</f>
        <v>Casual Wear</v>
      </c>
      <c r="Q286" s="6" t="s">
        <v>628</v>
      </c>
      <c r="R286" s="32" t="str">
        <f>LEFT(Table2[[#This Row],[Full Name2]], 3)</f>
        <v>Apr</v>
      </c>
      <c r="S286" s="7" t="str">
        <f>RIGHT(Table2[[#This Row],[Full Name2]],3)</f>
        <v>att</v>
      </c>
      <c r="T286" s="7" t="str">
        <f>MID(Table2[[#This Row],[Full Name2]],3,3)</f>
        <v>ril</v>
      </c>
      <c r="U286" s="7" t="str">
        <f>CONCATENATE(Table2[[#This Row],[Full Name2]]," - ",Table2[[#This Row],[Department]])</f>
        <v>April Pratt - Women</v>
      </c>
      <c r="V286" s="7" t="str">
        <f>_xlfn.TEXTJOIN(",",TRUE,Table2[[#This Row],[LEFT]],Table2[[#This Row],[MID]],Table2[[#This Row],[RIGHT]])</f>
        <v>Apr,ril,att</v>
      </c>
      <c r="W286" s="7" t="str">
        <f>UPPER(Table2[[#This Row],[MID]])</f>
        <v>RIL</v>
      </c>
      <c r="X286" s="7" t="str">
        <f>LOWER(Table2[[#This Row],[Full Name2]])</f>
        <v>april pratt</v>
      </c>
      <c r="Y286" s="7" t="str">
        <f>PROPER(Table2[[#This Row],[LOWER]])</f>
        <v>April Pratt</v>
      </c>
      <c r="Z286" s="7" t="str">
        <f>TRIM(Table2[[#This Row],[City]])</f>
        <v>Tanta</v>
      </c>
      <c r="AA286" s="8">
        <f>LEN(Table2[[#This Row],[PROPER]])</f>
        <v>11</v>
      </c>
      <c r="AB286" s="5">
        <f t="shared" ca="1" si="12"/>
        <v>45776</v>
      </c>
      <c r="AC286" s="5">
        <f t="shared" si="13"/>
        <v>45532</v>
      </c>
      <c r="AD286" s="25">
        <f t="shared" ca="1" si="14"/>
        <v>45776.278505671296</v>
      </c>
      <c r="AE286" s="26">
        <f>EOMONTH(Table2[[#This Row],[Date]],1)</f>
        <v>45565</v>
      </c>
      <c r="AF286" s="11">
        <f>DATEDIF(Table2[[#This Row],[Date]],Table2[[#This Row],[EOMONTH]], "d")</f>
        <v>33</v>
      </c>
      <c r="AH286">
        <v>28</v>
      </c>
      <c r="AI286">
        <v>8</v>
      </c>
      <c r="AJ286">
        <v>2024</v>
      </c>
    </row>
    <row r="287" spans="1:36" ht="33.75" customHeight="1" x14ac:dyDescent="0.3">
      <c r="A287" s="17" t="s">
        <v>629</v>
      </c>
      <c r="B287" s="26">
        <v>45419</v>
      </c>
      <c r="C287" s="5" t="s">
        <v>2</v>
      </c>
      <c r="D287" s="6" t="s">
        <v>630</v>
      </c>
      <c r="E287" s="7">
        <v>29</v>
      </c>
      <c r="F287" s="7" t="s">
        <v>43</v>
      </c>
      <c r="G287" s="7" t="s">
        <v>44</v>
      </c>
      <c r="H287" s="7" t="s">
        <v>55</v>
      </c>
      <c r="I287" s="7" t="str">
        <f>VLOOKUP(Table2[[#This Row],[Product]],Table4[#All],2,0)</f>
        <v>Summer Wear</v>
      </c>
      <c r="J287" s="7">
        <v>4</v>
      </c>
      <c r="K287" s="7">
        <v>708</v>
      </c>
      <c r="L287" s="7">
        <v>0</v>
      </c>
      <c r="M287" s="7" t="s">
        <v>47</v>
      </c>
      <c r="N287" s="8" t="s">
        <v>40</v>
      </c>
      <c r="O287" s="4" t="str">
        <f>HLOOKUP(Table2[[#This Row],[Product]],lookUp!$A$20:$K$21,2,0)</f>
        <v>Summer Wear</v>
      </c>
      <c r="P287" s="8" t="str">
        <f>_xlfn.XLOOKUP(Table2[[#This Row],[Product]],Table4[Product],Table4[Category])</f>
        <v>Summer Wear</v>
      </c>
      <c r="Q287" s="6" t="s">
        <v>630</v>
      </c>
      <c r="R287" s="32" t="str">
        <f>LEFT(Table2[[#This Row],[Full Name2]], 3)</f>
        <v>Dr.</v>
      </c>
      <c r="S287" s="7" t="str">
        <f>RIGHT(Table2[[#This Row],[Full Name2]],3)</f>
        <v>ard</v>
      </c>
      <c r="T287" s="7" t="str">
        <f>MID(Table2[[#This Row],[Full Name2]],3,3)</f>
        <v>. R</v>
      </c>
      <c r="U287" s="7" t="str">
        <f>CONCATENATE(Table2[[#This Row],[Full Name2]]," - ",Table2[[#This Row],[Department]])</f>
        <v>Dr. Richard - Women</v>
      </c>
      <c r="V287" s="7" t="str">
        <f>_xlfn.TEXTJOIN(",",TRUE,Table2[[#This Row],[LEFT]],Table2[[#This Row],[MID]],Table2[[#This Row],[RIGHT]])</f>
        <v>Dr.,. R,ard</v>
      </c>
      <c r="W287" s="7" t="str">
        <f>UPPER(Table2[[#This Row],[MID]])</f>
        <v>. R</v>
      </c>
      <c r="X287" s="7" t="str">
        <f>LOWER(Table2[[#This Row],[Full Name2]])</f>
        <v>dr. richard</v>
      </c>
      <c r="Y287" s="7" t="str">
        <f>PROPER(Table2[[#This Row],[LOWER]])</f>
        <v>Dr. Richard</v>
      </c>
      <c r="Z287" s="7" t="str">
        <f>TRIM(Table2[[#This Row],[City]])</f>
        <v>Alexandria</v>
      </c>
      <c r="AA287" s="8">
        <f>LEN(Table2[[#This Row],[PROPER]])</f>
        <v>11</v>
      </c>
      <c r="AB287" s="5">
        <f t="shared" ca="1" si="12"/>
        <v>45776</v>
      </c>
      <c r="AC287" s="5">
        <f t="shared" si="13"/>
        <v>45419</v>
      </c>
      <c r="AD287" s="25">
        <f t="shared" ca="1" si="14"/>
        <v>45776.278505671296</v>
      </c>
      <c r="AE287" s="26">
        <f>EOMONTH(Table2[[#This Row],[Date]],1)</f>
        <v>45473</v>
      </c>
      <c r="AF287" s="11">
        <f>DATEDIF(Table2[[#This Row],[Date]],Table2[[#This Row],[EOMONTH]], "d")</f>
        <v>54</v>
      </c>
      <c r="AH287">
        <v>7</v>
      </c>
      <c r="AI287">
        <v>5</v>
      </c>
      <c r="AJ287">
        <v>2024</v>
      </c>
    </row>
    <row r="288" spans="1:36" ht="33.75" customHeight="1" x14ac:dyDescent="0.3">
      <c r="A288" s="17" t="s">
        <v>631</v>
      </c>
      <c r="B288" s="26">
        <v>45668</v>
      </c>
      <c r="C288" s="5" t="s">
        <v>5</v>
      </c>
      <c r="D288" s="6" t="s">
        <v>632</v>
      </c>
      <c r="E288" s="7">
        <v>53</v>
      </c>
      <c r="F288" s="7" t="s">
        <v>29</v>
      </c>
      <c r="G288" s="7" t="s">
        <v>106</v>
      </c>
      <c r="H288" s="7" t="s">
        <v>65</v>
      </c>
      <c r="I288" s="7" t="str">
        <f>VLOOKUP(Table2[[#This Row],[Product]],Table4[#All],2,0)</f>
        <v>Sportswear</v>
      </c>
      <c r="J288" s="7">
        <v>1</v>
      </c>
      <c r="K288" s="7">
        <v>400</v>
      </c>
      <c r="L288" s="7">
        <v>0.2</v>
      </c>
      <c r="M288" s="7" t="s">
        <v>47</v>
      </c>
      <c r="N288" s="8" t="s">
        <v>40</v>
      </c>
      <c r="O288" s="4" t="str">
        <f>HLOOKUP(Table2[[#This Row],[Product]],lookUp!$A$20:$K$21,2,0)</f>
        <v>Sportswear</v>
      </c>
      <c r="P288" s="8" t="str">
        <f>_xlfn.XLOOKUP(Table2[[#This Row],[Product]],Table4[Product],Table4[Category])</f>
        <v>Sportswear</v>
      </c>
      <c r="Q288" s="6" t="s">
        <v>632</v>
      </c>
      <c r="R288" s="32" t="str">
        <f>LEFT(Table2[[#This Row],[Full Name2]], 3)</f>
        <v>Cyn</v>
      </c>
      <c r="S288" s="7" t="str">
        <f>RIGHT(Table2[[#This Row],[Full Name2]],3)</f>
        <v>yen</v>
      </c>
      <c r="T288" s="7" t="str">
        <f>MID(Table2[[#This Row],[Full Name2]],3,3)</f>
        <v>nth</v>
      </c>
      <c r="U288" s="7" t="str">
        <f>CONCATENATE(Table2[[#This Row],[Full Name2]]," - ",Table2[[#This Row],[Department]])</f>
        <v>Cynthia Nguyen - Women</v>
      </c>
      <c r="V288" s="7" t="str">
        <f>_xlfn.TEXTJOIN(",",TRUE,Table2[[#This Row],[LEFT]],Table2[[#This Row],[MID]],Table2[[#This Row],[RIGHT]])</f>
        <v>Cyn,nth,yen</v>
      </c>
      <c r="W288" s="7" t="str">
        <f>UPPER(Table2[[#This Row],[MID]])</f>
        <v>NTH</v>
      </c>
      <c r="X288" s="7" t="str">
        <f>LOWER(Table2[[#This Row],[Full Name2]])</f>
        <v>cynthia nguyen</v>
      </c>
      <c r="Y288" s="7" t="str">
        <f>PROPER(Table2[[#This Row],[LOWER]])</f>
        <v>Cynthia Nguyen</v>
      </c>
      <c r="Z288" s="7" t="str">
        <f>TRIM(Table2[[#This Row],[City]])</f>
        <v>Giza</v>
      </c>
      <c r="AA288" s="8">
        <f>LEN(Table2[[#This Row],[PROPER]])</f>
        <v>14</v>
      </c>
      <c r="AB288" s="5">
        <f t="shared" ca="1" si="12"/>
        <v>45776</v>
      </c>
      <c r="AC288" s="5">
        <f t="shared" si="13"/>
        <v>45668</v>
      </c>
      <c r="AD288" s="25">
        <f t="shared" ca="1" si="14"/>
        <v>45776.278505671296</v>
      </c>
      <c r="AE288" s="26">
        <f>EOMONTH(Table2[[#This Row],[Date]],1)</f>
        <v>45716</v>
      </c>
      <c r="AF288" s="11">
        <f>DATEDIF(Table2[[#This Row],[Date]],Table2[[#This Row],[EOMONTH]], "d")</f>
        <v>48</v>
      </c>
      <c r="AH288">
        <v>11</v>
      </c>
      <c r="AI288">
        <v>1</v>
      </c>
      <c r="AJ288">
        <v>2025</v>
      </c>
    </row>
    <row r="289" spans="1:36" ht="33.75" customHeight="1" x14ac:dyDescent="0.3">
      <c r="A289" s="17" t="s">
        <v>633</v>
      </c>
      <c r="B289" s="26">
        <v>45562</v>
      </c>
      <c r="C289" s="5" t="s">
        <v>0</v>
      </c>
      <c r="D289" s="6" t="s">
        <v>634</v>
      </c>
      <c r="E289" s="7">
        <v>40</v>
      </c>
      <c r="F289" s="7" t="s">
        <v>43</v>
      </c>
      <c r="G289" s="7" t="s">
        <v>103</v>
      </c>
      <c r="H289" s="7" t="s">
        <v>51</v>
      </c>
      <c r="I289" s="7" t="str">
        <f>VLOOKUP(Table2[[#This Row],[Product]],Table4[#All],2,0)</f>
        <v>Formal Wear</v>
      </c>
      <c r="J289" s="7">
        <v>5</v>
      </c>
      <c r="K289" s="7">
        <v>1115</v>
      </c>
      <c r="L289" s="7">
        <v>0.05</v>
      </c>
      <c r="M289" s="7" t="s">
        <v>47</v>
      </c>
      <c r="N289" s="8" t="s">
        <v>34</v>
      </c>
      <c r="O289" s="4" t="str">
        <f>HLOOKUP(Table2[[#This Row],[Product]],lookUp!$A$20:$K$21,2,0)</f>
        <v>Formal Wear</v>
      </c>
      <c r="P289" s="8" t="str">
        <f>_xlfn.XLOOKUP(Table2[[#This Row],[Product]],Table4[Product],Table4[Category])</f>
        <v>Formal Wear</v>
      </c>
      <c r="Q289" s="6" t="s">
        <v>634</v>
      </c>
      <c r="R289" s="32" t="str">
        <f>LEFT(Table2[[#This Row],[Full Name2]], 3)</f>
        <v>Kat</v>
      </c>
      <c r="S289" s="7" t="str">
        <f>RIGHT(Table2[[#This Row],[Full Name2]],3)</f>
        <v>oss</v>
      </c>
      <c r="T289" s="7" t="str">
        <f>MID(Table2[[#This Row],[Full Name2]],3,3)</f>
        <v>thy</v>
      </c>
      <c r="U289" s="7" t="str">
        <f>CONCATENATE(Table2[[#This Row],[Full Name2]]," - ",Table2[[#This Row],[Department]])</f>
        <v>Kathy Ross - Men</v>
      </c>
      <c r="V289" s="7" t="str">
        <f>_xlfn.TEXTJOIN(",",TRUE,Table2[[#This Row],[LEFT]],Table2[[#This Row],[MID]],Table2[[#This Row],[RIGHT]])</f>
        <v>Kat,thy,oss</v>
      </c>
      <c r="W289" s="7" t="str">
        <f>UPPER(Table2[[#This Row],[MID]])</f>
        <v>THY</v>
      </c>
      <c r="X289" s="7" t="str">
        <f>LOWER(Table2[[#This Row],[Full Name2]])</f>
        <v>kathy ross</v>
      </c>
      <c r="Y289" s="7" t="str">
        <f>PROPER(Table2[[#This Row],[LOWER]])</f>
        <v>Kathy Ross</v>
      </c>
      <c r="Z289" s="7" t="str">
        <f>TRIM(Table2[[#This Row],[City]])</f>
        <v>Sharm El-Sheikh</v>
      </c>
      <c r="AA289" s="8">
        <f>LEN(Table2[[#This Row],[PROPER]])</f>
        <v>10</v>
      </c>
      <c r="AB289" s="5">
        <f t="shared" ca="1" si="12"/>
        <v>45776</v>
      </c>
      <c r="AC289" s="5">
        <f t="shared" si="13"/>
        <v>45562</v>
      </c>
      <c r="AD289" s="25">
        <f t="shared" ca="1" si="14"/>
        <v>45776.278505671296</v>
      </c>
      <c r="AE289" s="26">
        <f>EOMONTH(Table2[[#This Row],[Date]],1)</f>
        <v>45596</v>
      </c>
      <c r="AF289" s="11">
        <f>DATEDIF(Table2[[#This Row],[Date]],Table2[[#This Row],[EOMONTH]], "d")</f>
        <v>34</v>
      </c>
      <c r="AH289">
        <v>27</v>
      </c>
      <c r="AI289">
        <v>9</v>
      </c>
      <c r="AJ289">
        <v>2024</v>
      </c>
    </row>
    <row r="290" spans="1:36" ht="33.75" customHeight="1" x14ac:dyDescent="0.3">
      <c r="A290" s="17" t="s">
        <v>635</v>
      </c>
      <c r="B290" s="26">
        <v>45694</v>
      </c>
      <c r="C290" s="5" t="s">
        <v>6</v>
      </c>
      <c r="D290" s="6" t="s">
        <v>636</v>
      </c>
      <c r="E290" s="7">
        <v>42</v>
      </c>
      <c r="F290" s="7" t="s">
        <v>43</v>
      </c>
      <c r="G290" s="7" t="s">
        <v>30</v>
      </c>
      <c r="H290" s="7" t="s">
        <v>31</v>
      </c>
      <c r="I290" s="7" t="str">
        <f>VLOOKUP(Table2[[#This Row],[Product]],Table4[#All],2,0)</f>
        <v>Winter Wear</v>
      </c>
      <c r="J290" s="7">
        <v>1</v>
      </c>
      <c r="K290" s="7">
        <v>1174</v>
      </c>
      <c r="L290" s="7">
        <v>0</v>
      </c>
      <c r="M290" s="7" t="s">
        <v>57</v>
      </c>
      <c r="N290" s="8" t="s">
        <v>34</v>
      </c>
      <c r="O290" s="4" t="str">
        <f>HLOOKUP(Table2[[#This Row],[Product]],lookUp!$A$20:$K$21,2,0)</f>
        <v>Winter Wear</v>
      </c>
      <c r="P290" s="8" t="str">
        <f>_xlfn.XLOOKUP(Table2[[#This Row],[Product]],Table4[Product],Table4[Category])</f>
        <v>Winter Wear</v>
      </c>
      <c r="Q290" s="6" t="s">
        <v>636</v>
      </c>
      <c r="R290" s="32" t="str">
        <f>LEFT(Table2[[#This Row],[Full Name2]], 3)</f>
        <v>Ali</v>
      </c>
      <c r="S290" s="7" t="str">
        <f>RIGHT(Table2[[#This Row],[Full Name2]],3)</f>
        <v>ran</v>
      </c>
      <c r="T290" s="7" t="str">
        <f>MID(Table2[[#This Row],[Full Name2]],3,3)</f>
        <v>iso</v>
      </c>
      <c r="U290" s="7" t="str">
        <f>CONCATENATE(Table2[[#This Row],[Full Name2]]," - ",Table2[[#This Row],[Department]])</f>
        <v>Alison Tran - Men</v>
      </c>
      <c r="V290" s="7" t="str">
        <f>_xlfn.TEXTJOIN(",",TRUE,Table2[[#This Row],[LEFT]],Table2[[#This Row],[MID]],Table2[[#This Row],[RIGHT]])</f>
        <v>Ali,iso,ran</v>
      </c>
      <c r="W290" s="7" t="str">
        <f>UPPER(Table2[[#This Row],[MID]])</f>
        <v>ISO</v>
      </c>
      <c r="X290" s="7" t="str">
        <f>LOWER(Table2[[#This Row],[Full Name2]])</f>
        <v>alison tran</v>
      </c>
      <c r="Y290" s="7" t="str">
        <f>PROPER(Table2[[#This Row],[LOWER]])</f>
        <v>Alison Tran</v>
      </c>
      <c r="Z290" s="7" t="str">
        <f>TRIM(Table2[[#This Row],[City]])</f>
        <v>Mansoura</v>
      </c>
      <c r="AA290" s="8">
        <f>LEN(Table2[[#This Row],[PROPER]])</f>
        <v>11</v>
      </c>
      <c r="AB290" s="5">
        <f t="shared" ca="1" si="12"/>
        <v>45776</v>
      </c>
      <c r="AC290" s="5">
        <f t="shared" si="13"/>
        <v>45694</v>
      </c>
      <c r="AD290" s="25">
        <f t="shared" ca="1" si="14"/>
        <v>45776.278505671296</v>
      </c>
      <c r="AE290" s="26">
        <f>EOMONTH(Table2[[#This Row],[Date]],1)</f>
        <v>45747</v>
      </c>
      <c r="AF290" s="11">
        <f>DATEDIF(Table2[[#This Row],[Date]],Table2[[#This Row],[EOMONTH]], "d")</f>
        <v>53</v>
      </c>
      <c r="AH290">
        <v>6</v>
      </c>
      <c r="AI290">
        <v>2</v>
      </c>
      <c r="AJ290">
        <v>2025</v>
      </c>
    </row>
    <row r="291" spans="1:36" ht="33.75" customHeight="1" x14ac:dyDescent="0.3">
      <c r="A291" s="17" t="s">
        <v>637</v>
      </c>
      <c r="B291" s="26">
        <v>45445</v>
      </c>
      <c r="C291" s="5" t="s">
        <v>1</v>
      </c>
      <c r="D291" s="6" t="s">
        <v>638</v>
      </c>
      <c r="E291" s="7">
        <v>21</v>
      </c>
      <c r="F291" s="7" t="s">
        <v>43</v>
      </c>
      <c r="G291" s="7" t="s">
        <v>106</v>
      </c>
      <c r="H291" s="7" t="s">
        <v>55</v>
      </c>
      <c r="I291" s="7" t="str">
        <f>VLOOKUP(Table2[[#This Row],[Product]],Table4[#All],2,0)</f>
        <v>Summer Wear</v>
      </c>
      <c r="J291" s="7">
        <v>4</v>
      </c>
      <c r="K291" s="7">
        <v>718</v>
      </c>
      <c r="L291" s="7">
        <v>0</v>
      </c>
      <c r="M291" s="7" t="s">
        <v>47</v>
      </c>
      <c r="N291" s="8" t="s">
        <v>48</v>
      </c>
      <c r="O291" s="4" t="str">
        <f>HLOOKUP(Table2[[#This Row],[Product]],lookUp!$A$20:$K$21,2,0)</f>
        <v>Summer Wear</v>
      </c>
      <c r="P291" s="8" t="str">
        <f>_xlfn.XLOOKUP(Table2[[#This Row],[Product]],Table4[Product],Table4[Category])</f>
        <v>Summer Wear</v>
      </c>
      <c r="Q291" s="6" t="s">
        <v>638</v>
      </c>
      <c r="R291" s="32" t="str">
        <f>LEFT(Table2[[#This Row],[Full Name2]], 3)</f>
        <v>Mar</v>
      </c>
      <c r="S291" s="7" t="str">
        <f>RIGHT(Table2[[#This Row],[Full Name2]],3)</f>
        <v>son</v>
      </c>
      <c r="T291" s="7" t="str">
        <f>MID(Table2[[#This Row],[Full Name2]],3,3)</f>
        <v>rcu</v>
      </c>
      <c r="U291" s="7" t="str">
        <f>CONCATENATE(Table2[[#This Row],[Full Name2]]," - ",Table2[[#This Row],[Department]])</f>
        <v>Marcus Wilkerson - Kids</v>
      </c>
      <c r="V291" s="7" t="str">
        <f>_xlfn.TEXTJOIN(",",TRUE,Table2[[#This Row],[LEFT]],Table2[[#This Row],[MID]],Table2[[#This Row],[RIGHT]])</f>
        <v>Mar,rcu,son</v>
      </c>
      <c r="W291" s="7" t="str">
        <f>UPPER(Table2[[#This Row],[MID]])</f>
        <v>RCU</v>
      </c>
      <c r="X291" s="7" t="str">
        <f>LOWER(Table2[[#This Row],[Full Name2]])</f>
        <v>marcus wilkerson</v>
      </c>
      <c r="Y291" s="7" t="str">
        <f>PROPER(Table2[[#This Row],[LOWER]])</f>
        <v>Marcus Wilkerson</v>
      </c>
      <c r="Z291" s="7" t="str">
        <f>TRIM(Table2[[#This Row],[City]])</f>
        <v>Giza</v>
      </c>
      <c r="AA291" s="8">
        <f>LEN(Table2[[#This Row],[PROPER]])</f>
        <v>16</v>
      </c>
      <c r="AB291" s="5">
        <f t="shared" ca="1" si="12"/>
        <v>45776</v>
      </c>
      <c r="AC291" s="5">
        <f t="shared" si="13"/>
        <v>45445</v>
      </c>
      <c r="AD291" s="25">
        <f t="shared" ca="1" si="14"/>
        <v>45776.278505671296</v>
      </c>
      <c r="AE291" s="26">
        <f>EOMONTH(Table2[[#This Row],[Date]],1)</f>
        <v>45504</v>
      </c>
      <c r="AF291" s="11">
        <f>DATEDIF(Table2[[#This Row],[Date]],Table2[[#This Row],[EOMONTH]], "d")</f>
        <v>59</v>
      </c>
      <c r="AH291">
        <v>2</v>
      </c>
      <c r="AI291">
        <v>6</v>
      </c>
      <c r="AJ291">
        <v>2024</v>
      </c>
    </row>
    <row r="292" spans="1:36" ht="33.75" customHeight="1" x14ac:dyDescent="0.3">
      <c r="A292" s="17" t="s">
        <v>639</v>
      </c>
      <c r="B292" s="26">
        <v>45653</v>
      </c>
      <c r="C292" s="5" t="s">
        <v>0</v>
      </c>
      <c r="D292" s="6" t="s">
        <v>640</v>
      </c>
      <c r="E292" s="7">
        <v>19</v>
      </c>
      <c r="F292" s="7" t="s">
        <v>29</v>
      </c>
      <c r="G292" s="7" t="s">
        <v>44</v>
      </c>
      <c r="H292" s="7" t="s">
        <v>84</v>
      </c>
      <c r="I292" s="7" t="str">
        <f>VLOOKUP(Table2[[#This Row],[Product]],Table4[#All],2,0)</f>
        <v>Fashion Accessories</v>
      </c>
      <c r="J292" s="7">
        <v>2</v>
      </c>
      <c r="K292" s="7">
        <v>652</v>
      </c>
      <c r="L292" s="7">
        <v>0.2</v>
      </c>
      <c r="M292" s="7" t="s">
        <v>47</v>
      </c>
      <c r="N292" s="8" t="s">
        <v>40</v>
      </c>
      <c r="O292" s="4" t="str">
        <f>HLOOKUP(Table2[[#This Row],[Product]],lookUp!$A$20:$K$21,2,0)</f>
        <v>Fashion Accessories</v>
      </c>
      <c r="P292" s="8" t="str">
        <f>_xlfn.XLOOKUP(Table2[[#This Row],[Product]],Table4[Product],Table4[Category])</f>
        <v>Fashion Accessories</v>
      </c>
      <c r="Q292" s="6" t="s">
        <v>640</v>
      </c>
      <c r="R292" s="32" t="str">
        <f>LEFT(Table2[[#This Row],[Full Name2]], 3)</f>
        <v>Mis</v>
      </c>
      <c r="S292" s="7" t="str">
        <f>RIGHT(Table2[[#This Row],[Full Name2]],3)</f>
        <v xml:space="preserve"> Wu</v>
      </c>
      <c r="T292" s="7" t="str">
        <f>MID(Table2[[#This Row],[Full Name2]],3,3)</f>
        <v>sty</v>
      </c>
      <c r="U292" s="7" t="str">
        <f>CONCATENATE(Table2[[#This Row],[Full Name2]]," - ",Table2[[#This Row],[Department]])</f>
        <v>Misty Wu - Women</v>
      </c>
      <c r="V292" s="7" t="str">
        <f>_xlfn.TEXTJOIN(",",TRUE,Table2[[#This Row],[LEFT]],Table2[[#This Row],[MID]],Table2[[#This Row],[RIGHT]])</f>
        <v>Mis,sty, Wu</v>
      </c>
      <c r="W292" s="7" t="str">
        <f>UPPER(Table2[[#This Row],[MID]])</f>
        <v>STY</v>
      </c>
      <c r="X292" s="7" t="str">
        <f>LOWER(Table2[[#This Row],[Full Name2]])</f>
        <v>misty wu</v>
      </c>
      <c r="Y292" s="7" t="str">
        <f>PROPER(Table2[[#This Row],[LOWER]])</f>
        <v>Misty Wu</v>
      </c>
      <c r="Z292" s="7" t="str">
        <f>TRIM(Table2[[#This Row],[City]])</f>
        <v>Alexandria</v>
      </c>
      <c r="AA292" s="8">
        <f>LEN(Table2[[#This Row],[PROPER]])</f>
        <v>8</v>
      </c>
      <c r="AB292" s="5">
        <f t="shared" ca="1" si="12"/>
        <v>45776</v>
      </c>
      <c r="AC292" s="5">
        <f t="shared" si="13"/>
        <v>45653</v>
      </c>
      <c r="AD292" s="25">
        <f t="shared" ca="1" si="14"/>
        <v>45776.278505671296</v>
      </c>
      <c r="AE292" s="26">
        <f>EOMONTH(Table2[[#This Row],[Date]],1)</f>
        <v>45688</v>
      </c>
      <c r="AF292" s="11">
        <f>DATEDIF(Table2[[#This Row],[Date]],Table2[[#This Row],[EOMONTH]], "d")</f>
        <v>35</v>
      </c>
      <c r="AH292">
        <v>27</v>
      </c>
      <c r="AI292">
        <v>12</v>
      </c>
      <c r="AJ292">
        <v>2024</v>
      </c>
    </row>
    <row r="293" spans="1:36" ht="33.75" customHeight="1" x14ac:dyDescent="0.3">
      <c r="A293" s="17" t="s">
        <v>641</v>
      </c>
      <c r="B293" s="26">
        <v>45525</v>
      </c>
      <c r="C293" s="5" t="s">
        <v>3</v>
      </c>
      <c r="D293" s="6" t="s">
        <v>642</v>
      </c>
      <c r="E293" s="7">
        <v>55</v>
      </c>
      <c r="F293" s="7" t="s">
        <v>29</v>
      </c>
      <c r="G293" s="7" t="s">
        <v>44</v>
      </c>
      <c r="H293" s="7" t="s">
        <v>84</v>
      </c>
      <c r="I293" s="7" t="str">
        <f>VLOOKUP(Table2[[#This Row],[Product]],Table4[#All],2,0)</f>
        <v>Fashion Accessories</v>
      </c>
      <c r="J293" s="7">
        <v>2</v>
      </c>
      <c r="K293" s="7">
        <v>227</v>
      </c>
      <c r="L293" s="7">
        <v>0.05</v>
      </c>
      <c r="M293" s="7" t="s">
        <v>57</v>
      </c>
      <c r="N293" s="8" t="s">
        <v>34</v>
      </c>
      <c r="O293" s="4" t="str">
        <f>HLOOKUP(Table2[[#This Row],[Product]],lookUp!$A$20:$K$21,2,0)</f>
        <v>Fashion Accessories</v>
      </c>
      <c r="P293" s="8" t="str">
        <f>_xlfn.XLOOKUP(Table2[[#This Row],[Product]],Table4[Product],Table4[Category])</f>
        <v>Fashion Accessories</v>
      </c>
      <c r="Q293" s="6" t="s">
        <v>642</v>
      </c>
      <c r="R293" s="32" t="str">
        <f>LEFT(Table2[[#This Row],[Full Name2]], 3)</f>
        <v>Jen</v>
      </c>
      <c r="S293" s="7" t="str">
        <f>RIGHT(Table2[[#This Row],[Full Name2]],3)</f>
        <v>gas</v>
      </c>
      <c r="T293" s="7" t="str">
        <f>MID(Table2[[#This Row],[Full Name2]],3,3)</f>
        <v>nni</v>
      </c>
      <c r="U293" s="7" t="str">
        <f>CONCATENATE(Table2[[#This Row],[Full Name2]]," - ",Table2[[#This Row],[Department]])</f>
        <v>Jennifer Villegas - Men</v>
      </c>
      <c r="V293" s="7" t="str">
        <f>_xlfn.TEXTJOIN(",",TRUE,Table2[[#This Row],[LEFT]],Table2[[#This Row],[MID]],Table2[[#This Row],[RIGHT]])</f>
        <v>Jen,nni,gas</v>
      </c>
      <c r="W293" s="7" t="str">
        <f>UPPER(Table2[[#This Row],[MID]])</f>
        <v>NNI</v>
      </c>
      <c r="X293" s="7" t="str">
        <f>LOWER(Table2[[#This Row],[Full Name2]])</f>
        <v>jennifer villegas</v>
      </c>
      <c r="Y293" s="7" t="str">
        <f>PROPER(Table2[[#This Row],[LOWER]])</f>
        <v>Jennifer Villegas</v>
      </c>
      <c r="Z293" s="7" t="str">
        <f>TRIM(Table2[[#This Row],[City]])</f>
        <v>Alexandria</v>
      </c>
      <c r="AA293" s="8">
        <f>LEN(Table2[[#This Row],[PROPER]])</f>
        <v>17</v>
      </c>
      <c r="AB293" s="5">
        <f t="shared" ca="1" si="12"/>
        <v>45776</v>
      </c>
      <c r="AC293" s="5">
        <f t="shared" si="13"/>
        <v>45525</v>
      </c>
      <c r="AD293" s="25">
        <f t="shared" ca="1" si="14"/>
        <v>45776.278505671296</v>
      </c>
      <c r="AE293" s="26">
        <f>EOMONTH(Table2[[#This Row],[Date]],1)</f>
        <v>45565</v>
      </c>
      <c r="AF293" s="11">
        <f>DATEDIF(Table2[[#This Row],[Date]],Table2[[#This Row],[EOMONTH]], "d")</f>
        <v>40</v>
      </c>
      <c r="AH293">
        <v>21</v>
      </c>
      <c r="AI293">
        <v>8</v>
      </c>
      <c r="AJ293">
        <v>2024</v>
      </c>
    </row>
    <row r="294" spans="1:36" ht="33.75" customHeight="1" x14ac:dyDescent="0.3">
      <c r="A294" s="17" t="s">
        <v>643</v>
      </c>
      <c r="B294" s="26">
        <v>45572</v>
      </c>
      <c r="C294" s="5" t="s">
        <v>4</v>
      </c>
      <c r="D294" s="6" t="s">
        <v>644</v>
      </c>
      <c r="E294" s="7">
        <v>31</v>
      </c>
      <c r="F294" s="7" t="s">
        <v>29</v>
      </c>
      <c r="G294" s="7" t="s">
        <v>60</v>
      </c>
      <c r="H294" s="7" t="s">
        <v>61</v>
      </c>
      <c r="I294" s="7" t="str">
        <f>VLOOKUP(Table2[[#This Row],[Product]],Table4[#All],2,0)</f>
        <v>Casual Wear</v>
      </c>
      <c r="J294" s="7">
        <v>3</v>
      </c>
      <c r="K294" s="7">
        <v>591</v>
      </c>
      <c r="L294" s="7">
        <v>0.1</v>
      </c>
      <c r="M294" s="7" t="s">
        <v>57</v>
      </c>
      <c r="N294" s="8" t="s">
        <v>34</v>
      </c>
      <c r="O294" s="4" t="str">
        <f>HLOOKUP(Table2[[#This Row],[Product]],lookUp!$A$20:$K$21,2,0)</f>
        <v>Casual Wear</v>
      </c>
      <c r="P294" s="8" t="str">
        <f>_xlfn.XLOOKUP(Table2[[#This Row],[Product]],Table4[Product],Table4[Category])</f>
        <v>Casual Wear</v>
      </c>
      <c r="Q294" s="6" t="s">
        <v>644</v>
      </c>
      <c r="R294" s="32" t="str">
        <f>LEFT(Table2[[#This Row],[Full Name2]], 3)</f>
        <v>Wil</v>
      </c>
      <c r="S294" s="7" t="str">
        <f>RIGHT(Table2[[#This Row],[Full Name2]],3)</f>
        <v>lfe</v>
      </c>
      <c r="T294" s="7" t="str">
        <f>MID(Table2[[#This Row],[Full Name2]],3,3)</f>
        <v>lli</v>
      </c>
      <c r="U294" s="7" t="str">
        <f>CONCATENATE(Table2[[#This Row],[Full Name2]]," - ",Table2[[#This Row],[Department]])</f>
        <v>William Wolfe - Men</v>
      </c>
      <c r="V294" s="7" t="str">
        <f>_xlfn.TEXTJOIN(",",TRUE,Table2[[#This Row],[LEFT]],Table2[[#This Row],[MID]],Table2[[#This Row],[RIGHT]])</f>
        <v>Wil,lli,lfe</v>
      </c>
      <c r="W294" s="7" t="str">
        <f>UPPER(Table2[[#This Row],[MID]])</f>
        <v>LLI</v>
      </c>
      <c r="X294" s="7" t="str">
        <f>LOWER(Table2[[#This Row],[Full Name2]])</f>
        <v>william wolfe</v>
      </c>
      <c r="Y294" s="7" t="str">
        <f>PROPER(Table2[[#This Row],[LOWER]])</f>
        <v>William Wolfe</v>
      </c>
      <c r="Z294" s="7" t="str">
        <f>TRIM(Table2[[#This Row],[City]])</f>
        <v>Port Said</v>
      </c>
      <c r="AA294" s="8">
        <f>LEN(Table2[[#This Row],[PROPER]])</f>
        <v>13</v>
      </c>
      <c r="AB294" s="5">
        <f t="shared" ca="1" si="12"/>
        <v>45776</v>
      </c>
      <c r="AC294" s="5">
        <f t="shared" si="13"/>
        <v>45572</v>
      </c>
      <c r="AD294" s="25">
        <f t="shared" ca="1" si="14"/>
        <v>45776.278505671296</v>
      </c>
      <c r="AE294" s="26">
        <f>EOMONTH(Table2[[#This Row],[Date]],1)</f>
        <v>45626</v>
      </c>
      <c r="AF294" s="11">
        <f>DATEDIF(Table2[[#This Row],[Date]],Table2[[#This Row],[EOMONTH]], "d")</f>
        <v>54</v>
      </c>
      <c r="AH294">
        <v>7</v>
      </c>
      <c r="AI294">
        <v>10</v>
      </c>
      <c r="AJ294">
        <v>2024</v>
      </c>
    </row>
    <row r="295" spans="1:36" ht="33.75" customHeight="1" x14ac:dyDescent="0.3">
      <c r="A295" s="17" t="s">
        <v>645</v>
      </c>
      <c r="B295" s="26">
        <v>45586</v>
      </c>
      <c r="C295" s="5" t="s">
        <v>4</v>
      </c>
      <c r="D295" s="6" t="s">
        <v>646</v>
      </c>
      <c r="E295" s="7">
        <v>27</v>
      </c>
      <c r="F295" s="7" t="s">
        <v>43</v>
      </c>
      <c r="G295" s="7" t="s">
        <v>81</v>
      </c>
      <c r="H295" s="7" t="s">
        <v>65</v>
      </c>
      <c r="I295" s="7" t="str">
        <f>VLOOKUP(Table2[[#This Row],[Product]],Table4[#All],2,0)</f>
        <v>Sportswear</v>
      </c>
      <c r="J295" s="7">
        <v>3</v>
      </c>
      <c r="K295" s="7">
        <v>361</v>
      </c>
      <c r="L295" s="7">
        <v>0.05</v>
      </c>
      <c r="M295" s="7" t="s">
        <v>47</v>
      </c>
      <c r="N295" s="8" t="s">
        <v>40</v>
      </c>
      <c r="O295" s="4" t="str">
        <f>HLOOKUP(Table2[[#This Row],[Product]],lookUp!$A$20:$K$21,2,0)</f>
        <v>Sportswear</v>
      </c>
      <c r="P295" s="8" t="str">
        <f>_xlfn.XLOOKUP(Table2[[#This Row],[Product]],Table4[Product],Table4[Category])</f>
        <v>Sportswear</v>
      </c>
      <c r="Q295" s="6" t="s">
        <v>646</v>
      </c>
      <c r="R295" s="32" t="str">
        <f>LEFT(Table2[[#This Row],[Full Name2]], 3)</f>
        <v>Jos</v>
      </c>
      <c r="S295" s="7" t="str">
        <f>RIGHT(Table2[[#This Row],[Full Name2]],3)</f>
        <v>son</v>
      </c>
      <c r="T295" s="7" t="str">
        <f>MID(Table2[[#This Row],[Full Name2]],3,3)</f>
        <v>sep</v>
      </c>
      <c r="U295" s="7" t="str">
        <f>CONCATENATE(Table2[[#This Row],[Full Name2]]," - ",Table2[[#This Row],[Department]])</f>
        <v>Joseph Thompson - Women</v>
      </c>
      <c r="V295" s="7" t="str">
        <f>_xlfn.TEXTJOIN(",",TRUE,Table2[[#This Row],[LEFT]],Table2[[#This Row],[MID]],Table2[[#This Row],[RIGHT]])</f>
        <v>Jos,sep,son</v>
      </c>
      <c r="W295" s="7" t="str">
        <f>UPPER(Table2[[#This Row],[MID]])</f>
        <v>SEP</v>
      </c>
      <c r="X295" s="7" t="str">
        <f>LOWER(Table2[[#This Row],[Full Name2]])</f>
        <v>joseph thompson</v>
      </c>
      <c r="Y295" s="7" t="str">
        <f>PROPER(Table2[[#This Row],[LOWER]])</f>
        <v>Joseph Thompson</v>
      </c>
      <c r="Z295" s="7" t="str">
        <f>TRIM(Table2[[#This Row],[City]])</f>
        <v>Asyut</v>
      </c>
      <c r="AA295" s="8">
        <f>LEN(Table2[[#This Row],[PROPER]])</f>
        <v>15</v>
      </c>
      <c r="AB295" s="5">
        <f t="shared" ca="1" si="12"/>
        <v>45776</v>
      </c>
      <c r="AC295" s="5">
        <f t="shared" si="13"/>
        <v>45586</v>
      </c>
      <c r="AD295" s="25">
        <f t="shared" ca="1" si="14"/>
        <v>45776.278505671296</v>
      </c>
      <c r="AE295" s="26">
        <f>EOMONTH(Table2[[#This Row],[Date]],1)</f>
        <v>45626</v>
      </c>
      <c r="AF295" s="11">
        <f>DATEDIF(Table2[[#This Row],[Date]],Table2[[#This Row],[EOMONTH]], "d")</f>
        <v>40</v>
      </c>
      <c r="AH295">
        <v>21</v>
      </c>
      <c r="AI295">
        <v>10</v>
      </c>
      <c r="AJ295">
        <v>2024</v>
      </c>
    </row>
    <row r="296" spans="1:36" ht="33.75" customHeight="1" x14ac:dyDescent="0.3">
      <c r="A296" s="17" t="s">
        <v>647</v>
      </c>
      <c r="B296" s="26">
        <v>45470</v>
      </c>
      <c r="C296" s="5" t="s">
        <v>6</v>
      </c>
      <c r="D296" s="6" t="s">
        <v>648</v>
      </c>
      <c r="E296" s="7">
        <v>53</v>
      </c>
      <c r="F296" s="7" t="s">
        <v>43</v>
      </c>
      <c r="G296" s="7" t="s">
        <v>64</v>
      </c>
      <c r="H296" s="7" t="s">
        <v>65</v>
      </c>
      <c r="I296" s="7" t="str">
        <f>VLOOKUP(Table2[[#This Row],[Product]],Table4[#All],2,0)</f>
        <v>Sportswear</v>
      </c>
      <c r="J296" s="7">
        <v>5</v>
      </c>
      <c r="K296" s="7">
        <v>704</v>
      </c>
      <c r="L296" s="7">
        <v>0.2</v>
      </c>
      <c r="M296" s="7" t="s">
        <v>33</v>
      </c>
      <c r="N296" s="8" t="s">
        <v>48</v>
      </c>
      <c r="O296" s="4" t="str">
        <f>HLOOKUP(Table2[[#This Row],[Product]],lookUp!$A$20:$K$21,2,0)</f>
        <v>Sportswear</v>
      </c>
      <c r="P296" s="8" t="str">
        <f>_xlfn.XLOOKUP(Table2[[#This Row],[Product]],Table4[Product],Table4[Category])</f>
        <v>Sportswear</v>
      </c>
      <c r="Q296" s="6" t="s">
        <v>648</v>
      </c>
      <c r="R296" s="32" t="str">
        <f>LEFT(Table2[[#This Row],[Full Name2]], 3)</f>
        <v>Nic</v>
      </c>
      <c r="S296" s="7" t="str">
        <f>RIGHT(Table2[[#This Row],[Full Name2]],3)</f>
        <v>try</v>
      </c>
      <c r="T296" s="7" t="str">
        <f>MID(Table2[[#This Row],[Full Name2]],3,3)</f>
        <v>col</v>
      </c>
      <c r="U296" s="7" t="str">
        <f>CONCATENATE(Table2[[#This Row],[Full Name2]]," - ",Table2[[#This Row],[Department]])</f>
        <v>Nicole Gentry - Kids</v>
      </c>
      <c r="V296" s="7" t="str">
        <f>_xlfn.TEXTJOIN(",",TRUE,Table2[[#This Row],[LEFT]],Table2[[#This Row],[MID]],Table2[[#This Row],[RIGHT]])</f>
        <v>Nic,col,try</v>
      </c>
      <c r="W296" s="7" t="str">
        <f>UPPER(Table2[[#This Row],[MID]])</f>
        <v>COL</v>
      </c>
      <c r="X296" s="7" t="str">
        <f>LOWER(Table2[[#This Row],[Full Name2]])</f>
        <v>nicole gentry</v>
      </c>
      <c r="Y296" s="7" t="str">
        <f>PROPER(Table2[[#This Row],[LOWER]])</f>
        <v>Nicole Gentry</v>
      </c>
      <c r="Z296" s="7" t="str">
        <f>TRIM(Table2[[#This Row],[City]])</f>
        <v>Cairo</v>
      </c>
      <c r="AA296" s="8">
        <f>LEN(Table2[[#This Row],[PROPER]])</f>
        <v>13</v>
      </c>
      <c r="AB296" s="5">
        <f t="shared" ca="1" si="12"/>
        <v>45776</v>
      </c>
      <c r="AC296" s="5">
        <f t="shared" si="13"/>
        <v>45470</v>
      </c>
      <c r="AD296" s="25">
        <f t="shared" ca="1" si="14"/>
        <v>45776.278505671296</v>
      </c>
      <c r="AE296" s="26">
        <f>EOMONTH(Table2[[#This Row],[Date]],1)</f>
        <v>45504</v>
      </c>
      <c r="AF296" s="11">
        <f>DATEDIF(Table2[[#This Row],[Date]],Table2[[#This Row],[EOMONTH]], "d")</f>
        <v>34</v>
      </c>
      <c r="AH296">
        <v>27</v>
      </c>
      <c r="AI296">
        <v>6</v>
      </c>
      <c r="AJ296">
        <v>2024</v>
      </c>
    </row>
    <row r="297" spans="1:36" ht="33.75" customHeight="1" x14ac:dyDescent="0.3">
      <c r="A297" s="17" t="s">
        <v>649</v>
      </c>
      <c r="B297" s="26">
        <v>45585</v>
      </c>
      <c r="C297" s="5" t="s">
        <v>1</v>
      </c>
      <c r="D297" s="6" t="s">
        <v>650</v>
      </c>
      <c r="E297" s="7">
        <v>54</v>
      </c>
      <c r="F297" s="7" t="s">
        <v>43</v>
      </c>
      <c r="G297" s="7" t="s">
        <v>106</v>
      </c>
      <c r="H297" s="7" t="s">
        <v>55</v>
      </c>
      <c r="I297" s="7" t="str">
        <f>VLOOKUP(Table2[[#This Row],[Product]],Table4[#All],2,0)</f>
        <v>Summer Wear</v>
      </c>
      <c r="J297" s="7">
        <v>3</v>
      </c>
      <c r="K297" s="7">
        <v>887</v>
      </c>
      <c r="L297" s="7">
        <v>0.05</v>
      </c>
      <c r="M297" s="7" t="s">
        <v>33</v>
      </c>
      <c r="N297" s="8" t="s">
        <v>40</v>
      </c>
      <c r="O297" s="4" t="str">
        <f>HLOOKUP(Table2[[#This Row],[Product]],lookUp!$A$20:$K$21,2,0)</f>
        <v>Summer Wear</v>
      </c>
      <c r="P297" s="8" t="str">
        <f>_xlfn.XLOOKUP(Table2[[#This Row],[Product]],Table4[Product],Table4[Category])</f>
        <v>Summer Wear</v>
      </c>
      <c r="Q297" s="6" t="s">
        <v>650</v>
      </c>
      <c r="R297" s="32" t="str">
        <f>LEFT(Table2[[#This Row],[Full Name2]], 3)</f>
        <v>Bet</v>
      </c>
      <c r="S297" s="7" t="str">
        <f>RIGHT(Table2[[#This Row],[Full Name2]],3)</f>
        <v>ark</v>
      </c>
      <c r="T297" s="7" t="str">
        <f>MID(Table2[[#This Row],[Full Name2]],3,3)</f>
        <v xml:space="preserve">th </v>
      </c>
      <c r="U297" s="7" t="str">
        <f>CONCATENATE(Table2[[#This Row],[Full Name2]]," - ",Table2[[#This Row],[Department]])</f>
        <v>Beth Clark - Women</v>
      </c>
      <c r="V297" s="7" t="str">
        <f>_xlfn.TEXTJOIN(",",TRUE,Table2[[#This Row],[LEFT]],Table2[[#This Row],[MID]],Table2[[#This Row],[RIGHT]])</f>
        <v>Bet,th ,ark</v>
      </c>
      <c r="W297" s="7" t="str">
        <f>UPPER(Table2[[#This Row],[MID]])</f>
        <v xml:space="preserve">TH </v>
      </c>
      <c r="X297" s="7" t="str">
        <f>LOWER(Table2[[#This Row],[Full Name2]])</f>
        <v>beth clark</v>
      </c>
      <c r="Y297" s="7" t="str">
        <f>PROPER(Table2[[#This Row],[LOWER]])</f>
        <v>Beth Clark</v>
      </c>
      <c r="Z297" s="7" t="str">
        <f>TRIM(Table2[[#This Row],[City]])</f>
        <v>Giza</v>
      </c>
      <c r="AA297" s="8">
        <f>LEN(Table2[[#This Row],[PROPER]])</f>
        <v>10</v>
      </c>
      <c r="AB297" s="5">
        <f t="shared" ca="1" si="12"/>
        <v>45776</v>
      </c>
      <c r="AC297" s="5">
        <f t="shared" si="13"/>
        <v>45585</v>
      </c>
      <c r="AD297" s="25">
        <f t="shared" ca="1" si="14"/>
        <v>45776.278505671296</v>
      </c>
      <c r="AE297" s="26">
        <f>EOMONTH(Table2[[#This Row],[Date]],1)</f>
        <v>45626</v>
      </c>
      <c r="AF297" s="11">
        <f>DATEDIF(Table2[[#This Row],[Date]],Table2[[#This Row],[EOMONTH]], "d")</f>
        <v>41</v>
      </c>
      <c r="AH297">
        <v>20</v>
      </c>
      <c r="AI297">
        <v>10</v>
      </c>
      <c r="AJ297">
        <v>2024</v>
      </c>
    </row>
    <row r="298" spans="1:36" ht="33.75" customHeight="1" x14ac:dyDescent="0.3">
      <c r="A298" s="17" t="s">
        <v>651</v>
      </c>
      <c r="B298" s="26">
        <v>45708</v>
      </c>
      <c r="C298" s="5" t="s">
        <v>6</v>
      </c>
      <c r="D298" s="6" t="s">
        <v>652</v>
      </c>
      <c r="E298" s="7">
        <v>34</v>
      </c>
      <c r="F298" s="7" t="s">
        <v>43</v>
      </c>
      <c r="G298" s="7" t="s">
        <v>64</v>
      </c>
      <c r="H298" s="7" t="s">
        <v>31</v>
      </c>
      <c r="I298" s="7" t="str">
        <f>VLOOKUP(Table2[[#This Row],[Product]],Table4[#All],2,0)</f>
        <v>Winter Wear</v>
      </c>
      <c r="J298" s="7">
        <v>3</v>
      </c>
      <c r="K298" s="7">
        <v>1025</v>
      </c>
      <c r="L298" s="7">
        <v>0.15</v>
      </c>
      <c r="M298" s="7" t="s">
        <v>33</v>
      </c>
      <c r="N298" s="8" t="s">
        <v>40</v>
      </c>
      <c r="O298" s="4" t="str">
        <f>HLOOKUP(Table2[[#This Row],[Product]],lookUp!$A$20:$K$21,2,0)</f>
        <v>Winter Wear</v>
      </c>
      <c r="P298" s="8" t="str">
        <f>_xlfn.XLOOKUP(Table2[[#This Row],[Product]],Table4[Product],Table4[Category])</f>
        <v>Winter Wear</v>
      </c>
      <c r="Q298" s="6" t="s">
        <v>652</v>
      </c>
      <c r="R298" s="32" t="str">
        <f>LEFT(Table2[[#This Row],[Full Name2]], 3)</f>
        <v>Jam</v>
      </c>
      <c r="S298" s="7" t="str">
        <f>RIGHT(Table2[[#This Row],[Full Name2]],3)</f>
        <v>gan</v>
      </c>
      <c r="T298" s="7" t="str">
        <f>MID(Table2[[#This Row],[Full Name2]],3,3)</f>
        <v>mes</v>
      </c>
      <c r="U298" s="7" t="str">
        <f>CONCATENATE(Table2[[#This Row],[Full Name2]]," - ",Table2[[#This Row],[Department]])</f>
        <v>James Hogan - Women</v>
      </c>
      <c r="V298" s="7" t="str">
        <f>_xlfn.TEXTJOIN(",",TRUE,Table2[[#This Row],[LEFT]],Table2[[#This Row],[MID]],Table2[[#This Row],[RIGHT]])</f>
        <v>Jam,mes,gan</v>
      </c>
      <c r="W298" s="7" t="str">
        <f>UPPER(Table2[[#This Row],[MID]])</f>
        <v>MES</v>
      </c>
      <c r="X298" s="7" t="str">
        <f>LOWER(Table2[[#This Row],[Full Name2]])</f>
        <v>james hogan</v>
      </c>
      <c r="Y298" s="7" t="str">
        <f>PROPER(Table2[[#This Row],[LOWER]])</f>
        <v>James Hogan</v>
      </c>
      <c r="Z298" s="7" t="str">
        <f>TRIM(Table2[[#This Row],[City]])</f>
        <v>Cairo</v>
      </c>
      <c r="AA298" s="8">
        <f>LEN(Table2[[#This Row],[PROPER]])</f>
        <v>11</v>
      </c>
      <c r="AB298" s="5">
        <f t="shared" ca="1" si="12"/>
        <v>45776</v>
      </c>
      <c r="AC298" s="5">
        <f t="shared" si="13"/>
        <v>45708</v>
      </c>
      <c r="AD298" s="25">
        <f t="shared" ca="1" si="14"/>
        <v>45776.278505671296</v>
      </c>
      <c r="AE298" s="26">
        <f>EOMONTH(Table2[[#This Row],[Date]],1)</f>
        <v>45747</v>
      </c>
      <c r="AF298" s="11">
        <f>DATEDIF(Table2[[#This Row],[Date]],Table2[[#This Row],[EOMONTH]], "d")</f>
        <v>39</v>
      </c>
      <c r="AH298">
        <v>20</v>
      </c>
      <c r="AI298">
        <v>2</v>
      </c>
      <c r="AJ298">
        <v>2025</v>
      </c>
    </row>
    <row r="299" spans="1:36" ht="33.75" customHeight="1" x14ac:dyDescent="0.3">
      <c r="A299" s="17" t="s">
        <v>653</v>
      </c>
      <c r="B299" s="26">
        <v>45420</v>
      </c>
      <c r="C299" s="5" t="s">
        <v>3</v>
      </c>
      <c r="D299" s="6" t="s">
        <v>654</v>
      </c>
      <c r="E299" s="7">
        <v>31</v>
      </c>
      <c r="F299" s="7" t="s">
        <v>43</v>
      </c>
      <c r="G299" s="7" t="s">
        <v>81</v>
      </c>
      <c r="H299" s="7" t="s">
        <v>45</v>
      </c>
      <c r="I299" s="7" t="str">
        <f>VLOOKUP(Table2[[#This Row],[Product]],Table4[#All],2,0)</f>
        <v>Sportswear</v>
      </c>
      <c r="J299" s="7">
        <v>1</v>
      </c>
      <c r="K299" s="7">
        <v>1180</v>
      </c>
      <c r="L299" s="7">
        <v>0.05</v>
      </c>
      <c r="M299" s="7" t="s">
        <v>33</v>
      </c>
      <c r="N299" s="8" t="s">
        <v>34</v>
      </c>
      <c r="O299" s="4" t="str">
        <f>HLOOKUP(Table2[[#This Row],[Product]],lookUp!$A$20:$K$21,2,0)</f>
        <v>Sportswear</v>
      </c>
      <c r="P299" s="8" t="str">
        <f>_xlfn.XLOOKUP(Table2[[#This Row],[Product]],Table4[Product],Table4[Category])</f>
        <v>Sportswear</v>
      </c>
      <c r="Q299" s="6" t="s">
        <v>654</v>
      </c>
      <c r="R299" s="32" t="str">
        <f>LEFT(Table2[[#This Row],[Full Name2]], 3)</f>
        <v>Eli</v>
      </c>
      <c r="S299" s="7" t="str">
        <f>RIGHT(Table2[[#This Row],[Full Name2]],3)</f>
        <v>llo</v>
      </c>
      <c r="T299" s="7" t="str">
        <f>MID(Table2[[#This Row],[Full Name2]],3,3)</f>
        <v>iza</v>
      </c>
      <c r="U299" s="7" t="str">
        <f>CONCATENATE(Table2[[#This Row],[Full Name2]]," - ",Table2[[#This Row],[Department]])</f>
        <v>Elizabeth Murillo - Men</v>
      </c>
      <c r="V299" s="7" t="str">
        <f>_xlfn.TEXTJOIN(",",TRUE,Table2[[#This Row],[LEFT]],Table2[[#This Row],[MID]],Table2[[#This Row],[RIGHT]])</f>
        <v>Eli,iza,llo</v>
      </c>
      <c r="W299" s="7" t="str">
        <f>UPPER(Table2[[#This Row],[MID]])</f>
        <v>IZA</v>
      </c>
      <c r="X299" s="7" t="str">
        <f>LOWER(Table2[[#This Row],[Full Name2]])</f>
        <v>elizabeth murillo</v>
      </c>
      <c r="Y299" s="7" t="str">
        <f>PROPER(Table2[[#This Row],[LOWER]])</f>
        <v>Elizabeth Murillo</v>
      </c>
      <c r="Z299" s="7" t="str">
        <f>TRIM(Table2[[#This Row],[City]])</f>
        <v>Asyut</v>
      </c>
      <c r="AA299" s="8">
        <f>LEN(Table2[[#This Row],[PROPER]])</f>
        <v>17</v>
      </c>
      <c r="AB299" s="5">
        <f t="shared" ca="1" si="12"/>
        <v>45776</v>
      </c>
      <c r="AC299" s="5">
        <f t="shared" si="13"/>
        <v>45420</v>
      </c>
      <c r="AD299" s="25">
        <f t="shared" ca="1" si="14"/>
        <v>45776.278505671296</v>
      </c>
      <c r="AE299" s="26">
        <f>EOMONTH(Table2[[#This Row],[Date]],1)</f>
        <v>45473</v>
      </c>
      <c r="AF299" s="11">
        <f>DATEDIF(Table2[[#This Row],[Date]],Table2[[#This Row],[EOMONTH]], "d")</f>
        <v>53</v>
      </c>
      <c r="AH299">
        <v>8</v>
      </c>
      <c r="AI299">
        <v>5</v>
      </c>
      <c r="AJ299">
        <v>2024</v>
      </c>
    </row>
    <row r="300" spans="1:36" ht="33.75" customHeight="1" x14ac:dyDescent="0.3">
      <c r="A300" s="17" t="s">
        <v>655</v>
      </c>
      <c r="B300" s="26">
        <v>45613</v>
      </c>
      <c r="C300" s="5" t="s">
        <v>1</v>
      </c>
      <c r="D300" s="6" t="s">
        <v>656</v>
      </c>
      <c r="E300" s="7">
        <v>39</v>
      </c>
      <c r="F300" s="7" t="s">
        <v>29</v>
      </c>
      <c r="G300" s="7" t="s">
        <v>44</v>
      </c>
      <c r="H300" s="7" t="s">
        <v>100</v>
      </c>
      <c r="I300" s="7" t="str">
        <f>VLOOKUP(Table2[[#This Row],[Product]],Table4[#All],2,0)</f>
        <v>Formal Wear</v>
      </c>
      <c r="J300" s="7">
        <v>2</v>
      </c>
      <c r="K300" s="7">
        <v>151</v>
      </c>
      <c r="L300" s="7">
        <v>0</v>
      </c>
      <c r="M300" s="7" t="s">
        <v>47</v>
      </c>
      <c r="N300" s="8" t="s">
        <v>40</v>
      </c>
      <c r="O300" s="4" t="str">
        <f>HLOOKUP(Table2[[#This Row],[Product]],lookUp!$A$20:$K$21,2,0)</f>
        <v>Formal Wear</v>
      </c>
      <c r="P300" s="8" t="str">
        <f>_xlfn.XLOOKUP(Table2[[#This Row],[Product]],Table4[Product],Table4[Category])</f>
        <v>Formal Wear</v>
      </c>
      <c r="Q300" s="6" t="s">
        <v>656</v>
      </c>
      <c r="R300" s="32" t="str">
        <f>LEFT(Table2[[#This Row],[Full Name2]], 3)</f>
        <v>Bra</v>
      </c>
      <c r="S300" s="7" t="str">
        <f>RIGHT(Table2[[#This Row],[Full Name2]],3)</f>
        <v>man</v>
      </c>
      <c r="T300" s="7" t="str">
        <f>MID(Table2[[#This Row],[Full Name2]],3,3)</f>
        <v>and</v>
      </c>
      <c r="U300" s="7" t="str">
        <f>CONCATENATE(Table2[[#This Row],[Full Name2]]," - ",Table2[[#This Row],[Department]])</f>
        <v>Brandon Hartman - Women</v>
      </c>
      <c r="V300" s="7" t="str">
        <f>_xlfn.TEXTJOIN(",",TRUE,Table2[[#This Row],[LEFT]],Table2[[#This Row],[MID]],Table2[[#This Row],[RIGHT]])</f>
        <v>Bra,and,man</v>
      </c>
      <c r="W300" s="7" t="str">
        <f>UPPER(Table2[[#This Row],[MID]])</f>
        <v>AND</v>
      </c>
      <c r="X300" s="7" t="str">
        <f>LOWER(Table2[[#This Row],[Full Name2]])</f>
        <v>brandon hartman</v>
      </c>
      <c r="Y300" s="7" t="str">
        <f>PROPER(Table2[[#This Row],[LOWER]])</f>
        <v>Brandon Hartman</v>
      </c>
      <c r="Z300" s="7" t="str">
        <f>TRIM(Table2[[#This Row],[City]])</f>
        <v>Alexandria</v>
      </c>
      <c r="AA300" s="8">
        <f>LEN(Table2[[#This Row],[PROPER]])</f>
        <v>15</v>
      </c>
      <c r="AB300" s="5">
        <f t="shared" ca="1" si="12"/>
        <v>45776</v>
      </c>
      <c r="AC300" s="5">
        <f t="shared" si="13"/>
        <v>45613</v>
      </c>
      <c r="AD300" s="25">
        <f t="shared" ca="1" si="14"/>
        <v>45776.278505671296</v>
      </c>
      <c r="AE300" s="26">
        <f>EOMONTH(Table2[[#This Row],[Date]],1)</f>
        <v>45657</v>
      </c>
      <c r="AF300" s="11">
        <f>DATEDIF(Table2[[#This Row],[Date]],Table2[[#This Row],[EOMONTH]], "d")</f>
        <v>44</v>
      </c>
      <c r="AH300">
        <v>17</v>
      </c>
      <c r="AI300">
        <v>11</v>
      </c>
      <c r="AJ300">
        <v>2024</v>
      </c>
    </row>
    <row r="301" spans="1:36" ht="33.75" customHeight="1" x14ac:dyDescent="0.3">
      <c r="A301" s="17" t="s">
        <v>657</v>
      </c>
      <c r="B301" s="26">
        <v>45382</v>
      </c>
      <c r="C301" s="5" t="s">
        <v>1</v>
      </c>
      <c r="D301" s="6" t="s">
        <v>658</v>
      </c>
      <c r="E301" s="7">
        <v>52</v>
      </c>
      <c r="F301" s="7" t="s">
        <v>29</v>
      </c>
      <c r="G301" s="7" t="s">
        <v>60</v>
      </c>
      <c r="H301" s="7" t="s">
        <v>84</v>
      </c>
      <c r="I301" s="7" t="str">
        <f>VLOOKUP(Table2[[#This Row],[Product]],Table4[#All],2,0)</f>
        <v>Fashion Accessories</v>
      </c>
      <c r="J301" s="7">
        <v>4</v>
      </c>
      <c r="K301" s="7">
        <v>602</v>
      </c>
      <c r="L301" s="7">
        <v>0.15</v>
      </c>
      <c r="M301" s="7" t="s">
        <v>57</v>
      </c>
      <c r="N301" s="8" t="s">
        <v>40</v>
      </c>
      <c r="O301" s="4" t="str">
        <f>HLOOKUP(Table2[[#This Row],[Product]],lookUp!$A$20:$K$21,2,0)</f>
        <v>Fashion Accessories</v>
      </c>
      <c r="P301" s="8" t="str">
        <f>_xlfn.XLOOKUP(Table2[[#This Row],[Product]],Table4[Product],Table4[Category])</f>
        <v>Fashion Accessories</v>
      </c>
      <c r="Q301" s="6" t="s">
        <v>658</v>
      </c>
      <c r="R301" s="32" t="str">
        <f>LEFT(Table2[[#This Row],[Full Name2]], 3)</f>
        <v>Eri</v>
      </c>
      <c r="S301" s="7" t="str">
        <f>RIGHT(Table2[[#This Row],[Full Name2]],3)</f>
        <v>ose</v>
      </c>
      <c r="T301" s="7" t="str">
        <f>MID(Table2[[#This Row],[Full Name2]],3,3)</f>
        <v xml:space="preserve">ic </v>
      </c>
      <c r="U301" s="7" t="str">
        <f>CONCATENATE(Table2[[#This Row],[Full Name2]]," - ",Table2[[#This Row],[Department]])</f>
        <v>Eric Rose - Women</v>
      </c>
      <c r="V301" s="7" t="str">
        <f>_xlfn.TEXTJOIN(",",TRUE,Table2[[#This Row],[LEFT]],Table2[[#This Row],[MID]],Table2[[#This Row],[RIGHT]])</f>
        <v>Eri,ic ,ose</v>
      </c>
      <c r="W301" s="7" t="str">
        <f>UPPER(Table2[[#This Row],[MID]])</f>
        <v xml:space="preserve">IC </v>
      </c>
      <c r="X301" s="7" t="str">
        <f>LOWER(Table2[[#This Row],[Full Name2]])</f>
        <v>eric rose</v>
      </c>
      <c r="Y301" s="7" t="str">
        <f>PROPER(Table2[[#This Row],[LOWER]])</f>
        <v>Eric Rose</v>
      </c>
      <c r="Z301" s="7" t="str">
        <f>TRIM(Table2[[#This Row],[City]])</f>
        <v>Port Said</v>
      </c>
      <c r="AA301" s="8">
        <f>LEN(Table2[[#This Row],[PROPER]])</f>
        <v>9</v>
      </c>
      <c r="AB301" s="5">
        <f t="shared" ca="1" si="12"/>
        <v>45776</v>
      </c>
      <c r="AC301" s="5">
        <f t="shared" si="13"/>
        <v>45382</v>
      </c>
      <c r="AD301" s="25">
        <f t="shared" ca="1" si="14"/>
        <v>45776.278505671296</v>
      </c>
      <c r="AE301" s="26">
        <f>EOMONTH(Table2[[#This Row],[Date]],1)</f>
        <v>45412</v>
      </c>
      <c r="AF301" s="11">
        <f>DATEDIF(Table2[[#This Row],[Date]],Table2[[#This Row],[EOMONTH]], "d")</f>
        <v>30</v>
      </c>
      <c r="AH301">
        <v>31</v>
      </c>
      <c r="AI301">
        <v>3</v>
      </c>
      <c r="AJ301">
        <v>2024</v>
      </c>
    </row>
    <row r="302" spans="1:36" ht="33.75" customHeight="1" x14ac:dyDescent="0.3">
      <c r="A302" s="17" t="s">
        <v>659</v>
      </c>
      <c r="B302" s="26">
        <v>45627</v>
      </c>
      <c r="C302" s="5" t="s">
        <v>1</v>
      </c>
      <c r="D302" s="6" t="s">
        <v>660</v>
      </c>
      <c r="E302" s="7">
        <v>58</v>
      </c>
      <c r="F302" s="7" t="s">
        <v>43</v>
      </c>
      <c r="G302" s="7" t="s">
        <v>30</v>
      </c>
      <c r="H302" s="7" t="s">
        <v>100</v>
      </c>
      <c r="I302" s="7" t="str">
        <f>VLOOKUP(Table2[[#This Row],[Product]],Table4[#All],2,0)</f>
        <v>Formal Wear</v>
      </c>
      <c r="J302" s="7">
        <v>1</v>
      </c>
      <c r="K302" s="7">
        <v>258</v>
      </c>
      <c r="L302" s="7">
        <v>0.2</v>
      </c>
      <c r="M302" s="7" t="s">
        <v>47</v>
      </c>
      <c r="N302" s="8" t="s">
        <v>48</v>
      </c>
      <c r="O302" s="4" t="str">
        <f>HLOOKUP(Table2[[#This Row],[Product]],lookUp!$A$20:$K$21,2,0)</f>
        <v>Formal Wear</v>
      </c>
      <c r="P302" s="8" t="str">
        <f>_xlfn.XLOOKUP(Table2[[#This Row],[Product]],Table4[Product],Table4[Category])</f>
        <v>Formal Wear</v>
      </c>
      <c r="Q302" s="6" t="s">
        <v>660</v>
      </c>
      <c r="R302" s="32" t="str">
        <f>LEFT(Table2[[#This Row],[Full Name2]], 3)</f>
        <v>Jam</v>
      </c>
      <c r="S302" s="7" t="str">
        <f>RIGHT(Table2[[#This Row],[Full Name2]],3)</f>
        <v>mes</v>
      </c>
      <c r="T302" s="7" t="str">
        <f>MID(Table2[[#This Row],[Full Name2]],3,3)</f>
        <v>mes</v>
      </c>
      <c r="U302" s="7" t="str">
        <f>CONCATENATE(Table2[[#This Row],[Full Name2]]," - ",Table2[[#This Row],[Department]])</f>
        <v>James Holmes - Kids</v>
      </c>
      <c r="V302" s="7" t="str">
        <f>_xlfn.TEXTJOIN(",",TRUE,Table2[[#This Row],[LEFT]],Table2[[#This Row],[MID]],Table2[[#This Row],[RIGHT]])</f>
        <v>Jam,mes,mes</v>
      </c>
      <c r="W302" s="7" t="str">
        <f>UPPER(Table2[[#This Row],[MID]])</f>
        <v>MES</v>
      </c>
      <c r="X302" s="7" t="str">
        <f>LOWER(Table2[[#This Row],[Full Name2]])</f>
        <v>james holmes</v>
      </c>
      <c r="Y302" s="7" t="str">
        <f>PROPER(Table2[[#This Row],[LOWER]])</f>
        <v>James Holmes</v>
      </c>
      <c r="Z302" s="7" t="str">
        <f>TRIM(Table2[[#This Row],[City]])</f>
        <v>Mansoura</v>
      </c>
      <c r="AA302" s="8">
        <f>LEN(Table2[[#This Row],[PROPER]])</f>
        <v>12</v>
      </c>
      <c r="AB302" s="5">
        <f t="shared" ca="1" si="12"/>
        <v>45776</v>
      </c>
      <c r="AC302" s="5">
        <f t="shared" si="13"/>
        <v>45627</v>
      </c>
      <c r="AD302" s="25">
        <f t="shared" ca="1" si="14"/>
        <v>45776.278505671296</v>
      </c>
      <c r="AE302" s="26">
        <f>EOMONTH(Table2[[#This Row],[Date]],1)</f>
        <v>45688</v>
      </c>
      <c r="AF302" s="11">
        <f>DATEDIF(Table2[[#This Row],[Date]],Table2[[#This Row],[EOMONTH]], "d")</f>
        <v>61</v>
      </c>
      <c r="AH302">
        <v>1</v>
      </c>
      <c r="AI302">
        <v>12</v>
      </c>
      <c r="AJ302">
        <v>2024</v>
      </c>
    </row>
    <row r="303" spans="1:36" ht="33.75" customHeight="1" x14ac:dyDescent="0.3">
      <c r="A303" s="17" t="s">
        <v>661</v>
      </c>
      <c r="B303" s="26">
        <v>45541</v>
      </c>
      <c r="C303" s="5" t="s">
        <v>0</v>
      </c>
      <c r="D303" s="6" t="s">
        <v>662</v>
      </c>
      <c r="E303" s="7">
        <v>50</v>
      </c>
      <c r="F303" s="7" t="s">
        <v>29</v>
      </c>
      <c r="G303" s="7" t="s">
        <v>30</v>
      </c>
      <c r="H303" s="7" t="s">
        <v>84</v>
      </c>
      <c r="I303" s="7" t="str">
        <f>VLOOKUP(Table2[[#This Row],[Product]],Table4[#All],2,0)</f>
        <v>Fashion Accessories</v>
      </c>
      <c r="J303" s="7">
        <v>4</v>
      </c>
      <c r="K303" s="7">
        <v>1168</v>
      </c>
      <c r="L303" s="7">
        <v>0.1</v>
      </c>
      <c r="M303" s="7" t="s">
        <v>47</v>
      </c>
      <c r="N303" s="8" t="s">
        <v>48</v>
      </c>
      <c r="O303" s="4" t="str">
        <f>HLOOKUP(Table2[[#This Row],[Product]],lookUp!$A$20:$K$21,2,0)</f>
        <v>Fashion Accessories</v>
      </c>
      <c r="P303" s="8" t="str">
        <f>_xlfn.XLOOKUP(Table2[[#This Row],[Product]],Table4[Product],Table4[Category])</f>
        <v>Fashion Accessories</v>
      </c>
      <c r="Q303" s="6" t="s">
        <v>662</v>
      </c>
      <c r="R303" s="32" t="str">
        <f>LEFT(Table2[[#This Row],[Full Name2]], 3)</f>
        <v>Daw</v>
      </c>
      <c r="S303" s="7" t="str">
        <f>RIGHT(Table2[[#This Row],[Full Name2]],3)</f>
        <v>oss</v>
      </c>
      <c r="T303" s="7" t="str">
        <f>MID(Table2[[#This Row],[Full Name2]],3,3)</f>
        <v xml:space="preserve">wn </v>
      </c>
      <c r="U303" s="7" t="str">
        <f>CONCATENATE(Table2[[#This Row],[Full Name2]]," - ",Table2[[#This Row],[Department]])</f>
        <v>Dawn Ross - Kids</v>
      </c>
      <c r="V303" s="7" t="str">
        <f>_xlfn.TEXTJOIN(",",TRUE,Table2[[#This Row],[LEFT]],Table2[[#This Row],[MID]],Table2[[#This Row],[RIGHT]])</f>
        <v>Daw,wn ,oss</v>
      </c>
      <c r="W303" s="7" t="str">
        <f>UPPER(Table2[[#This Row],[MID]])</f>
        <v xml:space="preserve">WN </v>
      </c>
      <c r="X303" s="7" t="str">
        <f>LOWER(Table2[[#This Row],[Full Name2]])</f>
        <v>dawn ross</v>
      </c>
      <c r="Y303" s="7" t="str">
        <f>PROPER(Table2[[#This Row],[LOWER]])</f>
        <v>Dawn Ross</v>
      </c>
      <c r="Z303" s="7" t="str">
        <f>TRIM(Table2[[#This Row],[City]])</f>
        <v>Mansoura</v>
      </c>
      <c r="AA303" s="8">
        <f>LEN(Table2[[#This Row],[PROPER]])</f>
        <v>9</v>
      </c>
      <c r="AB303" s="5">
        <f t="shared" ca="1" si="12"/>
        <v>45776</v>
      </c>
      <c r="AC303" s="5">
        <f t="shared" si="13"/>
        <v>45541</v>
      </c>
      <c r="AD303" s="25">
        <f t="shared" ca="1" si="14"/>
        <v>45776.278505671296</v>
      </c>
      <c r="AE303" s="26">
        <f>EOMONTH(Table2[[#This Row],[Date]],1)</f>
        <v>45596</v>
      </c>
      <c r="AF303" s="11">
        <f>DATEDIF(Table2[[#This Row],[Date]],Table2[[#This Row],[EOMONTH]], "d")</f>
        <v>55</v>
      </c>
      <c r="AH303">
        <v>6</v>
      </c>
      <c r="AI303">
        <v>9</v>
      </c>
      <c r="AJ303">
        <v>2024</v>
      </c>
    </row>
    <row r="304" spans="1:36" ht="33.75" customHeight="1" x14ac:dyDescent="0.3">
      <c r="A304" s="17" t="s">
        <v>663</v>
      </c>
      <c r="B304" s="26">
        <v>45373</v>
      </c>
      <c r="C304" s="5" t="s">
        <v>0</v>
      </c>
      <c r="D304" s="6" t="s">
        <v>664</v>
      </c>
      <c r="E304" s="7">
        <v>48</v>
      </c>
      <c r="F304" s="7" t="s">
        <v>29</v>
      </c>
      <c r="G304" s="7" t="s">
        <v>44</v>
      </c>
      <c r="H304" s="7" t="s">
        <v>61</v>
      </c>
      <c r="I304" s="7" t="str">
        <f>VLOOKUP(Table2[[#This Row],[Product]],Table4[#All],2,0)</f>
        <v>Casual Wear</v>
      </c>
      <c r="J304" s="7">
        <v>1</v>
      </c>
      <c r="K304" s="7">
        <v>196</v>
      </c>
      <c r="L304" s="7">
        <v>0.1</v>
      </c>
      <c r="M304" s="7" t="s">
        <v>47</v>
      </c>
      <c r="N304" s="8" t="s">
        <v>40</v>
      </c>
      <c r="O304" s="4" t="str">
        <f>HLOOKUP(Table2[[#This Row],[Product]],lookUp!$A$20:$K$21,2,0)</f>
        <v>Casual Wear</v>
      </c>
      <c r="P304" s="8" t="str">
        <f>_xlfn.XLOOKUP(Table2[[#This Row],[Product]],Table4[Product],Table4[Category])</f>
        <v>Casual Wear</v>
      </c>
      <c r="Q304" s="6" t="s">
        <v>664</v>
      </c>
      <c r="R304" s="32" t="str">
        <f>LEFT(Table2[[#This Row],[Full Name2]], 3)</f>
        <v>Tim</v>
      </c>
      <c r="S304" s="7" t="str">
        <f>RIGHT(Table2[[#This Row],[Full Name2]],3)</f>
        <v>son</v>
      </c>
      <c r="T304" s="7" t="str">
        <f>MID(Table2[[#This Row],[Full Name2]],3,3)</f>
        <v>mot</v>
      </c>
      <c r="U304" s="7" t="str">
        <f>CONCATENATE(Table2[[#This Row],[Full Name2]]," - ",Table2[[#This Row],[Department]])</f>
        <v>Timothy Nelson - Women</v>
      </c>
      <c r="V304" s="7" t="str">
        <f>_xlfn.TEXTJOIN(",",TRUE,Table2[[#This Row],[LEFT]],Table2[[#This Row],[MID]],Table2[[#This Row],[RIGHT]])</f>
        <v>Tim,mot,son</v>
      </c>
      <c r="W304" s="7" t="str">
        <f>UPPER(Table2[[#This Row],[MID]])</f>
        <v>MOT</v>
      </c>
      <c r="X304" s="7" t="str">
        <f>LOWER(Table2[[#This Row],[Full Name2]])</f>
        <v>timothy nelson</v>
      </c>
      <c r="Y304" s="7" t="str">
        <f>PROPER(Table2[[#This Row],[LOWER]])</f>
        <v>Timothy Nelson</v>
      </c>
      <c r="Z304" s="7" t="str">
        <f>TRIM(Table2[[#This Row],[City]])</f>
        <v>Alexandria</v>
      </c>
      <c r="AA304" s="8">
        <f>LEN(Table2[[#This Row],[PROPER]])</f>
        <v>14</v>
      </c>
      <c r="AB304" s="5">
        <f t="shared" ca="1" si="12"/>
        <v>45776</v>
      </c>
      <c r="AC304" s="5">
        <f t="shared" si="13"/>
        <v>45373</v>
      </c>
      <c r="AD304" s="25">
        <f t="shared" ca="1" si="14"/>
        <v>45776.278505671296</v>
      </c>
      <c r="AE304" s="26">
        <f>EOMONTH(Table2[[#This Row],[Date]],1)</f>
        <v>45412</v>
      </c>
      <c r="AF304" s="11">
        <f>DATEDIF(Table2[[#This Row],[Date]],Table2[[#This Row],[EOMONTH]], "d")</f>
        <v>39</v>
      </c>
      <c r="AH304">
        <v>22</v>
      </c>
      <c r="AI304">
        <v>3</v>
      </c>
      <c r="AJ304">
        <v>2024</v>
      </c>
    </row>
    <row r="305" spans="1:36" ht="33.75" customHeight="1" x14ac:dyDescent="0.3">
      <c r="A305" s="17" t="s">
        <v>665</v>
      </c>
      <c r="B305" s="26">
        <v>45614</v>
      </c>
      <c r="C305" s="5" t="s">
        <v>4</v>
      </c>
      <c r="D305" s="6" t="s">
        <v>666</v>
      </c>
      <c r="E305" s="7">
        <v>52</v>
      </c>
      <c r="F305" s="7" t="s">
        <v>43</v>
      </c>
      <c r="G305" s="7" t="s">
        <v>103</v>
      </c>
      <c r="H305" s="7" t="s">
        <v>55</v>
      </c>
      <c r="I305" s="7" t="str">
        <f>VLOOKUP(Table2[[#This Row],[Product]],Table4[#All],2,0)</f>
        <v>Summer Wear</v>
      </c>
      <c r="J305" s="7">
        <v>5</v>
      </c>
      <c r="K305" s="7">
        <v>312</v>
      </c>
      <c r="L305" s="7">
        <v>0.15</v>
      </c>
      <c r="M305" s="7" t="s">
        <v>47</v>
      </c>
      <c r="N305" s="8" t="s">
        <v>40</v>
      </c>
      <c r="O305" s="4" t="str">
        <f>HLOOKUP(Table2[[#This Row],[Product]],lookUp!$A$20:$K$21,2,0)</f>
        <v>Summer Wear</v>
      </c>
      <c r="P305" s="8" t="str">
        <f>_xlfn.XLOOKUP(Table2[[#This Row],[Product]],Table4[Product],Table4[Category])</f>
        <v>Summer Wear</v>
      </c>
      <c r="Q305" s="6" t="s">
        <v>666</v>
      </c>
      <c r="R305" s="32" t="str">
        <f>LEFT(Table2[[#This Row],[Full Name2]], 3)</f>
        <v>Ant</v>
      </c>
      <c r="S305" s="7" t="str">
        <f>RIGHT(Table2[[#This Row],[Full Name2]],3)</f>
        <v>ina</v>
      </c>
      <c r="T305" s="7" t="str">
        <f>MID(Table2[[#This Row],[Full Name2]],3,3)</f>
        <v>tho</v>
      </c>
      <c r="U305" s="7" t="str">
        <f>CONCATENATE(Table2[[#This Row],[Full Name2]]," - ",Table2[[#This Row],[Department]])</f>
        <v>Anthony Molina - Women</v>
      </c>
      <c r="V305" s="7" t="str">
        <f>_xlfn.TEXTJOIN(",",TRUE,Table2[[#This Row],[LEFT]],Table2[[#This Row],[MID]],Table2[[#This Row],[RIGHT]])</f>
        <v>Ant,tho,ina</v>
      </c>
      <c r="W305" s="7" t="str">
        <f>UPPER(Table2[[#This Row],[MID]])</f>
        <v>THO</v>
      </c>
      <c r="X305" s="7" t="str">
        <f>LOWER(Table2[[#This Row],[Full Name2]])</f>
        <v>anthony molina</v>
      </c>
      <c r="Y305" s="7" t="str">
        <f>PROPER(Table2[[#This Row],[LOWER]])</f>
        <v>Anthony Molina</v>
      </c>
      <c r="Z305" s="7" t="str">
        <f>TRIM(Table2[[#This Row],[City]])</f>
        <v>Sharm El-Sheikh</v>
      </c>
      <c r="AA305" s="8">
        <f>LEN(Table2[[#This Row],[PROPER]])</f>
        <v>14</v>
      </c>
      <c r="AB305" s="5">
        <f t="shared" ca="1" si="12"/>
        <v>45776</v>
      </c>
      <c r="AC305" s="5">
        <f t="shared" si="13"/>
        <v>45614</v>
      </c>
      <c r="AD305" s="25">
        <f t="shared" ca="1" si="14"/>
        <v>45776.278505671296</v>
      </c>
      <c r="AE305" s="26">
        <f>EOMONTH(Table2[[#This Row],[Date]],1)</f>
        <v>45657</v>
      </c>
      <c r="AF305" s="11">
        <f>DATEDIF(Table2[[#This Row],[Date]],Table2[[#This Row],[EOMONTH]], "d")</f>
        <v>43</v>
      </c>
      <c r="AH305">
        <v>18</v>
      </c>
      <c r="AI305">
        <v>11</v>
      </c>
      <c r="AJ305">
        <v>2024</v>
      </c>
    </row>
    <row r="306" spans="1:36" ht="33.75" customHeight="1" x14ac:dyDescent="0.3">
      <c r="A306" s="17" t="s">
        <v>667</v>
      </c>
      <c r="B306" s="26">
        <v>45470</v>
      </c>
      <c r="C306" s="5" t="s">
        <v>6</v>
      </c>
      <c r="D306" s="6" t="s">
        <v>574</v>
      </c>
      <c r="E306" s="7">
        <v>28</v>
      </c>
      <c r="F306" s="7" t="s">
        <v>43</v>
      </c>
      <c r="G306" s="7" t="s">
        <v>30</v>
      </c>
      <c r="H306" s="7" t="s">
        <v>84</v>
      </c>
      <c r="I306" s="7" t="str">
        <f>VLOOKUP(Table2[[#This Row],[Product]],Table4[#All],2,0)</f>
        <v>Fashion Accessories</v>
      </c>
      <c r="J306" s="7">
        <v>4</v>
      </c>
      <c r="K306" s="7">
        <v>735</v>
      </c>
      <c r="L306" s="7">
        <v>0.05</v>
      </c>
      <c r="M306" s="7" t="s">
        <v>33</v>
      </c>
      <c r="N306" s="8" t="s">
        <v>34</v>
      </c>
      <c r="O306" s="4" t="str">
        <f>HLOOKUP(Table2[[#This Row],[Product]],lookUp!$A$20:$K$21,2,0)</f>
        <v>Fashion Accessories</v>
      </c>
      <c r="P306" s="8" t="str">
        <f>_xlfn.XLOOKUP(Table2[[#This Row],[Product]],Table4[Product],Table4[Category])</f>
        <v>Fashion Accessories</v>
      </c>
      <c r="Q306" s="6" t="s">
        <v>574</v>
      </c>
      <c r="R306" s="32" t="str">
        <f>LEFT(Table2[[#This Row],[Full Name2]], 3)</f>
        <v>Tam</v>
      </c>
      <c r="S306" s="7" t="str">
        <f>RIGHT(Table2[[#This Row],[Full Name2]],3)</f>
        <v>all</v>
      </c>
      <c r="T306" s="7" t="str">
        <f>MID(Table2[[#This Row],[Full Name2]],3,3)</f>
        <v>mmy</v>
      </c>
      <c r="U306" s="7" t="str">
        <f>CONCATENATE(Table2[[#This Row],[Full Name2]]," - ",Table2[[#This Row],[Department]])</f>
        <v>Tammy Hall - Men</v>
      </c>
      <c r="V306" s="7" t="str">
        <f>_xlfn.TEXTJOIN(",",TRUE,Table2[[#This Row],[LEFT]],Table2[[#This Row],[MID]],Table2[[#This Row],[RIGHT]])</f>
        <v>Tam,mmy,all</v>
      </c>
      <c r="W306" s="7" t="str">
        <f>UPPER(Table2[[#This Row],[MID]])</f>
        <v>MMY</v>
      </c>
      <c r="X306" s="7" t="str">
        <f>LOWER(Table2[[#This Row],[Full Name2]])</f>
        <v>tammy hall</v>
      </c>
      <c r="Y306" s="7" t="str">
        <f>PROPER(Table2[[#This Row],[LOWER]])</f>
        <v>Tammy Hall</v>
      </c>
      <c r="Z306" s="7" t="str">
        <f>TRIM(Table2[[#This Row],[City]])</f>
        <v>Mansoura</v>
      </c>
      <c r="AA306" s="8">
        <f>LEN(Table2[[#This Row],[PROPER]])</f>
        <v>10</v>
      </c>
      <c r="AB306" s="5">
        <f t="shared" ca="1" si="12"/>
        <v>45776</v>
      </c>
      <c r="AC306" s="5">
        <f t="shared" si="13"/>
        <v>45470</v>
      </c>
      <c r="AD306" s="25">
        <f t="shared" ca="1" si="14"/>
        <v>45776.278505671296</v>
      </c>
      <c r="AE306" s="26">
        <f>EOMONTH(Table2[[#This Row],[Date]],1)</f>
        <v>45504</v>
      </c>
      <c r="AF306" s="11">
        <f>DATEDIF(Table2[[#This Row],[Date]],Table2[[#This Row],[EOMONTH]], "d")</f>
        <v>34</v>
      </c>
      <c r="AH306">
        <v>27</v>
      </c>
      <c r="AI306">
        <v>6</v>
      </c>
      <c r="AJ306">
        <v>2024</v>
      </c>
    </row>
    <row r="307" spans="1:36" ht="33.75" customHeight="1" x14ac:dyDescent="0.3">
      <c r="A307" s="17" t="s">
        <v>668</v>
      </c>
      <c r="B307" s="26">
        <v>45549</v>
      </c>
      <c r="C307" s="5" t="s">
        <v>5</v>
      </c>
      <c r="D307" s="6" t="s">
        <v>669</v>
      </c>
      <c r="E307" s="7">
        <v>19</v>
      </c>
      <c r="F307" s="7" t="s">
        <v>43</v>
      </c>
      <c r="G307" s="7" t="s">
        <v>64</v>
      </c>
      <c r="H307" s="7" t="s">
        <v>38</v>
      </c>
      <c r="I307" s="7" t="str">
        <f>VLOOKUP(Table2[[#This Row],[Product]],Table4[#All],2,0)</f>
        <v>Casual Wear</v>
      </c>
      <c r="J307" s="7">
        <v>4</v>
      </c>
      <c r="K307" s="7">
        <v>536</v>
      </c>
      <c r="L307" s="7">
        <v>0.05</v>
      </c>
      <c r="M307" s="7" t="s">
        <v>57</v>
      </c>
      <c r="N307" s="8" t="s">
        <v>48</v>
      </c>
      <c r="O307" s="4" t="str">
        <f>HLOOKUP(Table2[[#This Row],[Product]],lookUp!$A$20:$K$21,2,0)</f>
        <v>Casual Wear</v>
      </c>
      <c r="P307" s="8" t="str">
        <f>_xlfn.XLOOKUP(Table2[[#This Row],[Product]],Table4[Product],Table4[Category])</f>
        <v>Casual Wear</v>
      </c>
      <c r="Q307" s="6" t="s">
        <v>669</v>
      </c>
      <c r="R307" s="32" t="str">
        <f>LEFT(Table2[[#This Row],[Full Name2]], 3)</f>
        <v>Ala</v>
      </c>
      <c r="S307" s="7" t="str">
        <f>RIGHT(Table2[[#This Row],[Full Name2]],3)</f>
        <v>uiz</v>
      </c>
      <c r="T307" s="7" t="str">
        <f>MID(Table2[[#This Row],[Full Name2]],3,3)</f>
        <v xml:space="preserve">an </v>
      </c>
      <c r="U307" s="7" t="str">
        <f>CONCATENATE(Table2[[#This Row],[Full Name2]]," - ",Table2[[#This Row],[Department]])</f>
        <v>Alan Ruiz - Kids</v>
      </c>
      <c r="V307" s="7" t="str">
        <f>_xlfn.TEXTJOIN(",",TRUE,Table2[[#This Row],[LEFT]],Table2[[#This Row],[MID]],Table2[[#This Row],[RIGHT]])</f>
        <v>Ala,an ,uiz</v>
      </c>
      <c r="W307" s="7" t="str">
        <f>UPPER(Table2[[#This Row],[MID]])</f>
        <v xml:space="preserve">AN </v>
      </c>
      <c r="X307" s="7" t="str">
        <f>LOWER(Table2[[#This Row],[Full Name2]])</f>
        <v>alan ruiz</v>
      </c>
      <c r="Y307" s="7" t="str">
        <f>PROPER(Table2[[#This Row],[LOWER]])</f>
        <v>Alan Ruiz</v>
      </c>
      <c r="Z307" s="7" t="str">
        <f>TRIM(Table2[[#This Row],[City]])</f>
        <v>Cairo</v>
      </c>
      <c r="AA307" s="8">
        <f>LEN(Table2[[#This Row],[PROPER]])</f>
        <v>9</v>
      </c>
      <c r="AB307" s="5">
        <f t="shared" ca="1" si="12"/>
        <v>45776</v>
      </c>
      <c r="AC307" s="5">
        <f t="shared" si="13"/>
        <v>45549</v>
      </c>
      <c r="AD307" s="25">
        <f t="shared" ca="1" si="14"/>
        <v>45776.278505671296</v>
      </c>
      <c r="AE307" s="26">
        <f>EOMONTH(Table2[[#This Row],[Date]],1)</f>
        <v>45596</v>
      </c>
      <c r="AF307" s="11">
        <f>DATEDIF(Table2[[#This Row],[Date]],Table2[[#This Row],[EOMONTH]], "d")</f>
        <v>47</v>
      </c>
      <c r="AH307">
        <v>14</v>
      </c>
      <c r="AI307">
        <v>9</v>
      </c>
      <c r="AJ307">
        <v>2024</v>
      </c>
    </row>
    <row r="308" spans="1:36" ht="33.75" customHeight="1" x14ac:dyDescent="0.3">
      <c r="A308" s="17" t="s">
        <v>670</v>
      </c>
      <c r="B308" s="26">
        <v>45449</v>
      </c>
      <c r="C308" s="5" t="s">
        <v>6</v>
      </c>
      <c r="D308" s="6" t="s">
        <v>671</v>
      </c>
      <c r="E308" s="7">
        <v>18</v>
      </c>
      <c r="F308" s="7" t="s">
        <v>29</v>
      </c>
      <c r="G308" s="7" t="s">
        <v>30</v>
      </c>
      <c r="H308" s="7" t="s">
        <v>31</v>
      </c>
      <c r="I308" s="7" t="str">
        <f>VLOOKUP(Table2[[#This Row],[Product]],Table4[#All],2,0)</f>
        <v>Winter Wear</v>
      </c>
      <c r="J308" s="7">
        <v>5</v>
      </c>
      <c r="K308" s="7">
        <v>969</v>
      </c>
      <c r="L308" s="7">
        <v>0</v>
      </c>
      <c r="M308" s="7" t="s">
        <v>57</v>
      </c>
      <c r="N308" s="8" t="s">
        <v>48</v>
      </c>
      <c r="O308" s="4" t="str">
        <f>HLOOKUP(Table2[[#This Row],[Product]],lookUp!$A$20:$K$21,2,0)</f>
        <v>Winter Wear</v>
      </c>
      <c r="P308" s="8" t="str">
        <f>_xlfn.XLOOKUP(Table2[[#This Row],[Product]],Table4[Product],Table4[Category])</f>
        <v>Winter Wear</v>
      </c>
      <c r="Q308" s="6" t="s">
        <v>671</v>
      </c>
      <c r="R308" s="32" t="str">
        <f>LEFT(Table2[[#This Row],[Full Name2]], 3)</f>
        <v>Cla</v>
      </c>
      <c r="S308" s="7" t="str">
        <f>RIGHT(Table2[[#This Row],[Full Name2]],3)</f>
        <v>mon</v>
      </c>
      <c r="T308" s="7" t="str">
        <f>MID(Table2[[#This Row],[Full Name2]],3,3)</f>
        <v>are</v>
      </c>
      <c r="U308" s="7" t="str">
        <f>CONCATENATE(Table2[[#This Row],[Full Name2]]," - ",Table2[[#This Row],[Department]])</f>
        <v>Clarence Simon - Kids</v>
      </c>
      <c r="V308" s="7" t="str">
        <f>_xlfn.TEXTJOIN(",",TRUE,Table2[[#This Row],[LEFT]],Table2[[#This Row],[MID]],Table2[[#This Row],[RIGHT]])</f>
        <v>Cla,are,mon</v>
      </c>
      <c r="W308" s="7" t="str">
        <f>UPPER(Table2[[#This Row],[MID]])</f>
        <v>ARE</v>
      </c>
      <c r="X308" s="7" t="str">
        <f>LOWER(Table2[[#This Row],[Full Name2]])</f>
        <v>clarence simon</v>
      </c>
      <c r="Y308" s="7" t="str">
        <f>PROPER(Table2[[#This Row],[LOWER]])</f>
        <v>Clarence Simon</v>
      </c>
      <c r="Z308" s="7" t="str">
        <f>TRIM(Table2[[#This Row],[City]])</f>
        <v>Mansoura</v>
      </c>
      <c r="AA308" s="8">
        <f>LEN(Table2[[#This Row],[PROPER]])</f>
        <v>14</v>
      </c>
      <c r="AB308" s="5">
        <f t="shared" ca="1" si="12"/>
        <v>45776</v>
      </c>
      <c r="AC308" s="5">
        <f t="shared" si="13"/>
        <v>45449</v>
      </c>
      <c r="AD308" s="25">
        <f t="shared" ca="1" si="14"/>
        <v>45776.278505671296</v>
      </c>
      <c r="AE308" s="26">
        <f>EOMONTH(Table2[[#This Row],[Date]],1)</f>
        <v>45504</v>
      </c>
      <c r="AF308" s="11">
        <f>DATEDIF(Table2[[#This Row],[Date]],Table2[[#This Row],[EOMONTH]], "d")</f>
        <v>55</v>
      </c>
      <c r="AH308">
        <v>6</v>
      </c>
      <c r="AI308">
        <v>6</v>
      </c>
      <c r="AJ308">
        <v>2024</v>
      </c>
    </row>
    <row r="309" spans="1:36" ht="33.75" customHeight="1" x14ac:dyDescent="0.3">
      <c r="A309" s="17" t="s">
        <v>672</v>
      </c>
      <c r="B309" s="26">
        <v>45631</v>
      </c>
      <c r="C309" s="5" t="s">
        <v>6</v>
      </c>
      <c r="D309" s="6" t="s">
        <v>673</v>
      </c>
      <c r="E309" s="7">
        <v>40</v>
      </c>
      <c r="F309" s="7" t="s">
        <v>43</v>
      </c>
      <c r="G309" s="7" t="s">
        <v>44</v>
      </c>
      <c r="H309" s="7" t="s">
        <v>74</v>
      </c>
      <c r="I309" s="7" t="str">
        <f>VLOOKUP(Table2[[#This Row],[Product]],Table4[#All],2,0)</f>
        <v>Formal Wear</v>
      </c>
      <c r="J309" s="7">
        <v>4</v>
      </c>
      <c r="K309" s="7">
        <v>566</v>
      </c>
      <c r="L309" s="7">
        <v>0.15</v>
      </c>
      <c r="M309" s="7" t="s">
        <v>57</v>
      </c>
      <c r="N309" s="8" t="s">
        <v>34</v>
      </c>
      <c r="O309" s="4" t="str">
        <f>HLOOKUP(Table2[[#This Row],[Product]],lookUp!$A$20:$K$21,2,0)</f>
        <v>Formal Wear</v>
      </c>
      <c r="P309" s="8" t="str">
        <f>_xlfn.XLOOKUP(Table2[[#This Row],[Product]],Table4[Product],Table4[Category])</f>
        <v>Formal Wear</v>
      </c>
      <c r="Q309" s="6" t="s">
        <v>673</v>
      </c>
      <c r="R309" s="32" t="str">
        <f>LEFT(Table2[[#This Row],[Full Name2]], 3)</f>
        <v>Jer</v>
      </c>
      <c r="S309" s="7" t="str">
        <f>RIGHT(Table2[[#This Row],[Full Name2]],3)</f>
        <v>ock</v>
      </c>
      <c r="T309" s="7" t="str">
        <f>MID(Table2[[#This Row],[Full Name2]],3,3)</f>
        <v>rry</v>
      </c>
      <c r="U309" s="7" t="str">
        <f>CONCATENATE(Table2[[#This Row],[Full Name2]]," - ",Table2[[#This Row],[Department]])</f>
        <v>Jerry Hancock - Men</v>
      </c>
      <c r="V309" s="7" t="str">
        <f>_xlfn.TEXTJOIN(",",TRUE,Table2[[#This Row],[LEFT]],Table2[[#This Row],[MID]],Table2[[#This Row],[RIGHT]])</f>
        <v>Jer,rry,ock</v>
      </c>
      <c r="W309" s="7" t="str">
        <f>UPPER(Table2[[#This Row],[MID]])</f>
        <v>RRY</v>
      </c>
      <c r="X309" s="7" t="str">
        <f>LOWER(Table2[[#This Row],[Full Name2]])</f>
        <v>jerry hancock</v>
      </c>
      <c r="Y309" s="7" t="str">
        <f>PROPER(Table2[[#This Row],[LOWER]])</f>
        <v>Jerry Hancock</v>
      </c>
      <c r="Z309" s="7" t="str">
        <f>TRIM(Table2[[#This Row],[City]])</f>
        <v>Alexandria</v>
      </c>
      <c r="AA309" s="8">
        <f>LEN(Table2[[#This Row],[PROPER]])</f>
        <v>13</v>
      </c>
      <c r="AB309" s="5">
        <f t="shared" ca="1" si="12"/>
        <v>45776</v>
      </c>
      <c r="AC309" s="5">
        <f t="shared" si="13"/>
        <v>45631</v>
      </c>
      <c r="AD309" s="25">
        <f t="shared" ca="1" si="14"/>
        <v>45776.278505671296</v>
      </c>
      <c r="AE309" s="26">
        <f>EOMONTH(Table2[[#This Row],[Date]],1)</f>
        <v>45688</v>
      </c>
      <c r="AF309" s="11">
        <f>DATEDIF(Table2[[#This Row],[Date]],Table2[[#This Row],[EOMONTH]], "d")</f>
        <v>57</v>
      </c>
      <c r="AH309">
        <v>5</v>
      </c>
      <c r="AI309">
        <v>12</v>
      </c>
      <c r="AJ309">
        <v>2024</v>
      </c>
    </row>
    <row r="310" spans="1:36" ht="33.75" customHeight="1" x14ac:dyDescent="0.3">
      <c r="A310" s="17" t="s">
        <v>674</v>
      </c>
      <c r="B310" s="26">
        <v>45463</v>
      </c>
      <c r="C310" s="5" t="s">
        <v>6</v>
      </c>
      <c r="D310" s="6" t="s">
        <v>675</v>
      </c>
      <c r="E310" s="7">
        <v>38</v>
      </c>
      <c r="F310" s="7" t="s">
        <v>29</v>
      </c>
      <c r="G310" s="7" t="s">
        <v>70</v>
      </c>
      <c r="H310" s="7" t="s">
        <v>45</v>
      </c>
      <c r="I310" s="7" t="str">
        <f>VLOOKUP(Table2[[#This Row],[Product]],Table4[#All],2,0)</f>
        <v>Sportswear</v>
      </c>
      <c r="J310" s="7">
        <v>2</v>
      </c>
      <c r="K310" s="7">
        <v>740</v>
      </c>
      <c r="L310" s="7">
        <v>0.15</v>
      </c>
      <c r="M310" s="7" t="s">
        <v>47</v>
      </c>
      <c r="N310" s="8" t="s">
        <v>40</v>
      </c>
      <c r="O310" s="4" t="str">
        <f>HLOOKUP(Table2[[#This Row],[Product]],lookUp!$A$20:$K$21,2,0)</f>
        <v>Sportswear</v>
      </c>
      <c r="P310" s="8" t="str">
        <f>_xlfn.XLOOKUP(Table2[[#This Row],[Product]],Table4[Product],Table4[Category])</f>
        <v>Sportswear</v>
      </c>
      <c r="Q310" s="6" t="s">
        <v>675</v>
      </c>
      <c r="R310" s="32" t="str">
        <f>LEFT(Table2[[#This Row],[Full Name2]], 3)</f>
        <v>Rob</v>
      </c>
      <c r="S310" s="7" t="str">
        <f>RIGHT(Table2[[#This Row],[Full Name2]],3)</f>
        <v>res</v>
      </c>
      <c r="T310" s="7" t="str">
        <f>MID(Table2[[#This Row],[Full Name2]],3,3)</f>
        <v>bin</v>
      </c>
      <c r="U310" s="7" t="str">
        <f>CONCATENATE(Table2[[#This Row],[Full Name2]]," - ",Table2[[#This Row],[Department]])</f>
        <v>Robin Flores - Women</v>
      </c>
      <c r="V310" s="7" t="str">
        <f>_xlfn.TEXTJOIN(",",TRUE,Table2[[#This Row],[LEFT]],Table2[[#This Row],[MID]],Table2[[#This Row],[RIGHT]])</f>
        <v>Rob,bin,res</v>
      </c>
      <c r="W310" s="7" t="str">
        <f>UPPER(Table2[[#This Row],[MID]])</f>
        <v>BIN</v>
      </c>
      <c r="X310" s="7" t="str">
        <f>LOWER(Table2[[#This Row],[Full Name2]])</f>
        <v>robin flores</v>
      </c>
      <c r="Y310" s="7" t="str">
        <f>PROPER(Table2[[#This Row],[LOWER]])</f>
        <v>Robin Flores</v>
      </c>
      <c r="Z310" s="7" t="str">
        <f>TRIM(Table2[[#This Row],[City]])</f>
        <v>Luxor</v>
      </c>
      <c r="AA310" s="8">
        <f>LEN(Table2[[#This Row],[PROPER]])</f>
        <v>12</v>
      </c>
      <c r="AB310" s="5">
        <f t="shared" ca="1" si="12"/>
        <v>45776</v>
      </c>
      <c r="AC310" s="5">
        <f t="shared" si="13"/>
        <v>45463</v>
      </c>
      <c r="AD310" s="25">
        <f t="shared" ca="1" si="14"/>
        <v>45776.278505671296</v>
      </c>
      <c r="AE310" s="26">
        <f>EOMONTH(Table2[[#This Row],[Date]],1)</f>
        <v>45504</v>
      </c>
      <c r="AF310" s="11">
        <f>DATEDIF(Table2[[#This Row],[Date]],Table2[[#This Row],[EOMONTH]], "d")</f>
        <v>41</v>
      </c>
      <c r="AH310">
        <v>20</v>
      </c>
      <c r="AI310">
        <v>6</v>
      </c>
      <c r="AJ310">
        <v>2024</v>
      </c>
    </row>
    <row r="311" spans="1:36" ht="33.75" customHeight="1" x14ac:dyDescent="0.3">
      <c r="A311" s="17" t="s">
        <v>676</v>
      </c>
      <c r="B311" s="26">
        <v>45420</v>
      </c>
      <c r="C311" s="5" t="s">
        <v>3</v>
      </c>
      <c r="D311" s="6" t="s">
        <v>677</v>
      </c>
      <c r="E311" s="7">
        <v>36</v>
      </c>
      <c r="F311" s="7" t="s">
        <v>29</v>
      </c>
      <c r="G311" s="7" t="s">
        <v>70</v>
      </c>
      <c r="H311" s="7" t="s">
        <v>38</v>
      </c>
      <c r="I311" s="7" t="str">
        <f>VLOOKUP(Table2[[#This Row],[Product]],Table4[#All],2,0)</f>
        <v>Casual Wear</v>
      </c>
      <c r="J311" s="7">
        <v>2</v>
      </c>
      <c r="K311" s="7">
        <v>568</v>
      </c>
      <c r="L311" s="7">
        <v>0.15</v>
      </c>
      <c r="M311" s="7" t="s">
        <v>47</v>
      </c>
      <c r="N311" s="8" t="s">
        <v>40</v>
      </c>
      <c r="O311" s="4" t="str">
        <f>HLOOKUP(Table2[[#This Row],[Product]],lookUp!$A$20:$K$21,2,0)</f>
        <v>Casual Wear</v>
      </c>
      <c r="P311" s="8" t="str">
        <f>_xlfn.XLOOKUP(Table2[[#This Row],[Product]],Table4[Product],Table4[Category])</f>
        <v>Casual Wear</v>
      </c>
      <c r="Q311" s="6" t="s">
        <v>677</v>
      </c>
      <c r="R311" s="32" t="str">
        <f>LEFT(Table2[[#This Row],[Full Name2]], 3)</f>
        <v>Don</v>
      </c>
      <c r="S311" s="7" t="str">
        <f>RIGHT(Table2[[#This Row],[Full Name2]],3)</f>
        <v>son</v>
      </c>
      <c r="T311" s="7" t="str">
        <f>MID(Table2[[#This Row],[Full Name2]],3,3)</f>
        <v>nna</v>
      </c>
      <c r="U311" s="7" t="str">
        <f>CONCATENATE(Table2[[#This Row],[Full Name2]]," - ",Table2[[#This Row],[Department]])</f>
        <v>Donna Wilson - Women</v>
      </c>
      <c r="V311" s="7" t="str">
        <f>_xlfn.TEXTJOIN(",",TRUE,Table2[[#This Row],[LEFT]],Table2[[#This Row],[MID]],Table2[[#This Row],[RIGHT]])</f>
        <v>Don,nna,son</v>
      </c>
      <c r="W311" s="7" t="str">
        <f>UPPER(Table2[[#This Row],[MID]])</f>
        <v>NNA</v>
      </c>
      <c r="X311" s="7" t="str">
        <f>LOWER(Table2[[#This Row],[Full Name2]])</f>
        <v>donna wilson</v>
      </c>
      <c r="Y311" s="7" t="str">
        <f>PROPER(Table2[[#This Row],[LOWER]])</f>
        <v>Donna Wilson</v>
      </c>
      <c r="Z311" s="7" t="str">
        <f>TRIM(Table2[[#This Row],[City]])</f>
        <v>Luxor</v>
      </c>
      <c r="AA311" s="8">
        <f>LEN(Table2[[#This Row],[PROPER]])</f>
        <v>12</v>
      </c>
      <c r="AB311" s="5">
        <f t="shared" ca="1" si="12"/>
        <v>45776</v>
      </c>
      <c r="AC311" s="5">
        <f t="shared" si="13"/>
        <v>45420</v>
      </c>
      <c r="AD311" s="25">
        <f t="shared" ca="1" si="14"/>
        <v>45776.278505671296</v>
      </c>
      <c r="AE311" s="26">
        <f>EOMONTH(Table2[[#This Row],[Date]],1)</f>
        <v>45473</v>
      </c>
      <c r="AF311" s="11">
        <f>DATEDIF(Table2[[#This Row],[Date]],Table2[[#This Row],[EOMONTH]], "d")</f>
        <v>53</v>
      </c>
      <c r="AH311">
        <v>8</v>
      </c>
      <c r="AI311">
        <v>5</v>
      </c>
      <c r="AJ311">
        <v>2024</v>
      </c>
    </row>
    <row r="312" spans="1:36" ht="33.75" customHeight="1" x14ac:dyDescent="0.3">
      <c r="A312" s="17" t="s">
        <v>678</v>
      </c>
      <c r="B312" s="26">
        <v>45719</v>
      </c>
      <c r="C312" s="5" t="s">
        <v>4</v>
      </c>
      <c r="D312" s="6" t="s">
        <v>679</v>
      </c>
      <c r="E312" s="7">
        <v>55</v>
      </c>
      <c r="F312" s="7" t="s">
        <v>29</v>
      </c>
      <c r="G312" s="7" t="s">
        <v>81</v>
      </c>
      <c r="H312" s="7" t="s">
        <v>55</v>
      </c>
      <c r="I312" s="7" t="str">
        <f>VLOOKUP(Table2[[#This Row],[Product]],Table4[#All],2,0)</f>
        <v>Summer Wear</v>
      </c>
      <c r="J312" s="7">
        <v>5</v>
      </c>
      <c r="K312" s="7">
        <v>425</v>
      </c>
      <c r="L312" s="7">
        <v>0</v>
      </c>
      <c r="M312" s="7" t="s">
        <v>57</v>
      </c>
      <c r="N312" s="8" t="s">
        <v>48</v>
      </c>
      <c r="O312" s="4" t="str">
        <f>HLOOKUP(Table2[[#This Row],[Product]],lookUp!$A$20:$K$21,2,0)</f>
        <v>Summer Wear</v>
      </c>
      <c r="P312" s="8" t="str">
        <f>_xlfn.XLOOKUP(Table2[[#This Row],[Product]],Table4[Product],Table4[Category])</f>
        <v>Summer Wear</v>
      </c>
      <c r="Q312" s="6" t="s">
        <v>679</v>
      </c>
      <c r="R312" s="32" t="str">
        <f>LEFT(Table2[[#This Row],[Full Name2]], 3)</f>
        <v>Mic</v>
      </c>
      <c r="S312" s="7" t="str">
        <f>RIGHT(Table2[[#This Row],[Full Name2]],3)</f>
        <v>ore</v>
      </c>
      <c r="T312" s="7" t="str">
        <f>MID(Table2[[#This Row],[Full Name2]],3,3)</f>
        <v>cha</v>
      </c>
      <c r="U312" s="7" t="str">
        <f>CONCATENATE(Table2[[#This Row],[Full Name2]]," - ",Table2[[#This Row],[Department]])</f>
        <v>Michael Moore - Kids</v>
      </c>
      <c r="V312" s="7" t="str">
        <f>_xlfn.TEXTJOIN(",",TRUE,Table2[[#This Row],[LEFT]],Table2[[#This Row],[MID]],Table2[[#This Row],[RIGHT]])</f>
        <v>Mic,cha,ore</v>
      </c>
      <c r="W312" s="7" t="str">
        <f>UPPER(Table2[[#This Row],[MID]])</f>
        <v>CHA</v>
      </c>
      <c r="X312" s="7" t="str">
        <f>LOWER(Table2[[#This Row],[Full Name2]])</f>
        <v>michael moore</v>
      </c>
      <c r="Y312" s="7" t="str">
        <f>PROPER(Table2[[#This Row],[LOWER]])</f>
        <v>Michael Moore</v>
      </c>
      <c r="Z312" s="7" t="str">
        <f>TRIM(Table2[[#This Row],[City]])</f>
        <v>Asyut</v>
      </c>
      <c r="AA312" s="8">
        <f>LEN(Table2[[#This Row],[PROPER]])</f>
        <v>13</v>
      </c>
      <c r="AB312" s="5">
        <f t="shared" ca="1" si="12"/>
        <v>45776</v>
      </c>
      <c r="AC312" s="5">
        <f t="shared" si="13"/>
        <v>45719</v>
      </c>
      <c r="AD312" s="25">
        <f t="shared" ca="1" si="14"/>
        <v>45776.278505671296</v>
      </c>
      <c r="AE312" s="26">
        <f>EOMONTH(Table2[[#This Row],[Date]],1)</f>
        <v>45777</v>
      </c>
      <c r="AF312" s="11">
        <f>DATEDIF(Table2[[#This Row],[Date]],Table2[[#This Row],[EOMONTH]], "d")</f>
        <v>58</v>
      </c>
      <c r="AH312">
        <v>3</v>
      </c>
      <c r="AI312">
        <v>3</v>
      </c>
      <c r="AJ312">
        <v>2025</v>
      </c>
    </row>
    <row r="313" spans="1:36" ht="33.75" customHeight="1" x14ac:dyDescent="0.3">
      <c r="A313" s="17" t="s">
        <v>680</v>
      </c>
      <c r="B313" s="26">
        <v>45612</v>
      </c>
      <c r="C313" s="5" t="s">
        <v>5</v>
      </c>
      <c r="D313" s="6" t="s">
        <v>681</v>
      </c>
      <c r="E313" s="7">
        <v>37</v>
      </c>
      <c r="F313" s="7" t="s">
        <v>29</v>
      </c>
      <c r="G313" s="7" t="s">
        <v>44</v>
      </c>
      <c r="H313" s="7" t="s">
        <v>61</v>
      </c>
      <c r="I313" s="7" t="str">
        <f>VLOOKUP(Table2[[#This Row],[Product]],Table4[#All],2,0)</f>
        <v>Casual Wear</v>
      </c>
      <c r="J313" s="7">
        <v>3</v>
      </c>
      <c r="K313" s="7">
        <v>971</v>
      </c>
      <c r="L313" s="7">
        <v>0</v>
      </c>
      <c r="M313" s="7" t="s">
        <v>47</v>
      </c>
      <c r="N313" s="8" t="s">
        <v>34</v>
      </c>
      <c r="O313" s="4" t="str">
        <f>HLOOKUP(Table2[[#This Row],[Product]],lookUp!$A$20:$K$21,2,0)</f>
        <v>Casual Wear</v>
      </c>
      <c r="P313" s="8" t="str">
        <f>_xlfn.XLOOKUP(Table2[[#This Row],[Product]],Table4[Product],Table4[Category])</f>
        <v>Casual Wear</v>
      </c>
      <c r="Q313" s="6" t="s">
        <v>681</v>
      </c>
      <c r="R313" s="32" t="str">
        <f>LEFT(Table2[[#This Row],[Full Name2]], 3)</f>
        <v>Mar</v>
      </c>
      <c r="S313" s="7" t="str">
        <f>RIGHT(Table2[[#This Row],[Full Name2]],3)</f>
        <v>uez</v>
      </c>
      <c r="T313" s="7" t="str">
        <f>MID(Table2[[#This Row],[Full Name2]],3,3)</f>
        <v xml:space="preserve">rk </v>
      </c>
      <c r="U313" s="7" t="str">
        <f>CONCATENATE(Table2[[#This Row],[Full Name2]]," - ",Table2[[#This Row],[Department]])</f>
        <v>Mark Rodriguez - Men</v>
      </c>
      <c r="V313" s="7" t="str">
        <f>_xlfn.TEXTJOIN(",",TRUE,Table2[[#This Row],[LEFT]],Table2[[#This Row],[MID]],Table2[[#This Row],[RIGHT]])</f>
        <v>Mar,rk ,uez</v>
      </c>
      <c r="W313" s="7" t="str">
        <f>UPPER(Table2[[#This Row],[MID]])</f>
        <v xml:space="preserve">RK </v>
      </c>
      <c r="X313" s="7" t="str">
        <f>LOWER(Table2[[#This Row],[Full Name2]])</f>
        <v>mark rodriguez</v>
      </c>
      <c r="Y313" s="7" t="str">
        <f>PROPER(Table2[[#This Row],[LOWER]])</f>
        <v>Mark Rodriguez</v>
      </c>
      <c r="Z313" s="7" t="str">
        <f>TRIM(Table2[[#This Row],[City]])</f>
        <v>Alexandria</v>
      </c>
      <c r="AA313" s="8">
        <f>LEN(Table2[[#This Row],[PROPER]])</f>
        <v>14</v>
      </c>
      <c r="AB313" s="5">
        <f t="shared" ca="1" si="12"/>
        <v>45776</v>
      </c>
      <c r="AC313" s="5">
        <f t="shared" si="13"/>
        <v>45612</v>
      </c>
      <c r="AD313" s="25">
        <f t="shared" ca="1" si="14"/>
        <v>45776.278505671296</v>
      </c>
      <c r="AE313" s="26">
        <f>EOMONTH(Table2[[#This Row],[Date]],1)</f>
        <v>45657</v>
      </c>
      <c r="AF313" s="11">
        <f>DATEDIF(Table2[[#This Row],[Date]],Table2[[#This Row],[EOMONTH]], "d")</f>
        <v>45</v>
      </c>
      <c r="AH313">
        <v>16</v>
      </c>
      <c r="AI313">
        <v>11</v>
      </c>
      <c r="AJ313">
        <v>2024</v>
      </c>
    </row>
    <row r="314" spans="1:36" ht="33.75" customHeight="1" x14ac:dyDescent="0.3">
      <c r="A314" s="17" t="s">
        <v>682</v>
      </c>
      <c r="B314" s="26">
        <v>45405</v>
      </c>
      <c r="C314" s="5" t="s">
        <v>2</v>
      </c>
      <c r="D314" s="6" t="s">
        <v>683</v>
      </c>
      <c r="E314" s="7">
        <v>58</v>
      </c>
      <c r="F314" s="7" t="s">
        <v>43</v>
      </c>
      <c r="G314" s="7" t="s">
        <v>30</v>
      </c>
      <c r="H314" s="7" t="s">
        <v>100</v>
      </c>
      <c r="I314" s="7" t="str">
        <f>VLOOKUP(Table2[[#This Row],[Product]],Table4[#All],2,0)</f>
        <v>Formal Wear</v>
      </c>
      <c r="J314" s="7">
        <v>4</v>
      </c>
      <c r="K314" s="7">
        <v>1116</v>
      </c>
      <c r="L314" s="7">
        <v>0.15</v>
      </c>
      <c r="M314" s="7" t="s">
        <v>47</v>
      </c>
      <c r="N314" s="8" t="s">
        <v>48</v>
      </c>
      <c r="O314" s="4" t="str">
        <f>HLOOKUP(Table2[[#This Row],[Product]],lookUp!$A$20:$K$21,2,0)</f>
        <v>Formal Wear</v>
      </c>
      <c r="P314" s="8" t="str">
        <f>_xlfn.XLOOKUP(Table2[[#This Row],[Product]],Table4[Product],Table4[Category])</f>
        <v>Formal Wear</v>
      </c>
      <c r="Q314" s="6" t="s">
        <v>683</v>
      </c>
      <c r="R314" s="32" t="str">
        <f>LEFT(Table2[[#This Row],[Full Name2]], 3)</f>
        <v>Kar</v>
      </c>
      <c r="S314" s="7" t="str">
        <f>RIGHT(Table2[[#This Row],[Full Name2]],3)</f>
        <v>and</v>
      </c>
      <c r="T314" s="7" t="str">
        <f>MID(Table2[[#This Row],[Full Name2]],3,3)</f>
        <v>ren</v>
      </c>
      <c r="U314" s="7" t="str">
        <f>CONCATENATE(Table2[[#This Row],[Full Name2]]," - ",Table2[[#This Row],[Department]])</f>
        <v>Karen Copeland - Kids</v>
      </c>
      <c r="V314" s="7" t="str">
        <f>_xlfn.TEXTJOIN(",",TRUE,Table2[[#This Row],[LEFT]],Table2[[#This Row],[MID]],Table2[[#This Row],[RIGHT]])</f>
        <v>Kar,ren,and</v>
      </c>
      <c r="W314" s="7" t="str">
        <f>UPPER(Table2[[#This Row],[MID]])</f>
        <v>REN</v>
      </c>
      <c r="X314" s="7" t="str">
        <f>LOWER(Table2[[#This Row],[Full Name2]])</f>
        <v>karen copeland</v>
      </c>
      <c r="Y314" s="7" t="str">
        <f>PROPER(Table2[[#This Row],[LOWER]])</f>
        <v>Karen Copeland</v>
      </c>
      <c r="Z314" s="7" t="str">
        <f>TRIM(Table2[[#This Row],[City]])</f>
        <v>Mansoura</v>
      </c>
      <c r="AA314" s="8">
        <f>LEN(Table2[[#This Row],[PROPER]])</f>
        <v>14</v>
      </c>
      <c r="AB314" s="5">
        <f t="shared" ca="1" si="12"/>
        <v>45776</v>
      </c>
      <c r="AC314" s="5">
        <f t="shared" si="13"/>
        <v>45405</v>
      </c>
      <c r="AD314" s="25">
        <f t="shared" ca="1" si="14"/>
        <v>45776.278505671296</v>
      </c>
      <c r="AE314" s="26">
        <f>EOMONTH(Table2[[#This Row],[Date]],1)</f>
        <v>45443</v>
      </c>
      <c r="AF314" s="11">
        <f>DATEDIF(Table2[[#This Row],[Date]],Table2[[#This Row],[EOMONTH]], "d")</f>
        <v>38</v>
      </c>
      <c r="AH314">
        <v>23</v>
      </c>
      <c r="AI314">
        <v>4</v>
      </c>
      <c r="AJ314">
        <v>2024</v>
      </c>
    </row>
    <row r="315" spans="1:36" ht="33.75" customHeight="1" x14ac:dyDescent="0.3">
      <c r="A315" s="17" t="s">
        <v>684</v>
      </c>
      <c r="B315" s="26">
        <v>45619</v>
      </c>
      <c r="C315" s="5" t="s">
        <v>5</v>
      </c>
      <c r="D315" s="6" t="s">
        <v>685</v>
      </c>
      <c r="E315" s="7">
        <v>30</v>
      </c>
      <c r="F315" s="7" t="s">
        <v>43</v>
      </c>
      <c r="G315" s="7" t="s">
        <v>64</v>
      </c>
      <c r="H315" s="7" t="s">
        <v>31</v>
      </c>
      <c r="I315" s="7" t="str">
        <f>VLOOKUP(Table2[[#This Row],[Product]],Table4[#All],2,0)</f>
        <v>Winter Wear</v>
      </c>
      <c r="J315" s="7">
        <v>4</v>
      </c>
      <c r="K315" s="7">
        <v>322</v>
      </c>
      <c r="L315" s="7">
        <v>0.1</v>
      </c>
      <c r="M315" s="7" t="s">
        <v>57</v>
      </c>
      <c r="N315" s="8" t="s">
        <v>40</v>
      </c>
      <c r="O315" s="4" t="str">
        <f>HLOOKUP(Table2[[#This Row],[Product]],lookUp!$A$20:$K$21,2,0)</f>
        <v>Winter Wear</v>
      </c>
      <c r="P315" s="8" t="str">
        <f>_xlfn.XLOOKUP(Table2[[#This Row],[Product]],Table4[Product],Table4[Category])</f>
        <v>Winter Wear</v>
      </c>
      <c r="Q315" s="6" t="s">
        <v>685</v>
      </c>
      <c r="R315" s="32" t="str">
        <f>LEFT(Table2[[#This Row],[Full Name2]], 3)</f>
        <v>Gre</v>
      </c>
      <c r="S315" s="7" t="str">
        <f>RIGHT(Table2[[#This Row],[Full Name2]],3)</f>
        <v>ess</v>
      </c>
      <c r="T315" s="7" t="str">
        <f>MID(Table2[[#This Row],[Full Name2]],3,3)</f>
        <v>ego</v>
      </c>
      <c r="U315" s="7" t="str">
        <f>CONCATENATE(Table2[[#This Row],[Full Name2]]," - ",Table2[[#This Row],[Department]])</f>
        <v>Gregory Burgess - Women</v>
      </c>
      <c r="V315" s="7" t="str">
        <f>_xlfn.TEXTJOIN(",",TRUE,Table2[[#This Row],[LEFT]],Table2[[#This Row],[MID]],Table2[[#This Row],[RIGHT]])</f>
        <v>Gre,ego,ess</v>
      </c>
      <c r="W315" s="7" t="str">
        <f>UPPER(Table2[[#This Row],[MID]])</f>
        <v>EGO</v>
      </c>
      <c r="X315" s="7" t="str">
        <f>LOWER(Table2[[#This Row],[Full Name2]])</f>
        <v>gregory burgess</v>
      </c>
      <c r="Y315" s="7" t="str">
        <f>PROPER(Table2[[#This Row],[LOWER]])</f>
        <v>Gregory Burgess</v>
      </c>
      <c r="Z315" s="7" t="str">
        <f>TRIM(Table2[[#This Row],[City]])</f>
        <v>Cairo</v>
      </c>
      <c r="AA315" s="8">
        <f>LEN(Table2[[#This Row],[PROPER]])</f>
        <v>15</v>
      </c>
      <c r="AB315" s="5">
        <f t="shared" ca="1" si="12"/>
        <v>45776</v>
      </c>
      <c r="AC315" s="5">
        <f t="shared" si="13"/>
        <v>45619</v>
      </c>
      <c r="AD315" s="25">
        <f t="shared" ca="1" si="14"/>
        <v>45776.278505671296</v>
      </c>
      <c r="AE315" s="26">
        <f>EOMONTH(Table2[[#This Row],[Date]],1)</f>
        <v>45657</v>
      </c>
      <c r="AF315" s="11">
        <f>DATEDIF(Table2[[#This Row],[Date]],Table2[[#This Row],[EOMONTH]], "d")</f>
        <v>38</v>
      </c>
      <c r="AH315">
        <v>23</v>
      </c>
      <c r="AI315">
        <v>11</v>
      </c>
      <c r="AJ315">
        <v>2024</v>
      </c>
    </row>
    <row r="316" spans="1:36" ht="33.75" customHeight="1" x14ac:dyDescent="0.3">
      <c r="A316" s="17" t="s">
        <v>686</v>
      </c>
      <c r="B316" s="26">
        <v>45567</v>
      </c>
      <c r="C316" s="5" t="s">
        <v>3</v>
      </c>
      <c r="D316" s="6" t="s">
        <v>687</v>
      </c>
      <c r="E316" s="7">
        <v>28</v>
      </c>
      <c r="F316" s="7" t="s">
        <v>29</v>
      </c>
      <c r="G316" s="7" t="s">
        <v>81</v>
      </c>
      <c r="H316" s="7" t="s">
        <v>74</v>
      </c>
      <c r="I316" s="7" t="str">
        <f>VLOOKUP(Table2[[#This Row],[Product]],Table4[#All],2,0)</f>
        <v>Formal Wear</v>
      </c>
      <c r="J316" s="7">
        <v>4</v>
      </c>
      <c r="K316" s="7">
        <v>782</v>
      </c>
      <c r="L316" s="7">
        <v>0.2</v>
      </c>
      <c r="M316" s="7" t="s">
        <v>47</v>
      </c>
      <c r="N316" s="8" t="s">
        <v>40</v>
      </c>
      <c r="O316" s="4" t="str">
        <f>HLOOKUP(Table2[[#This Row],[Product]],lookUp!$A$20:$K$21,2,0)</f>
        <v>Formal Wear</v>
      </c>
      <c r="P316" s="8" t="str">
        <f>_xlfn.XLOOKUP(Table2[[#This Row],[Product]],Table4[Product],Table4[Category])</f>
        <v>Formal Wear</v>
      </c>
      <c r="Q316" s="6" t="s">
        <v>687</v>
      </c>
      <c r="R316" s="32" t="str">
        <f>LEFT(Table2[[#This Row],[Full Name2]], 3)</f>
        <v>Ang</v>
      </c>
      <c r="S316" s="7" t="str">
        <f>RIGHT(Table2[[#This Row],[Full Name2]],3)</f>
        <v>ers</v>
      </c>
      <c r="T316" s="7" t="str">
        <f>MID(Table2[[#This Row],[Full Name2]],3,3)</f>
        <v>gel</v>
      </c>
      <c r="U316" s="7" t="str">
        <f>CONCATENATE(Table2[[#This Row],[Full Name2]]," - ",Table2[[#This Row],[Department]])</f>
        <v>Angela Summers - Women</v>
      </c>
      <c r="V316" s="7" t="str">
        <f>_xlfn.TEXTJOIN(",",TRUE,Table2[[#This Row],[LEFT]],Table2[[#This Row],[MID]],Table2[[#This Row],[RIGHT]])</f>
        <v>Ang,gel,ers</v>
      </c>
      <c r="W316" s="7" t="str">
        <f>UPPER(Table2[[#This Row],[MID]])</f>
        <v>GEL</v>
      </c>
      <c r="X316" s="7" t="str">
        <f>LOWER(Table2[[#This Row],[Full Name2]])</f>
        <v>angela summers</v>
      </c>
      <c r="Y316" s="7" t="str">
        <f>PROPER(Table2[[#This Row],[LOWER]])</f>
        <v>Angela Summers</v>
      </c>
      <c r="Z316" s="7" t="str">
        <f>TRIM(Table2[[#This Row],[City]])</f>
        <v>Asyut</v>
      </c>
      <c r="AA316" s="8">
        <f>LEN(Table2[[#This Row],[PROPER]])</f>
        <v>14</v>
      </c>
      <c r="AB316" s="5">
        <f t="shared" ca="1" si="12"/>
        <v>45776</v>
      </c>
      <c r="AC316" s="5">
        <f t="shared" si="13"/>
        <v>45567</v>
      </c>
      <c r="AD316" s="25">
        <f t="shared" ca="1" si="14"/>
        <v>45776.278505671296</v>
      </c>
      <c r="AE316" s="26">
        <f>EOMONTH(Table2[[#This Row],[Date]],1)</f>
        <v>45626</v>
      </c>
      <c r="AF316" s="11">
        <f>DATEDIF(Table2[[#This Row],[Date]],Table2[[#This Row],[EOMONTH]], "d")</f>
        <v>59</v>
      </c>
      <c r="AH316">
        <v>2</v>
      </c>
      <c r="AI316">
        <v>10</v>
      </c>
      <c r="AJ316">
        <v>2024</v>
      </c>
    </row>
    <row r="317" spans="1:36" ht="33.75" customHeight="1" x14ac:dyDescent="0.3">
      <c r="A317" s="17" t="s">
        <v>688</v>
      </c>
      <c r="B317" s="26">
        <v>45622</v>
      </c>
      <c r="C317" s="5" t="s">
        <v>2</v>
      </c>
      <c r="D317" s="6" t="s">
        <v>689</v>
      </c>
      <c r="E317" s="7">
        <v>28</v>
      </c>
      <c r="F317" s="7" t="s">
        <v>29</v>
      </c>
      <c r="G317" s="7" t="s">
        <v>30</v>
      </c>
      <c r="H317" s="7" t="s">
        <v>45</v>
      </c>
      <c r="I317" s="7" t="str">
        <f>VLOOKUP(Table2[[#This Row],[Product]],Table4[#All],2,0)</f>
        <v>Sportswear</v>
      </c>
      <c r="J317" s="7">
        <v>2</v>
      </c>
      <c r="K317" s="7">
        <v>700</v>
      </c>
      <c r="L317" s="7">
        <v>0.2</v>
      </c>
      <c r="M317" s="7" t="s">
        <v>47</v>
      </c>
      <c r="N317" s="8" t="s">
        <v>40</v>
      </c>
      <c r="O317" s="4" t="str">
        <f>HLOOKUP(Table2[[#This Row],[Product]],lookUp!$A$20:$K$21,2,0)</f>
        <v>Sportswear</v>
      </c>
      <c r="P317" s="8" t="str">
        <f>_xlfn.XLOOKUP(Table2[[#This Row],[Product]],Table4[Product],Table4[Category])</f>
        <v>Sportswear</v>
      </c>
      <c r="Q317" s="6" t="s">
        <v>689</v>
      </c>
      <c r="R317" s="32" t="str">
        <f>LEFT(Table2[[#This Row],[Full Name2]], 3)</f>
        <v>Jim</v>
      </c>
      <c r="S317" s="7" t="str">
        <f>RIGHT(Table2[[#This Row],[Full Name2]],3)</f>
        <v>son</v>
      </c>
      <c r="T317" s="7" t="str">
        <f>MID(Table2[[#This Row],[Full Name2]],3,3)</f>
        <v>mmy</v>
      </c>
      <c r="U317" s="7" t="str">
        <f>CONCATENATE(Table2[[#This Row],[Full Name2]]," - ",Table2[[#This Row],[Department]])</f>
        <v>Jimmy Nelson - Women</v>
      </c>
      <c r="V317" s="7" t="str">
        <f>_xlfn.TEXTJOIN(",",TRUE,Table2[[#This Row],[LEFT]],Table2[[#This Row],[MID]],Table2[[#This Row],[RIGHT]])</f>
        <v>Jim,mmy,son</v>
      </c>
      <c r="W317" s="7" t="str">
        <f>UPPER(Table2[[#This Row],[MID]])</f>
        <v>MMY</v>
      </c>
      <c r="X317" s="7" t="str">
        <f>LOWER(Table2[[#This Row],[Full Name2]])</f>
        <v>jimmy nelson</v>
      </c>
      <c r="Y317" s="7" t="str">
        <f>PROPER(Table2[[#This Row],[LOWER]])</f>
        <v>Jimmy Nelson</v>
      </c>
      <c r="Z317" s="7" t="str">
        <f>TRIM(Table2[[#This Row],[City]])</f>
        <v>Mansoura</v>
      </c>
      <c r="AA317" s="8">
        <f>LEN(Table2[[#This Row],[PROPER]])</f>
        <v>12</v>
      </c>
      <c r="AB317" s="5">
        <f t="shared" ca="1" si="12"/>
        <v>45776</v>
      </c>
      <c r="AC317" s="5">
        <f t="shared" si="13"/>
        <v>45622</v>
      </c>
      <c r="AD317" s="25">
        <f t="shared" ca="1" si="14"/>
        <v>45776.278505671296</v>
      </c>
      <c r="AE317" s="26">
        <f>EOMONTH(Table2[[#This Row],[Date]],1)</f>
        <v>45657</v>
      </c>
      <c r="AF317" s="11">
        <f>DATEDIF(Table2[[#This Row],[Date]],Table2[[#This Row],[EOMONTH]], "d")</f>
        <v>35</v>
      </c>
      <c r="AH317">
        <v>26</v>
      </c>
      <c r="AI317">
        <v>11</v>
      </c>
      <c r="AJ317">
        <v>2024</v>
      </c>
    </row>
    <row r="318" spans="1:36" ht="33.75" customHeight="1" x14ac:dyDescent="0.3">
      <c r="A318" s="17" t="s">
        <v>690</v>
      </c>
      <c r="B318" s="26">
        <v>45465</v>
      </c>
      <c r="C318" s="5" t="s">
        <v>5</v>
      </c>
      <c r="D318" s="6" t="s">
        <v>691</v>
      </c>
      <c r="E318" s="7">
        <v>32</v>
      </c>
      <c r="F318" s="7" t="s">
        <v>43</v>
      </c>
      <c r="G318" s="7" t="s">
        <v>30</v>
      </c>
      <c r="H318" s="7" t="s">
        <v>51</v>
      </c>
      <c r="I318" s="7" t="str">
        <f>VLOOKUP(Table2[[#This Row],[Product]],Table4[#All],2,0)</f>
        <v>Formal Wear</v>
      </c>
      <c r="J318" s="7">
        <v>2</v>
      </c>
      <c r="K318" s="7">
        <v>1122</v>
      </c>
      <c r="L318" s="7">
        <v>0.1</v>
      </c>
      <c r="M318" s="7" t="s">
        <v>33</v>
      </c>
      <c r="N318" s="8" t="s">
        <v>40</v>
      </c>
      <c r="O318" s="4" t="str">
        <f>HLOOKUP(Table2[[#This Row],[Product]],lookUp!$A$20:$K$21,2,0)</f>
        <v>Formal Wear</v>
      </c>
      <c r="P318" s="8" t="str">
        <f>_xlfn.XLOOKUP(Table2[[#This Row],[Product]],Table4[Product],Table4[Category])</f>
        <v>Formal Wear</v>
      </c>
      <c r="Q318" s="6" t="s">
        <v>691</v>
      </c>
      <c r="R318" s="32" t="str">
        <f>LEFT(Table2[[#This Row],[Full Name2]], 3)</f>
        <v>Daw</v>
      </c>
      <c r="S318" s="7" t="str">
        <f>RIGHT(Table2[[#This Row],[Full Name2]],3)</f>
        <v>ero</v>
      </c>
      <c r="T318" s="7" t="str">
        <f>MID(Table2[[#This Row],[Full Name2]],3,3)</f>
        <v xml:space="preserve">wn </v>
      </c>
      <c r="U318" s="7" t="str">
        <f>CONCATENATE(Table2[[#This Row],[Full Name2]]," - ",Table2[[#This Row],[Department]])</f>
        <v>Dawn Romero - Women</v>
      </c>
      <c r="V318" s="7" t="str">
        <f>_xlfn.TEXTJOIN(",",TRUE,Table2[[#This Row],[LEFT]],Table2[[#This Row],[MID]],Table2[[#This Row],[RIGHT]])</f>
        <v>Daw,wn ,ero</v>
      </c>
      <c r="W318" s="7" t="str">
        <f>UPPER(Table2[[#This Row],[MID]])</f>
        <v xml:space="preserve">WN </v>
      </c>
      <c r="X318" s="7" t="str">
        <f>LOWER(Table2[[#This Row],[Full Name2]])</f>
        <v>dawn romero</v>
      </c>
      <c r="Y318" s="7" t="str">
        <f>PROPER(Table2[[#This Row],[LOWER]])</f>
        <v>Dawn Romero</v>
      </c>
      <c r="Z318" s="7" t="str">
        <f>TRIM(Table2[[#This Row],[City]])</f>
        <v>Mansoura</v>
      </c>
      <c r="AA318" s="8">
        <f>LEN(Table2[[#This Row],[PROPER]])</f>
        <v>11</v>
      </c>
      <c r="AB318" s="5">
        <f t="shared" ca="1" si="12"/>
        <v>45776</v>
      </c>
      <c r="AC318" s="5">
        <f t="shared" si="13"/>
        <v>45465</v>
      </c>
      <c r="AD318" s="25">
        <f t="shared" ca="1" si="14"/>
        <v>45776.278505671296</v>
      </c>
      <c r="AE318" s="26">
        <f>EOMONTH(Table2[[#This Row],[Date]],1)</f>
        <v>45504</v>
      </c>
      <c r="AF318" s="11">
        <f>DATEDIF(Table2[[#This Row],[Date]],Table2[[#This Row],[EOMONTH]], "d")</f>
        <v>39</v>
      </c>
      <c r="AH318">
        <v>22</v>
      </c>
      <c r="AI318">
        <v>6</v>
      </c>
      <c r="AJ318">
        <v>2024</v>
      </c>
    </row>
    <row r="319" spans="1:36" ht="33.75" customHeight="1" x14ac:dyDescent="0.3">
      <c r="A319" s="17" t="s">
        <v>692</v>
      </c>
      <c r="B319" s="26">
        <v>45423</v>
      </c>
      <c r="C319" s="5" t="s">
        <v>5</v>
      </c>
      <c r="D319" s="6" t="s">
        <v>693</v>
      </c>
      <c r="E319" s="7">
        <v>57</v>
      </c>
      <c r="F319" s="7" t="s">
        <v>29</v>
      </c>
      <c r="G319" s="7" t="s">
        <v>44</v>
      </c>
      <c r="H319" s="7" t="s">
        <v>31</v>
      </c>
      <c r="I319" s="7" t="str">
        <f>VLOOKUP(Table2[[#This Row],[Product]],Table4[#All],2,0)</f>
        <v>Winter Wear</v>
      </c>
      <c r="J319" s="7">
        <v>2</v>
      </c>
      <c r="K319" s="7">
        <v>623</v>
      </c>
      <c r="L319" s="7">
        <v>0.15</v>
      </c>
      <c r="M319" s="7" t="s">
        <v>47</v>
      </c>
      <c r="N319" s="8" t="s">
        <v>34</v>
      </c>
      <c r="O319" s="4" t="str">
        <f>HLOOKUP(Table2[[#This Row],[Product]],lookUp!$A$20:$K$21,2,0)</f>
        <v>Winter Wear</v>
      </c>
      <c r="P319" s="8" t="str">
        <f>_xlfn.XLOOKUP(Table2[[#This Row],[Product]],Table4[Product],Table4[Category])</f>
        <v>Winter Wear</v>
      </c>
      <c r="Q319" s="6" t="s">
        <v>693</v>
      </c>
      <c r="R319" s="32" t="str">
        <f>LEFT(Table2[[#This Row],[Full Name2]], 3)</f>
        <v>Tyl</v>
      </c>
      <c r="S319" s="7" t="str">
        <f>RIGHT(Table2[[#This Row],[Full Name2]],3)</f>
        <v>lis</v>
      </c>
      <c r="T319" s="7" t="str">
        <f>MID(Table2[[#This Row],[Full Name2]],3,3)</f>
        <v>ler</v>
      </c>
      <c r="U319" s="7" t="str">
        <f>CONCATENATE(Table2[[#This Row],[Full Name2]]," - ",Table2[[#This Row],[Department]])</f>
        <v>Tyler Solis - Men</v>
      </c>
      <c r="V319" s="7" t="str">
        <f>_xlfn.TEXTJOIN(",",TRUE,Table2[[#This Row],[LEFT]],Table2[[#This Row],[MID]],Table2[[#This Row],[RIGHT]])</f>
        <v>Tyl,ler,lis</v>
      </c>
      <c r="W319" s="7" t="str">
        <f>UPPER(Table2[[#This Row],[MID]])</f>
        <v>LER</v>
      </c>
      <c r="X319" s="7" t="str">
        <f>LOWER(Table2[[#This Row],[Full Name2]])</f>
        <v>tyler solis</v>
      </c>
      <c r="Y319" s="7" t="str">
        <f>PROPER(Table2[[#This Row],[LOWER]])</f>
        <v>Tyler Solis</v>
      </c>
      <c r="Z319" s="7" t="str">
        <f>TRIM(Table2[[#This Row],[City]])</f>
        <v>Alexandria</v>
      </c>
      <c r="AA319" s="8">
        <f>LEN(Table2[[#This Row],[PROPER]])</f>
        <v>11</v>
      </c>
      <c r="AB319" s="5">
        <f t="shared" ca="1" si="12"/>
        <v>45776</v>
      </c>
      <c r="AC319" s="5">
        <f t="shared" si="13"/>
        <v>45423</v>
      </c>
      <c r="AD319" s="25">
        <f t="shared" ca="1" si="14"/>
        <v>45776.278505671296</v>
      </c>
      <c r="AE319" s="26">
        <f>EOMONTH(Table2[[#This Row],[Date]],1)</f>
        <v>45473</v>
      </c>
      <c r="AF319" s="11">
        <f>DATEDIF(Table2[[#This Row],[Date]],Table2[[#This Row],[EOMONTH]], "d")</f>
        <v>50</v>
      </c>
      <c r="AH319">
        <v>11</v>
      </c>
      <c r="AI319">
        <v>5</v>
      </c>
      <c r="AJ319">
        <v>2024</v>
      </c>
    </row>
    <row r="320" spans="1:36" ht="33.75" customHeight="1" x14ac:dyDescent="0.3">
      <c r="A320" s="17" t="s">
        <v>694</v>
      </c>
      <c r="B320" s="26">
        <v>45695</v>
      </c>
      <c r="C320" s="5" t="s">
        <v>0</v>
      </c>
      <c r="D320" s="6" t="s">
        <v>695</v>
      </c>
      <c r="E320" s="7">
        <v>26</v>
      </c>
      <c r="F320" s="7" t="s">
        <v>29</v>
      </c>
      <c r="G320" s="7" t="s">
        <v>103</v>
      </c>
      <c r="H320" s="7" t="s">
        <v>51</v>
      </c>
      <c r="I320" s="7" t="str">
        <f>VLOOKUP(Table2[[#This Row],[Product]],Table4[#All],2,0)</f>
        <v>Formal Wear</v>
      </c>
      <c r="J320" s="7">
        <v>3</v>
      </c>
      <c r="K320" s="7">
        <v>914</v>
      </c>
      <c r="L320" s="7">
        <v>0.15</v>
      </c>
      <c r="M320" s="7" t="s">
        <v>33</v>
      </c>
      <c r="N320" s="8" t="s">
        <v>34</v>
      </c>
      <c r="O320" s="4" t="str">
        <f>HLOOKUP(Table2[[#This Row],[Product]],lookUp!$A$20:$K$21,2,0)</f>
        <v>Formal Wear</v>
      </c>
      <c r="P320" s="8" t="str">
        <f>_xlfn.XLOOKUP(Table2[[#This Row],[Product]],Table4[Product],Table4[Category])</f>
        <v>Formal Wear</v>
      </c>
      <c r="Q320" s="6" t="s">
        <v>695</v>
      </c>
      <c r="R320" s="32" t="str">
        <f>LEFT(Table2[[#This Row],[Full Name2]], 3)</f>
        <v>Mic</v>
      </c>
      <c r="S320" s="7" t="str">
        <f>RIGHT(Table2[[#This Row],[Full Name2]],3)</f>
        <v>son</v>
      </c>
      <c r="T320" s="7" t="str">
        <f>MID(Table2[[#This Row],[Full Name2]],3,3)</f>
        <v>cha</v>
      </c>
      <c r="U320" s="7" t="str">
        <f>CONCATENATE(Table2[[#This Row],[Full Name2]]," - ",Table2[[#This Row],[Department]])</f>
        <v>Michael Johnson - Men</v>
      </c>
      <c r="V320" s="7" t="str">
        <f>_xlfn.TEXTJOIN(",",TRUE,Table2[[#This Row],[LEFT]],Table2[[#This Row],[MID]],Table2[[#This Row],[RIGHT]])</f>
        <v>Mic,cha,son</v>
      </c>
      <c r="W320" s="7" t="str">
        <f>UPPER(Table2[[#This Row],[MID]])</f>
        <v>CHA</v>
      </c>
      <c r="X320" s="7" t="str">
        <f>LOWER(Table2[[#This Row],[Full Name2]])</f>
        <v>michael johnson</v>
      </c>
      <c r="Y320" s="7" t="str">
        <f>PROPER(Table2[[#This Row],[LOWER]])</f>
        <v>Michael Johnson</v>
      </c>
      <c r="Z320" s="7" t="str">
        <f>TRIM(Table2[[#This Row],[City]])</f>
        <v>Sharm El-Sheikh</v>
      </c>
      <c r="AA320" s="8">
        <f>LEN(Table2[[#This Row],[PROPER]])</f>
        <v>15</v>
      </c>
      <c r="AB320" s="5">
        <f t="shared" ca="1" si="12"/>
        <v>45776</v>
      </c>
      <c r="AC320" s="5">
        <f t="shared" si="13"/>
        <v>45695</v>
      </c>
      <c r="AD320" s="25">
        <f t="shared" ca="1" si="14"/>
        <v>45776.278505671296</v>
      </c>
      <c r="AE320" s="26">
        <f>EOMONTH(Table2[[#This Row],[Date]],1)</f>
        <v>45747</v>
      </c>
      <c r="AF320" s="11">
        <f>DATEDIF(Table2[[#This Row],[Date]],Table2[[#This Row],[EOMONTH]], "d")</f>
        <v>52</v>
      </c>
      <c r="AH320">
        <v>7</v>
      </c>
      <c r="AI320">
        <v>2</v>
      </c>
      <c r="AJ320">
        <v>2025</v>
      </c>
    </row>
    <row r="321" spans="1:36" ht="33.75" customHeight="1" x14ac:dyDescent="0.3">
      <c r="A321" s="17" t="s">
        <v>696</v>
      </c>
      <c r="B321" s="26">
        <v>45371</v>
      </c>
      <c r="C321" s="5" t="s">
        <v>3</v>
      </c>
      <c r="D321" s="6" t="s">
        <v>697</v>
      </c>
      <c r="E321" s="7">
        <v>57</v>
      </c>
      <c r="F321" s="7" t="s">
        <v>43</v>
      </c>
      <c r="G321" s="7" t="s">
        <v>103</v>
      </c>
      <c r="H321" s="7" t="s">
        <v>51</v>
      </c>
      <c r="I321" s="7" t="str">
        <f>VLOOKUP(Table2[[#This Row],[Product]],Table4[#All],2,0)</f>
        <v>Formal Wear</v>
      </c>
      <c r="J321" s="7">
        <v>3</v>
      </c>
      <c r="K321" s="7">
        <v>750</v>
      </c>
      <c r="L321" s="7">
        <v>0.2</v>
      </c>
      <c r="M321" s="7" t="s">
        <v>33</v>
      </c>
      <c r="N321" s="8" t="s">
        <v>48</v>
      </c>
      <c r="O321" s="4" t="str">
        <f>HLOOKUP(Table2[[#This Row],[Product]],lookUp!$A$20:$K$21,2,0)</f>
        <v>Formal Wear</v>
      </c>
      <c r="P321" s="8" t="str">
        <f>_xlfn.XLOOKUP(Table2[[#This Row],[Product]],Table4[Product],Table4[Category])</f>
        <v>Formal Wear</v>
      </c>
      <c r="Q321" s="6" t="s">
        <v>697</v>
      </c>
      <c r="R321" s="32" t="str">
        <f>LEFT(Table2[[#This Row],[Full Name2]], 3)</f>
        <v>Mat</v>
      </c>
      <c r="S321" s="7" t="str">
        <f>RIGHT(Table2[[#This Row],[Full Name2]],3)</f>
        <v>ynh</v>
      </c>
      <c r="T321" s="7" t="str">
        <f>MID(Table2[[#This Row],[Full Name2]],3,3)</f>
        <v>tth</v>
      </c>
      <c r="U321" s="7" t="str">
        <f>CONCATENATE(Table2[[#This Row],[Full Name2]]," - ",Table2[[#This Row],[Department]])</f>
        <v>Matthew Huynh - Kids</v>
      </c>
      <c r="V321" s="7" t="str">
        <f>_xlfn.TEXTJOIN(",",TRUE,Table2[[#This Row],[LEFT]],Table2[[#This Row],[MID]],Table2[[#This Row],[RIGHT]])</f>
        <v>Mat,tth,ynh</v>
      </c>
      <c r="W321" s="7" t="str">
        <f>UPPER(Table2[[#This Row],[MID]])</f>
        <v>TTH</v>
      </c>
      <c r="X321" s="7" t="str">
        <f>LOWER(Table2[[#This Row],[Full Name2]])</f>
        <v>matthew huynh</v>
      </c>
      <c r="Y321" s="7" t="str">
        <f>PROPER(Table2[[#This Row],[LOWER]])</f>
        <v>Matthew Huynh</v>
      </c>
      <c r="Z321" s="7" t="str">
        <f>TRIM(Table2[[#This Row],[City]])</f>
        <v>Sharm El-Sheikh</v>
      </c>
      <c r="AA321" s="8">
        <f>LEN(Table2[[#This Row],[PROPER]])</f>
        <v>13</v>
      </c>
      <c r="AB321" s="5">
        <f t="shared" ca="1" si="12"/>
        <v>45776</v>
      </c>
      <c r="AC321" s="5">
        <f t="shared" si="13"/>
        <v>45371</v>
      </c>
      <c r="AD321" s="25">
        <f t="shared" ca="1" si="14"/>
        <v>45776.278505671296</v>
      </c>
      <c r="AE321" s="26">
        <f>EOMONTH(Table2[[#This Row],[Date]],1)</f>
        <v>45412</v>
      </c>
      <c r="AF321" s="11">
        <f>DATEDIF(Table2[[#This Row],[Date]],Table2[[#This Row],[EOMONTH]], "d")</f>
        <v>41</v>
      </c>
      <c r="AH321">
        <v>20</v>
      </c>
      <c r="AI321">
        <v>3</v>
      </c>
      <c r="AJ321">
        <v>2024</v>
      </c>
    </row>
    <row r="322" spans="1:36" ht="33.75" customHeight="1" x14ac:dyDescent="0.3">
      <c r="A322" s="17" t="s">
        <v>698</v>
      </c>
      <c r="B322" s="26">
        <v>45645</v>
      </c>
      <c r="C322" s="5" t="s">
        <v>6</v>
      </c>
      <c r="D322" s="6" t="s">
        <v>699</v>
      </c>
      <c r="E322" s="7">
        <v>34</v>
      </c>
      <c r="F322" s="7" t="s">
        <v>43</v>
      </c>
      <c r="G322" s="7" t="s">
        <v>37</v>
      </c>
      <c r="H322" s="7" t="s">
        <v>100</v>
      </c>
      <c r="I322" s="7" t="str">
        <f>VLOOKUP(Table2[[#This Row],[Product]],Table4[#All],2,0)</f>
        <v>Formal Wear</v>
      </c>
      <c r="J322" s="7">
        <v>1</v>
      </c>
      <c r="K322" s="7">
        <v>306</v>
      </c>
      <c r="L322" s="7">
        <v>0.05</v>
      </c>
      <c r="M322" s="7" t="s">
        <v>57</v>
      </c>
      <c r="N322" s="8" t="s">
        <v>48</v>
      </c>
      <c r="O322" s="4" t="str">
        <f>HLOOKUP(Table2[[#This Row],[Product]],lookUp!$A$20:$K$21,2,0)</f>
        <v>Formal Wear</v>
      </c>
      <c r="P322" s="8" t="str">
        <f>_xlfn.XLOOKUP(Table2[[#This Row],[Product]],Table4[Product],Table4[Category])</f>
        <v>Formal Wear</v>
      </c>
      <c r="Q322" s="6" t="s">
        <v>699</v>
      </c>
      <c r="R322" s="32" t="str">
        <f>LEFT(Table2[[#This Row],[Full Name2]], 3)</f>
        <v>Rob</v>
      </c>
      <c r="S322" s="7" t="str">
        <f>RIGHT(Table2[[#This Row],[Full Name2]],3)</f>
        <v>son</v>
      </c>
      <c r="T322" s="7" t="str">
        <f>MID(Table2[[#This Row],[Full Name2]],3,3)</f>
        <v>ber</v>
      </c>
      <c r="U322" s="7" t="str">
        <f>CONCATENATE(Table2[[#This Row],[Full Name2]]," - ",Table2[[#This Row],[Department]])</f>
        <v>Robert Anderson - Kids</v>
      </c>
      <c r="V322" s="7" t="str">
        <f>_xlfn.TEXTJOIN(",",TRUE,Table2[[#This Row],[LEFT]],Table2[[#This Row],[MID]],Table2[[#This Row],[RIGHT]])</f>
        <v>Rob,ber,son</v>
      </c>
      <c r="W322" s="7" t="str">
        <f>UPPER(Table2[[#This Row],[MID]])</f>
        <v>BER</v>
      </c>
      <c r="X322" s="7" t="str">
        <f>LOWER(Table2[[#This Row],[Full Name2]])</f>
        <v>robert anderson</v>
      </c>
      <c r="Y322" s="7" t="str">
        <f>PROPER(Table2[[#This Row],[LOWER]])</f>
        <v>Robert Anderson</v>
      </c>
      <c r="Z322" s="7" t="str">
        <f>TRIM(Table2[[#This Row],[City]])</f>
        <v>Hurghada</v>
      </c>
      <c r="AA322" s="8">
        <f>LEN(Table2[[#This Row],[PROPER]])</f>
        <v>15</v>
      </c>
      <c r="AB322" s="5">
        <f t="shared" ca="1" si="12"/>
        <v>45776</v>
      </c>
      <c r="AC322" s="5">
        <f t="shared" si="13"/>
        <v>45645</v>
      </c>
      <c r="AD322" s="25">
        <f t="shared" ca="1" si="14"/>
        <v>45776.278505671296</v>
      </c>
      <c r="AE322" s="26">
        <f>EOMONTH(Table2[[#This Row],[Date]],1)</f>
        <v>45688</v>
      </c>
      <c r="AF322" s="11">
        <f>DATEDIF(Table2[[#This Row],[Date]],Table2[[#This Row],[EOMONTH]], "d")</f>
        <v>43</v>
      </c>
      <c r="AH322">
        <v>19</v>
      </c>
      <c r="AI322">
        <v>12</v>
      </c>
      <c r="AJ322">
        <v>2024</v>
      </c>
    </row>
    <row r="323" spans="1:36" ht="33.75" customHeight="1" x14ac:dyDescent="0.3">
      <c r="A323" s="17" t="s">
        <v>700</v>
      </c>
      <c r="B323" s="26">
        <v>45604</v>
      </c>
      <c r="C323" s="5" t="s">
        <v>0</v>
      </c>
      <c r="D323" s="6" t="s">
        <v>701</v>
      </c>
      <c r="E323" s="7">
        <v>55</v>
      </c>
      <c r="F323" s="7" t="s">
        <v>29</v>
      </c>
      <c r="G323" s="7" t="s">
        <v>64</v>
      </c>
      <c r="H323" s="7" t="s">
        <v>61</v>
      </c>
      <c r="I323" s="7" t="str">
        <f>VLOOKUP(Table2[[#This Row],[Product]],Table4[#All],2,0)</f>
        <v>Casual Wear</v>
      </c>
      <c r="J323" s="7">
        <v>5</v>
      </c>
      <c r="K323" s="7">
        <v>469</v>
      </c>
      <c r="L323" s="7">
        <v>0.1</v>
      </c>
      <c r="M323" s="7" t="s">
        <v>33</v>
      </c>
      <c r="N323" s="8" t="s">
        <v>34</v>
      </c>
      <c r="O323" s="4" t="str">
        <f>HLOOKUP(Table2[[#This Row],[Product]],lookUp!$A$20:$K$21,2,0)</f>
        <v>Casual Wear</v>
      </c>
      <c r="P323" s="8" t="str">
        <f>_xlfn.XLOOKUP(Table2[[#This Row],[Product]],Table4[Product],Table4[Category])</f>
        <v>Casual Wear</v>
      </c>
      <c r="Q323" s="6" t="s">
        <v>701</v>
      </c>
      <c r="R323" s="32" t="str">
        <f>LEFT(Table2[[#This Row],[Full Name2]], 3)</f>
        <v>Mau</v>
      </c>
      <c r="S323" s="7" t="str">
        <f>RIGHT(Table2[[#This Row],[Full Name2]],3)</f>
        <v>ews</v>
      </c>
      <c r="T323" s="7" t="str">
        <f>MID(Table2[[#This Row],[Full Name2]],3,3)</f>
        <v>ure</v>
      </c>
      <c r="U323" s="7" t="str">
        <f>CONCATENATE(Table2[[#This Row],[Full Name2]]," - ",Table2[[#This Row],[Department]])</f>
        <v>Maureen Andrews - Men</v>
      </c>
      <c r="V323" s="7" t="str">
        <f>_xlfn.TEXTJOIN(",",TRUE,Table2[[#This Row],[LEFT]],Table2[[#This Row],[MID]],Table2[[#This Row],[RIGHT]])</f>
        <v>Mau,ure,ews</v>
      </c>
      <c r="W323" s="7" t="str">
        <f>UPPER(Table2[[#This Row],[MID]])</f>
        <v>URE</v>
      </c>
      <c r="X323" s="7" t="str">
        <f>LOWER(Table2[[#This Row],[Full Name2]])</f>
        <v>maureen andrews</v>
      </c>
      <c r="Y323" s="7" t="str">
        <f>PROPER(Table2[[#This Row],[LOWER]])</f>
        <v>Maureen Andrews</v>
      </c>
      <c r="Z323" s="7" t="str">
        <f>TRIM(Table2[[#This Row],[City]])</f>
        <v>Cairo</v>
      </c>
      <c r="AA323" s="8">
        <f>LEN(Table2[[#This Row],[PROPER]])</f>
        <v>15</v>
      </c>
      <c r="AB323" s="5">
        <f t="shared" ref="AB323:AB386" ca="1" si="15">TODAY()</f>
        <v>45776</v>
      </c>
      <c r="AC323" s="5">
        <f t="shared" ref="AC323:AC386" si="16">DATE(AJ323,AI323,AH323)</f>
        <v>45604</v>
      </c>
      <c r="AD323" s="25">
        <f t="shared" ref="AD323:AD386" ca="1" si="17">NOW()</f>
        <v>45776.278505671296</v>
      </c>
      <c r="AE323" s="26">
        <f>EOMONTH(Table2[[#This Row],[Date]],1)</f>
        <v>45657</v>
      </c>
      <c r="AF323" s="11">
        <f>DATEDIF(Table2[[#This Row],[Date]],Table2[[#This Row],[EOMONTH]], "d")</f>
        <v>53</v>
      </c>
      <c r="AH323">
        <v>8</v>
      </c>
      <c r="AI323">
        <v>11</v>
      </c>
      <c r="AJ323">
        <v>2024</v>
      </c>
    </row>
    <row r="324" spans="1:36" ht="33.75" customHeight="1" x14ac:dyDescent="0.3">
      <c r="A324" s="17" t="s">
        <v>702</v>
      </c>
      <c r="B324" s="26">
        <v>45704</v>
      </c>
      <c r="C324" s="5" t="s">
        <v>1</v>
      </c>
      <c r="D324" s="6" t="s">
        <v>703</v>
      </c>
      <c r="E324" s="7">
        <v>36</v>
      </c>
      <c r="F324" s="7" t="s">
        <v>43</v>
      </c>
      <c r="G324" s="7" t="s">
        <v>73</v>
      </c>
      <c r="H324" s="7" t="s">
        <v>74</v>
      </c>
      <c r="I324" s="7" t="str">
        <f>VLOOKUP(Table2[[#This Row],[Product]],Table4[#All],2,0)</f>
        <v>Formal Wear</v>
      </c>
      <c r="J324" s="7">
        <v>5</v>
      </c>
      <c r="K324" s="7">
        <v>747</v>
      </c>
      <c r="L324" s="7">
        <v>0.15</v>
      </c>
      <c r="M324" s="7" t="s">
        <v>47</v>
      </c>
      <c r="N324" s="8" t="s">
        <v>34</v>
      </c>
      <c r="O324" s="4" t="str">
        <f>HLOOKUP(Table2[[#This Row],[Product]],lookUp!$A$20:$K$21,2,0)</f>
        <v>Formal Wear</v>
      </c>
      <c r="P324" s="8" t="str">
        <f>_xlfn.XLOOKUP(Table2[[#This Row],[Product]],Table4[Product],Table4[Category])</f>
        <v>Formal Wear</v>
      </c>
      <c r="Q324" s="6" t="s">
        <v>703</v>
      </c>
      <c r="R324" s="32" t="str">
        <f>LEFT(Table2[[#This Row],[Full Name2]], 3)</f>
        <v>Tim</v>
      </c>
      <c r="S324" s="7" t="str">
        <f>RIGHT(Table2[[#This Row],[Full Name2]],3)</f>
        <v>edy</v>
      </c>
      <c r="T324" s="7" t="str">
        <f>MID(Table2[[#This Row],[Full Name2]],3,3)</f>
        <v>mot</v>
      </c>
      <c r="U324" s="7" t="str">
        <f>CONCATENATE(Table2[[#This Row],[Full Name2]]," - ",Table2[[#This Row],[Department]])</f>
        <v>Timothy Kennedy - Men</v>
      </c>
      <c r="V324" s="7" t="str">
        <f>_xlfn.TEXTJOIN(",",TRUE,Table2[[#This Row],[LEFT]],Table2[[#This Row],[MID]],Table2[[#This Row],[RIGHT]])</f>
        <v>Tim,mot,edy</v>
      </c>
      <c r="W324" s="7" t="str">
        <f>UPPER(Table2[[#This Row],[MID]])</f>
        <v>MOT</v>
      </c>
      <c r="X324" s="7" t="str">
        <f>LOWER(Table2[[#This Row],[Full Name2]])</f>
        <v>timothy kennedy</v>
      </c>
      <c r="Y324" s="7" t="str">
        <f>PROPER(Table2[[#This Row],[LOWER]])</f>
        <v>Timothy Kennedy</v>
      </c>
      <c r="Z324" s="7" t="str">
        <f>TRIM(Table2[[#This Row],[City]])</f>
        <v>Tanta</v>
      </c>
      <c r="AA324" s="8">
        <f>LEN(Table2[[#This Row],[PROPER]])</f>
        <v>15</v>
      </c>
      <c r="AB324" s="5">
        <f t="shared" ca="1" si="15"/>
        <v>45776</v>
      </c>
      <c r="AC324" s="5">
        <f t="shared" si="16"/>
        <v>45704</v>
      </c>
      <c r="AD324" s="25">
        <f t="shared" ca="1" si="17"/>
        <v>45776.278505671296</v>
      </c>
      <c r="AE324" s="26">
        <f>EOMONTH(Table2[[#This Row],[Date]],1)</f>
        <v>45747</v>
      </c>
      <c r="AF324" s="11">
        <f>DATEDIF(Table2[[#This Row],[Date]],Table2[[#This Row],[EOMONTH]], "d")</f>
        <v>43</v>
      </c>
      <c r="AH324">
        <v>16</v>
      </c>
      <c r="AI324">
        <v>2</v>
      </c>
      <c r="AJ324">
        <v>2025</v>
      </c>
    </row>
    <row r="325" spans="1:36" ht="33.75" customHeight="1" x14ac:dyDescent="0.3">
      <c r="A325" s="17" t="s">
        <v>704</v>
      </c>
      <c r="B325" s="26">
        <v>45688</v>
      </c>
      <c r="C325" s="5" t="s">
        <v>0</v>
      </c>
      <c r="D325" s="6" t="s">
        <v>705</v>
      </c>
      <c r="E325" s="7">
        <v>49</v>
      </c>
      <c r="F325" s="7" t="s">
        <v>29</v>
      </c>
      <c r="G325" s="7" t="s">
        <v>44</v>
      </c>
      <c r="H325" s="7" t="s">
        <v>65</v>
      </c>
      <c r="I325" s="7" t="str">
        <f>VLOOKUP(Table2[[#This Row],[Product]],Table4[#All],2,0)</f>
        <v>Sportswear</v>
      </c>
      <c r="J325" s="7">
        <v>2</v>
      </c>
      <c r="K325" s="7">
        <v>372</v>
      </c>
      <c r="L325" s="7">
        <v>0.15</v>
      </c>
      <c r="M325" s="7" t="s">
        <v>57</v>
      </c>
      <c r="N325" s="8" t="s">
        <v>48</v>
      </c>
      <c r="O325" s="4" t="str">
        <f>HLOOKUP(Table2[[#This Row],[Product]],lookUp!$A$20:$K$21,2,0)</f>
        <v>Sportswear</v>
      </c>
      <c r="P325" s="8" t="str">
        <f>_xlfn.XLOOKUP(Table2[[#This Row],[Product]],Table4[Product],Table4[Category])</f>
        <v>Sportswear</v>
      </c>
      <c r="Q325" s="6" t="s">
        <v>705</v>
      </c>
      <c r="R325" s="32" t="str">
        <f>LEFT(Table2[[#This Row],[Full Name2]], 3)</f>
        <v>Tar</v>
      </c>
      <c r="S325" s="7" t="str">
        <f>RIGHT(Table2[[#This Row],[Full Name2]],3)</f>
        <v>hes</v>
      </c>
      <c r="T325" s="7" t="str">
        <f>MID(Table2[[#This Row],[Full Name2]],3,3)</f>
        <v xml:space="preserve">ra </v>
      </c>
      <c r="U325" s="7" t="str">
        <f>CONCATENATE(Table2[[#This Row],[Full Name2]]," - ",Table2[[#This Row],[Department]])</f>
        <v>Tara Hughes - Kids</v>
      </c>
      <c r="V325" s="7" t="str">
        <f>_xlfn.TEXTJOIN(",",TRUE,Table2[[#This Row],[LEFT]],Table2[[#This Row],[MID]],Table2[[#This Row],[RIGHT]])</f>
        <v>Tar,ra ,hes</v>
      </c>
      <c r="W325" s="7" t="str">
        <f>UPPER(Table2[[#This Row],[MID]])</f>
        <v xml:space="preserve">RA </v>
      </c>
      <c r="X325" s="7" t="str">
        <f>LOWER(Table2[[#This Row],[Full Name2]])</f>
        <v>tara hughes</v>
      </c>
      <c r="Y325" s="7" t="str">
        <f>PROPER(Table2[[#This Row],[LOWER]])</f>
        <v>Tara Hughes</v>
      </c>
      <c r="Z325" s="7" t="str">
        <f>TRIM(Table2[[#This Row],[City]])</f>
        <v>Alexandria</v>
      </c>
      <c r="AA325" s="8">
        <f>LEN(Table2[[#This Row],[PROPER]])</f>
        <v>11</v>
      </c>
      <c r="AB325" s="5">
        <f t="shared" ca="1" si="15"/>
        <v>45776</v>
      </c>
      <c r="AC325" s="5">
        <f t="shared" si="16"/>
        <v>45688</v>
      </c>
      <c r="AD325" s="25">
        <f t="shared" ca="1" si="17"/>
        <v>45776.278505671296</v>
      </c>
      <c r="AE325" s="26">
        <f>EOMONTH(Table2[[#This Row],[Date]],1)</f>
        <v>45716</v>
      </c>
      <c r="AF325" s="11">
        <f>DATEDIF(Table2[[#This Row],[Date]],Table2[[#This Row],[EOMONTH]], "d")</f>
        <v>28</v>
      </c>
      <c r="AH325">
        <v>31</v>
      </c>
      <c r="AI325">
        <v>1</v>
      </c>
      <c r="AJ325">
        <v>2025</v>
      </c>
    </row>
    <row r="326" spans="1:36" ht="33.75" customHeight="1" x14ac:dyDescent="0.3">
      <c r="A326" s="17" t="s">
        <v>706</v>
      </c>
      <c r="B326" s="26">
        <v>45644</v>
      </c>
      <c r="C326" s="5" t="s">
        <v>3</v>
      </c>
      <c r="D326" s="6" t="s">
        <v>707</v>
      </c>
      <c r="E326" s="7">
        <v>43</v>
      </c>
      <c r="F326" s="7" t="s">
        <v>43</v>
      </c>
      <c r="G326" s="7" t="s">
        <v>103</v>
      </c>
      <c r="H326" s="7" t="s">
        <v>65</v>
      </c>
      <c r="I326" s="7" t="str">
        <f>VLOOKUP(Table2[[#This Row],[Product]],Table4[#All],2,0)</f>
        <v>Sportswear</v>
      </c>
      <c r="J326" s="7">
        <v>2</v>
      </c>
      <c r="K326" s="7">
        <v>176</v>
      </c>
      <c r="L326" s="7">
        <v>0.2</v>
      </c>
      <c r="M326" s="7" t="s">
        <v>57</v>
      </c>
      <c r="N326" s="8" t="s">
        <v>40</v>
      </c>
      <c r="O326" s="4" t="str">
        <f>HLOOKUP(Table2[[#This Row],[Product]],lookUp!$A$20:$K$21,2,0)</f>
        <v>Sportswear</v>
      </c>
      <c r="P326" s="8" t="str">
        <f>_xlfn.XLOOKUP(Table2[[#This Row],[Product]],Table4[Product],Table4[Category])</f>
        <v>Sportswear</v>
      </c>
      <c r="Q326" s="6" t="s">
        <v>707</v>
      </c>
      <c r="R326" s="32" t="str">
        <f>LEFT(Table2[[#This Row],[Full Name2]], 3)</f>
        <v>Mar</v>
      </c>
      <c r="S326" s="7" t="str">
        <f>RIGHT(Table2[[#This Row],[Full Name2]],3)</f>
        <v>ope</v>
      </c>
      <c r="T326" s="7" t="str">
        <f>MID(Table2[[#This Row],[Full Name2]],3,3)</f>
        <v xml:space="preserve">rk </v>
      </c>
      <c r="U326" s="7" t="str">
        <f>CONCATENATE(Table2[[#This Row],[Full Name2]]," - ",Table2[[#This Row],[Department]])</f>
        <v>Mark Pope - Women</v>
      </c>
      <c r="V326" s="7" t="str">
        <f>_xlfn.TEXTJOIN(",",TRUE,Table2[[#This Row],[LEFT]],Table2[[#This Row],[MID]],Table2[[#This Row],[RIGHT]])</f>
        <v>Mar,rk ,ope</v>
      </c>
      <c r="W326" s="7" t="str">
        <f>UPPER(Table2[[#This Row],[MID]])</f>
        <v xml:space="preserve">RK </v>
      </c>
      <c r="X326" s="7" t="str">
        <f>LOWER(Table2[[#This Row],[Full Name2]])</f>
        <v>mark pope</v>
      </c>
      <c r="Y326" s="7" t="str">
        <f>PROPER(Table2[[#This Row],[LOWER]])</f>
        <v>Mark Pope</v>
      </c>
      <c r="Z326" s="7" t="str">
        <f>TRIM(Table2[[#This Row],[City]])</f>
        <v>Sharm El-Sheikh</v>
      </c>
      <c r="AA326" s="8">
        <f>LEN(Table2[[#This Row],[PROPER]])</f>
        <v>9</v>
      </c>
      <c r="AB326" s="5">
        <f t="shared" ca="1" si="15"/>
        <v>45776</v>
      </c>
      <c r="AC326" s="5">
        <f t="shared" si="16"/>
        <v>45644</v>
      </c>
      <c r="AD326" s="25">
        <f t="shared" ca="1" si="17"/>
        <v>45776.278505671296</v>
      </c>
      <c r="AE326" s="26">
        <f>EOMONTH(Table2[[#This Row],[Date]],1)</f>
        <v>45688</v>
      </c>
      <c r="AF326" s="11">
        <f>DATEDIF(Table2[[#This Row],[Date]],Table2[[#This Row],[EOMONTH]], "d")</f>
        <v>44</v>
      </c>
      <c r="AH326">
        <v>18</v>
      </c>
      <c r="AI326">
        <v>12</v>
      </c>
      <c r="AJ326">
        <v>2024</v>
      </c>
    </row>
    <row r="327" spans="1:36" ht="33.75" customHeight="1" x14ac:dyDescent="0.3">
      <c r="A327" s="17" t="s">
        <v>708</v>
      </c>
      <c r="B327" s="26">
        <v>45717</v>
      </c>
      <c r="C327" s="5" t="s">
        <v>5</v>
      </c>
      <c r="D327" s="6" t="s">
        <v>709</v>
      </c>
      <c r="E327" s="7">
        <v>24</v>
      </c>
      <c r="F327" s="7" t="s">
        <v>29</v>
      </c>
      <c r="G327" s="7" t="s">
        <v>70</v>
      </c>
      <c r="H327" s="7" t="s">
        <v>100</v>
      </c>
      <c r="I327" s="7" t="str">
        <f>VLOOKUP(Table2[[#This Row],[Product]],Table4[#All],2,0)</f>
        <v>Formal Wear</v>
      </c>
      <c r="J327" s="7">
        <v>4</v>
      </c>
      <c r="K327" s="7">
        <v>695</v>
      </c>
      <c r="L327" s="7">
        <v>0.05</v>
      </c>
      <c r="M327" s="7" t="s">
        <v>57</v>
      </c>
      <c r="N327" s="8" t="s">
        <v>48</v>
      </c>
      <c r="O327" s="4" t="str">
        <f>HLOOKUP(Table2[[#This Row],[Product]],lookUp!$A$20:$K$21,2,0)</f>
        <v>Formal Wear</v>
      </c>
      <c r="P327" s="8" t="str">
        <f>_xlfn.XLOOKUP(Table2[[#This Row],[Product]],Table4[Product],Table4[Category])</f>
        <v>Formal Wear</v>
      </c>
      <c r="Q327" s="6" t="s">
        <v>709</v>
      </c>
      <c r="R327" s="32" t="str">
        <f>LEFT(Table2[[#This Row],[Full Name2]], 3)</f>
        <v>Bla</v>
      </c>
      <c r="S327" s="7" t="str">
        <f>RIGHT(Table2[[#This Row],[Full Name2]],3)</f>
        <v>uez</v>
      </c>
      <c r="T327" s="7" t="str">
        <f>MID(Table2[[#This Row],[Full Name2]],3,3)</f>
        <v>ake</v>
      </c>
      <c r="U327" s="7" t="str">
        <f>CONCATENATE(Table2[[#This Row],[Full Name2]]," - ",Table2[[#This Row],[Department]])</f>
        <v>Blake Rodriguez - Kids</v>
      </c>
      <c r="V327" s="7" t="str">
        <f>_xlfn.TEXTJOIN(",",TRUE,Table2[[#This Row],[LEFT]],Table2[[#This Row],[MID]],Table2[[#This Row],[RIGHT]])</f>
        <v>Bla,ake,uez</v>
      </c>
      <c r="W327" s="7" t="str">
        <f>UPPER(Table2[[#This Row],[MID]])</f>
        <v>AKE</v>
      </c>
      <c r="X327" s="7" t="str">
        <f>LOWER(Table2[[#This Row],[Full Name2]])</f>
        <v>blake rodriguez</v>
      </c>
      <c r="Y327" s="7" t="str">
        <f>PROPER(Table2[[#This Row],[LOWER]])</f>
        <v>Blake Rodriguez</v>
      </c>
      <c r="Z327" s="7" t="str">
        <f>TRIM(Table2[[#This Row],[City]])</f>
        <v>Luxor</v>
      </c>
      <c r="AA327" s="8">
        <f>LEN(Table2[[#This Row],[PROPER]])</f>
        <v>15</v>
      </c>
      <c r="AB327" s="5">
        <f t="shared" ca="1" si="15"/>
        <v>45776</v>
      </c>
      <c r="AC327" s="5">
        <f t="shared" si="16"/>
        <v>45717</v>
      </c>
      <c r="AD327" s="25">
        <f t="shared" ca="1" si="17"/>
        <v>45776.278505671296</v>
      </c>
      <c r="AE327" s="26">
        <f>EOMONTH(Table2[[#This Row],[Date]],1)</f>
        <v>45777</v>
      </c>
      <c r="AF327" s="11">
        <f>DATEDIF(Table2[[#This Row],[Date]],Table2[[#This Row],[EOMONTH]], "d")</f>
        <v>60</v>
      </c>
      <c r="AH327">
        <v>1</v>
      </c>
      <c r="AI327">
        <v>3</v>
      </c>
      <c r="AJ327">
        <v>2025</v>
      </c>
    </row>
    <row r="328" spans="1:36" ht="33.75" customHeight="1" x14ac:dyDescent="0.3">
      <c r="A328" s="17" t="s">
        <v>710</v>
      </c>
      <c r="B328" s="26">
        <v>45613</v>
      </c>
      <c r="C328" s="5" t="s">
        <v>1</v>
      </c>
      <c r="D328" s="6" t="s">
        <v>711</v>
      </c>
      <c r="E328" s="7">
        <v>19</v>
      </c>
      <c r="F328" s="7" t="s">
        <v>43</v>
      </c>
      <c r="G328" s="7" t="s">
        <v>70</v>
      </c>
      <c r="H328" s="7" t="s">
        <v>74</v>
      </c>
      <c r="I328" s="7" t="str">
        <f>VLOOKUP(Table2[[#This Row],[Product]],Table4[#All],2,0)</f>
        <v>Formal Wear</v>
      </c>
      <c r="J328" s="7">
        <v>1</v>
      </c>
      <c r="K328" s="7">
        <v>1049</v>
      </c>
      <c r="L328" s="7">
        <v>0.2</v>
      </c>
      <c r="M328" s="7" t="s">
        <v>57</v>
      </c>
      <c r="N328" s="8" t="s">
        <v>34</v>
      </c>
      <c r="O328" s="4" t="str">
        <f>HLOOKUP(Table2[[#This Row],[Product]],lookUp!$A$20:$K$21,2,0)</f>
        <v>Formal Wear</v>
      </c>
      <c r="P328" s="8" t="str">
        <f>_xlfn.XLOOKUP(Table2[[#This Row],[Product]],Table4[Product],Table4[Category])</f>
        <v>Formal Wear</v>
      </c>
      <c r="Q328" s="6" t="s">
        <v>711</v>
      </c>
      <c r="R328" s="32" t="str">
        <f>LEFT(Table2[[#This Row],[Full Name2]], 3)</f>
        <v>Jen</v>
      </c>
      <c r="S328" s="7" t="str">
        <f>RIGHT(Table2[[#This Row],[Full Name2]],3)</f>
        <v>lph</v>
      </c>
      <c r="T328" s="7" t="str">
        <f>MID(Table2[[#This Row],[Full Name2]],3,3)</f>
        <v>nni</v>
      </c>
      <c r="U328" s="7" t="str">
        <f>CONCATENATE(Table2[[#This Row],[Full Name2]]," - ",Table2[[#This Row],[Department]])</f>
        <v>Jennifer Randolph - Men</v>
      </c>
      <c r="V328" s="7" t="str">
        <f>_xlfn.TEXTJOIN(",",TRUE,Table2[[#This Row],[LEFT]],Table2[[#This Row],[MID]],Table2[[#This Row],[RIGHT]])</f>
        <v>Jen,nni,lph</v>
      </c>
      <c r="W328" s="7" t="str">
        <f>UPPER(Table2[[#This Row],[MID]])</f>
        <v>NNI</v>
      </c>
      <c r="X328" s="7" t="str">
        <f>LOWER(Table2[[#This Row],[Full Name2]])</f>
        <v>jennifer randolph</v>
      </c>
      <c r="Y328" s="7" t="str">
        <f>PROPER(Table2[[#This Row],[LOWER]])</f>
        <v>Jennifer Randolph</v>
      </c>
      <c r="Z328" s="7" t="str">
        <f>TRIM(Table2[[#This Row],[City]])</f>
        <v>Luxor</v>
      </c>
      <c r="AA328" s="8">
        <f>LEN(Table2[[#This Row],[PROPER]])</f>
        <v>17</v>
      </c>
      <c r="AB328" s="5">
        <f t="shared" ca="1" si="15"/>
        <v>45776</v>
      </c>
      <c r="AC328" s="5">
        <f t="shared" si="16"/>
        <v>45613</v>
      </c>
      <c r="AD328" s="25">
        <f t="shared" ca="1" si="17"/>
        <v>45776.278505671296</v>
      </c>
      <c r="AE328" s="26">
        <f>EOMONTH(Table2[[#This Row],[Date]],1)</f>
        <v>45657</v>
      </c>
      <c r="AF328" s="11">
        <f>DATEDIF(Table2[[#This Row],[Date]],Table2[[#This Row],[EOMONTH]], "d")</f>
        <v>44</v>
      </c>
      <c r="AH328">
        <v>17</v>
      </c>
      <c r="AI328">
        <v>11</v>
      </c>
      <c r="AJ328">
        <v>2024</v>
      </c>
    </row>
    <row r="329" spans="1:36" ht="33.75" customHeight="1" x14ac:dyDescent="0.3">
      <c r="A329" s="17" t="s">
        <v>712</v>
      </c>
      <c r="B329" s="26">
        <v>45686</v>
      </c>
      <c r="C329" s="5" t="s">
        <v>3</v>
      </c>
      <c r="D329" s="6" t="s">
        <v>713</v>
      </c>
      <c r="E329" s="7">
        <v>42</v>
      </c>
      <c r="F329" s="7" t="s">
        <v>29</v>
      </c>
      <c r="G329" s="7" t="s">
        <v>30</v>
      </c>
      <c r="H329" s="7" t="s">
        <v>45</v>
      </c>
      <c r="I329" s="7" t="str">
        <f>VLOOKUP(Table2[[#This Row],[Product]],Table4[#All],2,0)</f>
        <v>Sportswear</v>
      </c>
      <c r="J329" s="7">
        <v>1</v>
      </c>
      <c r="K329" s="7">
        <v>829</v>
      </c>
      <c r="L329" s="7">
        <v>0.1</v>
      </c>
      <c r="M329" s="7" t="s">
        <v>33</v>
      </c>
      <c r="N329" s="8" t="s">
        <v>34</v>
      </c>
      <c r="O329" s="4" t="str">
        <f>HLOOKUP(Table2[[#This Row],[Product]],lookUp!$A$20:$K$21,2,0)</f>
        <v>Sportswear</v>
      </c>
      <c r="P329" s="8" t="str">
        <f>_xlfn.XLOOKUP(Table2[[#This Row],[Product]],Table4[Product],Table4[Category])</f>
        <v>Sportswear</v>
      </c>
      <c r="Q329" s="6" t="s">
        <v>713</v>
      </c>
      <c r="R329" s="32" t="str">
        <f>LEFT(Table2[[#This Row],[Full Name2]], 3)</f>
        <v>Sar</v>
      </c>
      <c r="S329" s="7" t="str">
        <f>RIGHT(Table2[[#This Row],[Full Name2]],3)</f>
        <v>ery</v>
      </c>
      <c r="T329" s="7" t="str">
        <f>MID(Table2[[#This Row],[Full Name2]],3,3)</f>
        <v>rah</v>
      </c>
      <c r="U329" s="7" t="str">
        <f>CONCATENATE(Table2[[#This Row],[Full Name2]]," - ",Table2[[#This Row],[Department]])</f>
        <v>Sarah Montgomery - Men</v>
      </c>
      <c r="V329" s="7" t="str">
        <f>_xlfn.TEXTJOIN(",",TRUE,Table2[[#This Row],[LEFT]],Table2[[#This Row],[MID]],Table2[[#This Row],[RIGHT]])</f>
        <v>Sar,rah,ery</v>
      </c>
      <c r="W329" s="7" t="str">
        <f>UPPER(Table2[[#This Row],[MID]])</f>
        <v>RAH</v>
      </c>
      <c r="X329" s="7" t="str">
        <f>LOWER(Table2[[#This Row],[Full Name2]])</f>
        <v>sarah montgomery</v>
      </c>
      <c r="Y329" s="7" t="str">
        <f>PROPER(Table2[[#This Row],[LOWER]])</f>
        <v>Sarah Montgomery</v>
      </c>
      <c r="Z329" s="7" t="str">
        <f>TRIM(Table2[[#This Row],[City]])</f>
        <v>Mansoura</v>
      </c>
      <c r="AA329" s="8">
        <f>LEN(Table2[[#This Row],[PROPER]])</f>
        <v>16</v>
      </c>
      <c r="AB329" s="5">
        <f t="shared" ca="1" si="15"/>
        <v>45776</v>
      </c>
      <c r="AC329" s="5">
        <f t="shared" si="16"/>
        <v>45686</v>
      </c>
      <c r="AD329" s="25">
        <f t="shared" ca="1" si="17"/>
        <v>45776.278505671296</v>
      </c>
      <c r="AE329" s="26">
        <f>EOMONTH(Table2[[#This Row],[Date]],1)</f>
        <v>45716</v>
      </c>
      <c r="AF329" s="11">
        <f>DATEDIF(Table2[[#This Row],[Date]],Table2[[#This Row],[EOMONTH]], "d")</f>
        <v>30</v>
      </c>
      <c r="AH329">
        <v>29</v>
      </c>
      <c r="AI329">
        <v>1</v>
      </c>
      <c r="AJ329">
        <v>2025</v>
      </c>
    </row>
    <row r="330" spans="1:36" ht="33.75" customHeight="1" x14ac:dyDescent="0.3">
      <c r="A330" s="17" t="s">
        <v>714</v>
      </c>
      <c r="B330" s="26">
        <v>45641</v>
      </c>
      <c r="C330" s="5" t="s">
        <v>1</v>
      </c>
      <c r="D330" s="6" t="s">
        <v>715</v>
      </c>
      <c r="E330" s="7">
        <v>28</v>
      </c>
      <c r="F330" s="7" t="s">
        <v>29</v>
      </c>
      <c r="G330" s="7" t="s">
        <v>30</v>
      </c>
      <c r="H330" s="7" t="s">
        <v>84</v>
      </c>
      <c r="I330" s="7" t="str">
        <f>VLOOKUP(Table2[[#This Row],[Product]],Table4[#All],2,0)</f>
        <v>Fashion Accessories</v>
      </c>
      <c r="J330" s="7">
        <v>1</v>
      </c>
      <c r="K330" s="7">
        <v>672</v>
      </c>
      <c r="L330" s="7">
        <v>0.1</v>
      </c>
      <c r="M330" s="7" t="s">
        <v>57</v>
      </c>
      <c r="N330" s="8" t="s">
        <v>48</v>
      </c>
      <c r="O330" s="4" t="str">
        <f>HLOOKUP(Table2[[#This Row],[Product]],lookUp!$A$20:$K$21,2,0)</f>
        <v>Fashion Accessories</v>
      </c>
      <c r="P330" s="8" t="str">
        <f>_xlfn.XLOOKUP(Table2[[#This Row],[Product]],Table4[Product],Table4[Category])</f>
        <v>Fashion Accessories</v>
      </c>
      <c r="Q330" s="6" t="s">
        <v>715</v>
      </c>
      <c r="R330" s="32" t="str">
        <f>LEFT(Table2[[#This Row],[Full Name2]], 3)</f>
        <v>Ash</v>
      </c>
      <c r="S330" s="7" t="str">
        <f>RIGHT(Table2[[#This Row],[Full Name2]],3)</f>
        <v>ber</v>
      </c>
      <c r="T330" s="7" t="str">
        <f>MID(Table2[[#This Row],[Full Name2]],3,3)</f>
        <v>hle</v>
      </c>
      <c r="U330" s="7" t="str">
        <f>CONCATENATE(Table2[[#This Row],[Full Name2]]," - ",Table2[[#This Row],[Department]])</f>
        <v>Ashley Weber - Kids</v>
      </c>
      <c r="V330" s="7" t="str">
        <f>_xlfn.TEXTJOIN(",",TRUE,Table2[[#This Row],[LEFT]],Table2[[#This Row],[MID]],Table2[[#This Row],[RIGHT]])</f>
        <v>Ash,hle,ber</v>
      </c>
      <c r="W330" s="7" t="str">
        <f>UPPER(Table2[[#This Row],[MID]])</f>
        <v>HLE</v>
      </c>
      <c r="X330" s="7" t="str">
        <f>LOWER(Table2[[#This Row],[Full Name2]])</f>
        <v>ashley weber</v>
      </c>
      <c r="Y330" s="7" t="str">
        <f>PROPER(Table2[[#This Row],[LOWER]])</f>
        <v>Ashley Weber</v>
      </c>
      <c r="Z330" s="7" t="str">
        <f>TRIM(Table2[[#This Row],[City]])</f>
        <v>Mansoura</v>
      </c>
      <c r="AA330" s="8">
        <f>LEN(Table2[[#This Row],[PROPER]])</f>
        <v>12</v>
      </c>
      <c r="AB330" s="5">
        <f t="shared" ca="1" si="15"/>
        <v>45776</v>
      </c>
      <c r="AC330" s="5">
        <f t="shared" si="16"/>
        <v>45641</v>
      </c>
      <c r="AD330" s="25">
        <f t="shared" ca="1" si="17"/>
        <v>45776.278505671296</v>
      </c>
      <c r="AE330" s="26">
        <f>EOMONTH(Table2[[#This Row],[Date]],1)</f>
        <v>45688</v>
      </c>
      <c r="AF330" s="11">
        <f>DATEDIF(Table2[[#This Row],[Date]],Table2[[#This Row],[EOMONTH]], "d")</f>
        <v>47</v>
      </c>
      <c r="AH330">
        <v>15</v>
      </c>
      <c r="AI330">
        <v>12</v>
      </c>
      <c r="AJ330">
        <v>2024</v>
      </c>
    </row>
    <row r="331" spans="1:36" ht="33.75" customHeight="1" x14ac:dyDescent="0.3">
      <c r="A331" s="17" t="s">
        <v>716</v>
      </c>
      <c r="B331" s="26">
        <v>45620</v>
      </c>
      <c r="C331" s="5" t="s">
        <v>1</v>
      </c>
      <c r="D331" s="6" t="s">
        <v>717</v>
      </c>
      <c r="E331" s="7">
        <v>44</v>
      </c>
      <c r="F331" s="7" t="s">
        <v>29</v>
      </c>
      <c r="G331" s="7" t="s">
        <v>30</v>
      </c>
      <c r="H331" s="7" t="s">
        <v>61</v>
      </c>
      <c r="I331" s="7" t="str">
        <f>VLOOKUP(Table2[[#This Row],[Product]],Table4[#All],2,0)</f>
        <v>Casual Wear</v>
      </c>
      <c r="J331" s="7">
        <v>3</v>
      </c>
      <c r="K331" s="7">
        <v>361</v>
      </c>
      <c r="L331" s="7">
        <v>0.1</v>
      </c>
      <c r="M331" s="7" t="s">
        <v>47</v>
      </c>
      <c r="N331" s="8" t="s">
        <v>34</v>
      </c>
      <c r="O331" s="4" t="str">
        <f>HLOOKUP(Table2[[#This Row],[Product]],lookUp!$A$20:$K$21,2,0)</f>
        <v>Casual Wear</v>
      </c>
      <c r="P331" s="8" t="str">
        <f>_xlfn.XLOOKUP(Table2[[#This Row],[Product]],Table4[Product],Table4[Category])</f>
        <v>Casual Wear</v>
      </c>
      <c r="Q331" s="6" t="s">
        <v>717</v>
      </c>
      <c r="R331" s="32" t="str">
        <f>LEFT(Table2[[#This Row],[Full Name2]], 3)</f>
        <v>And</v>
      </c>
      <c r="S331" s="7" t="str">
        <f>RIGHT(Table2[[#This Row],[Full Name2]],3)</f>
        <v>nce</v>
      </c>
      <c r="T331" s="7" t="str">
        <f>MID(Table2[[#This Row],[Full Name2]],3,3)</f>
        <v>dre</v>
      </c>
      <c r="U331" s="7" t="str">
        <f>CONCATENATE(Table2[[#This Row],[Full Name2]]," - ",Table2[[#This Row],[Department]])</f>
        <v>Andrew Spence - Men</v>
      </c>
      <c r="V331" s="7" t="str">
        <f>_xlfn.TEXTJOIN(",",TRUE,Table2[[#This Row],[LEFT]],Table2[[#This Row],[MID]],Table2[[#This Row],[RIGHT]])</f>
        <v>And,dre,nce</v>
      </c>
      <c r="W331" s="7" t="str">
        <f>UPPER(Table2[[#This Row],[MID]])</f>
        <v>DRE</v>
      </c>
      <c r="X331" s="7" t="str">
        <f>LOWER(Table2[[#This Row],[Full Name2]])</f>
        <v>andrew spence</v>
      </c>
      <c r="Y331" s="7" t="str">
        <f>PROPER(Table2[[#This Row],[LOWER]])</f>
        <v>Andrew Spence</v>
      </c>
      <c r="Z331" s="7" t="str">
        <f>TRIM(Table2[[#This Row],[City]])</f>
        <v>Mansoura</v>
      </c>
      <c r="AA331" s="8">
        <f>LEN(Table2[[#This Row],[PROPER]])</f>
        <v>13</v>
      </c>
      <c r="AB331" s="5">
        <f t="shared" ca="1" si="15"/>
        <v>45776</v>
      </c>
      <c r="AC331" s="5">
        <f t="shared" si="16"/>
        <v>45620</v>
      </c>
      <c r="AD331" s="25">
        <f t="shared" ca="1" si="17"/>
        <v>45776.278505671296</v>
      </c>
      <c r="AE331" s="26">
        <f>EOMONTH(Table2[[#This Row],[Date]],1)</f>
        <v>45657</v>
      </c>
      <c r="AF331" s="11">
        <f>DATEDIF(Table2[[#This Row],[Date]],Table2[[#This Row],[EOMONTH]], "d")</f>
        <v>37</v>
      </c>
      <c r="AH331">
        <v>24</v>
      </c>
      <c r="AI331">
        <v>11</v>
      </c>
      <c r="AJ331">
        <v>2024</v>
      </c>
    </row>
    <row r="332" spans="1:36" ht="33.75" customHeight="1" x14ac:dyDescent="0.3">
      <c r="A332" s="17" t="s">
        <v>718</v>
      </c>
      <c r="B332" s="26">
        <v>45533</v>
      </c>
      <c r="C332" s="5" t="s">
        <v>6</v>
      </c>
      <c r="D332" s="6" t="s">
        <v>719</v>
      </c>
      <c r="E332" s="7">
        <v>30</v>
      </c>
      <c r="F332" s="7" t="s">
        <v>43</v>
      </c>
      <c r="G332" s="7" t="s">
        <v>73</v>
      </c>
      <c r="H332" s="7" t="s">
        <v>65</v>
      </c>
      <c r="I332" s="7" t="str">
        <f>VLOOKUP(Table2[[#This Row],[Product]],Table4[#All],2,0)</f>
        <v>Sportswear</v>
      </c>
      <c r="J332" s="7">
        <v>1</v>
      </c>
      <c r="K332" s="7">
        <v>1069</v>
      </c>
      <c r="L332" s="7">
        <v>0.15</v>
      </c>
      <c r="M332" s="7" t="s">
        <v>33</v>
      </c>
      <c r="N332" s="8" t="s">
        <v>40</v>
      </c>
      <c r="O332" s="4" t="str">
        <f>HLOOKUP(Table2[[#This Row],[Product]],lookUp!$A$20:$K$21,2,0)</f>
        <v>Sportswear</v>
      </c>
      <c r="P332" s="8" t="str">
        <f>_xlfn.XLOOKUP(Table2[[#This Row],[Product]],Table4[Product],Table4[Category])</f>
        <v>Sportswear</v>
      </c>
      <c r="Q332" s="6" t="s">
        <v>719</v>
      </c>
      <c r="R332" s="32" t="str">
        <f>LEFT(Table2[[#This Row],[Full Name2]], 3)</f>
        <v>Isa</v>
      </c>
      <c r="S332" s="7" t="str">
        <f>RIGHT(Table2[[#This Row],[Full Name2]],3)</f>
        <v>mez</v>
      </c>
      <c r="T332" s="7" t="str">
        <f>MID(Table2[[#This Row],[Full Name2]],3,3)</f>
        <v>abe</v>
      </c>
      <c r="U332" s="7" t="str">
        <f>CONCATENATE(Table2[[#This Row],[Full Name2]]," - ",Table2[[#This Row],[Department]])</f>
        <v>Isabel Gomez - Women</v>
      </c>
      <c r="V332" s="7" t="str">
        <f>_xlfn.TEXTJOIN(",",TRUE,Table2[[#This Row],[LEFT]],Table2[[#This Row],[MID]],Table2[[#This Row],[RIGHT]])</f>
        <v>Isa,abe,mez</v>
      </c>
      <c r="W332" s="7" t="str">
        <f>UPPER(Table2[[#This Row],[MID]])</f>
        <v>ABE</v>
      </c>
      <c r="X332" s="7" t="str">
        <f>LOWER(Table2[[#This Row],[Full Name2]])</f>
        <v>isabel gomez</v>
      </c>
      <c r="Y332" s="7" t="str">
        <f>PROPER(Table2[[#This Row],[LOWER]])</f>
        <v>Isabel Gomez</v>
      </c>
      <c r="Z332" s="7" t="str">
        <f>TRIM(Table2[[#This Row],[City]])</f>
        <v>Tanta</v>
      </c>
      <c r="AA332" s="8">
        <f>LEN(Table2[[#This Row],[PROPER]])</f>
        <v>12</v>
      </c>
      <c r="AB332" s="5">
        <f t="shared" ca="1" si="15"/>
        <v>45776</v>
      </c>
      <c r="AC332" s="5">
        <f t="shared" si="16"/>
        <v>45533</v>
      </c>
      <c r="AD332" s="25">
        <f t="shared" ca="1" si="17"/>
        <v>45776.278505671296</v>
      </c>
      <c r="AE332" s="26">
        <f>EOMONTH(Table2[[#This Row],[Date]],1)</f>
        <v>45565</v>
      </c>
      <c r="AF332" s="11">
        <f>DATEDIF(Table2[[#This Row],[Date]],Table2[[#This Row],[EOMONTH]], "d")</f>
        <v>32</v>
      </c>
      <c r="AH332">
        <v>29</v>
      </c>
      <c r="AI332">
        <v>8</v>
      </c>
      <c r="AJ332">
        <v>2024</v>
      </c>
    </row>
    <row r="333" spans="1:36" ht="33.75" customHeight="1" x14ac:dyDescent="0.3">
      <c r="A333" s="17" t="s">
        <v>720</v>
      </c>
      <c r="B333" s="26">
        <v>45495</v>
      </c>
      <c r="C333" s="5" t="s">
        <v>4</v>
      </c>
      <c r="D333" s="6" t="s">
        <v>721</v>
      </c>
      <c r="E333" s="7">
        <v>23</v>
      </c>
      <c r="F333" s="7" t="s">
        <v>29</v>
      </c>
      <c r="G333" s="7" t="s">
        <v>81</v>
      </c>
      <c r="H333" s="7" t="s">
        <v>100</v>
      </c>
      <c r="I333" s="7" t="str">
        <f>VLOOKUP(Table2[[#This Row],[Product]],Table4[#All],2,0)</f>
        <v>Formal Wear</v>
      </c>
      <c r="J333" s="7">
        <v>2</v>
      </c>
      <c r="K333" s="7">
        <v>798</v>
      </c>
      <c r="L333" s="7">
        <v>0.2</v>
      </c>
      <c r="M333" s="7" t="s">
        <v>57</v>
      </c>
      <c r="N333" s="8" t="s">
        <v>34</v>
      </c>
      <c r="O333" s="4" t="str">
        <f>HLOOKUP(Table2[[#This Row],[Product]],lookUp!$A$20:$K$21,2,0)</f>
        <v>Formal Wear</v>
      </c>
      <c r="P333" s="8" t="str">
        <f>_xlfn.XLOOKUP(Table2[[#This Row],[Product]],Table4[Product],Table4[Category])</f>
        <v>Formal Wear</v>
      </c>
      <c r="Q333" s="6" t="s">
        <v>721</v>
      </c>
      <c r="R333" s="32" t="str">
        <f>LEFT(Table2[[#This Row],[Full Name2]], 3)</f>
        <v>Jam</v>
      </c>
      <c r="S333" s="7" t="str">
        <f>RIGHT(Table2[[#This Row],[Full Name2]],3)</f>
        <v>ner</v>
      </c>
      <c r="T333" s="7" t="str">
        <f>MID(Table2[[#This Row],[Full Name2]],3,3)</f>
        <v>mie</v>
      </c>
      <c r="U333" s="7" t="str">
        <f>CONCATENATE(Table2[[#This Row],[Full Name2]]," - ",Table2[[#This Row],[Department]])</f>
        <v>Jamie Wagner - Men</v>
      </c>
      <c r="V333" s="7" t="str">
        <f>_xlfn.TEXTJOIN(",",TRUE,Table2[[#This Row],[LEFT]],Table2[[#This Row],[MID]],Table2[[#This Row],[RIGHT]])</f>
        <v>Jam,mie,ner</v>
      </c>
      <c r="W333" s="7" t="str">
        <f>UPPER(Table2[[#This Row],[MID]])</f>
        <v>MIE</v>
      </c>
      <c r="X333" s="7" t="str">
        <f>LOWER(Table2[[#This Row],[Full Name2]])</f>
        <v>jamie wagner</v>
      </c>
      <c r="Y333" s="7" t="str">
        <f>PROPER(Table2[[#This Row],[LOWER]])</f>
        <v>Jamie Wagner</v>
      </c>
      <c r="Z333" s="7" t="str">
        <f>TRIM(Table2[[#This Row],[City]])</f>
        <v>Asyut</v>
      </c>
      <c r="AA333" s="8">
        <f>LEN(Table2[[#This Row],[PROPER]])</f>
        <v>12</v>
      </c>
      <c r="AB333" s="5">
        <f t="shared" ca="1" si="15"/>
        <v>45776</v>
      </c>
      <c r="AC333" s="5">
        <f t="shared" si="16"/>
        <v>45495</v>
      </c>
      <c r="AD333" s="25">
        <f t="shared" ca="1" si="17"/>
        <v>45776.278505671296</v>
      </c>
      <c r="AE333" s="26">
        <f>EOMONTH(Table2[[#This Row],[Date]],1)</f>
        <v>45535</v>
      </c>
      <c r="AF333" s="11">
        <f>DATEDIF(Table2[[#This Row],[Date]],Table2[[#This Row],[EOMONTH]], "d")</f>
        <v>40</v>
      </c>
      <c r="AH333">
        <v>22</v>
      </c>
      <c r="AI333">
        <v>7</v>
      </c>
      <c r="AJ333">
        <v>2024</v>
      </c>
    </row>
    <row r="334" spans="1:36" ht="33.75" customHeight="1" x14ac:dyDescent="0.3">
      <c r="A334" s="17" t="s">
        <v>722</v>
      </c>
      <c r="B334" s="26">
        <v>45683</v>
      </c>
      <c r="C334" s="5" t="s">
        <v>1</v>
      </c>
      <c r="D334" s="6" t="s">
        <v>723</v>
      </c>
      <c r="E334" s="7">
        <v>51</v>
      </c>
      <c r="F334" s="7" t="s">
        <v>43</v>
      </c>
      <c r="G334" s="7" t="s">
        <v>106</v>
      </c>
      <c r="H334" s="7" t="s">
        <v>84</v>
      </c>
      <c r="I334" s="7" t="str">
        <f>VLOOKUP(Table2[[#This Row],[Product]],Table4[#All],2,0)</f>
        <v>Fashion Accessories</v>
      </c>
      <c r="J334" s="7">
        <v>5</v>
      </c>
      <c r="K334" s="7">
        <v>337</v>
      </c>
      <c r="L334" s="7">
        <v>0.1</v>
      </c>
      <c r="M334" s="7" t="s">
        <v>33</v>
      </c>
      <c r="N334" s="8" t="s">
        <v>48</v>
      </c>
      <c r="O334" s="4" t="str">
        <f>HLOOKUP(Table2[[#This Row],[Product]],lookUp!$A$20:$K$21,2,0)</f>
        <v>Fashion Accessories</v>
      </c>
      <c r="P334" s="8" t="str">
        <f>_xlfn.XLOOKUP(Table2[[#This Row],[Product]],Table4[Product],Table4[Category])</f>
        <v>Fashion Accessories</v>
      </c>
      <c r="Q334" s="6" t="s">
        <v>723</v>
      </c>
      <c r="R334" s="32" t="str">
        <f>LEFT(Table2[[#This Row],[Full Name2]], 3)</f>
        <v>Che</v>
      </c>
      <c r="S334" s="7" t="str">
        <f>RIGHT(Table2[[#This Row],[Full Name2]],3)</f>
        <v>cks</v>
      </c>
      <c r="T334" s="7" t="str">
        <f>MID(Table2[[#This Row],[Full Name2]],3,3)</f>
        <v>els</v>
      </c>
      <c r="U334" s="7" t="str">
        <f>CONCATENATE(Table2[[#This Row],[Full Name2]]," - ",Table2[[#This Row],[Department]])</f>
        <v>Chelsea Hicks - Kids</v>
      </c>
      <c r="V334" s="7" t="str">
        <f>_xlfn.TEXTJOIN(",",TRUE,Table2[[#This Row],[LEFT]],Table2[[#This Row],[MID]],Table2[[#This Row],[RIGHT]])</f>
        <v>Che,els,cks</v>
      </c>
      <c r="W334" s="7" t="str">
        <f>UPPER(Table2[[#This Row],[MID]])</f>
        <v>ELS</v>
      </c>
      <c r="X334" s="7" t="str">
        <f>LOWER(Table2[[#This Row],[Full Name2]])</f>
        <v>chelsea hicks</v>
      </c>
      <c r="Y334" s="7" t="str">
        <f>PROPER(Table2[[#This Row],[LOWER]])</f>
        <v>Chelsea Hicks</v>
      </c>
      <c r="Z334" s="7" t="str">
        <f>TRIM(Table2[[#This Row],[City]])</f>
        <v>Giza</v>
      </c>
      <c r="AA334" s="8">
        <f>LEN(Table2[[#This Row],[PROPER]])</f>
        <v>13</v>
      </c>
      <c r="AB334" s="5">
        <f t="shared" ca="1" si="15"/>
        <v>45776</v>
      </c>
      <c r="AC334" s="5">
        <f t="shared" si="16"/>
        <v>45683</v>
      </c>
      <c r="AD334" s="25">
        <f t="shared" ca="1" si="17"/>
        <v>45776.278505671296</v>
      </c>
      <c r="AE334" s="26">
        <f>EOMONTH(Table2[[#This Row],[Date]],1)</f>
        <v>45716</v>
      </c>
      <c r="AF334" s="11">
        <f>DATEDIF(Table2[[#This Row],[Date]],Table2[[#This Row],[EOMONTH]], "d")</f>
        <v>33</v>
      </c>
      <c r="AH334">
        <v>26</v>
      </c>
      <c r="AI334">
        <v>1</v>
      </c>
      <c r="AJ334">
        <v>2025</v>
      </c>
    </row>
    <row r="335" spans="1:36" ht="33.75" customHeight="1" x14ac:dyDescent="0.3">
      <c r="A335" s="17" t="s">
        <v>724</v>
      </c>
      <c r="B335" s="26">
        <v>45682</v>
      </c>
      <c r="C335" s="5" t="s">
        <v>5</v>
      </c>
      <c r="D335" s="6" t="s">
        <v>725</v>
      </c>
      <c r="E335" s="7">
        <v>39</v>
      </c>
      <c r="F335" s="7" t="s">
        <v>29</v>
      </c>
      <c r="G335" s="7" t="s">
        <v>103</v>
      </c>
      <c r="H335" s="7" t="s">
        <v>65</v>
      </c>
      <c r="I335" s="7" t="str">
        <f>VLOOKUP(Table2[[#This Row],[Product]],Table4[#All],2,0)</f>
        <v>Sportswear</v>
      </c>
      <c r="J335" s="7">
        <v>5</v>
      </c>
      <c r="K335" s="7">
        <v>363</v>
      </c>
      <c r="L335" s="7">
        <v>0.2</v>
      </c>
      <c r="M335" s="7" t="s">
        <v>57</v>
      </c>
      <c r="N335" s="8" t="s">
        <v>40</v>
      </c>
      <c r="O335" s="4" t="str">
        <f>HLOOKUP(Table2[[#This Row],[Product]],lookUp!$A$20:$K$21,2,0)</f>
        <v>Sportswear</v>
      </c>
      <c r="P335" s="8" t="str">
        <f>_xlfn.XLOOKUP(Table2[[#This Row],[Product]],Table4[Product],Table4[Category])</f>
        <v>Sportswear</v>
      </c>
      <c r="Q335" s="6" t="s">
        <v>725</v>
      </c>
      <c r="R335" s="32" t="str">
        <f>LEFT(Table2[[#This Row],[Full Name2]], 3)</f>
        <v>Dav</v>
      </c>
      <c r="S335" s="7" t="str">
        <f>RIGHT(Table2[[#This Row],[Full Name2]],3)</f>
        <v>ker</v>
      </c>
      <c r="T335" s="7" t="str">
        <f>MID(Table2[[#This Row],[Full Name2]],3,3)</f>
        <v>vid</v>
      </c>
      <c r="U335" s="7" t="str">
        <f>CONCATENATE(Table2[[#This Row],[Full Name2]]," - ",Table2[[#This Row],[Department]])</f>
        <v>David Tucker - Women</v>
      </c>
      <c r="V335" s="7" t="str">
        <f>_xlfn.TEXTJOIN(",",TRUE,Table2[[#This Row],[LEFT]],Table2[[#This Row],[MID]],Table2[[#This Row],[RIGHT]])</f>
        <v>Dav,vid,ker</v>
      </c>
      <c r="W335" s="7" t="str">
        <f>UPPER(Table2[[#This Row],[MID]])</f>
        <v>VID</v>
      </c>
      <c r="X335" s="7" t="str">
        <f>LOWER(Table2[[#This Row],[Full Name2]])</f>
        <v>david tucker</v>
      </c>
      <c r="Y335" s="7" t="str">
        <f>PROPER(Table2[[#This Row],[LOWER]])</f>
        <v>David Tucker</v>
      </c>
      <c r="Z335" s="7" t="str">
        <f>TRIM(Table2[[#This Row],[City]])</f>
        <v>Sharm El-Sheikh</v>
      </c>
      <c r="AA335" s="8">
        <f>LEN(Table2[[#This Row],[PROPER]])</f>
        <v>12</v>
      </c>
      <c r="AB335" s="5">
        <f t="shared" ca="1" si="15"/>
        <v>45776</v>
      </c>
      <c r="AC335" s="5">
        <f t="shared" si="16"/>
        <v>45682</v>
      </c>
      <c r="AD335" s="25">
        <f t="shared" ca="1" si="17"/>
        <v>45776.278505671296</v>
      </c>
      <c r="AE335" s="26">
        <f>EOMONTH(Table2[[#This Row],[Date]],1)</f>
        <v>45716</v>
      </c>
      <c r="AF335" s="11">
        <f>DATEDIF(Table2[[#This Row],[Date]],Table2[[#This Row],[EOMONTH]], "d")</f>
        <v>34</v>
      </c>
      <c r="AH335">
        <v>25</v>
      </c>
      <c r="AI335">
        <v>1</v>
      </c>
      <c r="AJ335">
        <v>2025</v>
      </c>
    </row>
    <row r="336" spans="1:36" ht="33.75" customHeight="1" x14ac:dyDescent="0.3">
      <c r="A336" s="17" t="s">
        <v>726</v>
      </c>
      <c r="B336" s="26">
        <v>45387</v>
      </c>
      <c r="C336" s="5" t="s">
        <v>0</v>
      </c>
      <c r="D336" s="6" t="s">
        <v>727</v>
      </c>
      <c r="E336" s="7">
        <v>21</v>
      </c>
      <c r="F336" s="7" t="s">
        <v>29</v>
      </c>
      <c r="G336" s="7" t="s">
        <v>103</v>
      </c>
      <c r="H336" s="7" t="s">
        <v>31</v>
      </c>
      <c r="I336" s="7" t="str">
        <f>VLOOKUP(Table2[[#This Row],[Product]],Table4[#All],2,0)</f>
        <v>Winter Wear</v>
      </c>
      <c r="J336" s="7">
        <v>4</v>
      </c>
      <c r="K336" s="7">
        <v>395</v>
      </c>
      <c r="L336" s="7">
        <v>0</v>
      </c>
      <c r="M336" s="7" t="s">
        <v>47</v>
      </c>
      <c r="N336" s="8" t="s">
        <v>34</v>
      </c>
      <c r="O336" s="4" t="str">
        <f>HLOOKUP(Table2[[#This Row],[Product]],lookUp!$A$20:$K$21,2,0)</f>
        <v>Winter Wear</v>
      </c>
      <c r="P336" s="8" t="str">
        <f>_xlfn.XLOOKUP(Table2[[#This Row],[Product]],Table4[Product],Table4[Category])</f>
        <v>Winter Wear</v>
      </c>
      <c r="Q336" s="6" t="s">
        <v>727</v>
      </c>
      <c r="R336" s="32" t="str">
        <f>LEFT(Table2[[#This Row],[Full Name2]], 3)</f>
        <v>Tyl</v>
      </c>
      <c r="S336" s="7" t="str">
        <f>RIGHT(Table2[[#This Row],[Full Name2]],3)</f>
        <v>ard</v>
      </c>
      <c r="T336" s="7" t="str">
        <f>MID(Table2[[#This Row],[Full Name2]],3,3)</f>
        <v>ler</v>
      </c>
      <c r="U336" s="7" t="str">
        <f>CONCATENATE(Table2[[#This Row],[Full Name2]]," - ",Table2[[#This Row],[Department]])</f>
        <v>Tyler Bernard - Men</v>
      </c>
      <c r="V336" s="7" t="str">
        <f>_xlfn.TEXTJOIN(",",TRUE,Table2[[#This Row],[LEFT]],Table2[[#This Row],[MID]],Table2[[#This Row],[RIGHT]])</f>
        <v>Tyl,ler,ard</v>
      </c>
      <c r="W336" s="7" t="str">
        <f>UPPER(Table2[[#This Row],[MID]])</f>
        <v>LER</v>
      </c>
      <c r="X336" s="7" t="str">
        <f>LOWER(Table2[[#This Row],[Full Name2]])</f>
        <v>tyler bernard</v>
      </c>
      <c r="Y336" s="7" t="str">
        <f>PROPER(Table2[[#This Row],[LOWER]])</f>
        <v>Tyler Bernard</v>
      </c>
      <c r="Z336" s="7" t="str">
        <f>TRIM(Table2[[#This Row],[City]])</f>
        <v>Sharm El-Sheikh</v>
      </c>
      <c r="AA336" s="8">
        <f>LEN(Table2[[#This Row],[PROPER]])</f>
        <v>13</v>
      </c>
      <c r="AB336" s="5">
        <f t="shared" ca="1" si="15"/>
        <v>45776</v>
      </c>
      <c r="AC336" s="5">
        <f t="shared" si="16"/>
        <v>45387</v>
      </c>
      <c r="AD336" s="25">
        <f t="shared" ca="1" si="17"/>
        <v>45776.278505671296</v>
      </c>
      <c r="AE336" s="26">
        <f>EOMONTH(Table2[[#This Row],[Date]],1)</f>
        <v>45443</v>
      </c>
      <c r="AF336" s="11">
        <f>DATEDIF(Table2[[#This Row],[Date]],Table2[[#This Row],[EOMONTH]], "d")</f>
        <v>56</v>
      </c>
      <c r="AH336">
        <v>5</v>
      </c>
      <c r="AI336">
        <v>4</v>
      </c>
      <c r="AJ336">
        <v>2024</v>
      </c>
    </row>
    <row r="337" spans="1:36" ht="33.75" customHeight="1" x14ac:dyDescent="0.3">
      <c r="A337" s="17" t="s">
        <v>728</v>
      </c>
      <c r="B337" s="26">
        <v>45672</v>
      </c>
      <c r="C337" s="5" t="s">
        <v>3</v>
      </c>
      <c r="D337" s="6" t="s">
        <v>729</v>
      </c>
      <c r="E337" s="7">
        <v>44</v>
      </c>
      <c r="F337" s="7" t="s">
        <v>43</v>
      </c>
      <c r="G337" s="7" t="s">
        <v>30</v>
      </c>
      <c r="H337" s="7" t="s">
        <v>61</v>
      </c>
      <c r="I337" s="7" t="str">
        <f>VLOOKUP(Table2[[#This Row],[Product]],Table4[#All],2,0)</f>
        <v>Casual Wear</v>
      </c>
      <c r="J337" s="7">
        <v>5</v>
      </c>
      <c r="K337" s="7">
        <v>455</v>
      </c>
      <c r="L337" s="7">
        <v>0.2</v>
      </c>
      <c r="M337" s="7" t="s">
        <v>47</v>
      </c>
      <c r="N337" s="8" t="s">
        <v>40</v>
      </c>
      <c r="O337" s="4" t="str">
        <f>HLOOKUP(Table2[[#This Row],[Product]],lookUp!$A$20:$K$21,2,0)</f>
        <v>Casual Wear</v>
      </c>
      <c r="P337" s="8" t="str">
        <f>_xlfn.XLOOKUP(Table2[[#This Row],[Product]],Table4[Product],Table4[Category])</f>
        <v>Casual Wear</v>
      </c>
      <c r="Q337" s="6" t="s">
        <v>729</v>
      </c>
      <c r="R337" s="32" t="str">
        <f>LEFT(Table2[[#This Row],[Full Name2]], 3)</f>
        <v>Eri</v>
      </c>
      <c r="S337" s="7" t="str">
        <f>RIGHT(Table2[[#This Row],[Full Name2]],3)</f>
        <v>ers</v>
      </c>
      <c r="T337" s="7" t="str">
        <f>MID(Table2[[#This Row],[Full Name2]],3,3)</f>
        <v xml:space="preserve">ik </v>
      </c>
      <c r="U337" s="7" t="str">
        <f>CONCATENATE(Table2[[#This Row],[Full Name2]]," - ",Table2[[#This Row],[Department]])</f>
        <v>Erik Myers - Women</v>
      </c>
      <c r="V337" s="7" t="str">
        <f>_xlfn.TEXTJOIN(",",TRUE,Table2[[#This Row],[LEFT]],Table2[[#This Row],[MID]],Table2[[#This Row],[RIGHT]])</f>
        <v>Eri,ik ,ers</v>
      </c>
      <c r="W337" s="7" t="str">
        <f>UPPER(Table2[[#This Row],[MID]])</f>
        <v xml:space="preserve">IK </v>
      </c>
      <c r="X337" s="7" t="str">
        <f>LOWER(Table2[[#This Row],[Full Name2]])</f>
        <v>erik myers</v>
      </c>
      <c r="Y337" s="7" t="str">
        <f>PROPER(Table2[[#This Row],[LOWER]])</f>
        <v>Erik Myers</v>
      </c>
      <c r="Z337" s="7" t="str">
        <f>TRIM(Table2[[#This Row],[City]])</f>
        <v>Mansoura</v>
      </c>
      <c r="AA337" s="8">
        <f>LEN(Table2[[#This Row],[PROPER]])</f>
        <v>10</v>
      </c>
      <c r="AB337" s="5">
        <f t="shared" ca="1" si="15"/>
        <v>45776</v>
      </c>
      <c r="AC337" s="5">
        <f t="shared" si="16"/>
        <v>45672</v>
      </c>
      <c r="AD337" s="25">
        <f t="shared" ca="1" si="17"/>
        <v>45776.278505671296</v>
      </c>
      <c r="AE337" s="26">
        <f>EOMONTH(Table2[[#This Row],[Date]],1)</f>
        <v>45716</v>
      </c>
      <c r="AF337" s="11">
        <f>DATEDIF(Table2[[#This Row],[Date]],Table2[[#This Row],[EOMONTH]], "d")</f>
        <v>44</v>
      </c>
      <c r="AH337">
        <v>15</v>
      </c>
      <c r="AI337">
        <v>1</v>
      </c>
      <c r="AJ337">
        <v>2025</v>
      </c>
    </row>
    <row r="338" spans="1:36" ht="33.75" customHeight="1" x14ac:dyDescent="0.3">
      <c r="A338" s="17" t="s">
        <v>730</v>
      </c>
      <c r="B338" s="26">
        <v>45392</v>
      </c>
      <c r="C338" s="5" t="s">
        <v>3</v>
      </c>
      <c r="D338" s="6" t="s">
        <v>731</v>
      </c>
      <c r="E338" s="7">
        <v>57</v>
      </c>
      <c r="F338" s="7" t="s">
        <v>43</v>
      </c>
      <c r="G338" s="7" t="s">
        <v>106</v>
      </c>
      <c r="H338" s="7" t="s">
        <v>74</v>
      </c>
      <c r="I338" s="7" t="str">
        <f>VLOOKUP(Table2[[#This Row],[Product]],Table4[#All],2,0)</f>
        <v>Formal Wear</v>
      </c>
      <c r="J338" s="7">
        <v>5</v>
      </c>
      <c r="K338" s="7">
        <v>407</v>
      </c>
      <c r="L338" s="7">
        <v>0.05</v>
      </c>
      <c r="M338" s="7" t="s">
        <v>33</v>
      </c>
      <c r="N338" s="8" t="s">
        <v>34</v>
      </c>
      <c r="O338" s="4" t="str">
        <f>HLOOKUP(Table2[[#This Row],[Product]],lookUp!$A$20:$K$21,2,0)</f>
        <v>Formal Wear</v>
      </c>
      <c r="P338" s="8" t="str">
        <f>_xlfn.XLOOKUP(Table2[[#This Row],[Product]],Table4[Product],Table4[Category])</f>
        <v>Formal Wear</v>
      </c>
      <c r="Q338" s="6" t="s">
        <v>731</v>
      </c>
      <c r="R338" s="32" t="str">
        <f>LEFT(Table2[[#This Row],[Full Name2]], 3)</f>
        <v>Mic</v>
      </c>
      <c r="S338" s="7" t="str">
        <f>RIGHT(Table2[[#This Row],[Full Name2]],3)</f>
        <v>vis</v>
      </c>
      <c r="T338" s="7" t="str">
        <f>MID(Table2[[#This Row],[Full Name2]],3,3)</f>
        <v>che</v>
      </c>
      <c r="U338" s="7" t="str">
        <f>CONCATENATE(Table2[[#This Row],[Full Name2]]," - ",Table2[[#This Row],[Department]])</f>
        <v>Michelle Davis - Men</v>
      </c>
      <c r="V338" s="7" t="str">
        <f>_xlfn.TEXTJOIN(",",TRUE,Table2[[#This Row],[LEFT]],Table2[[#This Row],[MID]],Table2[[#This Row],[RIGHT]])</f>
        <v>Mic,che,vis</v>
      </c>
      <c r="W338" s="7" t="str">
        <f>UPPER(Table2[[#This Row],[MID]])</f>
        <v>CHE</v>
      </c>
      <c r="X338" s="7" t="str">
        <f>LOWER(Table2[[#This Row],[Full Name2]])</f>
        <v>michelle davis</v>
      </c>
      <c r="Y338" s="7" t="str">
        <f>PROPER(Table2[[#This Row],[LOWER]])</f>
        <v>Michelle Davis</v>
      </c>
      <c r="Z338" s="7" t="str">
        <f>TRIM(Table2[[#This Row],[City]])</f>
        <v>Giza</v>
      </c>
      <c r="AA338" s="8">
        <f>LEN(Table2[[#This Row],[PROPER]])</f>
        <v>14</v>
      </c>
      <c r="AB338" s="5">
        <f t="shared" ca="1" si="15"/>
        <v>45776</v>
      </c>
      <c r="AC338" s="5">
        <f t="shared" si="16"/>
        <v>45392</v>
      </c>
      <c r="AD338" s="25">
        <f t="shared" ca="1" si="17"/>
        <v>45776.278505671296</v>
      </c>
      <c r="AE338" s="26">
        <f>EOMONTH(Table2[[#This Row],[Date]],1)</f>
        <v>45443</v>
      </c>
      <c r="AF338" s="11">
        <f>DATEDIF(Table2[[#This Row],[Date]],Table2[[#This Row],[EOMONTH]], "d")</f>
        <v>51</v>
      </c>
      <c r="AH338">
        <v>10</v>
      </c>
      <c r="AI338">
        <v>4</v>
      </c>
      <c r="AJ338">
        <v>2024</v>
      </c>
    </row>
    <row r="339" spans="1:36" ht="33.75" customHeight="1" x14ac:dyDescent="0.3">
      <c r="A339" s="17" t="s">
        <v>732</v>
      </c>
      <c r="B339" s="26">
        <v>45656</v>
      </c>
      <c r="C339" s="5" t="s">
        <v>4</v>
      </c>
      <c r="D339" s="6" t="s">
        <v>733</v>
      </c>
      <c r="E339" s="7">
        <v>33</v>
      </c>
      <c r="F339" s="7" t="s">
        <v>29</v>
      </c>
      <c r="G339" s="7" t="s">
        <v>37</v>
      </c>
      <c r="H339" s="7" t="s">
        <v>74</v>
      </c>
      <c r="I339" s="7" t="str">
        <f>VLOOKUP(Table2[[#This Row],[Product]],Table4[#All],2,0)</f>
        <v>Formal Wear</v>
      </c>
      <c r="J339" s="7">
        <v>4</v>
      </c>
      <c r="K339" s="7">
        <v>801</v>
      </c>
      <c r="L339" s="7">
        <v>0.15</v>
      </c>
      <c r="M339" s="7" t="s">
        <v>47</v>
      </c>
      <c r="N339" s="8" t="s">
        <v>40</v>
      </c>
      <c r="O339" s="4" t="str">
        <f>HLOOKUP(Table2[[#This Row],[Product]],lookUp!$A$20:$K$21,2,0)</f>
        <v>Formal Wear</v>
      </c>
      <c r="P339" s="8" t="str">
        <f>_xlfn.XLOOKUP(Table2[[#This Row],[Product]],Table4[Product],Table4[Category])</f>
        <v>Formal Wear</v>
      </c>
      <c r="Q339" s="6" t="s">
        <v>733</v>
      </c>
      <c r="R339" s="32" t="str">
        <f>LEFT(Table2[[#This Row],[Full Name2]], 3)</f>
        <v>Joh</v>
      </c>
      <c r="S339" s="7" t="str">
        <f>RIGHT(Table2[[#This Row],[Full Name2]],3)</f>
        <v>ell</v>
      </c>
      <c r="T339" s="7" t="str">
        <f>MID(Table2[[#This Row],[Full Name2]],3,3)</f>
        <v xml:space="preserve">hn </v>
      </c>
      <c r="U339" s="7" t="str">
        <f>CONCATENATE(Table2[[#This Row],[Full Name2]]," - ",Table2[[#This Row],[Department]])</f>
        <v>John Mitchell - Women</v>
      </c>
      <c r="V339" s="7" t="str">
        <f>_xlfn.TEXTJOIN(",",TRUE,Table2[[#This Row],[LEFT]],Table2[[#This Row],[MID]],Table2[[#This Row],[RIGHT]])</f>
        <v>Joh,hn ,ell</v>
      </c>
      <c r="W339" s="7" t="str">
        <f>UPPER(Table2[[#This Row],[MID]])</f>
        <v xml:space="preserve">HN </v>
      </c>
      <c r="X339" s="7" t="str">
        <f>LOWER(Table2[[#This Row],[Full Name2]])</f>
        <v>john mitchell</v>
      </c>
      <c r="Y339" s="7" t="str">
        <f>PROPER(Table2[[#This Row],[LOWER]])</f>
        <v>John Mitchell</v>
      </c>
      <c r="Z339" s="7" t="str">
        <f>TRIM(Table2[[#This Row],[City]])</f>
        <v>Hurghada</v>
      </c>
      <c r="AA339" s="8">
        <f>LEN(Table2[[#This Row],[PROPER]])</f>
        <v>13</v>
      </c>
      <c r="AB339" s="5">
        <f t="shared" ca="1" si="15"/>
        <v>45776</v>
      </c>
      <c r="AC339" s="5">
        <f t="shared" si="16"/>
        <v>45656</v>
      </c>
      <c r="AD339" s="25">
        <f t="shared" ca="1" si="17"/>
        <v>45776.278505671296</v>
      </c>
      <c r="AE339" s="26">
        <f>EOMONTH(Table2[[#This Row],[Date]],1)</f>
        <v>45688</v>
      </c>
      <c r="AF339" s="11">
        <f>DATEDIF(Table2[[#This Row],[Date]],Table2[[#This Row],[EOMONTH]], "d")</f>
        <v>32</v>
      </c>
      <c r="AH339">
        <v>30</v>
      </c>
      <c r="AI339">
        <v>12</v>
      </c>
      <c r="AJ339">
        <v>2024</v>
      </c>
    </row>
    <row r="340" spans="1:36" ht="33.75" customHeight="1" x14ac:dyDescent="0.3">
      <c r="A340" s="17" t="s">
        <v>734</v>
      </c>
      <c r="B340" s="26">
        <v>45553</v>
      </c>
      <c r="C340" s="5" t="s">
        <v>3</v>
      </c>
      <c r="D340" s="6" t="s">
        <v>735</v>
      </c>
      <c r="E340" s="7">
        <v>53</v>
      </c>
      <c r="F340" s="7" t="s">
        <v>29</v>
      </c>
      <c r="G340" s="7" t="s">
        <v>103</v>
      </c>
      <c r="H340" s="7" t="s">
        <v>31</v>
      </c>
      <c r="I340" s="7" t="str">
        <f>VLOOKUP(Table2[[#This Row],[Product]],Table4[#All],2,0)</f>
        <v>Winter Wear</v>
      </c>
      <c r="J340" s="7">
        <v>2</v>
      </c>
      <c r="K340" s="7">
        <v>977</v>
      </c>
      <c r="L340" s="7">
        <v>0</v>
      </c>
      <c r="M340" s="7" t="s">
        <v>57</v>
      </c>
      <c r="N340" s="8" t="s">
        <v>48</v>
      </c>
      <c r="O340" s="4" t="str">
        <f>HLOOKUP(Table2[[#This Row],[Product]],lookUp!$A$20:$K$21,2,0)</f>
        <v>Winter Wear</v>
      </c>
      <c r="P340" s="8" t="str">
        <f>_xlfn.XLOOKUP(Table2[[#This Row],[Product]],Table4[Product],Table4[Category])</f>
        <v>Winter Wear</v>
      </c>
      <c r="Q340" s="6" t="s">
        <v>735</v>
      </c>
      <c r="R340" s="32" t="str">
        <f>LEFT(Table2[[#This Row],[Full Name2]], 3)</f>
        <v>Mic</v>
      </c>
      <c r="S340" s="7" t="str">
        <f>RIGHT(Table2[[#This Row],[Full Name2]],3)</f>
        <v>wis</v>
      </c>
      <c r="T340" s="7" t="str">
        <f>MID(Table2[[#This Row],[Full Name2]],3,3)</f>
        <v>che</v>
      </c>
      <c r="U340" s="7" t="str">
        <f>CONCATENATE(Table2[[#This Row],[Full Name2]]," - ",Table2[[#This Row],[Department]])</f>
        <v>Michelle Lewis - Kids</v>
      </c>
      <c r="V340" s="7" t="str">
        <f>_xlfn.TEXTJOIN(",",TRUE,Table2[[#This Row],[LEFT]],Table2[[#This Row],[MID]],Table2[[#This Row],[RIGHT]])</f>
        <v>Mic,che,wis</v>
      </c>
      <c r="W340" s="7" t="str">
        <f>UPPER(Table2[[#This Row],[MID]])</f>
        <v>CHE</v>
      </c>
      <c r="X340" s="7" t="str">
        <f>LOWER(Table2[[#This Row],[Full Name2]])</f>
        <v>michelle lewis</v>
      </c>
      <c r="Y340" s="7" t="str">
        <f>PROPER(Table2[[#This Row],[LOWER]])</f>
        <v>Michelle Lewis</v>
      </c>
      <c r="Z340" s="7" t="str">
        <f>TRIM(Table2[[#This Row],[City]])</f>
        <v>Sharm El-Sheikh</v>
      </c>
      <c r="AA340" s="8">
        <f>LEN(Table2[[#This Row],[PROPER]])</f>
        <v>14</v>
      </c>
      <c r="AB340" s="5">
        <f t="shared" ca="1" si="15"/>
        <v>45776</v>
      </c>
      <c r="AC340" s="5">
        <f t="shared" si="16"/>
        <v>45553</v>
      </c>
      <c r="AD340" s="25">
        <f t="shared" ca="1" si="17"/>
        <v>45776.278505671296</v>
      </c>
      <c r="AE340" s="26">
        <f>EOMONTH(Table2[[#This Row],[Date]],1)</f>
        <v>45596</v>
      </c>
      <c r="AF340" s="11">
        <f>DATEDIF(Table2[[#This Row],[Date]],Table2[[#This Row],[EOMONTH]], "d")</f>
        <v>43</v>
      </c>
      <c r="AH340">
        <v>18</v>
      </c>
      <c r="AI340">
        <v>9</v>
      </c>
      <c r="AJ340">
        <v>2024</v>
      </c>
    </row>
    <row r="341" spans="1:36" ht="33.75" customHeight="1" x14ac:dyDescent="0.3">
      <c r="A341" s="17" t="s">
        <v>736</v>
      </c>
      <c r="B341" s="26">
        <v>45498</v>
      </c>
      <c r="C341" s="5" t="s">
        <v>6</v>
      </c>
      <c r="D341" s="6" t="s">
        <v>737</v>
      </c>
      <c r="E341" s="7">
        <v>43</v>
      </c>
      <c r="F341" s="7" t="s">
        <v>43</v>
      </c>
      <c r="G341" s="7" t="s">
        <v>60</v>
      </c>
      <c r="H341" s="7" t="s">
        <v>65</v>
      </c>
      <c r="I341" s="7" t="str">
        <f>VLOOKUP(Table2[[#This Row],[Product]],Table4[#All],2,0)</f>
        <v>Sportswear</v>
      </c>
      <c r="J341" s="7">
        <v>5</v>
      </c>
      <c r="K341" s="7">
        <v>490</v>
      </c>
      <c r="L341" s="7">
        <v>0</v>
      </c>
      <c r="M341" s="7" t="s">
        <v>57</v>
      </c>
      <c r="N341" s="8" t="s">
        <v>40</v>
      </c>
      <c r="O341" s="4" t="str">
        <f>HLOOKUP(Table2[[#This Row],[Product]],lookUp!$A$20:$K$21,2,0)</f>
        <v>Sportswear</v>
      </c>
      <c r="P341" s="8" t="str">
        <f>_xlfn.XLOOKUP(Table2[[#This Row],[Product]],Table4[Product],Table4[Category])</f>
        <v>Sportswear</v>
      </c>
      <c r="Q341" s="6" t="s">
        <v>737</v>
      </c>
      <c r="R341" s="32" t="str">
        <f>LEFT(Table2[[#This Row],[Full Name2]], 3)</f>
        <v>Ric</v>
      </c>
      <c r="S341" s="7" t="str">
        <f>RIGHT(Table2[[#This Row],[Full Name2]],3)</f>
        <v>ung</v>
      </c>
      <c r="T341" s="7" t="str">
        <f>MID(Table2[[#This Row],[Full Name2]],3,3)</f>
        <v>cha</v>
      </c>
      <c r="U341" s="7" t="str">
        <f>CONCATENATE(Table2[[#This Row],[Full Name2]]," - ",Table2[[#This Row],[Department]])</f>
        <v>Richard Young - Women</v>
      </c>
      <c r="V341" s="7" t="str">
        <f>_xlfn.TEXTJOIN(",",TRUE,Table2[[#This Row],[LEFT]],Table2[[#This Row],[MID]],Table2[[#This Row],[RIGHT]])</f>
        <v>Ric,cha,ung</v>
      </c>
      <c r="W341" s="7" t="str">
        <f>UPPER(Table2[[#This Row],[MID]])</f>
        <v>CHA</v>
      </c>
      <c r="X341" s="7" t="str">
        <f>LOWER(Table2[[#This Row],[Full Name2]])</f>
        <v>richard young</v>
      </c>
      <c r="Y341" s="7" t="str">
        <f>PROPER(Table2[[#This Row],[LOWER]])</f>
        <v>Richard Young</v>
      </c>
      <c r="Z341" s="7" t="str">
        <f>TRIM(Table2[[#This Row],[City]])</f>
        <v>Port Said</v>
      </c>
      <c r="AA341" s="8">
        <f>LEN(Table2[[#This Row],[PROPER]])</f>
        <v>13</v>
      </c>
      <c r="AB341" s="5">
        <f t="shared" ca="1" si="15"/>
        <v>45776</v>
      </c>
      <c r="AC341" s="5">
        <f t="shared" si="16"/>
        <v>45498</v>
      </c>
      <c r="AD341" s="25">
        <f t="shared" ca="1" si="17"/>
        <v>45776.278505671296</v>
      </c>
      <c r="AE341" s="26">
        <f>EOMONTH(Table2[[#This Row],[Date]],1)</f>
        <v>45535</v>
      </c>
      <c r="AF341" s="11">
        <f>DATEDIF(Table2[[#This Row],[Date]],Table2[[#This Row],[EOMONTH]], "d")</f>
        <v>37</v>
      </c>
      <c r="AH341">
        <v>25</v>
      </c>
      <c r="AI341">
        <v>7</v>
      </c>
      <c r="AJ341">
        <v>2024</v>
      </c>
    </row>
    <row r="342" spans="1:36" ht="33.75" customHeight="1" x14ac:dyDescent="0.3">
      <c r="A342" s="17" t="s">
        <v>738</v>
      </c>
      <c r="B342" s="26">
        <v>45613</v>
      </c>
      <c r="C342" s="5" t="s">
        <v>1</v>
      </c>
      <c r="D342" s="6" t="s">
        <v>739</v>
      </c>
      <c r="E342" s="7">
        <v>53</v>
      </c>
      <c r="F342" s="7" t="s">
        <v>29</v>
      </c>
      <c r="G342" s="7" t="s">
        <v>106</v>
      </c>
      <c r="H342" s="7" t="s">
        <v>38</v>
      </c>
      <c r="I342" s="7" t="str">
        <f>VLOOKUP(Table2[[#This Row],[Product]],Table4[#All],2,0)</f>
        <v>Casual Wear</v>
      </c>
      <c r="J342" s="7">
        <v>5</v>
      </c>
      <c r="K342" s="7">
        <v>573</v>
      </c>
      <c r="L342" s="7">
        <v>0.05</v>
      </c>
      <c r="M342" s="7" t="s">
        <v>47</v>
      </c>
      <c r="N342" s="8" t="s">
        <v>40</v>
      </c>
      <c r="O342" s="4" t="str">
        <f>HLOOKUP(Table2[[#This Row],[Product]],lookUp!$A$20:$K$21,2,0)</f>
        <v>Casual Wear</v>
      </c>
      <c r="P342" s="8" t="str">
        <f>_xlfn.XLOOKUP(Table2[[#This Row],[Product]],Table4[Product],Table4[Category])</f>
        <v>Casual Wear</v>
      </c>
      <c r="Q342" s="6" t="s">
        <v>739</v>
      </c>
      <c r="R342" s="32" t="str">
        <f>LEFT(Table2[[#This Row],[Full Name2]], 3)</f>
        <v>Ann</v>
      </c>
      <c r="S342" s="7" t="str">
        <f>RIGHT(Table2[[#This Row],[Full Name2]],3)</f>
        <v>nas</v>
      </c>
      <c r="T342" s="7" t="str">
        <f>MID(Table2[[#This Row],[Full Name2]],3,3)</f>
        <v xml:space="preserve">ne </v>
      </c>
      <c r="U342" s="7" t="str">
        <f>CONCATENATE(Table2[[#This Row],[Full Name2]]," - ",Table2[[#This Row],[Department]])</f>
        <v>Anne Cardenas - Women</v>
      </c>
      <c r="V342" s="7" t="str">
        <f>_xlfn.TEXTJOIN(",",TRUE,Table2[[#This Row],[LEFT]],Table2[[#This Row],[MID]],Table2[[#This Row],[RIGHT]])</f>
        <v>Ann,ne ,nas</v>
      </c>
      <c r="W342" s="7" t="str">
        <f>UPPER(Table2[[#This Row],[MID]])</f>
        <v xml:space="preserve">NE </v>
      </c>
      <c r="X342" s="7" t="str">
        <f>LOWER(Table2[[#This Row],[Full Name2]])</f>
        <v>anne cardenas</v>
      </c>
      <c r="Y342" s="7" t="str">
        <f>PROPER(Table2[[#This Row],[LOWER]])</f>
        <v>Anne Cardenas</v>
      </c>
      <c r="Z342" s="7" t="str">
        <f>TRIM(Table2[[#This Row],[City]])</f>
        <v>Giza</v>
      </c>
      <c r="AA342" s="8">
        <f>LEN(Table2[[#This Row],[PROPER]])</f>
        <v>13</v>
      </c>
      <c r="AB342" s="5">
        <f t="shared" ca="1" si="15"/>
        <v>45776</v>
      </c>
      <c r="AC342" s="5">
        <f t="shared" si="16"/>
        <v>45613</v>
      </c>
      <c r="AD342" s="25">
        <f t="shared" ca="1" si="17"/>
        <v>45776.278505671296</v>
      </c>
      <c r="AE342" s="26">
        <f>EOMONTH(Table2[[#This Row],[Date]],1)</f>
        <v>45657</v>
      </c>
      <c r="AF342" s="11">
        <f>DATEDIF(Table2[[#This Row],[Date]],Table2[[#This Row],[EOMONTH]], "d")</f>
        <v>44</v>
      </c>
      <c r="AH342">
        <v>17</v>
      </c>
      <c r="AI342">
        <v>11</v>
      </c>
      <c r="AJ342">
        <v>2024</v>
      </c>
    </row>
    <row r="343" spans="1:36" ht="33.75" customHeight="1" x14ac:dyDescent="0.3">
      <c r="A343" s="17" t="s">
        <v>740</v>
      </c>
      <c r="B343" s="26">
        <v>45625</v>
      </c>
      <c r="C343" s="5" t="s">
        <v>0</v>
      </c>
      <c r="D343" s="6" t="s">
        <v>741</v>
      </c>
      <c r="E343" s="7">
        <v>43</v>
      </c>
      <c r="F343" s="7" t="s">
        <v>29</v>
      </c>
      <c r="G343" s="7" t="s">
        <v>70</v>
      </c>
      <c r="H343" s="7" t="s">
        <v>61</v>
      </c>
      <c r="I343" s="7" t="str">
        <f>VLOOKUP(Table2[[#This Row],[Product]],Table4[#All],2,0)</f>
        <v>Casual Wear</v>
      </c>
      <c r="J343" s="7">
        <v>3</v>
      </c>
      <c r="K343" s="7">
        <v>824</v>
      </c>
      <c r="L343" s="7">
        <v>0.1</v>
      </c>
      <c r="M343" s="7" t="s">
        <v>47</v>
      </c>
      <c r="N343" s="8" t="s">
        <v>34</v>
      </c>
      <c r="O343" s="4" t="str">
        <f>HLOOKUP(Table2[[#This Row],[Product]],lookUp!$A$20:$K$21,2,0)</f>
        <v>Casual Wear</v>
      </c>
      <c r="P343" s="8" t="str">
        <f>_xlfn.XLOOKUP(Table2[[#This Row],[Product]],Table4[Product],Table4[Category])</f>
        <v>Casual Wear</v>
      </c>
      <c r="Q343" s="6" t="s">
        <v>741</v>
      </c>
      <c r="R343" s="32" t="str">
        <f>LEFT(Table2[[#This Row],[Full Name2]], 3)</f>
        <v>Jos</v>
      </c>
      <c r="S343" s="7" t="str">
        <f>RIGHT(Table2[[#This Row],[Full Name2]],3)</f>
        <v>ine</v>
      </c>
      <c r="T343" s="7" t="str">
        <f>MID(Table2[[#This Row],[Full Name2]],3,3)</f>
        <v>shu</v>
      </c>
      <c r="U343" s="7" t="str">
        <f>CONCATENATE(Table2[[#This Row],[Full Name2]]," - ",Table2[[#This Row],[Department]])</f>
        <v>Joshua Valentine - Men</v>
      </c>
      <c r="V343" s="7" t="str">
        <f>_xlfn.TEXTJOIN(",",TRUE,Table2[[#This Row],[LEFT]],Table2[[#This Row],[MID]],Table2[[#This Row],[RIGHT]])</f>
        <v>Jos,shu,ine</v>
      </c>
      <c r="W343" s="7" t="str">
        <f>UPPER(Table2[[#This Row],[MID]])</f>
        <v>SHU</v>
      </c>
      <c r="X343" s="7" t="str">
        <f>LOWER(Table2[[#This Row],[Full Name2]])</f>
        <v>joshua valentine</v>
      </c>
      <c r="Y343" s="7" t="str">
        <f>PROPER(Table2[[#This Row],[LOWER]])</f>
        <v>Joshua Valentine</v>
      </c>
      <c r="Z343" s="7" t="str">
        <f>TRIM(Table2[[#This Row],[City]])</f>
        <v>Luxor</v>
      </c>
      <c r="AA343" s="8">
        <f>LEN(Table2[[#This Row],[PROPER]])</f>
        <v>16</v>
      </c>
      <c r="AB343" s="5">
        <f t="shared" ca="1" si="15"/>
        <v>45776</v>
      </c>
      <c r="AC343" s="5">
        <f t="shared" si="16"/>
        <v>45625</v>
      </c>
      <c r="AD343" s="25">
        <f t="shared" ca="1" si="17"/>
        <v>45776.278505671296</v>
      </c>
      <c r="AE343" s="26">
        <f>EOMONTH(Table2[[#This Row],[Date]],1)</f>
        <v>45657</v>
      </c>
      <c r="AF343" s="11">
        <f>DATEDIF(Table2[[#This Row],[Date]],Table2[[#This Row],[EOMONTH]], "d")</f>
        <v>32</v>
      </c>
      <c r="AH343">
        <v>29</v>
      </c>
      <c r="AI343">
        <v>11</v>
      </c>
      <c r="AJ343">
        <v>2024</v>
      </c>
    </row>
    <row r="344" spans="1:36" ht="33.75" customHeight="1" x14ac:dyDescent="0.3">
      <c r="A344" s="17" t="s">
        <v>742</v>
      </c>
      <c r="B344" s="26">
        <v>45548</v>
      </c>
      <c r="C344" s="5" t="s">
        <v>0</v>
      </c>
      <c r="D344" s="6" t="s">
        <v>743</v>
      </c>
      <c r="E344" s="7">
        <v>44</v>
      </c>
      <c r="F344" s="7" t="s">
        <v>43</v>
      </c>
      <c r="G344" s="7" t="s">
        <v>103</v>
      </c>
      <c r="H344" s="7" t="s">
        <v>38</v>
      </c>
      <c r="I344" s="7" t="str">
        <f>VLOOKUP(Table2[[#This Row],[Product]],Table4[#All],2,0)</f>
        <v>Casual Wear</v>
      </c>
      <c r="J344" s="7">
        <v>3</v>
      </c>
      <c r="K344" s="7">
        <v>850</v>
      </c>
      <c r="L344" s="7">
        <v>0.1</v>
      </c>
      <c r="M344" s="7" t="s">
        <v>33</v>
      </c>
      <c r="N344" s="8" t="s">
        <v>48</v>
      </c>
      <c r="O344" s="4" t="str">
        <f>HLOOKUP(Table2[[#This Row],[Product]],lookUp!$A$20:$K$21,2,0)</f>
        <v>Casual Wear</v>
      </c>
      <c r="P344" s="8" t="str">
        <f>_xlfn.XLOOKUP(Table2[[#This Row],[Product]],Table4[Product],Table4[Category])</f>
        <v>Casual Wear</v>
      </c>
      <c r="Q344" s="6" t="s">
        <v>743</v>
      </c>
      <c r="R344" s="32" t="str">
        <f>LEFT(Table2[[#This Row],[Full Name2]], 3)</f>
        <v>Tre</v>
      </c>
      <c r="S344" s="7" t="str">
        <f>RIGHT(Table2[[#This Row],[Full Name2]],3)</f>
        <v>own</v>
      </c>
      <c r="T344" s="7" t="str">
        <f>MID(Table2[[#This Row],[Full Name2]],3,3)</f>
        <v>evo</v>
      </c>
      <c r="U344" s="7" t="str">
        <f>CONCATENATE(Table2[[#This Row],[Full Name2]]," - ",Table2[[#This Row],[Department]])</f>
        <v>Trevor Brown - Kids</v>
      </c>
      <c r="V344" s="7" t="str">
        <f>_xlfn.TEXTJOIN(",",TRUE,Table2[[#This Row],[LEFT]],Table2[[#This Row],[MID]],Table2[[#This Row],[RIGHT]])</f>
        <v>Tre,evo,own</v>
      </c>
      <c r="W344" s="7" t="str">
        <f>UPPER(Table2[[#This Row],[MID]])</f>
        <v>EVO</v>
      </c>
      <c r="X344" s="7" t="str">
        <f>LOWER(Table2[[#This Row],[Full Name2]])</f>
        <v>trevor brown</v>
      </c>
      <c r="Y344" s="7" t="str">
        <f>PROPER(Table2[[#This Row],[LOWER]])</f>
        <v>Trevor Brown</v>
      </c>
      <c r="Z344" s="7" t="str">
        <f>TRIM(Table2[[#This Row],[City]])</f>
        <v>Sharm El-Sheikh</v>
      </c>
      <c r="AA344" s="8">
        <f>LEN(Table2[[#This Row],[PROPER]])</f>
        <v>12</v>
      </c>
      <c r="AB344" s="5">
        <f t="shared" ca="1" si="15"/>
        <v>45776</v>
      </c>
      <c r="AC344" s="5">
        <f t="shared" si="16"/>
        <v>45548</v>
      </c>
      <c r="AD344" s="25">
        <f t="shared" ca="1" si="17"/>
        <v>45776.278505671296</v>
      </c>
      <c r="AE344" s="26">
        <f>EOMONTH(Table2[[#This Row],[Date]],1)</f>
        <v>45596</v>
      </c>
      <c r="AF344" s="11">
        <f>DATEDIF(Table2[[#This Row],[Date]],Table2[[#This Row],[EOMONTH]], "d")</f>
        <v>48</v>
      </c>
      <c r="AH344">
        <v>13</v>
      </c>
      <c r="AI344">
        <v>9</v>
      </c>
      <c r="AJ344">
        <v>2024</v>
      </c>
    </row>
    <row r="345" spans="1:36" ht="33.75" customHeight="1" x14ac:dyDescent="0.3">
      <c r="A345" s="17" t="s">
        <v>744</v>
      </c>
      <c r="B345" s="26">
        <v>45387</v>
      </c>
      <c r="C345" s="5" t="s">
        <v>0</v>
      </c>
      <c r="D345" s="6" t="s">
        <v>745</v>
      </c>
      <c r="E345" s="7">
        <v>34</v>
      </c>
      <c r="F345" s="7" t="s">
        <v>43</v>
      </c>
      <c r="G345" s="7" t="s">
        <v>73</v>
      </c>
      <c r="H345" s="7" t="s">
        <v>55</v>
      </c>
      <c r="I345" s="7" t="str">
        <f>VLOOKUP(Table2[[#This Row],[Product]],Table4[#All],2,0)</f>
        <v>Summer Wear</v>
      </c>
      <c r="J345" s="7">
        <v>3</v>
      </c>
      <c r="K345" s="7">
        <v>680</v>
      </c>
      <c r="L345" s="7">
        <v>0.05</v>
      </c>
      <c r="M345" s="7" t="s">
        <v>47</v>
      </c>
      <c r="N345" s="8" t="s">
        <v>34</v>
      </c>
      <c r="O345" s="4" t="str">
        <f>HLOOKUP(Table2[[#This Row],[Product]],lookUp!$A$20:$K$21,2,0)</f>
        <v>Summer Wear</v>
      </c>
      <c r="P345" s="8" t="str">
        <f>_xlfn.XLOOKUP(Table2[[#This Row],[Product]],Table4[Product],Table4[Category])</f>
        <v>Summer Wear</v>
      </c>
      <c r="Q345" s="6" t="s">
        <v>745</v>
      </c>
      <c r="R345" s="32" t="str">
        <f>LEFT(Table2[[#This Row],[Full Name2]], 3)</f>
        <v>Mar</v>
      </c>
      <c r="S345" s="7" t="str">
        <f>RIGHT(Table2[[#This Row],[Full Name2]],3)</f>
        <v>ain</v>
      </c>
      <c r="T345" s="7" t="str">
        <f>MID(Table2[[#This Row],[Full Name2]],3,3)</f>
        <v>ria</v>
      </c>
      <c r="U345" s="7" t="str">
        <f>CONCATENATE(Table2[[#This Row],[Full Name2]]," - ",Table2[[#This Row],[Department]])</f>
        <v>Maria Mcclain - Men</v>
      </c>
      <c r="V345" s="7" t="str">
        <f>_xlfn.TEXTJOIN(",",TRUE,Table2[[#This Row],[LEFT]],Table2[[#This Row],[MID]],Table2[[#This Row],[RIGHT]])</f>
        <v>Mar,ria,ain</v>
      </c>
      <c r="W345" s="7" t="str">
        <f>UPPER(Table2[[#This Row],[MID]])</f>
        <v>RIA</v>
      </c>
      <c r="X345" s="7" t="str">
        <f>LOWER(Table2[[#This Row],[Full Name2]])</f>
        <v>maria mcclain</v>
      </c>
      <c r="Y345" s="7" t="str">
        <f>PROPER(Table2[[#This Row],[LOWER]])</f>
        <v>Maria Mcclain</v>
      </c>
      <c r="Z345" s="7" t="str">
        <f>TRIM(Table2[[#This Row],[City]])</f>
        <v>Tanta</v>
      </c>
      <c r="AA345" s="8">
        <f>LEN(Table2[[#This Row],[PROPER]])</f>
        <v>13</v>
      </c>
      <c r="AB345" s="5">
        <f t="shared" ca="1" si="15"/>
        <v>45776</v>
      </c>
      <c r="AC345" s="5">
        <f t="shared" si="16"/>
        <v>45387</v>
      </c>
      <c r="AD345" s="25">
        <f t="shared" ca="1" si="17"/>
        <v>45776.278505671296</v>
      </c>
      <c r="AE345" s="26">
        <f>EOMONTH(Table2[[#This Row],[Date]],1)</f>
        <v>45443</v>
      </c>
      <c r="AF345" s="11">
        <f>DATEDIF(Table2[[#This Row],[Date]],Table2[[#This Row],[EOMONTH]], "d")</f>
        <v>56</v>
      </c>
      <c r="AH345">
        <v>5</v>
      </c>
      <c r="AI345">
        <v>4</v>
      </c>
      <c r="AJ345">
        <v>2024</v>
      </c>
    </row>
    <row r="346" spans="1:36" ht="33.75" customHeight="1" x14ac:dyDescent="0.3">
      <c r="A346" s="17" t="s">
        <v>746</v>
      </c>
      <c r="B346" s="26">
        <v>45606</v>
      </c>
      <c r="C346" s="5" t="s">
        <v>1</v>
      </c>
      <c r="D346" s="6" t="s">
        <v>747</v>
      </c>
      <c r="E346" s="7">
        <v>51</v>
      </c>
      <c r="F346" s="7" t="s">
        <v>43</v>
      </c>
      <c r="G346" s="7" t="s">
        <v>60</v>
      </c>
      <c r="H346" s="7" t="s">
        <v>38</v>
      </c>
      <c r="I346" s="7" t="str">
        <f>VLOOKUP(Table2[[#This Row],[Product]],Table4[#All],2,0)</f>
        <v>Casual Wear</v>
      </c>
      <c r="J346" s="7">
        <v>3</v>
      </c>
      <c r="K346" s="7">
        <v>375</v>
      </c>
      <c r="L346" s="7">
        <v>0</v>
      </c>
      <c r="M346" s="7" t="s">
        <v>57</v>
      </c>
      <c r="N346" s="8" t="s">
        <v>34</v>
      </c>
      <c r="O346" s="4" t="str">
        <f>HLOOKUP(Table2[[#This Row],[Product]],lookUp!$A$20:$K$21,2,0)</f>
        <v>Casual Wear</v>
      </c>
      <c r="P346" s="8" t="str">
        <f>_xlfn.XLOOKUP(Table2[[#This Row],[Product]],Table4[Product],Table4[Category])</f>
        <v>Casual Wear</v>
      </c>
      <c r="Q346" s="6" t="s">
        <v>747</v>
      </c>
      <c r="R346" s="32" t="str">
        <f>LEFT(Table2[[#This Row],[Full Name2]], 3)</f>
        <v>The</v>
      </c>
      <c r="S346" s="7" t="str">
        <f>RIGHT(Table2[[#This Row],[Full Name2]],3)</f>
        <v>fer</v>
      </c>
      <c r="T346" s="7" t="str">
        <f>MID(Table2[[#This Row],[Full Name2]],3,3)</f>
        <v>eod</v>
      </c>
      <c r="U346" s="7" t="str">
        <f>CONCATENATE(Table2[[#This Row],[Full Name2]]," - ",Table2[[#This Row],[Department]])</f>
        <v>Theodore Shaffer - Men</v>
      </c>
      <c r="V346" s="7" t="str">
        <f>_xlfn.TEXTJOIN(",",TRUE,Table2[[#This Row],[LEFT]],Table2[[#This Row],[MID]],Table2[[#This Row],[RIGHT]])</f>
        <v>The,eod,fer</v>
      </c>
      <c r="W346" s="7" t="str">
        <f>UPPER(Table2[[#This Row],[MID]])</f>
        <v>EOD</v>
      </c>
      <c r="X346" s="7" t="str">
        <f>LOWER(Table2[[#This Row],[Full Name2]])</f>
        <v>theodore shaffer</v>
      </c>
      <c r="Y346" s="7" t="str">
        <f>PROPER(Table2[[#This Row],[LOWER]])</f>
        <v>Theodore Shaffer</v>
      </c>
      <c r="Z346" s="7" t="str">
        <f>TRIM(Table2[[#This Row],[City]])</f>
        <v>Port Said</v>
      </c>
      <c r="AA346" s="8">
        <f>LEN(Table2[[#This Row],[PROPER]])</f>
        <v>16</v>
      </c>
      <c r="AB346" s="5">
        <f t="shared" ca="1" si="15"/>
        <v>45776</v>
      </c>
      <c r="AC346" s="5">
        <f t="shared" si="16"/>
        <v>45606</v>
      </c>
      <c r="AD346" s="25">
        <f t="shared" ca="1" si="17"/>
        <v>45776.278505671296</v>
      </c>
      <c r="AE346" s="26">
        <f>EOMONTH(Table2[[#This Row],[Date]],1)</f>
        <v>45657</v>
      </c>
      <c r="AF346" s="11">
        <f>DATEDIF(Table2[[#This Row],[Date]],Table2[[#This Row],[EOMONTH]], "d")</f>
        <v>51</v>
      </c>
      <c r="AH346">
        <v>10</v>
      </c>
      <c r="AI346">
        <v>11</v>
      </c>
      <c r="AJ346">
        <v>2024</v>
      </c>
    </row>
    <row r="347" spans="1:36" ht="33.75" customHeight="1" x14ac:dyDescent="0.3">
      <c r="A347" s="17" t="s">
        <v>748</v>
      </c>
      <c r="B347" s="26">
        <v>45649</v>
      </c>
      <c r="C347" s="5" t="s">
        <v>4</v>
      </c>
      <c r="D347" s="6" t="s">
        <v>749</v>
      </c>
      <c r="E347" s="7">
        <v>59</v>
      </c>
      <c r="F347" s="7" t="s">
        <v>43</v>
      </c>
      <c r="G347" s="7" t="s">
        <v>103</v>
      </c>
      <c r="H347" s="7" t="s">
        <v>74</v>
      </c>
      <c r="I347" s="7" t="str">
        <f>VLOOKUP(Table2[[#This Row],[Product]],Table4[#All],2,0)</f>
        <v>Formal Wear</v>
      </c>
      <c r="J347" s="7">
        <v>2</v>
      </c>
      <c r="K347" s="7">
        <v>738</v>
      </c>
      <c r="L347" s="7">
        <v>0.15</v>
      </c>
      <c r="M347" s="7" t="s">
        <v>33</v>
      </c>
      <c r="N347" s="8" t="s">
        <v>48</v>
      </c>
      <c r="O347" s="4" t="str">
        <f>HLOOKUP(Table2[[#This Row],[Product]],lookUp!$A$20:$K$21,2,0)</f>
        <v>Formal Wear</v>
      </c>
      <c r="P347" s="8" t="str">
        <f>_xlfn.XLOOKUP(Table2[[#This Row],[Product]],Table4[Product],Table4[Category])</f>
        <v>Formal Wear</v>
      </c>
      <c r="Q347" s="6" t="s">
        <v>749</v>
      </c>
      <c r="R347" s="32" t="str">
        <f>LEFT(Table2[[#This Row],[Full Name2]], 3)</f>
        <v>Jam</v>
      </c>
      <c r="S347" s="7" t="str">
        <f>RIGHT(Table2[[#This Row],[Full Name2]],3)</f>
        <v>dez</v>
      </c>
      <c r="T347" s="7" t="str">
        <f>MID(Table2[[#This Row],[Full Name2]],3,3)</f>
        <v>mes</v>
      </c>
      <c r="U347" s="7" t="str">
        <f>CONCATENATE(Table2[[#This Row],[Full Name2]]," - ",Table2[[#This Row],[Department]])</f>
        <v>James Hernandez - Kids</v>
      </c>
      <c r="V347" s="7" t="str">
        <f>_xlfn.TEXTJOIN(",",TRUE,Table2[[#This Row],[LEFT]],Table2[[#This Row],[MID]],Table2[[#This Row],[RIGHT]])</f>
        <v>Jam,mes,dez</v>
      </c>
      <c r="W347" s="7" t="str">
        <f>UPPER(Table2[[#This Row],[MID]])</f>
        <v>MES</v>
      </c>
      <c r="X347" s="7" t="str">
        <f>LOWER(Table2[[#This Row],[Full Name2]])</f>
        <v>james hernandez</v>
      </c>
      <c r="Y347" s="7" t="str">
        <f>PROPER(Table2[[#This Row],[LOWER]])</f>
        <v>James Hernandez</v>
      </c>
      <c r="Z347" s="7" t="str">
        <f>TRIM(Table2[[#This Row],[City]])</f>
        <v>Sharm El-Sheikh</v>
      </c>
      <c r="AA347" s="8">
        <f>LEN(Table2[[#This Row],[PROPER]])</f>
        <v>15</v>
      </c>
      <c r="AB347" s="5">
        <f t="shared" ca="1" si="15"/>
        <v>45776</v>
      </c>
      <c r="AC347" s="5">
        <f t="shared" si="16"/>
        <v>45649</v>
      </c>
      <c r="AD347" s="25">
        <f t="shared" ca="1" si="17"/>
        <v>45776.278505671296</v>
      </c>
      <c r="AE347" s="26">
        <f>EOMONTH(Table2[[#This Row],[Date]],1)</f>
        <v>45688</v>
      </c>
      <c r="AF347" s="11">
        <f>DATEDIF(Table2[[#This Row],[Date]],Table2[[#This Row],[EOMONTH]], "d")</f>
        <v>39</v>
      </c>
      <c r="AH347">
        <v>23</v>
      </c>
      <c r="AI347">
        <v>12</v>
      </c>
      <c r="AJ347">
        <v>2024</v>
      </c>
    </row>
    <row r="348" spans="1:36" ht="33.75" customHeight="1" x14ac:dyDescent="0.3">
      <c r="A348" s="17" t="s">
        <v>750</v>
      </c>
      <c r="B348" s="26">
        <v>45614</v>
      </c>
      <c r="C348" s="5" t="s">
        <v>4</v>
      </c>
      <c r="D348" s="6" t="s">
        <v>751</v>
      </c>
      <c r="E348" s="7">
        <v>41</v>
      </c>
      <c r="F348" s="7" t="s">
        <v>43</v>
      </c>
      <c r="G348" s="7" t="s">
        <v>81</v>
      </c>
      <c r="H348" s="7" t="s">
        <v>38</v>
      </c>
      <c r="I348" s="7" t="str">
        <f>VLOOKUP(Table2[[#This Row],[Product]],Table4[#All],2,0)</f>
        <v>Casual Wear</v>
      </c>
      <c r="J348" s="7">
        <v>5</v>
      </c>
      <c r="K348" s="7">
        <v>540</v>
      </c>
      <c r="L348" s="7">
        <v>0.05</v>
      </c>
      <c r="M348" s="7" t="s">
        <v>47</v>
      </c>
      <c r="N348" s="8" t="s">
        <v>40</v>
      </c>
      <c r="O348" s="4" t="str">
        <f>HLOOKUP(Table2[[#This Row],[Product]],lookUp!$A$20:$K$21,2,0)</f>
        <v>Casual Wear</v>
      </c>
      <c r="P348" s="8" t="str">
        <f>_xlfn.XLOOKUP(Table2[[#This Row],[Product]],Table4[Product],Table4[Category])</f>
        <v>Casual Wear</v>
      </c>
      <c r="Q348" s="6" t="s">
        <v>751</v>
      </c>
      <c r="R348" s="32" t="str">
        <f>LEFT(Table2[[#This Row],[Full Name2]], 3)</f>
        <v>Rya</v>
      </c>
      <c r="S348" s="7" t="str">
        <f>RIGHT(Table2[[#This Row],[Full Name2]],3)</f>
        <v>rez</v>
      </c>
      <c r="T348" s="7" t="str">
        <f>MID(Table2[[#This Row],[Full Name2]],3,3)</f>
        <v xml:space="preserve">an </v>
      </c>
      <c r="U348" s="7" t="str">
        <f>CONCATENATE(Table2[[#This Row],[Full Name2]]," - ",Table2[[#This Row],[Department]])</f>
        <v>Ryan Perez - Women</v>
      </c>
      <c r="V348" s="7" t="str">
        <f>_xlfn.TEXTJOIN(",",TRUE,Table2[[#This Row],[LEFT]],Table2[[#This Row],[MID]],Table2[[#This Row],[RIGHT]])</f>
        <v>Rya,an ,rez</v>
      </c>
      <c r="W348" s="7" t="str">
        <f>UPPER(Table2[[#This Row],[MID]])</f>
        <v xml:space="preserve">AN </v>
      </c>
      <c r="X348" s="7" t="str">
        <f>LOWER(Table2[[#This Row],[Full Name2]])</f>
        <v>ryan perez</v>
      </c>
      <c r="Y348" s="7" t="str">
        <f>PROPER(Table2[[#This Row],[LOWER]])</f>
        <v>Ryan Perez</v>
      </c>
      <c r="Z348" s="7" t="str">
        <f>TRIM(Table2[[#This Row],[City]])</f>
        <v>Asyut</v>
      </c>
      <c r="AA348" s="8">
        <f>LEN(Table2[[#This Row],[PROPER]])</f>
        <v>10</v>
      </c>
      <c r="AB348" s="5">
        <f t="shared" ca="1" si="15"/>
        <v>45776</v>
      </c>
      <c r="AC348" s="5">
        <f t="shared" si="16"/>
        <v>45614</v>
      </c>
      <c r="AD348" s="25">
        <f t="shared" ca="1" si="17"/>
        <v>45776.278505671296</v>
      </c>
      <c r="AE348" s="26">
        <f>EOMONTH(Table2[[#This Row],[Date]],1)</f>
        <v>45657</v>
      </c>
      <c r="AF348" s="11">
        <f>DATEDIF(Table2[[#This Row],[Date]],Table2[[#This Row],[EOMONTH]], "d")</f>
        <v>43</v>
      </c>
      <c r="AH348">
        <v>18</v>
      </c>
      <c r="AI348">
        <v>11</v>
      </c>
      <c r="AJ348">
        <v>2024</v>
      </c>
    </row>
    <row r="349" spans="1:36" ht="33.75" customHeight="1" x14ac:dyDescent="0.3">
      <c r="A349" s="17" t="s">
        <v>752</v>
      </c>
      <c r="B349" s="26">
        <v>45487</v>
      </c>
      <c r="C349" s="5" t="s">
        <v>1</v>
      </c>
      <c r="D349" s="6" t="s">
        <v>753</v>
      </c>
      <c r="E349" s="7">
        <v>60</v>
      </c>
      <c r="F349" s="7" t="s">
        <v>29</v>
      </c>
      <c r="G349" s="7" t="s">
        <v>70</v>
      </c>
      <c r="H349" s="7" t="s">
        <v>61</v>
      </c>
      <c r="I349" s="7" t="str">
        <f>VLOOKUP(Table2[[#This Row],[Product]],Table4[#All],2,0)</f>
        <v>Casual Wear</v>
      </c>
      <c r="J349" s="7">
        <v>4</v>
      </c>
      <c r="K349" s="7">
        <v>774</v>
      </c>
      <c r="L349" s="7">
        <v>0.2</v>
      </c>
      <c r="M349" s="7" t="s">
        <v>33</v>
      </c>
      <c r="N349" s="8" t="s">
        <v>40</v>
      </c>
      <c r="O349" s="4" t="str">
        <f>HLOOKUP(Table2[[#This Row],[Product]],lookUp!$A$20:$K$21,2,0)</f>
        <v>Casual Wear</v>
      </c>
      <c r="P349" s="8" t="str">
        <f>_xlfn.XLOOKUP(Table2[[#This Row],[Product]],Table4[Product],Table4[Category])</f>
        <v>Casual Wear</v>
      </c>
      <c r="Q349" s="6" t="s">
        <v>753</v>
      </c>
      <c r="R349" s="32" t="str">
        <f>LEFT(Table2[[#This Row],[Full Name2]], 3)</f>
        <v>Tro</v>
      </c>
      <c r="S349" s="7" t="str">
        <f>RIGHT(Table2[[#This Row],[Full Name2]],3)</f>
        <v>ach</v>
      </c>
      <c r="T349" s="7" t="str">
        <f>MID(Table2[[#This Row],[Full Name2]],3,3)</f>
        <v xml:space="preserve">oy </v>
      </c>
      <c r="U349" s="7" t="str">
        <f>CONCATENATE(Table2[[#This Row],[Full Name2]]," - ",Table2[[#This Row],[Department]])</f>
        <v>Troy Leach - Women</v>
      </c>
      <c r="V349" s="7" t="str">
        <f>_xlfn.TEXTJOIN(",",TRUE,Table2[[#This Row],[LEFT]],Table2[[#This Row],[MID]],Table2[[#This Row],[RIGHT]])</f>
        <v>Tro,oy ,ach</v>
      </c>
      <c r="W349" s="7" t="str">
        <f>UPPER(Table2[[#This Row],[MID]])</f>
        <v xml:space="preserve">OY </v>
      </c>
      <c r="X349" s="7" t="str">
        <f>LOWER(Table2[[#This Row],[Full Name2]])</f>
        <v>troy leach</v>
      </c>
      <c r="Y349" s="7" t="str">
        <f>PROPER(Table2[[#This Row],[LOWER]])</f>
        <v>Troy Leach</v>
      </c>
      <c r="Z349" s="7" t="str">
        <f>TRIM(Table2[[#This Row],[City]])</f>
        <v>Luxor</v>
      </c>
      <c r="AA349" s="8">
        <f>LEN(Table2[[#This Row],[PROPER]])</f>
        <v>10</v>
      </c>
      <c r="AB349" s="5">
        <f t="shared" ca="1" si="15"/>
        <v>45776</v>
      </c>
      <c r="AC349" s="5">
        <f t="shared" si="16"/>
        <v>45487</v>
      </c>
      <c r="AD349" s="25">
        <f t="shared" ca="1" si="17"/>
        <v>45776.278505671296</v>
      </c>
      <c r="AE349" s="26">
        <f>EOMONTH(Table2[[#This Row],[Date]],1)</f>
        <v>45535</v>
      </c>
      <c r="AF349" s="11">
        <f>DATEDIF(Table2[[#This Row],[Date]],Table2[[#This Row],[EOMONTH]], "d")</f>
        <v>48</v>
      </c>
      <c r="AH349">
        <v>14</v>
      </c>
      <c r="AI349">
        <v>7</v>
      </c>
      <c r="AJ349">
        <v>2024</v>
      </c>
    </row>
    <row r="350" spans="1:36" ht="33.75" customHeight="1" x14ac:dyDescent="0.3">
      <c r="A350" s="17" t="s">
        <v>754</v>
      </c>
      <c r="B350" s="26">
        <v>45378</v>
      </c>
      <c r="C350" s="5" t="s">
        <v>3</v>
      </c>
      <c r="D350" s="6" t="s">
        <v>755</v>
      </c>
      <c r="E350" s="7">
        <v>44</v>
      </c>
      <c r="F350" s="7" t="s">
        <v>43</v>
      </c>
      <c r="G350" s="7" t="s">
        <v>37</v>
      </c>
      <c r="H350" s="7" t="s">
        <v>61</v>
      </c>
      <c r="I350" s="7" t="str">
        <f>VLOOKUP(Table2[[#This Row],[Product]],Table4[#All],2,0)</f>
        <v>Casual Wear</v>
      </c>
      <c r="J350" s="7">
        <v>4</v>
      </c>
      <c r="K350" s="7">
        <v>622</v>
      </c>
      <c r="L350" s="7">
        <v>0.2</v>
      </c>
      <c r="M350" s="7" t="s">
        <v>47</v>
      </c>
      <c r="N350" s="8" t="s">
        <v>40</v>
      </c>
      <c r="O350" s="4" t="str">
        <f>HLOOKUP(Table2[[#This Row],[Product]],lookUp!$A$20:$K$21,2,0)</f>
        <v>Casual Wear</v>
      </c>
      <c r="P350" s="8" t="str">
        <f>_xlfn.XLOOKUP(Table2[[#This Row],[Product]],Table4[Product],Table4[Category])</f>
        <v>Casual Wear</v>
      </c>
      <c r="Q350" s="6" t="s">
        <v>755</v>
      </c>
      <c r="R350" s="32" t="str">
        <f>LEFT(Table2[[#This Row],[Full Name2]], 3)</f>
        <v>Kim</v>
      </c>
      <c r="S350" s="7" t="str">
        <f>RIGHT(Table2[[#This Row],[Full Name2]],3)</f>
        <v>now</v>
      </c>
      <c r="T350" s="7" t="str">
        <f>MID(Table2[[#This Row],[Full Name2]],3,3)</f>
        <v>mbe</v>
      </c>
      <c r="U350" s="7" t="str">
        <f>CONCATENATE(Table2[[#This Row],[Full Name2]]," - ",Table2[[#This Row],[Department]])</f>
        <v>Kimberly Snow - Women</v>
      </c>
      <c r="V350" s="7" t="str">
        <f>_xlfn.TEXTJOIN(",",TRUE,Table2[[#This Row],[LEFT]],Table2[[#This Row],[MID]],Table2[[#This Row],[RIGHT]])</f>
        <v>Kim,mbe,now</v>
      </c>
      <c r="W350" s="7" t="str">
        <f>UPPER(Table2[[#This Row],[MID]])</f>
        <v>MBE</v>
      </c>
      <c r="X350" s="7" t="str">
        <f>LOWER(Table2[[#This Row],[Full Name2]])</f>
        <v>kimberly snow</v>
      </c>
      <c r="Y350" s="7" t="str">
        <f>PROPER(Table2[[#This Row],[LOWER]])</f>
        <v>Kimberly Snow</v>
      </c>
      <c r="Z350" s="7" t="str">
        <f>TRIM(Table2[[#This Row],[City]])</f>
        <v>Hurghada</v>
      </c>
      <c r="AA350" s="8">
        <f>LEN(Table2[[#This Row],[PROPER]])</f>
        <v>13</v>
      </c>
      <c r="AB350" s="5">
        <f t="shared" ca="1" si="15"/>
        <v>45776</v>
      </c>
      <c r="AC350" s="5">
        <f t="shared" si="16"/>
        <v>45378</v>
      </c>
      <c r="AD350" s="25">
        <f t="shared" ca="1" si="17"/>
        <v>45776.278505671296</v>
      </c>
      <c r="AE350" s="26">
        <f>EOMONTH(Table2[[#This Row],[Date]],1)</f>
        <v>45412</v>
      </c>
      <c r="AF350" s="11">
        <f>DATEDIF(Table2[[#This Row],[Date]],Table2[[#This Row],[EOMONTH]], "d")</f>
        <v>34</v>
      </c>
      <c r="AH350">
        <v>27</v>
      </c>
      <c r="AI350">
        <v>3</v>
      </c>
      <c r="AJ350">
        <v>2024</v>
      </c>
    </row>
    <row r="351" spans="1:36" ht="33.75" customHeight="1" x14ac:dyDescent="0.3">
      <c r="A351" s="17" t="s">
        <v>756</v>
      </c>
      <c r="B351" s="26">
        <v>45508</v>
      </c>
      <c r="C351" s="5" t="s">
        <v>1</v>
      </c>
      <c r="D351" s="6" t="s">
        <v>757</v>
      </c>
      <c r="E351" s="7">
        <v>25</v>
      </c>
      <c r="F351" s="7" t="s">
        <v>29</v>
      </c>
      <c r="G351" s="7" t="s">
        <v>30</v>
      </c>
      <c r="H351" s="7" t="s">
        <v>61</v>
      </c>
      <c r="I351" s="7" t="str">
        <f>VLOOKUP(Table2[[#This Row],[Product]],Table4[#All],2,0)</f>
        <v>Casual Wear</v>
      </c>
      <c r="J351" s="7">
        <v>3</v>
      </c>
      <c r="K351" s="7">
        <v>1057</v>
      </c>
      <c r="L351" s="7">
        <v>0.2</v>
      </c>
      <c r="M351" s="7" t="s">
        <v>57</v>
      </c>
      <c r="N351" s="8" t="s">
        <v>34</v>
      </c>
      <c r="O351" s="4" t="str">
        <f>HLOOKUP(Table2[[#This Row],[Product]],lookUp!$A$20:$K$21,2,0)</f>
        <v>Casual Wear</v>
      </c>
      <c r="P351" s="8" t="str">
        <f>_xlfn.XLOOKUP(Table2[[#This Row],[Product]],Table4[Product],Table4[Category])</f>
        <v>Casual Wear</v>
      </c>
      <c r="Q351" s="6" t="s">
        <v>757</v>
      </c>
      <c r="R351" s="32" t="str">
        <f>LEFT(Table2[[#This Row],[Full Name2]], 3)</f>
        <v>Ste</v>
      </c>
      <c r="S351" s="7" t="str">
        <f>RIGHT(Table2[[#This Row],[Full Name2]],3)</f>
        <v>dez</v>
      </c>
      <c r="T351" s="7" t="str">
        <f>MID(Table2[[#This Row],[Full Name2]],3,3)</f>
        <v>eph</v>
      </c>
      <c r="U351" s="7" t="str">
        <f>CONCATENATE(Table2[[#This Row],[Full Name2]]," - ",Table2[[#This Row],[Department]])</f>
        <v>Stephanie Fernandez - Men</v>
      </c>
      <c r="V351" s="7" t="str">
        <f>_xlfn.TEXTJOIN(",",TRUE,Table2[[#This Row],[LEFT]],Table2[[#This Row],[MID]],Table2[[#This Row],[RIGHT]])</f>
        <v>Ste,eph,dez</v>
      </c>
      <c r="W351" s="7" t="str">
        <f>UPPER(Table2[[#This Row],[MID]])</f>
        <v>EPH</v>
      </c>
      <c r="X351" s="7" t="str">
        <f>LOWER(Table2[[#This Row],[Full Name2]])</f>
        <v>stephanie fernandez</v>
      </c>
      <c r="Y351" s="7" t="str">
        <f>PROPER(Table2[[#This Row],[LOWER]])</f>
        <v>Stephanie Fernandez</v>
      </c>
      <c r="Z351" s="7" t="str">
        <f>TRIM(Table2[[#This Row],[City]])</f>
        <v>Mansoura</v>
      </c>
      <c r="AA351" s="8">
        <f>LEN(Table2[[#This Row],[PROPER]])</f>
        <v>19</v>
      </c>
      <c r="AB351" s="5">
        <f t="shared" ca="1" si="15"/>
        <v>45776</v>
      </c>
      <c r="AC351" s="5">
        <f t="shared" si="16"/>
        <v>45508</v>
      </c>
      <c r="AD351" s="25">
        <f t="shared" ca="1" si="17"/>
        <v>45776.278505671296</v>
      </c>
      <c r="AE351" s="26">
        <f>EOMONTH(Table2[[#This Row],[Date]],1)</f>
        <v>45565</v>
      </c>
      <c r="AF351" s="11">
        <f>DATEDIF(Table2[[#This Row],[Date]],Table2[[#This Row],[EOMONTH]], "d")</f>
        <v>57</v>
      </c>
      <c r="AH351">
        <v>4</v>
      </c>
      <c r="AI351">
        <v>8</v>
      </c>
      <c r="AJ351">
        <v>2024</v>
      </c>
    </row>
    <row r="352" spans="1:36" ht="33.75" customHeight="1" x14ac:dyDescent="0.3">
      <c r="A352" s="17" t="s">
        <v>758</v>
      </c>
      <c r="B352" s="26">
        <v>45476</v>
      </c>
      <c r="C352" s="5" t="s">
        <v>3</v>
      </c>
      <c r="D352" s="6" t="s">
        <v>759</v>
      </c>
      <c r="E352" s="7">
        <v>18</v>
      </c>
      <c r="F352" s="7" t="s">
        <v>29</v>
      </c>
      <c r="G352" s="7" t="s">
        <v>73</v>
      </c>
      <c r="H352" s="7" t="s">
        <v>45</v>
      </c>
      <c r="I352" s="7" t="str">
        <f>VLOOKUP(Table2[[#This Row],[Product]],Table4[#All],2,0)</f>
        <v>Sportswear</v>
      </c>
      <c r="J352" s="7">
        <v>4</v>
      </c>
      <c r="K352" s="7">
        <v>911</v>
      </c>
      <c r="L352" s="7">
        <v>0.1</v>
      </c>
      <c r="M352" s="7" t="s">
        <v>33</v>
      </c>
      <c r="N352" s="8" t="s">
        <v>34</v>
      </c>
      <c r="O352" s="4" t="str">
        <f>HLOOKUP(Table2[[#This Row],[Product]],lookUp!$A$20:$K$21,2,0)</f>
        <v>Sportswear</v>
      </c>
      <c r="P352" s="8" t="str">
        <f>_xlfn.XLOOKUP(Table2[[#This Row],[Product]],Table4[Product],Table4[Category])</f>
        <v>Sportswear</v>
      </c>
      <c r="Q352" s="6" t="s">
        <v>759</v>
      </c>
      <c r="R352" s="32" t="str">
        <f>LEFT(Table2[[#This Row],[Full Name2]], 3)</f>
        <v>Rob</v>
      </c>
      <c r="S352" s="7" t="str">
        <f>RIGHT(Table2[[#This Row],[Full Name2]],3)</f>
        <v>lly</v>
      </c>
      <c r="T352" s="7" t="str">
        <f>MID(Table2[[#This Row],[Full Name2]],3,3)</f>
        <v>bin</v>
      </c>
      <c r="U352" s="7" t="str">
        <f>CONCATENATE(Table2[[#This Row],[Full Name2]]," - ",Table2[[#This Row],[Department]])</f>
        <v>Robin Kelly - Men</v>
      </c>
      <c r="V352" s="7" t="str">
        <f>_xlfn.TEXTJOIN(",",TRUE,Table2[[#This Row],[LEFT]],Table2[[#This Row],[MID]],Table2[[#This Row],[RIGHT]])</f>
        <v>Rob,bin,lly</v>
      </c>
      <c r="W352" s="7" t="str">
        <f>UPPER(Table2[[#This Row],[MID]])</f>
        <v>BIN</v>
      </c>
      <c r="X352" s="7" t="str">
        <f>LOWER(Table2[[#This Row],[Full Name2]])</f>
        <v>robin kelly</v>
      </c>
      <c r="Y352" s="7" t="str">
        <f>PROPER(Table2[[#This Row],[LOWER]])</f>
        <v>Robin Kelly</v>
      </c>
      <c r="Z352" s="7" t="str">
        <f>TRIM(Table2[[#This Row],[City]])</f>
        <v>Tanta</v>
      </c>
      <c r="AA352" s="8">
        <f>LEN(Table2[[#This Row],[PROPER]])</f>
        <v>11</v>
      </c>
      <c r="AB352" s="5">
        <f t="shared" ca="1" si="15"/>
        <v>45776</v>
      </c>
      <c r="AC352" s="5">
        <f t="shared" si="16"/>
        <v>45476</v>
      </c>
      <c r="AD352" s="25">
        <f t="shared" ca="1" si="17"/>
        <v>45776.278505671296</v>
      </c>
      <c r="AE352" s="26">
        <f>EOMONTH(Table2[[#This Row],[Date]],1)</f>
        <v>45535</v>
      </c>
      <c r="AF352" s="11">
        <f>DATEDIF(Table2[[#This Row],[Date]],Table2[[#This Row],[EOMONTH]], "d")</f>
        <v>59</v>
      </c>
      <c r="AH352">
        <v>3</v>
      </c>
      <c r="AI352">
        <v>7</v>
      </c>
      <c r="AJ352">
        <v>2024</v>
      </c>
    </row>
    <row r="353" spans="1:36" ht="33.75" customHeight="1" x14ac:dyDescent="0.3">
      <c r="A353" s="17" t="s">
        <v>760</v>
      </c>
      <c r="B353" s="26">
        <v>45361</v>
      </c>
      <c r="C353" s="5" t="s">
        <v>1</v>
      </c>
      <c r="D353" s="6" t="s">
        <v>761</v>
      </c>
      <c r="E353" s="7">
        <v>25</v>
      </c>
      <c r="F353" s="7" t="s">
        <v>43</v>
      </c>
      <c r="G353" s="7" t="s">
        <v>73</v>
      </c>
      <c r="H353" s="7" t="s">
        <v>38</v>
      </c>
      <c r="I353" s="7" t="str">
        <f>VLOOKUP(Table2[[#This Row],[Product]],Table4[#All],2,0)</f>
        <v>Casual Wear</v>
      </c>
      <c r="J353" s="7">
        <v>2</v>
      </c>
      <c r="K353" s="7">
        <v>258</v>
      </c>
      <c r="L353" s="7">
        <v>0.15</v>
      </c>
      <c r="M353" s="7" t="s">
        <v>57</v>
      </c>
      <c r="N353" s="8" t="s">
        <v>34</v>
      </c>
      <c r="O353" s="4" t="str">
        <f>HLOOKUP(Table2[[#This Row],[Product]],lookUp!$A$20:$K$21,2,0)</f>
        <v>Casual Wear</v>
      </c>
      <c r="P353" s="8" t="str">
        <f>_xlfn.XLOOKUP(Table2[[#This Row],[Product]],Table4[Product],Table4[Category])</f>
        <v>Casual Wear</v>
      </c>
      <c r="Q353" s="6" t="s">
        <v>761</v>
      </c>
      <c r="R353" s="32" t="str">
        <f>LEFT(Table2[[#This Row],[Full Name2]], 3)</f>
        <v>Joh</v>
      </c>
      <c r="S353" s="7" t="str">
        <f>RIGHT(Table2[[#This Row],[Full Name2]],3)</f>
        <v>ley</v>
      </c>
      <c r="T353" s="7" t="str">
        <f>MID(Table2[[#This Row],[Full Name2]],3,3)</f>
        <v xml:space="preserve">hn </v>
      </c>
      <c r="U353" s="7" t="str">
        <f>CONCATENATE(Table2[[#This Row],[Full Name2]]," - ",Table2[[#This Row],[Department]])</f>
        <v>John Wiley - Men</v>
      </c>
      <c r="V353" s="7" t="str">
        <f>_xlfn.TEXTJOIN(",",TRUE,Table2[[#This Row],[LEFT]],Table2[[#This Row],[MID]],Table2[[#This Row],[RIGHT]])</f>
        <v>Joh,hn ,ley</v>
      </c>
      <c r="W353" s="7" t="str">
        <f>UPPER(Table2[[#This Row],[MID]])</f>
        <v xml:space="preserve">HN </v>
      </c>
      <c r="X353" s="7" t="str">
        <f>LOWER(Table2[[#This Row],[Full Name2]])</f>
        <v>john wiley</v>
      </c>
      <c r="Y353" s="7" t="str">
        <f>PROPER(Table2[[#This Row],[LOWER]])</f>
        <v>John Wiley</v>
      </c>
      <c r="Z353" s="7" t="str">
        <f>TRIM(Table2[[#This Row],[City]])</f>
        <v>Tanta</v>
      </c>
      <c r="AA353" s="8">
        <f>LEN(Table2[[#This Row],[PROPER]])</f>
        <v>10</v>
      </c>
      <c r="AB353" s="5">
        <f t="shared" ca="1" si="15"/>
        <v>45776</v>
      </c>
      <c r="AC353" s="5">
        <f t="shared" si="16"/>
        <v>45361</v>
      </c>
      <c r="AD353" s="25">
        <f t="shared" ca="1" si="17"/>
        <v>45776.278505671296</v>
      </c>
      <c r="AE353" s="26">
        <f>EOMONTH(Table2[[#This Row],[Date]],1)</f>
        <v>45412</v>
      </c>
      <c r="AF353" s="11">
        <f>DATEDIF(Table2[[#This Row],[Date]],Table2[[#This Row],[EOMONTH]], "d")</f>
        <v>51</v>
      </c>
      <c r="AH353">
        <v>10</v>
      </c>
      <c r="AI353">
        <v>3</v>
      </c>
      <c r="AJ353">
        <v>2024</v>
      </c>
    </row>
    <row r="354" spans="1:36" ht="33.75" customHeight="1" x14ac:dyDescent="0.3">
      <c r="A354" s="17" t="s">
        <v>762</v>
      </c>
      <c r="B354" s="26">
        <v>45690</v>
      </c>
      <c r="C354" s="5" t="s">
        <v>1</v>
      </c>
      <c r="D354" s="6" t="s">
        <v>763</v>
      </c>
      <c r="E354" s="7">
        <v>23</v>
      </c>
      <c r="F354" s="7" t="s">
        <v>29</v>
      </c>
      <c r="G354" s="7" t="s">
        <v>64</v>
      </c>
      <c r="H354" s="7" t="s">
        <v>45</v>
      </c>
      <c r="I354" s="7" t="str">
        <f>VLOOKUP(Table2[[#This Row],[Product]],Table4[#All],2,0)</f>
        <v>Sportswear</v>
      </c>
      <c r="J354" s="7">
        <v>2</v>
      </c>
      <c r="K354" s="7">
        <v>865</v>
      </c>
      <c r="L354" s="7">
        <v>0.15</v>
      </c>
      <c r="M354" s="7" t="s">
        <v>33</v>
      </c>
      <c r="N354" s="8" t="s">
        <v>40</v>
      </c>
      <c r="O354" s="4" t="str">
        <f>HLOOKUP(Table2[[#This Row],[Product]],lookUp!$A$20:$K$21,2,0)</f>
        <v>Sportswear</v>
      </c>
      <c r="P354" s="8" t="str">
        <f>_xlfn.XLOOKUP(Table2[[#This Row],[Product]],Table4[Product],Table4[Category])</f>
        <v>Sportswear</v>
      </c>
      <c r="Q354" s="6" t="s">
        <v>763</v>
      </c>
      <c r="R354" s="32" t="str">
        <f>LEFT(Table2[[#This Row],[Full Name2]], 3)</f>
        <v>Jes</v>
      </c>
      <c r="S354" s="7" t="str">
        <f>RIGHT(Table2[[#This Row],[Full Name2]],3)</f>
        <v>son</v>
      </c>
      <c r="T354" s="7" t="str">
        <f>MID(Table2[[#This Row],[Full Name2]],3,3)</f>
        <v>sse</v>
      </c>
      <c r="U354" s="7" t="str">
        <f>CONCATENATE(Table2[[#This Row],[Full Name2]]," - ",Table2[[#This Row],[Department]])</f>
        <v>Jesse Carlson - Women</v>
      </c>
      <c r="V354" s="7" t="str">
        <f>_xlfn.TEXTJOIN(",",TRUE,Table2[[#This Row],[LEFT]],Table2[[#This Row],[MID]],Table2[[#This Row],[RIGHT]])</f>
        <v>Jes,sse,son</v>
      </c>
      <c r="W354" s="7" t="str">
        <f>UPPER(Table2[[#This Row],[MID]])</f>
        <v>SSE</v>
      </c>
      <c r="X354" s="7" t="str">
        <f>LOWER(Table2[[#This Row],[Full Name2]])</f>
        <v>jesse carlson</v>
      </c>
      <c r="Y354" s="7" t="str">
        <f>PROPER(Table2[[#This Row],[LOWER]])</f>
        <v>Jesse Carlson</v>
      </c>
      <c r="Z354" s="7" t="str">
        <f>TRIM(Table2[[#This Row],[City]])</f>
        <v>Cairo</v>
      </c>
      <c r="AA354" s="8">
        <f>LEN(Table2[[#This Row],[PROPER]])</f>
        <v>13</v>
      </c>
      <c r="AB354" s="5">
        <f t="shared" ca="1" si="15"/>
        <v>45776</v>
      </c>
      <c r="AC354" s="5">
        <f t="shared" si="16"/>
        <v>45690</v>
      </c>
      <c r="AD354" s="25">
        <f t="shared" ca="1" si="17"/>
        <v>45776.278505671296</v>
      </c>
      <c r="AE354" s="26">
        <f>EOMONTH(Table2[[#This Row],[Date]],1)</f>
        <v>45747</v>
      </c>
      <c r="AF354" s="11">
        <f>DATEDIF(Table2[[#This Row],[Date]],Table2[[#This Row],[EOMONTH]], "d")</f>
        <v>57</v>
      </c>
      <c r="AH354">
        <v>2</v>
      </c>
      <c r="AI354">
        <v>2</v>
      </c>
      <c r="AJ354">
        <v>2025</v>
      </c>
    </row>
    <row r="355" spans="1:36" ht="33.75" customHeight="1" x14ac:dyDescent="0.3">
      <c r="A355" s="17" t="s">
        <v>764</v>
      </c>
      <c r="B355" s="26">
        <v>45521</v>
      </c>
      <c r="C355" s="5" t="s">
        <v>5</v>
      </c>
      <c r="D355" s="6" t="s">
        <v>765</v>
      </c>
      <c r="E355" s="7">
        <v>46</v>
      </c>
      <c r="F355" s="7" t="s">
        <v>43</v>
      </c>
      <c r="G355" s="7" t="s">
        <v>60</v>
      </c>
      <c r="H355" s="7" t="s">
        <v>31</v>
      </c>
      <c r="I355" s="7" t="str">
        <f>VLOOKUP(Table2[[#This Row],[Product]],Table4[#All],2,0)</f>
        <v>Winter Wear</v>
      </c>
      <c r="J355" s="7">
        <v>2</v>
      </c>
      <c r="K355" s="7">
        <v>659</v>
      </c>
      <c r="L355" s="7">
        <v>0.2</v>
      </c>
      <c r="M355" s="7" t="s">
        <v>47</v>
      </c>
      <c r="N355" s="8" t="s">
        <v>40</v>
      </c>
      <c r="O355" s="4" t="str">
        <f>HLOOKUP(Table2[[#This Row],[Product]],lookUp!$A$20:$K$21,2,0)</f>
        <v>Winter Wear</v>
      </c>
      <c r="P355" s="8" t="str">
        <f>_xlfn.XLOOKUP(Table2[[#This Row],[Product]],Table4[Product],Table4[Category])</f>
        <v>Winter Wear</v>
      </c>
      <c r="Q355" s="6" t="s">
        <v>765</v>
      </c>
      <c r="R355" s="32" t="str">
        <f>LEFT(Table2[[#This Row],[Full Name2]], 3)</f>
        <v>Lar</v>
      </c>
      <c r="S355" s="7" t="str">
        <f>RIGHT(Table2[[#This Row],[Full Name2]],3)</f>
        <v>lds</v>
      </c>
      <c r="T355" s="7" t="str">
        <f>MID(Table2[[#This Row],[Full Name2]],3,3)</f>
        <v>rry</v>
      </c>
      <c r="U355" s="7" t="str">
        <f>CONCATENATE(Table2[[#This Row],[Full Name2]]," - ",Table2[[#This Row],[Department]])</f>
        <v>Larry Fields - Women</v>
      </c>
      <c r="V355" s="7" t="str">
        <f>_xlfn.TEXTJOIN(",",TRUE,Table2[[#This Row],[LEFT]],Table2[[#This Row],[MID]],Table2[[#This Row],[RIGHT]])</f>
        <v>Lar,rry,lds</v>
      </c>
      <c r="W355" s="7" t="str">
        <f>UPPER(Table2[[#This Row],[MID]])</f>
        <v>RRY</v>
      </c>
      <c r="X355" s="7" t="str">
        <f>LOWER(Table2[[#This Row],[Full Name2]])</f>
        <v>larry fields</v>
      </c>
      <c r="Y355" s="7" t="str">
        <f>PROPER(Table2[[#This Row],[LOWER]])</f>
        <v>Larry Fields</v>
      </c>
      <c r="Z355" s="7" t="str">
        <f>TRIM(Table2[[#This Row],[City]])</f>
        <v>Port Said</v>
      </c>
      <c r="AA355" s="8">
        <f>LEN(Table2[[#This Row],[PROPER]])</f>
        <v>12</v>
      </c>
      <c r="AB355" s="5">
        <f t="shared" ca="1" si="15"/>
        <v>45776</v>
      </c>
      <c r="AC355" s="5">
        <f t="shared" si="16"/>
        <v>45521</v>
      </c>
      <c r="AD355" s="25">
        <f t="shared" ca="1" si="17"/>
        <v>45776.278505671296</v>
      </c>
      <c r="AE355" s="26">
        <f>EOMONTH(Table2[[#This Row],[Date]],1)</f>
        <v>45565</v>
      </c>
      <c r="AF355" s="11">
        <f>DATEDIF(Table2[[#This Row],[Date]],Table2[[#This Row],[EOMONTH]], "d")</f>
        <v>44</v>
      </c>
      <c r="AH355">
        <v>17</v>
      </c>
      <c r="AI355">
        <v>8</v>
      </c>
      <c r="AJ355">
        <v>2024</v>
      </c>
    </row>
    <row r="356" spans="1:36" ht="33.75" customHeight="1" x14ac:dyDescent="0.3">
      <c r="A356" s="17" t="s">
        <v>766</v>
      </c>
      <c r="B356" s="26">
        <v>45544</v>
      </c>
      <c r="C356" s="5" t="s">
        <v>4</v>
      </c>
      <c r="D356" s="6" t="s">
        <v>767</v>
      </c>
      <c r="E356" s="7">
        <v>58</v>
      </c>
      <c r="F356" s="7" t="s">
        <v>29</v>
      </c>
      <c r="G356" s="7" t="s">
        <v>70</v>
      </c>
      <c r="H356" s="7" t="s">
        <v>100</v>
      </c>
      <c r="I356" s="7" t="str">
        <f>VLOOKUP(Table2[[#This Row],[Product]],Table4[#All],2,0)</f>
        <v>Formal Wear</v>
      </c>
      <c r="J356" s="7">
        <v>3</v>
      </c>
      <c r="K356" s="7">
        <v>1041</v>
      </c>
      <c r="L356" s="7">
        <v>0</v>
      </c>
      <c r="M356" s="7" t="s">
        <v>47</v>
      </c>
      <c r="N356" s="8" t="s">
        <v>40</v>
      </c>
      <c r="O356" s="4" t="str">
        <f>HLOOKUP(Table2[[#This Row],[Product]],lookUp!$A$20:$K$21,2,0)</f>
        <v>Formal Wear</v>
      </c>
      <c r="P356" s="8" t="str">
        <f>_xlfn.XLOOKUP(Table2[[#This Row],[Product]],Table4[Product],Table4[Category])</f>
        <v>Formal Wear</v>
      </c>
      <c r="Q356" s="6" t="s">
        <v>767</v>
      </c>
      <c r="R356" s="32" t="str">
        <f>LEFT(Table2[[#This Row],[Full Name2]], 3)</f>
        <v>Jes</v>
      </c>
      <c r="S356" s="7" t="str">
        <f>RIGHT(Table2[[#This Row],[Full Name2]],3)</f>
        <v>rez</v>
      </c>
      <c r="T356" s="7" t="str">
        <f>MID(Table2[[#This Row],[Full Name2]],3,3)</f>
        <v>ssi</v>
      </c>
      <c r="U356" s="7" t="str">
        <f>CONCATENATE(Table2[[#This Row],[Full Name2]]," - ",Table2[[#This Row],[Department]])</f>
        <v>Jessica Perez - Women</v>
      </c>
      <c r="V356" s="7" t="str">
        <f>_xlfn.TEXTJOIN(",",TRUE,Table2[[#This Row],[LEFT]],Table2[[#This Row],[MID]],Table2[[#This Row],[RIGHT]])</f>
        <v>Jes,ssi,rez</v>
      </c>
      <c r="W356" s="7" t="str">
        <f>UPPER(Table2[[#This Row],[MID]])</f>
        <v>SSI</v>
      </c>
      <c r="X356" s="7" t="str">
        <f>LOWER(Table2[[#This Row],[Full Name2]])</f>
        <v>jessica perez</v>
      </c>
      <c r="Y356" s="7" t="str">
        <f>PROPER(Table2[[#This Row],[LOWER]])</f>
        <v>Jessica Perez</v>
      </c>
      <c r="Z356" s="7" t="str">
        <f>TRIM(Table2[[#This Row],[City]])</f>
        <v>Luxor</v>
      </c>
      <c r="AA356" s="8">
        <f>LEN(Table2[[#This Row],[PROPER]])</f>
        <v>13</v>
      </c>
      <c r="AB356" s="5">
        <f t="shared" ca="1" si="15"/>
        <v>45776</v>
      </c>
      <c r="AC356" s="5">
        <f t="shared" si="16"/>
        <v>45544</v>
      </c>
      <c r="AD356" s="25">
        <f t="shared" ca="1" si="17"/>
        <v>45776.278505671296</v>
      </c>
      <c r="AE356" s="26">
        <f>EOMONTH(Table2[[#This Row],[Date]],1)</f>
        <v>45596</v>
      </c>
      <c r="AF356" s="11">
        <f>DATEDIF(Table2[[#This Row],[Date]],Table2[[#This Row],[EOMONTH]], "d")</f>
        <v>52</v>
      </c>
      <c r="AH356">
        <v>9</v>
      </c>
      <c r="AI356">
        <v>9</v>
      </c>
      <c r="AJ356">
        <v>2024</v>
      </c>
    </row>
    <row r="357" spans="1:36" ht="33.75" customHeight="1" x14ac:dyDescent="0.3">
      <c r="A357" s="17" t="s">
        <v>768</v>
      </c>
      <c r="B357" s="26">
        <v>45559</v>
      </c>
      <c r="C357" s="5" t="s">
        <v>2</v>
      </c>
      <c r="D357" s="6" t="s">
        <v>769</v>
      </c>
      <c r="E357" s="7">
        <v>60</v>
      </c>
      <c r="F357" s="7" t="s">
        <v>29</v>
      </c>
      <c r="G357" s="7" t="s">
        <v>70</v>
      </c>
      <c r="H357" s="7" t="s">
        <v>45</v>
      </c>
      <c r="I357" s="7" t="str">
        <f>VLOOKUP(Table2[[#This Row],[Product]],Table4[#All],2,0)</f>
        <v>Sportswear</v>
      </c>
      <c r="J357" s="7">
        <v>2</v>
      </c>
      <c r="K357" s="7">
        <v>683</v>
      </c>
      <c r="L357" s="7">
        <v>0.15</v>
      </c>
      <c r="M357" s="7" t="s">
        <v>33</v>
      </c>
      <c r="N357" s="8" t="s">
        <v>34</v>
      </c>
      <c r="O357" s="4" t="str">
        <f>HLOOKUP(Table2[[#This Row],[Product]],lookUp!$A$20:$K$21,2,0)</f>
        <v>Sportswear</v>
      </c>
      <c r="P357" s="8" t="str">
        <f>_xlfn.XLOOKUP(Table2[[#This Row],[Product]],Table4[Product],Table4[Category])</f>
        <v>Sportswear</v>
      </c>
      <c r="Q357" s="6" t="s">
        <v>769</v>
      </c>
      <c r="R357" s="32" t="str">
        <f>LEFT(Table2[[#This Row],[Full Name2]], 3)</f>
        <v>Deb</v>
      </c>
      <c r="S357" s="7" t="str">
        <f>RIGHT(Table2[[#This Row],[Full Name2]],3)</f>
        <v>pez</v>
      </c>
      <c r="T357" s="7" t="str">
        <f>MID(Table2[[#This Row],[Full Name2]],3,3)</f>
        <v>bor</v>
      </c>
      <c r="U357" s="7" t="str">
        <f>CONCATENATE(Table2[[#This Row],[Full Name2]]," - ",Table2[[#This Row],[Department]])</f>
        <v>Deborah Lopez - Men</v>
      </c>
      <c r="V357" s="7" t="str">
        <f>_xlfn.TEXTJOIN(",",TRUE,Table2[[#This Row],[LEFT]],Table2[[#This Row],[MID]],Table2[[#This Row],[RIGHT]])</f>
        <v>Deb,bor,pez</v>
      </c>
      <c r="W357" s="7" t="str">
        <f>UPPER(Table2[[#This Row],[MID]])</f>
        <v>BOR</v>
      </c>
      <c r="X357" s="7" t="str">
        <f>LOWER(Table2[[#This Row],[Full Name2]])</f>
        <v>deborah lopez</v>
      </c>
      <c r="Y357" s="7" t="str">
        <f>PROPER(Table2[[#This Row],[LOWER]])</f>
        <v>Deborah Lopez</v>
      </c>
      <c r="Z357" s="7" t="str">
        <f>TRIM(Table2[[#This Row],[City]])</f>
        <v>Luxor</v>
      </c>
      <c r="AA357" s="8">
        <f>LEN(Table2[[#This Row],[PROPER]])</f>
        <v>13</v>
      </c>
      <c r="AB357" s="5">
        <f t="shared" ca="1" si="15"/>
        <v>45776</v>
      </c>
      <c r="AC357" s="5">
        <f t="shared" si="16"/>
        <v>45559</v>
      </c>
      <c r="AD357" s="25">
        <f t="shared" ca="1" si="17"/>
        <v>45776.278505671296</v>
      </c>
      <c r="AE357" s="26">
        <f>EOMONTH(Table2[[#This Row],[Date]],1)</f>
        <v>45596</v>
      </c>
      <c r="AF357" s="11">
        <f>DATEDIF(Table2[[#This Row],[Date]],Table2[[#This Row],[EOMONTH]], "d")</f>
        <v>37</v>
      </c>
      <c r="AH357">
        <v>24</v>
      </c>
      <c r="AI357">
        <v>9</v>
      </c>
      <c r="AJ357">
        <v>2024</v>
      </c>
    </row>
    <row r="358" spans="1:36" ht="33.75" customHeight="1" x14ac:dyDescent="0.3">
      <c r="A358" s="17" t="s">
        <v>770</v>
      </c>
      <c r="B358" s="26">
        <v>45602</v>
      </c>
      <c r="C358" s="5" t="s">
        <v>3</v>
      </c>
      <c r="D358" s="6" t="s">
        <v>771</v>
      </c>
      <c r="E358" s="7">
        <v>38</v>
      </c>
      <c r="F358" s="7" t="s">
        <v>43</v>
      </c>
      <c r="G358" s="7" t="s">
        <v>64</v>
      </c>
      <c r="H358" s="7" t="s">
        <v>45</v>
      </c>
      <c r="I358" s="7" t="str">
        <f>VLOOKUP(Table2[[#This Row],[Product]],Table4[#All],2,0)</f>
        <v>Sportswear</v>
      </c>
      <c r="J358" s="7">
        <v>5</v>
      </c>
      <c r="K358" s="7">
        <v>918</v>
      </c>
      <c r="L358" s="7">
        <v>0.2</v>
      </c>
      <c r="M358" s="7" t="s">
        <v>47</v>
      </c>
      <c r="N358" s="8" t="s">
        <v>48</v>
      </c>
      <c r="O358" s="4" t="str">
        <f>HLOOKUP(Table2[[#This Row],[Product]],lookUp!$A$20:$K$21,2,0)</f>
        <v>Sportswear</v>
      </c>
      <c r="P358" s="8" t="str">
        <f>_xlfn.XLOOKUP(Table2[[#This Row],[Product]],Table4[Product],Table4[Category])</f>
        <v>Sportswear</v>
      </c>
      <c r="Q358" s="6" t="s">
        <v>771</v>
      </c>
      <c r="R358" s="32" t="str">
        <f>LEFT(Table2[[#This Row],[Full Name2]], 3)</f>
        <v>Mau</v>
      </c>
      <c r="S358" s="7" t="str">
        <f>RIGHT(Table2[[#This Row],[Full Name2]],3)</f>
        <v>ods</v>
      </c>
      <c r="T358" s="7" t="str">
        <f>MID(Table2[[#This Row],[Full Name2]],3,3)</f>
        <v>ure</v>
      </c>
      <c r="U358" s="7" t="str">
        <f>CONCATENATE(Table2[[#This Row],[Full Name2]]," - ",Table2[[#This Row],[Department]])</f>
        <v>Maureen Woods - Kids</v>
      </c>
      <c r="V358" s="7" t="str">
        <f>_xlfn.TEXTJOIN(",",TRUE,Table2[[#This Row],[LEFT]],Table2[[#This Row],[MID]],Table2[[#This Row],[RIGHT]])</f>
        <v>Mau,ure,ods</v>
      </c>
      <c r="W358" s="7" t="str">
        <f>UPPER(Table2[[#This Row],[MID]])</f>
        <v>URE</v>
      </c>
      <c r="X358" s="7" t="str">
        <f>LOWER(Table2[[#This Row],[Full Name2]])</f>
        <v>maureen woods</v>
      </c>
      <c r="Y358" s="7" t="str">
        <f>PROPER(Table2[[#This Row],[LOWER]])</f>
        <v>Maureen Woods</v>
      </c>
      <c r="Z358" s="7" t="str">
        <f>TRIM(Table2[[#This Row],[City]])</f>
        <v>Cairo</v>
      </c>
      <c r="AA358" s="8">
        <f>LEN(Table2[[#This Row],[PROPER]])</f>
        <v>13</v>
      </c>
      <c r="AB358" s="5">
        <f t="shared" ca="1" si="15"/>
        <v>45776</v>
      </c>
      <c r="AC358" s="5">
        <f t="shared" si="16"/>
        <v>45602</v>
      </c>
      <c r="AD358" s="25">
        <f t="shared" ca="1" si="17"/>
        <v>45776.278505671296</v>
      </c>
      <c r="AE358" s="26">
        <f>EOMONTH(Table2[[#This Row],[Date]],1)</f>
        <v>45657</v>
      </c>
      <c r="AF358" s="11">
        <f>DATEDIF(Table2[[#This Row],[Date]],Table2[[#This Row],[EOMONTH]], "d")</f>
        <v>55</v>
      </c>
      <c r="AH358">
        <v>6</v>
      </c>
      <c r="AI358">
        <v>11</v>
      </c>
      <c r="AJ358">
        <v>2024</v>
      </c>
    </row>
    <row r="359" spans="1:36" ht="33.75" customHeight="1" x14ac:dyDescent="0.3">
      <c r="A359" s="17" t="s">
        <v>772</v>
      </c>
      <c r="B359" s="26">
        <v>45358</v>
      </c>
      <c r="C359" s="5" t="s">
        <v>6</v>
      </c>
      <c r="D359" s="6" t="s">
        <v>773</v>
      </c>
      <c r="E359" s="7">
        <v>37</v>
      </c>
      <c r="F359" s="7" t="s">
        <v>43</v>
      </c>
      <c r="G359" s="7" t="s">
        <v>70</v>
      </c>
      <c r="H359" s="7" t="s">
        <v>45</v>
      </c>
      <c r="I359" s="7" t="str">
        <f>VLOOKUP(Table2[[#This Row],[Product]],Table4[#All],2,0)</f>
        <v>Sportswear</v>
      </c>
      <c r="J359" s="7">
        <v>3</v>
      </c>
      <c r="K359" s="7">
        <v>1180</v>
      </c>
      <c r="L359" s="7">
        <v>0.15</v>
      </c>
      <c r="M359" s="7" t="s">
        <v>47</v>
      </c>
      <c r="N359" s="8" t="s">
        <v>40</v>
      </c>
      <c r="O359" s="4" t="str">
        <f>HLOOKUP(Table2[[#This Row],[Product]],lookUp!$A$20:$K$21,2,0)</f>
        <v>Sportswear</v>
      </c>
      <c r="P359" s="8" t="str">
        <f>_xlfn.XLOOKUP(Table2[[#This Row],[Product]],Table4[Product],Table4[Category])</f>
        <v>Sportswear</v>
      </c>
      <c r="Q359" s="6" t="s">
        <v>773</v>
      </c>
      <c r="R359" s="32" t="str">
        <f>LEFT(Table2[[#This Row],[Full Name2]], 3)</f>
        <v>Don</v>
      </c>
      <c r="S359" s="7" t="str">
        <f>RIGHT(Table2[[#This Row],[Full Name2]],3)</f>
        <v>own</v>
      </c>
      <c r="T359" s="7" t="str">
        <f>MID(Table2[[#This Row],[Full Name2]],3,3)</f>
        <v>nal</v>
      </c>
      <c r="U359" s="7" t="str">
        <f>CONCATENATE(Table2[[#This Row],[Full Name2]]," - ",Table2[[#This Row],[Department]])</f>
        <v>Donald Brown - Women</v>
      </c>
      <c r="V359" s="7" t="str">
        <f>_xlfn.TEXTJOIN(",",TRUE,Table2[[#This Row],[LEFT]],Table2[[#This Row],[MID]],Table2[[#This Row],[RIGHT]])</f>
        <v>Don,nal,own</v>
      </c>
      <c r="W359" s="7" t="str">
        <f>UPPER(Table2[[#This Row],[MID]])</f>
        <v>NAL</v>
      </c>
      <c r="X359" s="7" t="str">
        <f>LOWER(Table2[[#This Row],[Full Name2]])</f>
        <v>donald brown</v>
      </c>
      <c r="Y359" s="7" t="str">
        <f>PROPER(Table2[[#This Row],[LOWER]])</f>
        <v>Donald Brown</v>
      </c>
      <c r="Z359" s="7" t="str">
        <f>TRIM(Table2[[#This Row],[City]])</f>
        <v>Luxor</v>
      </c>
      <c r="AA359" s="8">
        <f>LEN(Table2[[#This Row],[PROPER]])</f>
        <v>12</v>
      </c>
      <c r="AB359" s="5">
        <f t="shared" ca="1" si="15"/>
        <v>45776</v>
      </c>
      <c r="AC359" s="5">
        <f t="shared" si="16"/>
        <v>45358</v>
      </c>
      <c r="AD359" s="25">
        <f t="shared" ca="1" si="17"/>
        <v>45776.278505671296</v>
      </c>
      <c r="AE359" s="26">
        <f>EOMONTH(Table2[[#This Row],[Date]],1)</f>
        <v>45412</v>
      </c>
      <c r="AF359" s="11">
        <f>DATEDIF(Table2[[#This Row],[Date]],Table2[[#This Row],[EOMONTH]], "d")</f>
        <v>54</v>
      </c>
      <c r="AH359">
        <v>7</v>
      </c>
      <c r="AI359">
        <v>3</v>
      </c>
      <c r="AJ359">
        <v>2024</v>
      </c>
    </row>
    <row r="360" spans="1:36" ht="33.75" customHeight="1" x14ac:dyDescent="0.3">
      <c r="A360" s="17" t="s">
        <v>774</v>
      </c>
      <c r="B360" s="26">
        <v>45401</v>
      </c>
      <c r="C360" s="5" t="s">
        <v>0</v>
      </c>
      <c r="D360" s="6" t="s">
        <v>775</v>
      </c>
      <c r="E360" s="7">
        <v>30</v>
      </c>
      <c r="F360" s="7" t="s">
        <v>43</v>
      </c>
      <c r="G360" s="7" t="s">
        <v>73</v>
      </c>
      <c r="H360" s="7" t="s">
        <v>61</v>
      </c>
      <c r="I360" s="7" t="str">
        <f>VLOOKUP(Table2[[#This Row],[Product]],Table4[#All],2,0)</f>
        <v>Casual Wear</v>
      </c>
      <c r="J360" s="7">
        <v>2</v>
      </c>
      <c r="K360" s="7">
        <v>179</v>
      </c>
      <c r="L360" s="7">
        <v>0.2</v>
      </c>
      <c r="M360" s="7" t="s">
        <v>57</v>
      </c>
      <c r="N360" s="8" t="s">
        <v>40</v>
      </c>
      <c r="O360" s="4" t="str">
        <f>HLOOKUP(Table2[[#This Row],[Product]],lookUp!$A$20:$K$21,2,0)</f>
        <v>Casual Wear</v>
      </c>
      <c r="P360" s="8" t="str">
        <f>_xlfn.XLOOKUP(Table2[[#This Row],[Product]],Table4[Product],Table4[Category])</f>
        <v>Casual Wear</v>
      </c>
      <c r="Q360" s="6" t="s">
        <v>775</v>
      </c>
      <c r="R360" s="32" t="str">
        <f>LEFT(Table2[[#This Row],[Full Name2]], 3)</f>
        <v>Eva</v>
      </c>
      <c r="S360" s="7" t="str">
        <f>RIGHT(Table2[[#This Row],[Full Name2]],3)</f>
        <v>ves</v>
      </c>
      <c r="T360" s="7" t="str">
        <f>MID(Table2[[#This Row],[Full Name2]],3,3)</f>
        <v xml:space="preserve">an </v>
      </c>
      <c r="U360" s="7" t="str">
        <f>CONCATENATE(Table2[[#This Row],[Full Name2]]," - ",Table2[[#This Row],[Department]])</f>
        <v>Evan Reeves - Women</v>
      </c>
      <c r="V360" s="7" t="str">
        <f>_xlfn.TEXTJOIN(",",TRUE,Table2[[#This Row],[LEFT]],Table2[[#This Row],[MID]],Table2[[#This Row],[RIGHT]])</f>
        <v>Eva,an ,ves</v>
      </c>
      <c r="W360" s="7" t="str">
        <f>UPPER(Table2[[#This Row],[MID]])</f>
        <v xml:space="preserve">AN </v>
      </c>
      <c r="X360" s="7" t="str">
        <f>LOWER(Table2[[#This Row],[Full Name2]])</f>
        <v>evan reeves</v>
      </c>
      <c r="Y360" s="7" t="str">
        <f>PROPER(Table2[[#This Row],[LOWER]])</f>
        <v>Evan Reeves</v>
      </c>
      <c r="Z360" s="7" t="str">
        <f>TRIM(Table2[[#This Row],[City]])</f>
        <v>Tanta</v>
      </c>
      <c r="AA360" s="8">
        <f>LEN(Table2[[#This Row],[PROPER]])</f>
        <v>11</v>
      </c>
      <c r="AB360" s="5">
        <f t="shared" ca="1" si="15"/>
        <v>45776</v>
      </c>
      <c r="AC360" s="5">
        <f t="shared" si="16"/>
        <v>45401</v>
      </c>
      <c r="AD360" s="25">
        <f t="shared" ca="1" si="17"/>
        <v>45776.278505671296</v>
      </c>
      <c r="AE360" s="26">
        <f>EOMONTH(Table2[[#This Row],[Date]],1)</f>
        <v>45443</v>
      </c>
      <c r="AF360" s="11">
        <f>DATEDIF(Table2[[#This Row],[Date]],Table2[[#This Row],[EOMONTH]], "d")</f>
        <v>42</v>
      </c>
      <c r="AH360">
        <v>19</v>
      </c>
      <c r="AI360">
        <v>4</v>
      </c>
      <c r="AJ360">
        <v>2024</v>
      </c>
    </row>
    <row r="361" spans="1:36" ht="33.75" customHeight="1" x14ac:dyDescent="0.3">
      <c r="A361" s="17" t="s">
        <v>776</v>
      </c>
      <c r="B361" s="26">
        <v>45469</v>
      </c>
      <c r="C361" s="5" t="s">
        <v>3</v>
      </c>
      <c r="D361" s="6" t="s">
        <v>777</v>
      </c>
      <c r="E361" s="7">
        <v>47</v>
      </c>
      <c r="F361" s="7" t="s">
        <v>29</v>
      </c>
      <c r="G361" s="7" t="s">
        <v>64</v>
      </c>
      <c r="H361" s="7" t="s">
        <v>51</v>
      </c>
      <c r="I361" s="7" t="str">
        <f>VLOOKUP(Table2[[#This Row],[Product]],Table4[#All],2,0)</f>
        <v>Formal Wear</v>
      </c>
      <c r="J361" s="7">
        <v>3</v>
      </c>
      <c r="K361" s="7">
        <v>404</v>
      </c>
      <c r="L361" s="7">
        <v>0.2</v>
      </c>
      <c r="M361" s="7" t="s">
        <v>33</v>
      </c>
      <c r="N361" s="8" t="s">
        <v>34</v>
      </c>
      <c r="O361" s="4" t="str">
        <f>HLOOKUP(Table2[[#This Row],[Product]],lookUp!$A$20:$K$21,2,0)</f>
        <v>Formal Wear</v>
      </c>
      <c r="P361" s="8" t="str">
        <f>_xlfn.XLOOKUP(Table2[[#This Row],[Product]],Table4[Product],Table4[Category])</f>
        <v>Formal Wear</v>
      </c>
      <c r="Q361" s="6" t="s">
        <v>777</v>
      </c>
      <c r="R361" s="32" t="str">
        <f>LEFT(Table2[[#This Row],[Full Name2]], 3)</f>
        <v>Jen</v>
      </c>
      <c r="S361" s="7" t="str">
        <f>RIGHT(Table2[[#This Row],[Full Name2]],3)</f>
        <v>ens</v>
      </c>
      <c r="T361" s="7" t="str">
        <f>MID(Table2[[#This Row],[Full Name2]],3,3)</f>
        <v>nni</v>
      </c>
      <c r="U361" s="7" t="str">
        <f>CONCATENATE(Table2[[#This Row],[Full Name2]]," - ",Table2[[#This Row],[Department]])</f>
        <v>Jennifer Stephens - Men</v>
      </c>
      <c r="V361" s="7" t="str">
        <f>_xlfn.TEXTJOIN(",",TRUE,Table2[[#This Row],[LEFT]],Table2[[#This Row],[MID]],Table2[[#This Row],[RIGHT]])</f>
        <v>Jen,nni,ens</v>
      </c>
      <c r="W361" s="7" t="str">
        <f>UPPER(Table2[[#This Row],[MID]])</f>
        <v>NNI</v>
      </c>
      <c r="X361" s="7" t="str">
        <f>LOWER(Table2[[#This Row],[Full Name2]])</f>
        <v>jennifer stephens</v>
      </c>
      <c r="Y361" s="7" t="str">
        <f>PROPER(Table2[[#This Row],[LOWER]])</f>
        <v>Jennifer Stephens</v>
      </c>
      <c r="Z361" s="7" t="str">
        <f>TRIM(Table2[[#This Row],[City]])</f>
        <v>Cairo</v>
      </c>
      <c r="AA361" s="8">
        <f>LEN(Table2[[#This Row],[PROPER]])</f>
        <v>17</v>
      </c>
      <c r="AB361" s="5">
        <f t="shared" ca="1" si="15"/>
        <v>45776</v>
      </c>
      <c r="AC361" s="5">
        <f t="shared" si="16"/>
        <v>45469</v>
      </c>
      <c r="AD361" s="25">
        <f t="shared" ca="1" si="17"/>
        <v>45776.278505671296</v>
      </c>
      <c r="AE361" s="26">
        <f>EOMONTH(Table2[[#This Row],[Date]],1)</f>
        <v>45504</v>
      </c>
      <c r="AF361" s="11">
        <f>DATEDIF(Table2[[#This Row],[Date]],Table2[[#This Row],[EOMONTH]], "d")</f>
        <v>35</v>
      </c>
      <c r="AH361">
        <v>26</v>
      </c>
      <c r="AI361">
        <v>6</v>
      </c>
      <c r="AJ361">
        <v>2024</v>
      </c>
    </row>
    <row r="362" spans="1:36" ht="33.75" customHeight="1" x14ac:dyDescent="0.3">
      <c r="A362" s="17" t="s">
        <v>778</v>
      </c>
      <c r="B362" s="26">
        <v>45388</v>
      </c>
      <c r="C362" s="5" t="s">
        <v>5</v>
      </c>
      <c r="D362" s="6" t="s">
        <v>779</v>
      </c>
      <c r="E362" s="7">
        <v>19</v>
      </c>
      <c r="F362" s="7" t="s">
        <v>43</v>
      </c>
      <c r="G362" s="7" t="s">
        <v>60</v>
      </c>
      <c r="H362" s="7" t="s">
        <v>55</v>
      </c>
      <c r="I362" s="7" t="str">
        <f>VLOOKUP(Table2[[#This Row],[Product]],Table4[#All],2,0)</f>
        <v>Summer Wear</v>
      </c>
      <c r="J362" s="7">
        <v>4</v>
      </c>
      <c r="K362" s="7">
        <v>297</v>
      </c>
      <c r="L362" s="7">
        <v>0.15</v>
      </c>
      <c r="M362" s="7" t="s">
        <v>57</v>
      </c>
      <c r="N362" s="8" t="s">
        <v>40</v>
      </c>
      <c r="O362" s="4" t="str">
        <f>HLOOKUP(Table2[[#This Row],[Product]],lookUp!$A$20:$K$21,2,0)</f>
        <v>Summer Wear</v>
      </c>
      <c r="P362" s="8" t="str">
        <f>_xlfn.XLOOKUP(Table2[[#This Row],[Product]],Table4[Product],Table4[Category])</f>
        <v>Summer Wear</v>
      </c>
      <c r="Q362" s="6" t="s">
        <v>779</v>
      </c>
      <c r="R362" s="32" t="str">
        <f>LEFT(Table2[[#This Row],[Full Name2]], 3)</f>
        <v>Dam</v>
      </c>
      <c r="S362" s="7" t="str">
        <f>RIGHT(Table2[[#This Row],[Full Name2]],3)</f>
        <v>lch</v>
      </c>
      <c r="T362" s="7" t="str">
        <f>MID(Table2[[#This Row],[Full Name2]],3,3)</f>
        <v>mon</v>
      </c>
      <c r="U362" s="7" t="str">
        <f>CONCATENATE(Table2[[#This Row],[Full Name2]]," - ",Table2[[#This Row],[Department]])</f>
        <v>Damon Welch - Women</v>
      </c>
      <c r="V362" s="7" t="str">
        <f>_xlfn.TEXTJOIN(",",TRUE,Table2[[#This Row],[LEFT]],Table2[[#This Row],[MID]],Table2[[#This Row],[RIGHT]])</f>
        <v>Dam,mon,lch</v>
      </c>
      <c r="W362" s="7" t="str">
        <f>UPPER(Table2[[#This Row],[MID]])</f>
        <v>MON</v>
      </c>
      <c r="X362" s="7" t="str">
        <f>LOWER(Table2[[#This Row],[Full Name2]])</f>
        <v>damon welch</v>
      </c>
      <c r="Y362" s="7" t="str">
        <f>PROPER(Table2[[#This Row],[LOWER]])</f>
        <v>Damon Welch</v>
      </c>
      <c r="Z362" s="7" t="str">
        <f>TRIM(Table2[[#This Row],[City]])</f>
        <v>Port Said</v>
      </c>
      <c r="AA362" s="8">
        <f>LEN(Table2[[#This Row],[PROPER]])</f>
        <v>11</v>
      </c>
      <c r="AB362" s="5">
        <f t="shared" ca="1" si="15"/>
        <v>45776</v>
      </c>
      <c r="AC362" s="5">
        <f t="shared" si="16"/>
        <v>45388</v>
      </c>
      <c r="AD362" s="25">
        <f t="shared" ca="1" si="17"/>
        <v>45776.278505671296</v>
      </c>
      <c r="AE362" s="26">
        <f>EOMONTH(Table2[[#This Row],[Date]],1)</f>
        <v>45443</v>
      </c>
      <c r="AF362" s="11">
        <f>DATEDIF(Table2[[#This Row],[Date]],Table2[[#This Row],[EOMONTH]], "d")</f>
        <v>55</v>
      </c>
      <c r="AH362">
        <v>6</v>
      </c>
      <c r="AI362">
        <v>4</v>
      </c>
      <c r="AJ362">
        <v>2024</v>
      </c>
    </row>
    <row r="363" spans="1:36" ht="33.75" customHeight="1" x14ac:dyDescent="0.3">
      <c r="A363" s="17" t="s">
        <v>780</v>
      </c>
      <c r="B363" s="26">
        <v>45662</v>
      </c>
      <c r="C363" s="5" t="s">
        <v>1</v>
      </c>
      <c r="D363" s="6" t="s">
        <v>781</v>
      </c>
      <c r="E363" s="7">
        <v>21</v>
      </c>
      <c r="F363" s="7" t="s">
        <v>29</v>
      </c>
      <c r="G363" s="7" t="s">
        <v>64</v>
      </c>
      <c r="H363" s="7" t="s">
        <v>74</v>
      </c>
      <c r="I363" s="7" t="str">
        <f>VLOOKUP(Table2[[#This Row],[Product]],Table4[#All],2,0)</f>
        <v>Formal Wear</v>
      </c>
      <c r="J363" s="7">
        <v>2</v>
      </c>
      <c r="K363" s="7">
        <v>1152</v>
      </c>
      <c r="L363" s="7">
        <v>0</v>
      </c>
      <c r="M363" s="7" t="s">
        <v>47</v>
      </c>
      <c r="N363" s="8" t="s">
        <v>48</v>
      </c>
      <c r="O363" s="4" t="str">
        <f>HLOOKUP(Table2[[#This Row],[Product]],lookUp!$A$20:$K$21,2,0)</f>
        <v>Formal Wear</v>
      </c>
      <c r="P363" s="8" t="str">
        <f>_xlfn.XLOOKUP(Table2[[#This Row],[Product]],Table4[Product],Table4[Category])</f>
        <v>Formal Wear</v>
      </c>
      <c r="Q363" s="6" t="s">
        <v>781</v>
      </c>
      <c r="R363" s="32" t="str">
        <f>LEFT(Table2[[#This Row],[Full Name2]], 3)</f>
        <v>Dan</v>
      </c>
      <c r="S363" s="7" t="str">
        <f>RIGHT(Table2[[#This Row],[Full Name2]],3)</f>
        <v>ong</v>
      </c>
      <c r="T363" s="7" t="str">
        <f>MID(Table2[[#This Row],[Full Name2]],3,3)</f>
        <v>nie</v>
      </c>
      <c r="U363" s="7" t="str">
        <f>CONCATENATE(Table2[[#This Row],[Full Name2]]," - ",Table2[[#This Row],[Department]])</f>
        <v>Danielle Long - Kids</v>
      </c>
      <c r="V363" s="7" t="str">
        <f>_xlfn.TEXTJOIN(",",TRUE,Table2[[#This Row],[LEFT]],Table2[[#This Row],[MID]],Table2[[#This Row],[RIGHT]])</f>
        <v>Dan,nie,ong</v>
      </c>
      <c r="W363" s="7" t="str">
        <f>UPPER(Table2[[#This Row],[MID]])</f>
        <v>NIE</v>
      </c>
      <c r="X363" s="7" t="str">
        <f>LOWER(Table2[[#This Row],[Full Name2]])</f>
        <v>danielle long</v>
      </c>
      <c r="Y363" s="7" t="str">
        <f>PROPER(Table2[[#This Row],[LOWER]])</f>
        <v>Danielle Long</v>
      </c>
      <c r="Z363" s="7" t="str">
        <f>TRIM(Table2[[#This Row],[City]])</f>
        <v>Cairo</v>
      </c>
      <c r="AA363" s="8">
        <f>LEN(Table2[[#This Row],[PROPER]])</f>
        <v>13</v>
      </c>
      <c r="AB363" s="5">
        <f t="shared" ca="1" si="15"/>
        <v>45776</v>
      </c>
      <c r="AC363" s="5">
        <f t="shared" si="16"/>
        <v>45662</v>
      </c>
      <c r="AD363" s="25">
        <f t="shared" ca="1" si="17"/>
        <v>45776.278505671296</v>
      </c>
      <c r="AE363" s="26">
        <f>EOMONTH(Table2[[#This Row],[Date]],1)</f>
        <v>45716</v>
      </c>
      <c r="AF363" s="11">
        <f>DATEDIF(Table2[[#This Row],[Date]],Table2[[#This Row],[EOMONTH]], "d")</f>
        <v>54</v>
      </c>
      <c r="AH363">
        <v>5</v>
      </c>
      <c r="AI363">
        <v>1</v>
      </c>
      <c r="AJ363">
        <v>2025</v>
      </c>
    </row>
    <row r="364" spans="1:36" ht="33.75" customHeight="1" x14ac:dyDescent="0.3">
      <c r="A364" s="17" t="s">
        <v>782</v>
      </c>
      <c r="B364" s="26">
        <v>45470</v>
      </c>
      <c r="C364" s="5" t="s">
        <v>6</v>
      </c>
      <c r="D364" s="6" t="s">
        <v>783</v>
      </c>
      <c r="E364" s="7">
        <v>41</v>
      </c>
      <c r="F364" s="7" t="s">
        <v>29</v>
      </c>
      <c r="G364" s="7" t="s">
        <v>37</v>
      </c>
      <c r="H364" s="7" t="s">
        <v>38</v>
      </c>
      <c r="I364" s="7" t="str">
        <f>VLOOKUP(Table2[[#This Row],[Product]],Table4[#All],2,0)</f>
        <v>Casual Wear</v>
      </c>
      <c r="J364" s="7">
        <v>1</v>
      </c>
      <c r="K364" s="7">
        <v>590</v>
      </c>
      <c r="L364" s="7">
        <v>0</v>
      </c>
      <c r="M364" s="7" t="s">
        <v>33</v>
      </c>
      <c r="N364" s="8" t="s">
        <v>34</v>
      </c>
      <c r="O364" s="4" t="str">
        <f>HLOOKUP(Table2[[#This Row],[Product]],lookUp!$A$20:$K$21,2,0)</f>
        <v>Casual Wear</v>
      </c>
      <c r="P364" s="8" t="str">
        <f>_xlfn.XLOOKUP(Table2[[#This Row],[Product]],Table4[Product],Table4[Category])</f>
        <v>Casual Wear</v>
      </c>
      <c r="Q364" s="6" t="s">
        <v>783</v>
      </c>
      <c r="R364" s="32" t="str">
        <f>LEFT(Table2[[#This Row],[Full Name2]], 3)</f>
        <v>Mar</v>
      </c>
      <c r="S364" s="7" t="str">
        <f>RIGHT(Table2[[#This Row],[Full Name2]],3)</f>
        <v>ard</v>
      </c>
      <c r="T364" s="7" t="str">
        <f>MID(Table2[[#This Row],[Full Name2]],3,3)</f>
        <v>ria</v>
      </c>
      <c r="U364" s="7" t="str">
        <f>CONCATENATE(Table2[[#This Row],[Full Name2]]," - ",Table2[[#This Row],[Department]])</f>
        <v>Mariah Shepard - Men</v>
      </c>
      <c r="V364" s="7" t="str">
        <f>_xlfn.TEXTJOIN(",",TRUE,Table2[[#This Row],[LEFT]],Table2[[#This Row],[MID]],Table2[[#This Row],[RIGHT]])</f>
        <v>Mar,ria,ard</v>
      </c>
      <c r="W364" s="7" t="str">
        <f>UPPER(Table2[[#This Row],[MID]])</f>
        <v>RIA</v>
      </c>
      <c r="X364" s="7" t="str">
        <f>LOWER(Table2[[#This Row],[Full Name2]])</f>
        <v>mariah shepard</v>
      </c>
      <c r="Y364" s="7" t="str">
        <f>PROPER(Table2[[#This Row],[LOWER]])</f>
        <v>Mariah Shepard</v>
      </c>
      <c r="Z364" s="7" t="str">
        <f>TRIM(Table2[[#This Row],[City]])</f>
        <v>Hurghada</v>
      </c>
      <c r="AA364" s="8">
        <f>LEN(Table2[[#This Row],[PROPER]])</f>
        <v>14</v>
      </c>
      <c r="AB364" s="5">
        <f t="shared" ca="1" si="15"/>
        <v>45776</v>
      </c>
      <c r="AC364" s="5">
        <f t="shared" si="16"/>
        <v>45470</v>
      </c>
      <c r="AD364" s="25">
        <f t="shared" ca="1" si="17"/>
        <v>45776.278505671296</v>
      </c>
      <c r="AE364" s="26">
        <f>EOMONTH(Table2[[#This Row],[Date]],1)</f>
        <v>45504</v>
      </c>
      <c r="AF364" s="11">
        <f>DATEDIF(Table2[[#This Row],[Date]],Table2[[#This Row],[EOMONTH]], "d")</f>
        <v>34</v>
      </c>
      <c r="AH364">
        <v>27</v>
      </c>
      <c r="AI364">
        <v>6</v>
      </c>
      <c r="AJ364">
        <v>2024</v>
      </c>
    </row>
    <row r="365" spans="1:36" ht="33.75" customHeight="1" x14ac:dyDescent="0.3">
      <c r="A365" s="17" t="s">
        <v>784</v>
      </c>
      <c r="B365" s="26">
        <v>45667</v>
      </c>
      <c r="C365" s="5" t="s">
        <v>0</v>
      </c>
      <c r="D365" s="6" t="s">
        <v>785</v>
      </c>
      <c r="E365" s="7">
        <v>33</v>
      </c>
      <c r="F365" s="7" t="s">
        <v>43</v>
      </c>
      <c r="G365" s="7" t="s">
        <v>103</v>
      </c>
      <c r="H365" s="7" t="s">
        <v>65</v>
      </c>
      <c r="I365" s="7" t="str">
        <f>VLOOKUP(Table2[[#This Row],[Product]],Table4[#All],2,0)</f>
        <v>Sportswear</v>
      </c>
      <c r="J365" s="7">
        <v>1</v>
      </c>
      <c r="K365" s="7">
        <v>869</v>
      </c>
      <c r="L365" s="7">
        <v>0.15</v>
      </c>
      <c r="M365" s="7" t="s">
        <v>33</v>
      </c>
      <c r="N365" s="8" t="s">
        <v>48</v>
      </c>
      <c r="O365" s="4" t="str">
        <f>HLOOKUP(Table2[[#This Row],[Product]],lookUp!$A$20:$K$21,2,0)</f>
        <v>Sportswear</v>
      </c>
      <c r="P365" s="8" t="str">
        <f>_xlfn.XLOOKUP(Table2[[#This Row],[Product]],Table4[Product],Table4[Category])</f>
        <v>Sportswear</v>
      </c>
      <c r="Q365" s="6" t="s">
        <v>785</v>
      </c>
      <c r="R365" s="32" t="str">
        <f>LEFT(Table2[[#This Row],[Full Name2]], 3)</f>
        <v>Rac</v>
      </c>
      <c r="S365" s="7" t="str">
        <f>RIGHT(Table2[[#This Row],[Full Name2]],3)</f>
        <v>cia</v>
      </c>
      <c r="T365" s="7" t="str">
        <f>MID(Table2[[#This Row],[Full Name2]],3,3)</f>
        <v>che</v>
      </c>
      <c r="U365" s="7" t="str">
        <f>CONCATENATE(Table2[[#This Row],[Full Name2]]," - ",Table2[[#This Row],[Department]])</f>
        <v>Rachel Garcia - Kids</v>
      </c>
      <c r="V365" s="7" t="str">
        <f>_xlfn.TEXTJOIN(",",TRUE,Table2[[#This Row],[LEFT]],Table2[[#This Row],[MID]],Table2[[#This Row],[RIGHT]])</f>
        <v>Rac,che,cia</v>
      </c>
      <c r="W365" s="7" t="str">
        <f>UPPER(Table2[[#This Row],[MID]])</f>
        <v>CHE</v>
      </c>
      <c r="X365" s="7" t="str">
        <f>LOWER(Table2[[#This Row],[Full Name2]])</f>
        <v>rachel garcia</v>
      </c>
      <c r="Y365" s="7" t="str">
        <f>PROPER(Table2[[#This Row],[LOWER]])</f>
        <v>Rachel Garcia</v>
      </c>
      <c r="Z365" s="7" t="str">
        <f>TRIM(Table2[[#This Row],[City]])</f>
        <v>Sharm El-Sheikh</v>
      </c>
      <c r="AA365" s="8">
        <f>LEN(Table2[[#This Row],[PROPER]])</f>
        <v>13</v>
      </c>
      <c r="AB365" s="5">
        <f t="shared" ca="1" si="15"/>
        <v>45776</v>
      </c>
      <c r="AC365" s="5">
        <f t="shared" si="16"/>
        <v>45667</v>
      </c>
      <c r="AD365" s="25">
        <f t="shared" ca="1" si="17"/>
        <v>45776.278505671296</v>
      </c>
      <c r="AE365" s="26">
        <f>EOMONTH(Table2[[#This Row],[Date]],1)</f>
        <v>45716</v>
      </c>
      <c r="AF365" s="11">
        <f>DATEDIF(Table2[[#This Row],[Date]],Table2[[#This Row],[EOMONTH]], "d")</f>
        <v>49</v>
      </c>
      <c r="AH365">
        <v>10</v>
      </c>
      <c r="AI365">
        <v>1</v>
      </c>
      <c r="AJ365">
        <v>2025</v>
      </c>
    </row>
    <row r="366" spans="1:36" ht="33.75" customHeight="1" x14ac:dyDescent="0.3">
      <c r="A366" s="17" t="s">
        <v>786</v>
      </c>
      <c r="B366" s="26">
        <v>45614</v>
      </c>
      <c r="C366" s="5" t="s">
        <v>4</v>
      </c>
      <c r="D366" s="6" t="s">
        <v>787</v>
      </c>
      <c r="E366" s="7">
        <v>23</v>
      </c>
      <c r="F366" s="7" t="s">
        <v>29</v>
      </c>
      <c r="G366" s="7" t="s">
        <v>60</v>
      </c>
      <c r="H366" s="7" t="s">
        <v>51</v>
      </c>
      <c r="I366" s="7" t="str">
        <f>VLOOKUP(Table2[[#This Row],[Product]],Table4[#All],2,0)</f>
        <v>Formal Wear</v>
      </c>
      <c r="J366" s="7">
        <v>4</v>
      </c>
      <c r="K366" s="7">
        <v>515</v>
      </c>
      <c r="L366" s="7">
        <v>0.1</v>
      </c>
      <c r="M366" s="7" t="s">
        <v>33</v>
      </c>
      <c r="N366" s="8" t="s">
        <v>40</v>
      </c>
      <c r="O366" s="4" t="str">
        <f>HLOOKUP(Table2[[#This Row],[Product]],lookUp!$A$20:$K$21,2,0)</f>
        <v>Formal Wear</v>
      </c>
      <c r="P366" s="8" t="str">
        <f>_xlfn.XLOOKUP(Table2[[#This Row],[Product]],Table4[Product],Table4[Category])</f>
        <v>Formal Wear</v>
      </c>
      <c r="Q366" s="6" t="s">
        <v>787</v>
      </c>
      <c r="R366" s="32" t="str">
        <f>LEFT(Table2[[#This Row],[Full Name2]], 3)</f>
        <v>Jai</v>
      </c>
      <c r="S366" s="7" t="str">
        <f>RIGHT(Table2[[#This Row],[Full Name2]],3)</f>
        <v>ips</v>
      </c>
      <c r="T366" s="7" t="str">
        <f>MID(Table2[[#This Row],[Full Name2]],3,3)</f>
        <v>ime</v>
      </c>
      <c r="U366" s="7" t="str">
        <f>CONCATENATE(Table2[[#This Row],[Full Name2]]," - ",Table2[[#This Row],[Department]])</f>
        <v>Jaime Phillips - Women</v>
      </c>
      <c r="V366" s="7" t="str">
        <f>_xlfn.TEXTJOIN(",",TRUE,Table2[[#This Row],[LEFT]],Table2[[#This Row],[MID]],Table2[[#This Row],[RIGHT]])</f>
        <v>Jai,ime,ips</v>
      </c>
      <c r="W366" s="7" t="str">
        <f>UPPER(Table2[[#This Row],[MID]])</f>
        <v>IME</v>
      </c>
      <c r="X366" s="7" t="str">
        <f>LOWER(Table2[[#This Row],[Full Name2]])</f>
        <v>jaime phillips</v>
      </c>
      <c r="Y366" s="7" t="str">
        <f>PROPER(Table2[[#This Row],[LOWER]])</f>
        <v>Jaime Phillips</v>
      </c>
      <c r="Z366" s="7" t="str">
        <f>TRIM(Table2[[#This Row],[City]])</f>
        <v>Port Said</v>
      </c>
      <c r="AA366" s="8">
        <f>LEN(Table2[[#This Row],[PROPER]])</f>
        <v>14</v>
      </c>
      <c r="AB366" s="5">
        <f t="shared" ca="1" si="15"/>
        <v>45776</v>
      </c>
      <c r="AC366" s="5">
        <f t="shared" si="16"/>
        <v>45614</v>
      </c>
      <c r="AD366" s="25">
        <f t="shared" ca="1" si="17"/>
        <v>45776.278505671296</v>
      </c>
      <c r="AE366" s="26">
        <f>EOMONTH(Table2[[#This Row],[Date]],1)</f>
        <v>45657</v>
      </c>
      <c r="AF366" s="11">
        <f>DATEDIF(Table2[[#This Row],[Date]],Table2[[#This Row],[EOMONTH]], "d")</f>
        <v>43</v>
      </c>
      <c r="AH366">
        <v>18</v>
      </c>
      <c r="AI366">
        <v>11</v>
      </c>
      <c r="AJ366">
        <v>2024</v>
      </c>
    </row>
    <row r="367" spans="1:36" ht="33.75" customHeight="1" x14ac:dyDescent="0.3">
      <c r="A367" s="17" t="s">
        <v>788</v>
      </c>
      <c r="B367" s="26">
        <v>45625</v>
      </c>
      <c r="C367" s="5" t="s">
        <v>0</v>
      </c>
      <c r="D367" s="6" t="s">
        <v>789</v>
      </c>
      <c r="E367" s="7">
        <v>51</v>
      </c>
      <c r="F367" s="7" t="s">
        <v>29</v>
      </c>
      <c r="G367" s="7" t="s">
        <v>81</v>
      </c>
      <c r="H367" s="7" t="s">
        <v>31</v>
      </c>
      <c r="I367" s="7" t="str">
        <f>VLOOKUP(Table2[[#This Row],[Product]],Table4[#All],2,0)</f>
        <v>Winter Wear</v>
      </c>
      <c r="J367" s="7">
        <v>4</v>
      </c>
      <c r="K367" s="7">
        <v>864</v>
      </c>
      <c r="L367" s="7">
        <v>0.1</v>
      </c>
      <c r="M367" s="7" t="s">
        <v>57</v>
      </c>
      <c r="N367" s="8" t="s">
        <v>40</v>
      </c>
      <c r="O367" s="4" t="str">
        <f>HLOOKUP(Table2[[#This Row],[Product]],lookUp!$A$20:$K$21,2,0)</f>
        <v>Winter Wear</v>
      </c>
      <c r="P367" s="8" t="str">
        <f>_xlfn.XLOOKUP(Table2[[#This Row],[Product]],Table4[Product],Table4[Category])</f>
        <v>Winter Wear</v>
      </c>
      <c r="Q367" s="6" t="s">
        <v>789</v>
      </c>
      <c r="R367" s="32" t="str">
        <f>LEFT(Table2[[#This Row],[Full Name2]], 3)</f>
        <v>Dr.</v>
      </c>
      <c r="S367" s="7" t="str">
        <f>RIGHT(Table2[[#This Row],[Full Name2]],3)</f>
        <v>esa</v>
      </c>
      <c r="T367" s="7" t="str">
        <f>MID(Table2[[#This Row],[Full Name2]],3,3)</f>
        <v>. T</v>
      </c>
      <c r="U367" s="7" t="str">
        <f>CONCATENATE(Table2[[#This Row],[Full Name2]]," - ",Table2[[#This Row],[Department]])</f>
        <v>Dr. Theresa - Women</v>
      </c>
      <c r="V367" s="7" t="str">
        <f>_xlfn.TEXTJOIN(",",TRUE,Table2[[#This Row],[LEFT]],Table2[[#This Row],[MID]],Table2[[#This Row],[RIGHT]])</f>
        <v>Dr.,. T,esa</v>
      </c>
      <c r="W367" s="7" t="str">
        <f>UPPER(Table2[[#This Row],[MID]])</f>
        <v>. T</v>
      </c>
      <c r="X367" s="7" t="str">
        <f>LOWER(Table2[[#This Row],[Full Name2]])</f>
        <v>dr. theresa</v>
      </c>
      <c r="Y367" s="7" t="str">
        <f>PROPER(Table2[[#This Row],[LOWER]])</f>
        <v>Dr. Theresa</v>
      </c>
      <c r="Z367" s="7" t="str">
        <f>TRIM(Table2[[#This Row],[City]])</f>
        <v>Asyut</v>
      </c>
      <c r="AA367" s="8">
        <f>LEN(Table2[[#This Row],[PROPER]])</f>
        <v>11</v>
      </c>
      <c r="AB367" s="5">
        <f t="shared" ca="1" si="15"/>
        <v>45776</v>
      </c>
      <c r="AC367" s="5">
        <f t="shared" si="16"/>
        <v>45625</v>
      </c>
      <c r="AD367" s="25">
        <f t="shared" ca="1" si="17"/>
        <v>45776.278505671296</v>
      </c>
      <c r="AE367" s="26">
        <f>EOMONTH(Table2[[#This Row],[Date]],1)</f>
        <v>45657</v>
      </c>
      <c r="AF367" s="11">
        <f>DATEDIF(Table2[[#This Row],[Date]],Table2[[#This Row],[EOMONTH]], "d")</f>
        <v>32</v>
      </c>
      <c r="AH367">
        <v>29</v>
      </c>
      <c r="AI367">
        <v>11</v>
      </c>
      <c r="AJ367">
        <v>2024</v>
      </c>
    </row>
    <row r="368" spans="1:36" ht="33.75" customHeight="1" x14ac:dyDescent="0.3">
      <c r="A368" s="17" t="s">
        <v>790</v>
      </c>
      <c r="B368" s="26">
        <v>45471</v>
      </c>
      <c r="C368" s="5" t="s">
        <v>0</v>
      </c>
      <c r="D368" s="6" t="s">
        <v>791</v>
      </c>
      <c r="E368" s="7">
        <v>60</v>
      </c>
      <c r="F368" s="7" t="s">
        <v>29</v>
      </c>
      <c r="G368" s="7" t="s">
        <v>44</v>
      </c>
      <c r="H368" s="7" t="s">
        <v>74</v>
      </c>
      <c r="I368" s="7" t="str">
        <f>VLOOKUP(Table2[[#This Row],[Product]],Table4[#All],2,0)</f>
        <v>Formal Wear</v>
      </c>
      <c r="J368" s="7">
        <v>1</v>
      </c>
      <c r="K368" s="7">
        <v>215</v>
      </c>
      <c r="L368" s="7">
        <v>0.15</v>
      </c>
      <c r="M368" s="7" t="s">
        <v>47</v>
      </c>
      <c r="N368" s="8" t="s">
        <v>40</v>
      </c>
      <c r="O368" s="4" t="str">
        <f>HLOOKUP(Table2[[#This Row],[Product]],lookUp!$A$20:$K$21,2,0)</f>
        <v>Formal Wear</v>
      </c>
      <c r="P368" s="8" t="str">
        <f>_xlfn.XLOOKUP(Table2[[#This Row],[Product]],Table4[Product],Table4[Category])</f>
        <v>Formal Wear</v>
      </c>
      <c r="Q368" s="6" t="s">
        <v>791</v>
      </c>
      <c r="R368" s="32" t="str">
        <f>LEFT(Table2[[#This Row],[Full Name2]], 3)</f>
        <v>Rob</v>
      </c>
      <c r="S368" s="7" t="str">
        <f>RIGHT(Table2[[#This Row],[Full Name2]],3)</f>
        <v>pez</v>
      </c>
      <c r="T368" s="7" t="str">
        <f>MID(Table2[[#This Row],[Full Name2]],3,3)</f>
        <v>ber</v>
      </c>
      <c r="U368" s="7" t="str">
        <f>CONCATENATE(Table2[[#This Row],[Full Name2]]," - ",Table2[[#This Row],[Department]])</f>
        <v>Robert Lopez - Women</v>
      </c>
      <c r="V368" s="7" t="str">
        <f>_xlfn.TEXTJOIN(",",TRUE,Table2[[#This Row],[LEFT]],Table2[[#This Row],[MID]],Table2[[#This Row],[RIGHT]])</f>
        <v>Rob,ber,pez</v>
      </c>
      <c r="W368" s="7" t="str">
        <f>UPPER(Table2[[#This Row],[MID]])</f>
        <v>BER</v>
      </c>
      <c r="X368" s="7" t="str">
        <f>LOWER(Table2[[#This Row],[Full Name2]])</f>
        <v>robert lopez</v>
      </c>
      <c r="Y368" s="7" t="str">
        <f>PROPER(Table2[[#This Row],[LOWER]])</f>
        <v>Robert Lopez</v>
      </c>
      <c r="Z368" s="7" t="str">
        <f>TRIM(Table2[[#This Row],[City]])</f>
        <v>Alexandria</v>
      </c>
      <c r="AA368" s="8">
        <f>LEN(Table2[[#This Row],[PROPER]])</f>
        <v>12</v>
      </c>
      <c r="AB368" s="5">
        <f t="shared" ca="1" si="15"/>
        <v>45776</v>
      </c>
      <c r="AC368" s="5">
        <f t="shared" si="16"/>
        <v>45471</v>
      </c>
      <c r="AD368" s="25">
        <f t="shared" ca="1" si="17"/>
        <v>45776.278505671296</v>
      </c>
      <c r="AE368" s="26">
        <f>EOMONTH(Table2[[#This Row],[Date]],1)</f>
        <v>45504</v>
      </c>
      <c r="AF368" s="11">
        <f>DATEDIF(Table2[[#This Row],[Date]],Table2[[#This Row],[EOMONTH]], "d")</f>
        <v>33</v>
      </c>
      <c r="AH368">
        <v>28</v>
      </c>
      <c r="AI368">
        <v>6</v>
      </c>
      <c r="AJ368">
        <v>2024</v>
      </c>
    </row>
    <row r="369" spans="1:36" ht="33.75" customHeight="1" x14ac:dyDescent="0.3">
      <c r="A369" s="17" t="s">
        <v>792</v>
      </c>
      <c r="B369" s="26">
        <v>45720</v>
      </c>
      <c r="C369" s="5" t="s">
        <v>2</v>
      </c>
      <c r="D369" s="6" t="s">
        <v>793</v>
      </c>
      <c r="E369" s="7">
        <v>23</v>
      </c>
      <c r="F369" s="7" t="s">
        <v>43</v>
      </c>
      <c r="G369" s="7" t="s">
        <v>73</v>
      </c>
      <c r="H369" s="7" t="s">
        <v>74</v>
      </c>
      <c r="I369" s="7" t="str">
        <f>VLOOKUP(Table2[[#This Row],[Product]],Table4[#All],2,0)</f>
        <v>Formal Wear</v>
      </c>
      <c r="J369" s="7">
        <v>3</v>
      </c>
      <c r="K369" s="7">
        <v>1012</v>
      </c>
      <c r="L369" s="7">
        <v>0</v>
      </c>
      <c r="M369" s="7" t="s">
        <v>57</v>
      </c>
      <c r="N369" s="8" t="s">
        <v>34</v>
      </c>
      <c r="O369" s="4" t="str">
        <f>HLOOKUP(Table2[[#This Row],[Product]],lookUp!$A$20:$K$21,2,0)</f>
        <v>Formal Wear</v>
      </c>
      <c r="P369" s="8" t="str">
        <f>_xlfn.XLOOKUP(Table2[[#This Row],[Product]],Table4[Product],Table4[Category])</f>
        <v>Formal Wear</v>
      </c>
      <c r="Q369" s="6" t="s">
        <v>793</v>
      </c>
      <c r="R369" s="32" t="str">
        <f>LEFT(Table2[[#This Row],[Full Name2]], 3)</f>
        <v>Daw</v>
      </c>
      <c r="S369" s="7" t="str">
        <f>RIGHT(Table2[[#This Row],[Full Name2]],3)</f>
        <v>vis</v>
      </c>
      <c r="T369" s="7" t="str">
        <f>MID(Table2[[#This Row],[Full Name2]],3,3)</f>
        <v xml:space="preserve">wn </v>
      </c>
      <c r="U369" s="7" t="str">
        <f>CONCATENATE(Table2[[#This Row],[Full Name2]]," - ",Table2[[#This Row],[Department]])</f>
        <v>Dawn Davis - Men</v>
      </c>
      <c r="V369" s="7" t="str">
        <f>_xlfn.TEXTJOIN(",",TRUE,Table2[[#This Row],[LEFT]],Table2[[#This Row],[MID]],Table2[[#This Row],[RIGHT]])</f>
        <v>Daw,wn ,vis</v>
      </c>
      <c r="W369" s="7" t="str">
        <f>UPPER(Table2[[#This Row],[MID]])</f>
        <v xml:space="preserve">WN </v>
      </c>
      <c r="X369" s="7" t="str">
        <f>LOWER(Table2[[#This Row],[Full Name2]])</f>
        <v>dawn davis</v>
      </c>
      <c r="Y369" s="7" t="str">
        <f>PROPER(Table2[[#This Row],[LOWER]])</f>
        <v>Dawn Davis</v>
      </c>
      <c r="Z369" s="7" t="str">
        <f>TRIM(Table2[[#This Row],[City]])</f>
        <v>Tanta</v>
      </c>
      <c r="AA369" s="8">
        <f>LEN(Table2[[#This Row],[PROPER]])</f>
        <v>10</v>
      </c>
      <c r="AB369" s="5">
        <f t="shared" ca="1" si="15"/>
        <v>45776</v>
      </c>
      <c r="AC369" s="5">
        <f t="shared" si="16"/>
        <v>45720</v>
      </c>
      <c r="AD369" s="25">
        <f t="shared" ca="1" si="17"/>
        <v>45776.278505671296</v>
      </c>
      <c r="AE369" s="26">
        <f>EOMONTH(Table2[[#This Row],[Date]],1)</f>
        <v>45777</v>
      </c>
      <c r="AF369" s="11">
        <f>DATEDIF(Table2[[#This Row],[Date]],Table2[[#This Row],[EOMONTH]], "d")</f>
        <v>57</v>
      </c>
      <c r="AH369">
        <v>4</v>
      </c>
      <c r="AI369">
        <v>3</v>
      </c>
      <c r="AJ369">
        <v>2025</v>
      </c>
    </row>
    <row r="370" spans="1:36" ht="33.75" customHeight="1" x14ac:dyDescent="0.3">
      <c r="A370" s="17" t="s">
        <v>794</v>
      </c>
      <c r="B370" s="26">
        <v>45604</v>
      </c>
      <c r="C370" s="5" t="s">
        <v>0</v>
      </c>
      <c r="D370" s="6" t="s">
        <v>795</v>
      </c>
      <c r="E370" s="7">
        <v>49</v>
      </c>
      <c r="F370" s="7" t="s">
        <v>43</v>
      </c>
      <c r="G370" s="7" t="s">
        <v>44</v>
      </c>
      <c r="H370" s="7" t="s">
        <v>38</v>
      </c>
      <c r="I370" s="7" t="str">
        <f>VLOOKUP(Table2[[#This Row],[Product]],Table4[#All],2,0)</f>
        <v>Casual Wear</v>
      </c>
      <c r="J370" s="7">
        <v>2</v>
      </c>
      <c r="K370" s="7">
        <v>691</v>
      </c>
      <c r="L370" s="7">
        <v>0.1</v>
      </c>
      <c r="M370" s="7" t="s">
        <v>33</v>
      </c>
      <c r="N370" s="8" t="s">
        <v>40</v>
      </c>
      <c r="O370" s="4" t="str">
        <f>HLOOKUP(Table2[[#This Row],[Product]],lookUp!$A$20:$K$21,2,0)</f>
        <v>Casual Wear</v>
      </c>
      <c r="P370" s="8" t="str">
        <f>_xlfn.XLOOKUP(Table2[[#This Row],[Product]],Table4[Product],Table4[Category])</f>
        <v>Casual Wear</v>
      </c>
      <c r="Q370" s="6" t="s">
        <v>795</v>
      </c>
      <c r="R370" s="32" t="str">
        <f>LEFT(Table2[[#This Row],[Full Name2]], 3)</f>
        <v>Mic</v>
      </c>
      <c r="S370" s="7" t="str">
        <f>RIGHT(Table2[[#This Row],[Full Name2]],3)</f>
        <v>ord</v>
      </c>
      <c r="T370" s="7" t="str">
        <f>MID(Table2[[#This Row],[Full Name2]],3,3)</f>
        <v>cha</v>
      </c>
      <c r="U370" s="7" t="str">
        <f>CONCATENATE(Table2[[#This Row],[Full Name2]]," - ",Table2[[#This Row],[Department]])</f>
        <v>Michael Crawford - Women</v>
      </c>
      <c r="V370" s="7" t="str">
        <f>_xlfn.TEXTJOIN(",",TRUE,Table2[[#This Row],[LEFT]],Table2[[#This Row],[MID]],Table2[[#This Row],[RIGHT]])</f>
        <v>Mic,cha,ord</v>
      </c>
      <c r="W370" s="7" t="str">
        <f>UPPER(Table2[[#This Row],[MID]])</f>
        <v>CHA</v>
      </c>
      <c r="X370" s="7" t="str">
        <f>LOWER(Table2[[#This Row],[Full Name2]])</f>
        <v>michael crawford</v>
      </c>
      <c r="Y370" s="7" t="str">
        <f>PROPER(Table2[[#This Row],[LOWER]])</f>
        <v>Michael Crawford</v>
      </c>
      <c r="Z370" s="7" t="str">
        <f>TRIM(Table2[[#This Row],[City]])</f>
        <v>Alexandria</v>
      </c>
      <c r="AA370" s="8">
        <f>LEN(Table2[[#This Row],[PROPER]])</f>
        <v>16</v>
      </c>
      <c r="AB370" s="5">
        <f t="shared" ca="1" si="15"/>
        <v>45776</v>
      </c>
      <c r="AC370" s="5">
        <f t="shared" si="16"/>
        <v>45604</v>
      </c>
      <c r="AD370" s="25">
        <f t="shared" ca="1" si="17"/>
        <v>45776.278505671296</v>
      </c>
      <c r="AE370" s="26">
        <f>EOMONTH(Table2[[#This Row],[Date]],1)</f>
        <v>45657</v>
      </c>
      <c r="AF370" s="11">
        <f>DATEDIF(Table2[[#This Row],[Date]],Table2[[#This Row],[EOMONTH]], "d")</f>
        <v>53</v>
      </c>
      <c r="AH370">
        <v>8</v>
      </c>
      <c r="AI370">
        <v>11</v>
      </c>
      <c r="AJ370">
        <v>2024</v>
      </c>
    </row>
    <row r="371" spans="1:36" ht="33.75" customHeight="1" x14ac:dyDescent="0.3">
      <c r="A371" s="17" t="s">
        <v>796</v>
      </c>
      <c r="B371" s="26">
        <v>45708</v>
      </c>
      <c r="C371" s="5" t="s">
        <v>6</v>
      </c>
      <c r="D371" s="6" t="s">
        <v>797</v>
      </c>
      <c r="E371" s="7">
        <v>49</v>
      </c>
      <c r="F371" s="7" t="s">
        <v>29</v>
      </c>
      <c r="G371" s="7" t="s">
        <v>81</v>
      </c>
      <c r="H371" s="7" t="s">
        <v>38</v>
      </c>
      <c r="I371" s="7" t="str">
        <f>VLOOKUP(Table2[[#This Row],[Product]],Table4[#All],2,0)</f>
        <v>Casual Wear</v>
      </c>
      <c r="J371" s="7">
        <v>4</v>
      </c>
      <c r="K371" s="7">
        <v>455</v>
      </c>
      <c r="L371" s="7">
        <v>0.05</v>
      </c>
      <c r="M371" s="7" t="s">
        <v>33</v>
      </c>
      <c r="N371" s="8" t="s">
        <v>48</v>
      </c>
      <c r="O371" s="4" t="str">
        <f>HLOOKUP(Table2[[#This Row],[Product]],lookUp!$A$20:$K$21,2,0)</f>
        <v>Casual Wear</v>
      </c>
      <c r="P371" s="8" t="str">
        <f>_xlfn.XLOOKUP(Table2[[#This Row],[Product]],Table4[Product],Table4[Category])</f>
        <v>Casual Wear</v>
      </c>
      <c r="Q371" s="6" t="s">
        <v>797</v>
      </c>
      <c r="R371" s="32" t="str">
        <f>LEFT(Table2[[#This Row],[Full Name2]], 3)</f>
        <v>Abi</v>
      </c>
      <c r="S371" s="7" t="str">
        <f>RIGHT(Table2[[#This Row],[Full Name2]],3)</f>
        <v>erd</v>
      </c>
      <c r="T371" s="7" t="str">
        <f>MID(Table2[[#This Row],[Full Name2]],3,3)</f>
        <v>iga</v>
      </c>
      <c r="U371" s="7" t="str">
        <f>CONCATENATE(Table2[[#This Row],[Full Name2]]," - ",Table2[[#This Row],[Department]])</f>
        <v>Abigail Shepherd - Kids</v>
      </c>
      <c r="V371" s="7" t="str">
        <f>_xlfn.TEXTJOIN(",",TRUE,Table2[[#This Row],[LEFT]],Table2[[#This Row],[MID]],Table2[[#This Row],[RIGHT]])</f>
        <v>Abi,iga,erd</v>
      </c>
      <c r="W371" s="7" t="str">
        <f>UPPER(Table2[[#This Row],[MID]])</f>
        <v>IGA</v>
      </c>
      <c r="X371" s="7" t="str">
        <f>LOWER(Table2[[#This Row],[Full Name2]])</f>
        <v>abigail shepherd</v>
      </c>
      <c r="Y371" s="7" t="str">
        <f>PROPER(Table2[[#This Row],[LOWER]])</f>
        <v>Abigail Shepherd</v>
      </c>
      <c r="Z371" s="7" t="str">
        <f>TRIM(Table2[[#This Row],[City]])</f>
        <v>Asyut</v>
      </c>
      <c r="AA371" s="8">
        <f>LEN(Table2[[#This Row],[PROPER]])</f>
        <v>16</v>
      </c>
      <c r="AB371" s="5">
        <f t="shared" ca="1" si="15"/>
        <v>45776</v>
      </c>
      <c r="AC371" s="5">
        <f t="shared" si="16"/>
        <v>45708</v>
      </c>
      <c r="AD371" s="25">
        <f t="shared" ca="1" si="17"/>
        <v>45776.278505671296</v>
      </c>
      <c r="AE371" s="26">
        <f>EOMONTH(Table2[[#This Row],[Date]],1)</f>
        <v>45747</v>
      </c>
      <c r="AF371" s="11">
        <f>DATEDIF(Table2[[#This Row],[Date]],Table2[[#This Row],[EOMONTH]], "d")</f>
        <v>39</v>
      </c>
      <c r="AH371">
        <v>20</v>
      </c>
      <c r="AI371">
        <v>2</v>
      </c>
      <c r="AJ371">
        <v>2025</v>
      </c>
    </row>
    <row r="372" spans="1:36" ht="33.75" customHeight="1" x14ac:dyDescent="0.3">
      <c r="A372" s="17" t="s">
        <v>798</v>
      </c>
      <c r="B372" s="26">
        <v>45595</v>
      </c>
      <c r="C372" s="5" t="s">
        <v>3</v>
      </c>
      <c r="D372" s="6" t="s">
        <v>799</v>
      </c>
      <c r="E372" s="7">
        <v>51</v>
      </c>
      <c r="F372" s="7" t="s">
        <v>29</v>
      </c>
      <c r="G372" s="7" t="s">
        <v>37</v>
      </c>
      <c r="H372" s="7" t="s">
        <v>55</v>
      </c>
      <c r="I372" s="7" t="str">
        <f>VLOOKUP(Table2[[#This Row],[Product]],Table4[#All],2,0)</f>
        <v>Summer Wear</v>
      </c>
      <c r="J372" s="7">
        <v>3</v>
      </c>
      <c r="K372" s="7">
        <v>426</v>
      </c>
      <c r="L372" s="7">
        <v>0</v>
      </c>
      <c r="M372" s="7" t="s">
        <v>47</v>
      </c>
      <c r="N372" s="8" t="s">
        <v>40</v>
      </c>
      <c r="O372" s="4" t="str">
        <f>HLOOKUP(Table2[[#This Row],[Product]],lookUp!$A$20:$K$21,2,0)</f>
        <v>Summer Wear</v>
      </c>
      <c r="P372" s="8" t="str">
        <f>_xlfn.XLOOKUP(Table2[[#This Row],[Product]],Table4[Product],Table4[Category])</f>
        <v>Summer Wear</v>
      </c>
      <c r="Q372" s="6" t="s">
        <v>799</v>
      </c>
      <c r="R372" s="32" t="str">
        <f>LEFT(Table2[[#This Row],[Full Name2]], 3)</f>
        <v>Phi</v>
      </c>
      <c r="S372" s="7" t="str">
        <f>RIGHT(Table2[[#This Row],[Full Name2]],3)</f>
        <v>ias</v>
      </c>
      <c r="T372" s="7" t="str">
        <f>MID(Table2[[#This Row],[Full Name2]],3,3)</f>
        <v>ili</v>
      </c>
      <c r="U372" s="7" t="str">
        <f>CONCATENATE(Table2[[#This Row],[Full Name2]]," - ",Table2[[#This Row],[Department]])</f>
        <v>Philip Macias - Women</v>
      </c>
      <c r="V372" s="7" t="str">
        <f>_xlfn.TEXTJOIN(",",TRUE,Table2[[#This Row],[LEFT]],Table2[[#This Row],[MID]],Table2[[#This Row],[RIGHT]])</f>
        <v>Phi,ili,ias</v>
      </c>
      <c r="W372" s="7" t="str">
        <f>UPPER(Table2[[#This Row],[MID]])</f>
        <v>ILI</v>
      </c>
      <c r="X372" s="7" t="str">
        <f>LOWER(Table2[[#This Row],[Full Name2]])</f>
        <v>philip macias</v>
      </c>
      <c r="Y372" s="7" t="str">
        <f>PROPER(Table2[[#This Row],[LOWER]])</f>
        <v>Philip Macias</v>
      </c>
      <c r="Z372" s="7" t="str">
        <f>TRIM(Table2[[#This Row],[City]])</f>
        <v>Hurghada</v>
      </c>
      <c r="AA372" s="8">
        <f>LEN(Table2[[#This Row],[PROPER]])</f>
        <v>13</v>
      </c>
      <c r="AB372" s="5">
        <f t="shared" ca="1" si="15"/>
        <v>45776</v>
      </c>
      <c r="AC372" s="5">
        <f t="shared" si="16"/>
        <v>45595</v>
      </c>
      <c r="AD372" s="25">
        <f t="shared" ca="1" si="17"/>
        <v>45776.278505671296</v>
      </c>
      <c r="AE372" s="26">
        <f>EOMONTH(Table2[[#This Row],[Date]],1)</f>
        <v>45626</v>
      </c>
      <c r="AF372" s="11">
        <f>DATEDIF(Table2[[#This Row],[Date]],Table2[[#This Row],[EOMONTH]], "d")</f>
        <v>31</v>
      </c>
      <c r="AH372">
        <v>30</v>
      </c>
      <c r="AI372">
        <v>10</v>
      </c>
      <c r="AJ372">
        <v>2024</v>
      </c>
    </row>
    <row r="373" spans="1:36" ht="33.75" customHeight="1" x14ac:dyDescent="0.3">
      <c r="A373" s="17" t="s">
        <v>800</v>
      </c>
      <c r="B373" s="26">
        <v>45435</v>
      </c>
      <c r="C373" s="5" t="s">
        <v>6</v>
      </c>
      <c r="D373" s="6" t="s">
        <v>801</v>
      </c>
      <c r="E373" s="7">
        <v>59</v>
      </c>
      <c r="F373" s="7" t="s">
        <v>29</v>
      </c>
      <c r="G373" s="7" t="s">
        <v>30</v>
      </c>
      <c r="H373" s="7" t="s">
        <v>45</v>
      </c>
      <c r="I373" s="7" t="str">
        <f>VLOOKUP(Table2[[#This Row],[Product]],Table4[#All],2,0)</f>
        <v>Sportswear</v>
      </c>
      <c r="J373" s="7">
        <v>5</v>
      </c>
      <c r="K373" s="7">
        <v>1172</v>
      </c>
      <c r="L373" s="7">
        <v>0.15</v>
      </c>
      <c r="M373" s="7" t="s">
        <v>33</v>
      </c>
      <c r="N373" s="8" t="s">
        <v>48</v>
      </c>
      <c r="O373" s="4" t="str">
        <f>HLOOKUP(Table2[[#This Row],[Product]],lookUp!$A$20:$K$21,2,0)</f>
        <v>Sportswear</v>
      </c>
      <c r="P373" s="8" t="str">
        <f>_xlfn.XLOOKUP(Table2[[#This Row],[Product]],Table4[Product],Table4[Category])</f>
        <v>Sportswear</v>
      </c>
      <c r="Q373" s="6" t="s">
        <v>801</v>
      </c>
      <c r="R373" s="32" t="str">
        <f>LEFT(Table2[[#This Row],[Full Name2]], 3)</f>
        <v>Ter</v>
      </c>
      <c r="S373" s="7" t="str">
        <f>RIGHT(Table2[[#This Row],[Full Name2]],3)</f>
        <v>lds</v>
      </c>
      <c r="T373" s="7" t="str">
        <f>MID(Table2[[#This Row],[Full Name2]],3,3)</f>
        <v>rri</v>
      </c>
      <c r="U373" s="7" t="str">
        <f>CONCATENATE(Table2[[#This Row],[Full Name2]]," - ",Table2[[#This Row],[Department]])</f>
        <v>Terri Fields - Kids</v>
      </c>
      <c r="V373" s="7" t="str">
        <f>_xlfn.TEXTJOIN(",",TRUE,Table2[[#This Row],[LEFT]],Table2[[#This Row],[MID]],Table2[[#This Row],[RIGHT]])</f>
        <v>Ter,rri,lds</v>
      </c>
      <c r="W373" s="7" t="str">
        <f>UPPER(Table2[[#This Row],[MID]])</f>
        <v>RRI</v>
      </c>
      <c r="X373" s="7" t="str">
        <f>LOWER(Table2[[#This Row],[Full Name2]])</f>
        <v>terri fields</v>
      </c>
      <c r="Y373" s="7" t="str">
        <f>PROPER(Table2[[#This Row],[LOWER]])</f>
        <v>Terri Fields</v>
      </c>
      <c r="Z373" s="7" t="str">
        <f>TRIM(Table2[[#This Row],[City]])</f>
        <v>Mansoura</v>
      </c>
      <c r="AA373" s="8">
        <f>LEN(Table2[[#This Row],[PROPER]])</f>
        <v>12</v>
      </c>
      <c r="AB373" s="5">
        <f t="shared" ca="1" si="15"/>
        <v>45776</v>
      </c>
      <c r="AC373" s="5">
        <f t="shared" si="16"/>
        <v>45435</v>
      </c>
      <c r="AD373" s="25">
        <f t="shared" ca="1" si="17"/>
        <v>45776.278505671296</v>
      </c>
      <c r="AE373" s="26">
        <f>EOMONTH(Table2[[#This Row],[Date]],1)</f>
        <v>45473</v>
      </c>
      <c r="AF373" s="11">
        <f>DATEDIF(Table2[[#This Row],[Date]],Table2[[#This Row],[EOMONTH]], "d")</f>
        <v>38</v>
      </c>
      <c r="AH373">
        <v>23</v>
      </c>
      <c r="AI373">
        <v>5</v>
      </c>
      <c r="AJ373">
        <v>2024</v>
      </c>
    </row>
    <row r="374" spans="1:36" ht="33.75" customHeight="1" x14ac:dyDescent="0.3">
      <c r="A374" s="17" t="s">
        <v>802</v>
      </c>
      <c r="B374" s="26">
        <v>45530</v>
      </c>
      <c r="C374" s="5" t="s">
        <v>4</v>
      </c>
      <c r="D374" s="6" t="s">
        <v>803</v>
      </c>
      <c r="E374" s="7">
        <v>18</v>
      </c>
      <c r="F374" s="7" t="s">
        <v>43</v>
      </c>
      <c r="G374" s="7" t="s">
        <v>37</v>
      </c>
      <c r="H374" s="7" t="s">
        <v>31</v>
      </c>
      <c r="I374" s="7" t="str">
        <f>VLOOKUP(Table2[[#This Row],[Product]],Table4[#All],2,0)</f>
        <v>Winter Wear</v>
      </c>
      <c r="J374" s="7">
        <v>1</v>
      </c>
      <c r="K374" s="7">
        <v>237</v>
      </c>
      <c r="L374" s="7">
        <v>0.2</v>
      </c>
      <c r="M374" s="7" t="s">
        <v>33</v>
      </c>
      <c r="N374" s="8" t="s">
        <v>48</v>
      </c>
      <c r="O374" s="4" t="str">
        <f>HLOOKUP(Table2[[#This Row],[Product]],lookUp!$A$20:$K$21,2,0)</f>
        <v>Winter Wear</v>
      </c>
      <c r="P374" s="8" t="str">
        <f>_xlfn.XLOOKUP(Table2[[#This Row],[Product]],Table4[Product],Table4[Category])</f>
        <v>Winter Wear</v>
      </c>
      <c r="Q374" s="6" t="s">
        <v>803</v>
      </c>
      <c r="R374" s="32" t="str">
        <f>LEFT(Table2[[#This Row],[Full Name2]], 3)</f>
        <v>Amy</v>
      </c>
      <c r="S374" s="7" t="str">
        <f>RIGHT(Table2[[#This Row],[Full Name2]],3)</f>
        <v>ott</v>
      </c>
      <c r="T374" s="7" t="str">
        <f>MID(Table2[[#This Row],[Full Name2]],3,3)</f>
        <v>y S</v>
      </c>
      <c r="U374" s="7" t="str">
        <f>CONCATENATE(Table2[[#This Row],[Full Name2]]," - ",Table2[[#This Row],[Department]])</f>
        <v>Amy Scott - Kids</v>
      </c>
      <c r="V374" s="7" t="str">
        <f>_xlfn.TEXTJOIN(",",TRUE,Table2[[#This Row],[LEFT]],Table2[[#This Row],[MID]],Table2[[#This Row],[RIGHT]])</f>
        <v>Amy,y S,ott</v>
      </c>
      <c r="W374" s="7" t="str">
        <f>UPPER(Table2[[#This Row],[MID]])</f>
        <v>Y S</v>
      </c>
      <c r="X374" s="7" t="str">
        <f>LOWER(Table2[[#This Row],[Full Name2]])</f>
        <v>amy scott</v>
      </c>
      <c r="Y374" s="7" t="str">
        <f>PROPER(Table2[[#This Row],[LOWER]])</f>
        <v>Amy Scott</v>
      </c>
      <c r="Z374" s="7" t="str">
        <f>TRIM(Table2[[#This Row],[City]])</f>
        <v>Hurghada</v>
      </c>
      <c r="AA374" s="8">
        <f>LEN(Table2[[#This Row],[PROPER]])</f>
        <v>9</v>
      </c>
      <c r="AB374" s="5">
        <f t="shared" ca="1" si="15"/>
        <v>45776</v>
      </c>
      <c r="AC374" s="5">
        <f t="shared" si="16"/>
        <v>45530</v>
      </c>
      <c r="AD374" s="25">
        <f t="shared" ca="1" si="17"/>
        <v>45776.278505671296</v>
      </c>
      <c r="AE374" s="26">
        <f>EOMONTH(Table2[[#This Row],[Date]],1)</f>
        <v>45565</v>
      </c>
      <c r="AF374" s="11">
        <f>DATEDIF(Table2[[#This Row],[Date]],Table2[[#This Row],[EOMONTH]], "d")</f>
        <v>35</v>
      </c>
      <c r="AH374">
        <v>26</v>
      </c>
      <c r="AI374">
        <v>8</v>
      </c>
      <c r="AJ374">
        <v>2024</v>
      </c>
    </row>
    <row r="375" spans="1:36" ht="33.75" customHeight="1" x14ac:dyDescent="0.3">
      <c r="A375" s="17" t="s">
        <v>804</v>
      </c>
      <c r="B375" s="26">
        <v>45574</v>
      </c>
      <c r="C375" s="5" t="s">
        <v>3</v>
      </c>
      <c r="D375" s="6" t="s">
        <v>805</v>
      </c>
      <c r="E375" s="7">
        <v>35</v>
      </c>
      <c r="F375" s="7" t="s">
        <v>29</v>
      </c>
      <c r="G375" s="7" t="s">
        <v>81</v>
      </c>
      <c r="H375" s="7" t="s">
        <v>38</v>
      </c>
      <c r="I375" s="7" t="str">
        <f>VLOOKUP(Table2[[#This Row],[Product]],Table4[#All],2,0)</f>
        <v>Casual Wear</v>
      </c>
      <c r="J375" s="7">
        <v>2</v>
      </c>
      <c r="K375" s="7">
        <v>1044</v>
      </c>
      <c r="L375" s="7">
        <v>0.15</v>
      </c>
      <c r="M375" s="7" t="s">
        <v>47</v>
      </c>
      <c r="N375" s="8" t="s">
        <v>34</v>
      </c>
      <c r="O375" s="4" t="str">
        <f>HLOOKUP(Table2[[#This Row],[Product]],lookUp!$A$20:$K$21,2,0)</f>
        <v>Casual Wear</v>
      </c>
      <c r="P375" s="8" t="str">
        <f>_xlfn.XLOOKUP(Table2[[#This Row],[Product]],Table4[Product],Table4[Category])</f>
        <v>Casual Wear</v>
      </c>
      <c r="Q375" s="6" t="s">
        <v>805</v>
      </c>
      <c r="R375" s="32" t="str">
        <f>LEFT(Table2[[#This Row],[Full Name2]], 3)</f>
        <v>Car</v>
      </c>
      <c r="S375" s="7" t="str">
        <f>RIGHT(Table2[[#This Row],[Full Name2]],3)</f>
        <v>ell</v>
      </c>
      <c r="T375" s="7" t="str">
        <f>MID(Table2[[#This Row],[Full Name2]],3,3)</f>
        <v>rri</v>
      </c>
      <c r="U375" s="7" t="str">
        <f>CONCATENATE(Table2[[#This Row],[Full Name2]]," - ",Table2[[#This Row],[Department]])</f>
        <v>Carrie Mitchell - Men</v>
      </c>
      <c r="V375" s="7" t="str">
        <f>_xlfn.TEXTJOIN(",",TRUE,Table2[[#This Row],[LEFT]],Table2[[#This Row],[MID]],Table2[[#This Row],[RIGHT]])</f>
        <v>Car,rri,ell</v>
      </c>
      <c r="W375" s="7" t="str">
        <f>UPPER(Table2[[#This Row],[MID]])</f>
        <v>RRI</v>
      </c>
      <c r="X375" s="7" t="str">
        <f>LOWER(Table2[[#This Row],[Full Name2]])</f>
        <v>carrie mitchell</v>
      </c>
      <c r="Y375" s="7" t="str">
        <f>PROPER(Table2[[#This Row],[LOWER]])</f>
        <v>Carrie Mitchell</v>
      </c>
      <c r="Z375" s="7" t="str">
        <f>TRIM(Table2[[#This Row],[City]])</f>
        <v>Asyut</v>
      </c>
      <c r="AA375" s="8">
        <f>LEN(Table2[[#This Row],[PROPER]])</f>
        <v>15</v>
      </c>
      <c r="AB375" s="5">
        <f t="shared" ca="1" si="15"/>
        <v>45776</v>
      </c>
      <c r="AC375" s="5">
        <f t="shared" si="16"/>
        <v>45574</v>
      </c>
      <c r="AD375" s="25">
        <f t="shared" ca="1" si="17"/>
        <v>45776.278505671296</v>
      </c>
      <c r="AE375" s="26">
        <f>EOMONTH(Table2[[#This Row],[Date]],1)</f>
        <v>45626</v>
      </c>
      <c r="AF375" s="11">
        <f>DATEDIF(Table2[[#This Row],[Date]],Table2[[#This Row],[EOMONTH]], "d")</f>
        <v>52</v>
      </c>
      <c r="AH375">
        <v>9</v>
      </c>
      <c r="AI375">
        <v>10</v>
      </c>
      <c r="AJ375">
        <v>2024</v>
      </c>
    </row>
    <row r="376" spans="1:36" ht="33.75" customHeight="1" x14ac:dyDescent="0.3">
      <c r="A376" s="17" t="s">
        <v>806</v>
      </c>
      <c r="B376" s="26">
        <v>45555</v>
      </c>
      <c r="C376" s="5" t="s">
        <v>0</v>
      </c>
      <c r="D376" s="6" t="s">
        <v>807</v>
      </c>
      <c r="E376" s="7">
        <v>50</v>
      </c>
      <c r="F376" s="7" t="s">
        <v>43</v>
      </c>
      <c r="G376" s="7" t="s">
        <v>64</v>
      </c>
      <c r="H376" s="7" t="s">
        <v>38</v>
      </c>
      <c r="I376" s="7" t="str">
        <f>VLOOKUP(Table2[[#This Row],[Product]],Table4[#All],2,0)</f>
        <v>Casual Wear</v>
      </c>
      <c r="J376" s="7">
        <v>2</v>
      </c>
      <c r="K376" s="7">
        <v>307</v>
      </c>
      <c r="L376" s="7">
        <v>0.2</v>
      </c>
      <c r="M376" s="7" t="s">
        <v>57</v>
      </c>
      <c r="N376" s="8" t="s">
        <v>40</v>
      </c>
      <c r="O376" s="4" t="str">
        <f>HLOOKUP(Table2[[#This Row],[Product]],lookUp!$A$20:$K$21,2,0)</f>
        <v>Casual Wear</v>
      </c>
      <c r="P376" s="8" t="str">
        <f>_xlfn.XLOOKUP(Table2[[#This Row],[Product]],Table4[Product],Table4[Category])</f>
        <v>Casual Wear</v>
      </c>
      <c r="Q376" s="6" t="s">
        <v>807</v>
      </c>
      <c r="R376" s="32" t="str">
        <f>LEFT(Table2[[#This Row],[Full Name2]], 3)</f>
        <v>Rac</v>
      </c>
      <c r="S376" s="7" t="str">
        <f>RIGHT(Table2[[#This Row],[Full Name2]],3)</f>
        <v>vez</v>
      </c>
      <c r="T376" s="7" t="str">
        <f>MID(Table2[[#This Row],[Full Name2]],3,3)</f>
        <v>che</v>
      </c>
      <c r="U376" s="7" t="str">
        <f>CONCATENATE(Table2[[#This Row],[Full Name2]]," - ",Table2[[#This Row],[Department]])</f>
        <v>Rachel Chavez - Women</v>
      </c>
      <c r="V376" s="7" t="str">
        <f>_xlfn.TEXTJOIN(",",TRUE,Table2[[#This Row],[LEFT]],Table2[[#This Row],[MID]],Table2[[#This Row],[RIGHT]])</f>
        <v>Rac,che,vez</v>
      </c>
      <c r="W376" s="7" t="str">
        <f>UPPER(Table2[[#This Row],[MID]])</f>
        <v>CHE</v>
      </c>
      <c r="X376" s="7" t="str">
        <f>LOWER(Table2[[#This Row],[Full Name2]])</f>
        <v>rachel chavez</v>
      </c>
      <c r="Y376" s="7" t="str">
        <f>PROPER(Table2[[#This Row],[LOWER]])</f>
        <v>Rachel Chavez</v>
      </c>
      <c r="Z376" s="7" t="str">
        <f>TRIM(Table2[[#This Row],[City]])</f>
        <v>Cairo</v>
      </c>
      <c r="AA376" s="8">
        <f>LEN(Table2[[#This Row],[PROPER]])</f>
        <v>13</v>
      </c>
      <c r="AB376" s="5">
        <f t="shared" ca="1" si="15"/>
        <v>45776</v>
      </c>
      <c r="AC376" s="5">
        <f t="shared" si="16"/>
        <v>45555</v>
      </c>
      <c r="AD376" s="25">
        <f t="shared" ca="1" si="17"/>
        <v>45776.278505671296</v>
      </c>
      <c r="AE376" s="26">
        <f>EOMONTH(Table2[[#This Row],[Date]],1)</f>
        <v>45596</v>
      </c>
      <c r="AF376" s="11">
        <f>DATEDIF(Table2[[#This Row],[Date]],Table2[[#This Row],[EOMONTH]], "d")</f>
        <v>41</v>
      </c>
      <c r="AH376">
        <v>20</v>
      </c>
      <c r="AI376">
        <v>9</v>
      </c>
      <c r="AJ376">
        <v>2024</v>
      </c>
    </row>
    <row r="377" spans="1:36" ht="33.75" customHeight="1" x14ac:dyDescent="0.3">
      <c r="A377" s="17" t="s">
        <v>808</v>
      </c>
      <c r="B377" s="26">
        <v>45683</v>
      </c>
      <c r="C377" s="5" t="s">
        <v>1</v>
      </c>
      <c r="D377" s="6" t="s">
        <v>809</v>
      </c>
      <c r="E377" s="7">
        <v>41</v>
      </c>
      <c r="F377" s="7" t="s">
        <v>43</v>
      </c>
      <c r="G377" s="7" t="s">
        <v>73</v>
      </c>
      <c r="H377" s="7" t="s">
        <v>84</v>
      </c>
      <c r="I377" s="7" t="str">
        <f>VLOOKUP(Table2[[#This Row],[Product]],Table4[#All],2,0)</f>
        <v>Fashion Accessories</v>
      </c>
      <c r="J377" s="7">
        <v>4</v>
      </c>
      <c r="K377" s="7">
        <v>738</v>
      </c>
      <c r="L377" s="7">
        <v>0.15</v>
      </c>
      <c r="M377" s="7" t="s">
        <v>33</v>
      </c>
      <c r="N377" s="8" t="s">
        <v>48</v>
      </c>
      <c r="O377" s="4" t="str">
        <f>HLOOKUP(Table2[[#This Row],[Product]],lookUp!$A$20:$K$21,2,0)</f>
        <v>Fashion Accessories</v>
      </c>
      <c r="P377" s="8" t="str">
        <f>_xlfn.XLOOKUP(Table2[[#This Row],[Product]],Table4[Product],Table4[Category])</f>
        <v>Fashion Accessories</v>
      </c>
      <c r="Q377" s="6" t="s">
        <v>809</v>
      </c>
      <c r="R377" s="32" t="str">
        <f>LEFT(Table2[[#This Row],[Full Name2]], 3)</f>
        <v>Jan</v>
      </c>
      <c r="S377" s="7" t="str">
        <f>RIGHT(Table2[[#This Row],[Full Name2]],3)</f>
        <v>all</v>
      </c>
      <c r="T377" s="7" t="str">
        <f>MID(Table2[[#This Row],[Full Name2]],3,3)</f>
        <v>nic</v>
      </c>
      <c r="U377" s="7" t="str">
        <f>CONCATENATE(Table2[[#This Row],[Full Name2]]," - ",Table2[[#This Row],[Department]])</f>
        <v>Janice Hall - Kids</v>
      </c>
      <c r="V377" s="7" t="str">
        <f>_xlfn.TEXTJOIN(",",TRUE,Table2[[#This Row],[LEFT]],Table2[[#This Row],[MID]],Table2[[#This Row],[RIGHT]])</f>
        <v>Jan,nic,all</v>
      </c>
      <c r="W377" s="7" t="str">
        <f>UPPER(Table2[[#This Row],[MID]])</f>
        <v>NIC</v>
      </c>
      <c r="X377" s="7" t="str">
        <f>LOWER(Table2[[#This Row],[Full Name2]])</f>
        <v>janice hall</v>
      </c>
      <c r="Y377" s="7" t="str">
        <f>PROPER(Table2[[#This Row],[LOWER]])</f>
        <v>Janice Hall</v>
      </c>
      <c r="Z377" s="7" t="str">
        <f>TRIM(Table2[[#This Row],[City]])</f>
        <v>Tanta</v>
      </c>
      <c r="AA377" s="8">
        <f>LEN(Table2[[#This Row],[PROPER]])</f>
        <v>11</v>
      </c>
      <c r="AB377" s="5">
        <f t="shared" ca="1" si="15"/>
        <v>45776</v>
      </c>
      <c r="AC377" s="5">
        <f t="shared" si="16"/>
        <v>45683</v>
      </c>
      <c r="AD377" s="25">
        <f t="shared" ca="1" si="17"/>
        <v>45776.278505671296</v>
      </c>
      <c r="AE377" s="26">
        <f>EOMONTH(Table2[[#This Row],[Date]],1)</f>
        <v>45716</v>
      </c>
      <c r="AF377" s="11">
        <f>DATEDIF(Table2[[#This Row],[Date]],Table2[[#This Row],[EOMONTH]], "d")</f>
        <v>33</v>
      </c>
      <c r="AH377">
        <v>26</v>
      </c>
      <c r="AI377">
        <v>1</v>
      </c>
      <c r="AJ377">
        <v>2025</v>
      </c>
    </row>
    <row r="378" spans="1:36" ht="33.75" customHeight="1" x14ac:dyDescent="0.3">
      <c r="A378" s="17" t="s">
        <v>810</v>
      </c>
      <c r="B378" s="26">
        <v>45655</v>
      </c>
      <c r="C378" s="5" t="s">
        <v>1</v>
      </c>
      <c r="D378" s="6" t="s">
        <v>811</v>
      </c>
      <c r="E378" s="7">
        <v>22</v>
      </c>
      <c r="F378" s="7" t="s">
        <v>29</v>
      </c>
      <c r="G378" s="7" t="s">
        <v>60</v>
      </c>
      <c r="H378" s="7" t="s">
        <v>51</v>
      </c>
      <c r="I378" s="7" t="str">
        <f>VLOOKUP(Table2[[#This Row],[Product]],Table4[#All],2,0)</f>
        <v>Formal Wear</v>
      </c>
      <c r="J378" s="7">
        <v>2</v>
      </c>
      <c r="K378" s="7">
        <v>415</v>
      </c>
      <c r="L378" s="7">
        <v>0.1</v>
      </c>
      <c r="M378" s="7" t="s">
        <v>47</v>
      </c>
      <c r="N378" s="8" t="s">
        <v>34</v>
      </c>
      <c r="O378" s="4" t="str">
        <f>HLOOKUP(Table2[[#This Row],[Product]],lookUp!$A$20:$K$21,2,0)</f>
        <v>Formal Wear</v>
      </c>
      <c r="P378" s="8" t="str">
        <f>_xlfn.XLOOKUP(Table2[[#This Row],[Product]],Table4[Product],Table4[Category])</f>
        <v>Formal Wear</v>
      </c>
      <c r="Q378" s="6" t="s">
        <v>811</v>
      </c>
      <c r="R378" s="32" t="str">
        <f>LEFT(Table2[[#This Row],[Full Name2]], 3)</f>
        <v>Jes</v>
      </c>
      <c r="S378" s="7" t="str">
        <f>RIGHT(Table2[[#This Row],[Full Name2]],3)</f>
        <v>ews</v>
      </c>
      <c r="T378" s="7" t="str">
        <f>MID(Table2[[#This Row],[Full Name2]],3,3)</f>
        <v>ssi</v>
      </c>
      <c r="U378" s="7" t="str">
        <f>CONCATENATE(Table2[[#This Row],[Full Name2]]," - ",Table2[[#This Row],[Department]])</f>
        <v>Jessica Andrews - Men</v>
      </c>
      <c r="V378" s="7" t="str">
        <f>_xlfn.TEXTJOIN(",",TRUE,Table2[[#This Row],[LEFT]],Table2[[#This Row],[MID]],Table2[[#This Row],[RIGHT]])</f>
        <v>Jes,ssi,ews</v>
      </c>
      <c r="W378" s="7" t="str">
        <f>UPPER(Table2[[#This Row],[MID]])</f>
        <v>SSI</v>
      </c>
      <c r="X378" s="7" t="str">
        <f>LOWER(Table2[[#This Row],[Full Name2]])</f>
        <v>jessica andrews</v>
      </c>
      <c r="Y378" s="7" t="str">
        <f>PROPER(Table2[[#This Row],[LOWER]])</f>
        <v>Jessica Andrews</v>
      </c>
      <c r="Z378" s="7" t="str">
        <f>TRIM(Table2[[#This Row],[City]])</f>
        <v>Port Said</v>
      </c>
      <c r="AA378" s="8">
        <f>LEN(Table2[[#This Row],[PROPER]])</f>
        <v>15</v>
      </c>
      <c r="AB378" s="5">
        <f t="shared" ca="1" si="15"/>
        <v>45776</v>
      </c>
      <c r="AC378" s="5">
        <f t="shared" si="16"/>
        <v>45655</v>
      </c>
      <c r="AD378" s="25">
        <f t="shared" ca="1" si="17"/>
        <v>45776.278505671296</v>
      </c>
      <c r="AE378" s="26">
        <f>EOMONTH(Table2[[#This Row],[Date]],1)</f>
        <v>45688</v>
      </c>
      <c r="AF378" s="11">
        <f>DATEDIF(Table2[[#This Row],[Date]],Table2[[#This Row],[EOMONTH]], "d")</f>
        <v>33</v>
      </c>
      <c r="AH378">
        <v>29</v>
      </c>
      <c r="AI378">
        <v>12</v>
      </c>
      <c r="AJ378">
        <v>2024</v>
      </c>
    </row>
    <row r="379" spans="1:36" ht="33.75" customHeight="1" x14ac:dyDescent="0.3">
      <c r="A379" s="17" t="s">
        <v>812</v>
      </c>
      <c r="B379" s="26">
        <v>45629</v>
      </c>
      <c r="C379" s="5" t="s">
        <v>2</v>
      </c>
      <c r="D379" s="6" t="s">
        <v>813</v>
      </c>
      <c r="E379" s="7">
        <v>59</v>
      </c>
      <c r="F379" s="7" t="s">
        <v>43</v>
      </c>
      <c r="G379" s="7" t="s">
        <v>44</v>
      </c>
      <c r="H379" s="7" t="s">
        <v>65</v>
      </c>
      <c r="I379" s="7" t="str">
        <f>VLOOKUP(Table2[[#This Row],[Product]],Table4[#All],2,0)</f>
        <v>Sportswear</v>
      </c>
      <c r="J379" s="7">
        <v>4</v>
      </c>
      <c r="K379" s="7">
        <v>221</v>
      </c>
      <c r="L379" s="7">
        <v>0</v>
      </c>
      <c r="M379" s="7" t="s">
        <v>33</v>
      </c>
      <c r="N379" s="8" t="s">
        <v>48</v>
      </c>
      <c r="O379" s="4" t="str">
        <f>HLOOKUP(Table2[[#This Row],[Product]],lookUp!$A$20:$K$21,2,0)</f>
        <v>Sportswear</v>
      </c>
      <c r="P379" s="8" t="str">
        <f>_xlfn.XLOOKUP(Table2[[#This Row],[Product]],Table4[Product],Table4[Category])</f>
        <v>Sportswear</v>
      </c>
      <c r="Q379" s="6" t="s">
        <v>813</v>
      </c>
      <c r="R379" s="32" t="str">
        <f>LEFT(Table2[[#This Row],[Full Name2]], 3)</f>
        <v>Lis</v>
      </c>
      <c r="S379" s="7" t="str">
        <f>RIGHT(Table2[[#This Row],[Full Name2]],3)</f>
        <v>dez</v>
      </c>
      <c r="T379" s="7" t="str">
        <f>MID(Table2[[#This Row],[Full Name2]],3,3)</f>
        <v xml:space="preserve">sa </v>
      </c>
      <c r="U379" s="7" t="str">
        <f>CONCATENATE(Table2[[#This Row],[Full Name2]]," - ",Table2[[#This Row],[Department]])</f>
        <v>Lisa Hernandez - Kids</v>
      </c>
      <c r="V379" s="7" t="str">
        <f>_xlfn.TEXTJOIN(",",TRUE,Table2[[#This Row],[LEFT]],Table2[[#This Row],[MID]],Table2[[#This Row],[RIGHT]])</f>
        <v>Lis,sa ,dez</v>
      </c>
      <c r="W379" s="7" t="str">
        <f>UPPER(Table2[[#This Row],[MID]])</f>
        <v xml:space="preserve">SA </v>
      </c>
      <c r="X379" s="7" t="str">
        <f>LOWER(Table2[[#This Row],[Full Name2]])</f>
        <v>lisa hernandez</v>
      </c>
      <c r="Y379" s="7" t="str">
        <f>PROPER(Table2[[#This Row],[LOWER]])</f>
        <v>Lisa Hernandez</v>
      </c>
      <c r="Z379" s="7" t="str">
        <f>TRIM(Table2[[#This Row],[City]])</f>
        <v>Alexandria</v>
      </c>
      <c r="AA379" s="8">
        <f>LEN(Table2[[#This Row],[PROPER]])</f>
        <v>14</v>
      </c>
      <c r="AB379" s="5">
        <f t="shared" ca="1" si="15"/>
        <v>45776</v>
      </c>
      <c r="AC379" s="5">
        <f t="shared" si="16"/>
        <v>45629</v>
      </c>
      <c r="AD379" s="25">
        <f t="shared" ca="1" si="17"/>
        <v>45776.278505671296</v>
      </c>
      <c r="AE379" s="26">
        <f>EOMONTH(Table2[[#This Row],[Date]],1)</f>
        <v>45688</v>
      </c>
      <c r="AF379" s="11">
        <f>DATEDIF(Table2[[#This Row],[Date]],Table2[[#This Row],[EOMONTH]], "d")</f>
        <v>59</v>
      </c>
      <c r="AH379">
        <v>3</v>
      </c>
      <c r="AI379">
        <v>12</v>
      </c>
      <c r="AJ379">
        <v>2024</v>
      </c>
    </row>
    <row r="380" spans="1:36" ht="33.75" customHeight="1" x14ac:dyDescent="0.3">
      <c r="A380" s="17" t="s">
        <v>814</v>
      </c>
      <c r="B380" s="26">
        <v>45365</v>
      </c>
      <c r="C380" s="5" t="s">
        <v>6</v>
      </c>
      <c r="D380" s="6" t="s">
        <v>815</v>
      </c>
      <c r="E380" s="7">
        <v>48</v>
      </c>
      <c r="F380" s="7" t="s">
        <v>29</v>
      </c>
      <c r="G380" s="7" t="s">
        <v>73</v>
      </c>
      <c r="H380" s="7" t="s">
        <v>45</v>
      </c>
      <c r="I380" s="7" t="str">
        <f>VLOOKUP(Table2[[#This Row],[Product]],Table4[#All],2,0)</f>
        <v>Sportswear</v>
      </c>
      <c r="J380" s="7">
        <v>1</v>
      </c>
      <c r="K380" s="7">
        <v>942</v>
      </c>
      <c r="L380" s="7">
        <v>0.15</v>
      </c>
      <c r="M380" s="7" t="s">
        <v>57</v>
      </c>
      <c r="N380" s="8" t="s">
        <v>34</v>
      </c>
      <c r="O380" s="4" t="str">
        <f>HLOOKUP(Table2[[#This Row],[Product]],lookUp!$A$20:$K$21,2,0)</f>
        <v>Sportswear</v>
      </c>
      <c r="P380" s="8" t="str">
        <f>_xlfn.XLOOKUP(Table2[[#This Row],[Product]],Table4[Product],Table4[Category])</f>
        <v>Sportswear</v>
      </c>
      <c r="Q380" s="6" t="s">
        <v>815</v>
      </c>
      <c r="R380" s="32" t="str">
        <f>LEFT(Table2[[#This Row],[Full Name2]], 3)</f>
        <v>Van</v>
      </c>
      <c r="S380" s="7" t="str">
        <f>RIGHT(Table2[[#This Row],[Full Name2]],3)</f>
        <v>nce</v>
      </c>
      <c r="T380" s="7" t="str">
        <f>MID(Table2[[#This Row],[Full Name2]],3,3)</f>
        <v>nes</v>
      </c>
      <c r="U380" s="7" t="str">
        <f>CONCATENATE(Table2[[#This Row],[Full Name2]]," - ",Table2[[#This Row],[Department]])</f>
        <v>Vanessa Lawrence - Men</v>
      </c>
      <c r="V380" s="7" t="str">
        <f>_xlfn.TEXTJOIN(",",TRUE,Table2[[#This Row],[LEFT]],Table2[[#This Row],[MID]],Table2[[#This Row],[RIGHT]])</f>
        <v>Van,nes,nce</v>
      </c>
      <c r="W380" s="7" t="str">
        <f>UPPER(Table2[[#This Row],[MID]])</f>
        <v>NES</v>
      </c>
      <c r="X380" s="7" t="str">
        <f>LOWER(Table2[[#This Row],[Full Name2]])</f>
        <v>vanessa lawrence</v>
      </c>
      <c r="Y380" s="7" t="str">
        <f>PROPER(Table2[[#This Row],[LOWER]])</f>
        <v>Vanessa Lawrence</v>
      </c>
      <c r="Z380" s="7" t="str">
        <f>TRIM(Table2[[#This Row],[City]])</f>
        <v>Tanta</v>
      </c>
      <c r="AA380" s="8">
        <f>LEN(Table2[[#This Row],[PROPER]])</f>
        <v>16</v>
      </c>
      <c r="AB380" s="5">
        <f t="shared" ca="1" si="15"/>
        <v>45776</v>
      </c>
      <c r="AC380" s="5">
        <f t="shared" si="16"/>
        <v>45365</v>
      </c>
      <c r="AD380" s="25">
        <f t="shared" ca="1" si="17"/>
        <v>45776.278505671296</v>
      </c>
      <c r="AE380" s="26">
        <f>EOMONTH(Table2[[#This Row],[Date]],1)</f>
        <v>45412</v>
      </c>
      <c r="AF380" s="11">
        <f>DATEDIF(Table2[[#This Row],[Date]],Table2[[#This Row],[EOMONTH]], "d")</f>
        <v>47</v>
      </c>
      <c r="AH380">
        <v>14</v>
      </c>
      <c r="AI380">
        <v>3</v>
      </c>
      <c r="AJ380">
        <v>2024</v>
      </c>
    </row>
    <row r="381" spans="1:36" ht="33.75" customHeight="1" x14ac:dyDescent="0.3">
      <c r="A381" s="17" t="s">
        <v>816</v>
      </c>
      <c r="B381" s="26">
        <v>45567</v>
      </c>
      <c r="C381" s="5" t="s">
        <v>3</v>
      </c>
      <c r="D381" s="6" t="s">
        <v>817</v>
      </c>
      <c r="E381" s="7">
        <v>20</v>
      </c>
      <c r="F381" s="7" t="s">
        <v>43</v>
      </c>
      <c r="G381" s="7" t="s">
        <v>70</v>
      </c>
      <c r="H381" s="7" t="s">
        <v>51</v>
      </c>
      <c r="I381" s="7" t="str">
        <f>VLOOKUP(Table2[[#This Row],[Product]],Table4[#All],2,0)</f>
        <v>Formal Wear</v>
      </c>
      <c r="J381" s="7">
        <v>3</v>
      </c>
      <c r="K381" s="7">
        <v>1100</v>
      </c>
      <c r="L381" s="7">
        <v>0.15</v>
      </c>
      <c r="M381" s="7" t="s">
        <v>47</v>
      </c>
      <c r="N381" s="8" t="s">
        <v>40</v>
      </c>
      <c r="O381" s="4" t="str">
        <f>HLOOKUP(Table2[[#This Row],[Product]],lookUp!$A$20:$K$21,2,0)</f>
        <v>Formal Wear</v>
      </c>
      <c r="P381" s="8" t="str">
        <f>_xlfn.XLOOKUP(Table2[[#This Row],[Product]],Table4[Product],Table4[Category])</f>
        <v>Formal Wear</v>
      </c>
      <c r="Q381" s="6" t="s">
        <v>817</v>
      </c>
      <c r="R381" s="32" t="str">
        <f>LEFT(Table2[[#This Row],[Full Name2]], 3)</f>
        <v>Dan</v>
      </c>
      <c r="S381" s="7" t="str">
        <f>RIGHT(Table2[[#This Row],[Full Name2]],3)</f>
        <v>Cox</v>
      </c>
      <c r="T381" s="7" t="str">
        <f>MID(Table2[[#This Row],[Full Name2]],3,3)</f>
        <v>nie</v>
      </c>
      <c r="U381" s="7" t="str">
        <f>CONCATENATE(Table2[[#This Row],[Full Name2]]," - ",Table2[[#This Row],[Department]])</f>
        <v>Daniel Cox - Women</v>
      </c>
      <c r="V381" s="7" t="str">
        <f>_xlfn.TEXTJOIN(",",TRUE,Table2[[#This Row],[LEFT]],Table2[[#This Row],[MID]],Table2[[#This Row],[RIGHT]])</f>
        <v>Dan,nie,Cox</v>
      </c>
      <c r="W381" s="7" t="str">
        <f>UPPER(Table2[[#This Row],[MID]])</f>
        <v>NIE</v>
      </c>
      <c r="X381" s="7" t="str">
        <f>LOWER(Table2[[#This Row],[Full Name2]])</f>
        <v>daniel cox</v>
      </c>
      <c r="Y381" s="7" t="str">
        <f>PROPER(Table2[[#This Row],[LOWER]])</f>
        <v>Daniel Cox</v>
      </c>
      <c r="Z381" s="7" t="str">
        <f>TRIM(Table2[[#This Row],[City]])</f>
        <v>Luxor</v>
      </c>
      <c r="AA381" s="8">
        <f>LEN(Table2[[#This Row],[PROPER]])</f>
        <v>10</v>
      </c>
      <c r="AB381" s="5">
        <f t="shared" ca="1" si="15"/>
        <v>45776</v>
      </c>
      <c r="AC381" s="5">
        <f t="shared" si="16"/>
        <v>45567</v>
      </c>
      <c r="AD381" s="25">
        <f t="shared" ca="1" si="17"/>
        <v>45776.278505671296</v>
      </c>
      <c r="AE381" s="26">
        <f>EOMONTH(Table2[[#This Row],[Date]],1)</f>
        <v>45626</v>
      </c>
      <c r="AF381" s="11">
        <f>DATEDIF(Table2[[#This Row],[Date]],Table2[[#This Row],[EOMONTH]], "d")</f>
        <v>59</v>
      </c>
      <c r="AH381">
        <v>2</v>
      </c>
      <c r="AI381">
        <v>10</v>
      </c>
      <c r="AJ381">
        <v>2024</v>
      </c>
    </row>
    <row r="382" spans="1:36" ht="33.75" customHeight="1" x14ac:dyDescent="0.3">
      <c r="A382" s="17" t="s">
        <v>818</v>
      </c>
      <c r="B382" s="26">
        <v>45670</v>
      </c>
      <c r="C382" s="5" t="s">
        <v>4</v>
      </c>
      <c r="D382" s="6" t="s">
        <v>819</v>
      </c>
      <c r="E382" s="7">
        <v>56</v>
      </c>
      <c r="F382" s="7" t="s">
        <v>43</v>
      </c>
      <c r="G382" s="7" t="s">
        <v>81</v>
      </c>
      <c r="H382" s="7" t="s">
        <v>100</v>
      </c>
      <c r="I382" s="7" t="str">
        <f>VLOOKUP(Table2[[#This Row],[Product]],Table4[#All],2,0)</f>
        <v>Formal Wear</v>
      </c>
      <c r="J382" s="7">
        <v>4</v>
      </c>
      <c r="K382" s="7">
        <v>848</v>
      </c>
      <c r="L382" s="7">
        <v>0.1</v>
      </c>
      <c r="M382" s="7" t="s">
        <v>33</v>
      </c>
      <c r="N382" s="8" t="s">
        <v>48</v>
      </c>
      <c r="O382" s="4" t="str">
        <f>HLOOKUP(Table2[[#This Row],[Product]],lookUp!$A$20:$K$21,2,0)</f>
        <v>Formal Wear</v>
      </c>
      <c r="P382" s="8" t="str">
        <f>_xlfn.XLOOKUP(Table2[[#This Row],[Product]],Table4[Product],Table4[Category])</f>
        <v>Formal Wear</v>
      </c>
      <c r="Q382" s="6" t="s">
        <v>819</v>
      </c>
      <c r="R382" s="32" t="str">
        <f>LEFT(Table2[[#This Row],[Full Name2]], 3)</f>
        <v>Ash</v>
      </c>
      <c r="S382" s="7" t="str">
        <f>RIGHT(Table2[[#This Row],[Full Name2]],3)</f>
        <v>lez</v>
      </c>
      <c r="T382" s="7" t="str">
        <f>MID(Table2[[#This Row],[Full Name2]],3,3)</f>
        <v>hle</v>
      </c>
      <c r="U382" s="7" t="str">
        <f>CONCATENATE(Table2[[#This Row],[Full Name2]]," - ",Table2[[#This Row],[Department]])</f>
        <v>Ashley Gonzalez - Kids</v>
      </c>
      <c r="V382" s="7" t="str">
        <f>_xlfn.TEXTJOIN(",",TRUE,Table2[[#This Row],[LEFT]],Table2[[#This Row],[MID]],Table2[[#This Row],[RIGHT]])</f>
        <v>Ash,hle,lez</v>
      </c>
      <c r="W382" s="7" t="str">
        <f>UPPER(Table2[[#This Row],[MID]])</f>
        <v>HLE</v>
      </c>
      <c r="X382" s="7" t="str">
        <f>LOWER(Table2[[#This Row],[Full Name2]])</f>
        <v>ashley gonzalez</v>
      </c>
      <c r="Y382" s="7" t="str">
        <f>PROPER(Table2[[#This Row],[LOWER]])</f>
        <v>Ashley Gonzalez</v>
      </c>
      <c r="Z382" s="7" t="str">
        <f>TRIM(Table2[[#This Row],[City]])</f>
        <v>Asyut</v>
      </c>
      <c r="AA382" s="8">
        <f>LEN(Table2[[#This Row],[PROPER]])</f>
        <v>15</v>
      </c>
      <c r="AB382" s="5">
        <f t="shared" ca="1" si="15"/>
        <v>45776</v>
      </c>
      <c r="AC382" s="5">
        <f t="shared" si="16"/>
        <v>45670</v>
      </c>
      <c r="AD382" s="25">
        <f t="shared" ca="1" si="17"/>
        <v>45776.278505671296</v>
      </c>
      <c r="AE382" s="26">
        <f>EOMONTH(Table2[[#This Row],[Date]],1)</f>
        <v>45716</v>
      </c>
      <c r="AF382" s="11">
        <f>DATEDIF(Table2[[#This Row],[Date]],Table2[[#This Row],[EOMONTH]], "d")</f>
        <v>46</v>
      </c>
      <c r="AH382">
        <v>13</v>
      </c>
      <c r="AI382">
        <v>1</v>
      </c>
      <c r="AJ382">
        <v>2025</v>
      </c>
    </row>
    <row r="383" spans="1:36" ht="33.75" customHeight="1" x14ac:dyDescent="0.3">
      <c r="A383" s="17" t="s">
        <v>820</v>
      </c>
      <c r="B383" s="26">
        <v>45460</v>
      </c>
      <c r="C383" s="5" t="s">
        <v>4</v>
      </c>
      <c r="D383" s="6" t="s">
        <v>821</v>
      </c>
      <c r="E383" s="7">
        <v>19</v>
      </c>
      <c r="F383" s="7" t="s">
        <v>29</v>
      </c>
      <c r="G383" s="7" t="s">
        <v>30</v>
      </c>
      <c r="H383" s="7" t="s">
        <v>65</v>
      </c>
      <c r="I383" s="7" t="str">
        <f>VLOOKUP(Table2[[#This Row],[Product]],Table4[#All],2,0)</f>
        <v>Sportswear</v>
      </c>
      <c r="J383" s="7">
        <v>2</v>
      </c>
      <c r="K383" s="7">
        <v>328</v>
      </c>
      <c r="L383" s="7">
        <v>0.05</v>
      </c>
      <c r="M383" s="7" t="s">
        <v>33</v>
      </c>
      <c r="N383" s="8" t="s">
        <v>40</v>
      </c>
      <c r="O383" s="4" t="str">
        <f>HLOOKUP(Table2[[#This Row],[Product]],lookUp!$A$20:$K$21,2,0)</f>
        <v>Sportswear</v>
      </c>
      <c r="P383" s="8" t="str">
        <f>_xlfn.XLOOKUP(Table2[[#This Row],[Product]],Table4[Product],Table4[Category])</f>
        <v>Sportswear</v>
      </c>
      <c r="Q383" s="6" t="s">
        <v>821</v>
      </c>
      <c r="R383" s="32" t="str">
        <f>LEFT(Table2[[#This Row],[Full Name2]], 3)</f>
        <v>Ton</v>
      </c>
      <c r="S383" s="7" t="str">
        <f>RIGHT(Table2[[#This Row],[Full Name2]],3)</f>
        <v>ole</v>
      </c>
      <c r="T383" s="7" t="str">
        <f>MID(Table2[[#This Row],[Full Name2]],3,3)</f>
        <v>nya</v>
      </c>
      <c r="U383" s="7" t="str">
        <f>CONCATENATE(Table2[[#This Row],[Full Name2]]," - ",Table2[[#This Row],[Department]])</f>
        <v>Tonya Cole - Women</v>
      </c>
      <c r="V383" s="7" t="str">
        <f>_xlfn.TEXTJOIN(",",TRUE,Table2[[#This Row],[LEFT]],Table2[[#This Row],[MID]],Table2[[#This Row],[RIGHT]])</f>
        <v>Ton,nya,ole</v>
      </c>
      <c r="W383" s="7" t="str">
        <f>UPPER(Table2[[#This Row],[MID]])</f>
        <v>NYA</v>
      </c>
      <c r="X383" s="7" t="str">
        <f>LOWER(Table2[[#This Row],[Full Name2]])</f>
        <v>tonya cole</v>
      </c>
      <c r="Y383" s="7" t="str">
        <f>PROPER(Table2[[#This Row],[LOWER]])</f>
        <v>Tonya Cole</v>
      </c>
      <c r="Z383" s="7" t="str">
        <f>TRIM(Table2[[#This Row],[City]])</f>
        <v>Mansoura</v>
      </c>
      <c r="AA383" s="8">
        <f>LEN(Table2[[#This Row],[PROPER]])</f>
        <v>10</v>
      </c>
      <c r="AB383" s="5">
        <f t="shared" ca="1" si="15"/>
        <v>45776</v>
      </c>
      <c r="AC383" s="5">
        <f t="shared" si="16"/>
        <v>45460</v>
      </c>
      <c r="AD383" s="25">
        <f t="shared" ca="1" si="17"/>
        <v>45776.278505671296</v>
      </c>
      <c r="AE383" s="26">
        <f>EOMONTH(Table2[[#This Row],[Date]],1)</f>
        <v>45504</v>
      </c>
      <c r="AF383" s="11">
        <f>DATEDIF(Table2[[#This Row],[Date]],Table2[[#This Row],[EOMONTH]], "d")</f>
        <v>44</v>
      </c>
      <c r="AH383">
        <v>17</v>
      </c>
      <c r="AI383">
        <v>6</v>
      </c>
      <c r="AJ383">
        <v>2024</v>
      </c>
    </row>
    <row r="384" spans="1:36" ht="33.75" customHeight="1" x14ac:dyDescent="0.3">
      <c r="A384" s="17" t="s">
        <v>822</v>
      </c>
      <c r="B384" s="26">
        <v>45426</v>
      </c>
      <c r="C384" s="5" t="s">
        <v>2</v>
      </c>
      <c r="D384" s="6" t="s">
        <v>823</v>
      </c>
      <c r="E384" s="7">
        <v>27</v>
      </c>
      <c r="F384" s="7" t="s">
        <v>29</v>
      </c>
      <c r="G384" s="7" t="s">
        <v>70</v>
      </c>
      <c r="H384" s="7" t="s">
        <v>100</v>
      </c>
      <c r="I384" s="7" t="str">
        <f>VLOOKUP(Table2[[#This Row],[Product]],Table4[#All],2,0)</f>
        <v>Formal Wear</v>
      </c>
      <c r="J384" s="7">
        <v>1</v>
      </c>
      <c r="K384" s="7">
        <v>1008</v>
      </c>
      <c r="L384" s="7">
        <v>0.2</v>
      </c>
      <c r="M384" s="7" t="s">
        <v>57</v>
      </c>
      <c r="N384" s="8" t="s">
        <v>34</v>
      </c>
      <c r="O384" s="4" t="str">
        <f>HLOOKUP(Table2[[#This Row],[Product]],lookUp!$A$20:$K$21,2,0)</f>
        <v>Formal Wear</v>
      </c>
      <c r="P384" s="8" t="str">
        <f>_xlfn.XLOOKUP(Table2[[#This Row],[Product]],Table4[Product],Table4[Category])</f>
        <v>Formal Wear</v>
      </c>
      <c r="Q384" s="6" t="s">
        <v>823</v>
      </c>
      <c r="R384" s="32" t="str">
        <f>LEFT(Table2[[#This Row],[Full Name2]], 3)</f>
        <v>Jai</v>
      </c>
      <c r="S384" s="7" t="str">
        <f>RIGHT(Table2[[#This Row],[Full Name2]],3)</f>
        <v>rry</v>
      </c>
      <c r="T384" s="7" t="str">
        <f>MID(Table2[[#This Row],[Full Name2]],3,3)</f>
        <v>ime</v>
      </c>
      <c r="U384" s="7" t="str">
        <f>CONCATENATE(Table2[[#This Row],[Full Name2]]," - ",Table2[[#This Row],[Department]])</f>
        <v>Jaime Barry - Men</v>
      </c>
      <c r="V384" s="7" t="str">
        <f>_xlfn.TEXTJOIN(",",TRUE,Table2[[#This Row],[LEFT]],Table2[[#This Row],[MID]],Table2[[#This Row],[RIGHT]])</f>
        <v>Jai,ime,rry</v>
      </c>
      <c r="W384" s="7" t="str">
        <f>UPPER(Table2[[#This Row],[MID]])</f>
        <v>IME</v>
      </c>
      <c r="X384" s="7" t="str">
        <f>LOWER(Table2[[#This Row],[Full Name2]])</f>
        <v>jaime barry</v>
      </c>
      <c r="Y384" s="7" t="str">
        <f>PROPER(Table2[[#This Row],[LOWER]])</f>
        <v>Jaime Barry</v>
      </c>
      <c r="Z384" s="7" t="str">
        <f>TRIM(Table2[[#This Row],[City]])</f>
        <v>Luxor</v>
      </c>
      <c r="AA384" s="8">
        <f>LEN(Table2[[#This Row],[PROPER]])</f>
        <v>11</v>
      </c>
      <c r="AB384" s="5">
        <f t="shared" ca="1" si="15"/>
        <v>45776</v>
      </c>
      <c r="AC384" s="5">
        <f t="shared" si="16"/>
        <v>45426</v>
      </c>
      <c r="AD384" s="25">
        <f t="shared" ca="1" si="17"/>
        <v>45776.278505671296</v>
      </c>
      <c r="AE384" s="26">
        <f>EOMONTH(Table2[[#This Row],[Date]],1)</f>
        <v>45473</v>
      </c>
      <c r="AF384" s="11">
        <f>DATEDIF(Table2[[#This Row],[Date]],Table2[[#This Row],[EOMONTH]], "d")</f>
        <v>47</v>
      </c>
      <c r="AH384">
        <v>14</v>
      </c>
      <c r="AI384">
        <v>5</v>
      </c>
      <c r="AJ384">
        <v>2024</v>
      </c>
    </row>
    <row r="385" spans="1:36" ht="33.75" customHeight="1" x14ac:dyDescent="0.3">
      <c r="A385" s="17" t="s">
        <v>824</v>
      </c>
      <c r="B385" s="26">
        <v>45704</v>
      </c>
      <c r="C385" s="5" t="s">
        <v>1</v>
      </c>
      <c r="D385" s="6" t="s">
        <v>825</v>
      </c>
      <c r="E385" s="7">
        <v>30</v>
      </c>
      <c r="F385" s="7" t="s">
        <v>29</v>
      </c>
      <c r="G385" s="7" t="s">
        <v>70</v>
      </c>
      <c r="H385" s="7" t="s">
        <v>74</v>
      </c>
      <c r="I385" s="7" t="str">
        <f>VLOOKUP(Table2[[#This Row],[Product]],Table4[#All],2,0)</f>
        <v>Formal Wear</v>
      </c>
      <c r="J385" s="7">
        <v>4</v>
      </c>
      <c r="K385" s="7">
        <v>536</v>
      </c>
      <c r="L385" s="7">
        <v>0</v>
      </c>
      <c r="M385" s="7" t="s">
        <v>33</v>
      </c>
      <c r="N385" s="8" t="s">
        <v>48</v>
      </c>
      <c r="O385" s="4" t="str">
        <f>HLOOKUP(Table2[[#This Row],[Product]],lookUp!$A$20:$K$21,2,0)</f>
        <v>Formal Wear</v>
      </c>
      <c r="P385" s="8" t="str">
        <f>_xlfn.XLOOKUP(Table2[[#This Row],[Product]],Table4[Product],Table4[Category])</f>
        <v>Formal Wear</v>
      </c>
      <c r="Q385" s="6" t="s">
        <v>825</v>
      </c>
      <c r="R385" s="32" t="str">
        <f>LEFT(Table2[[#This Row],[Full Name2]], 3)</f>
        <v>Eri</v>
      </c>
      <c r="S385" s="7" t="str">
        <f>RIGHT(Table2[[#This Row],[Full Name2]],3)</f>
        <v>ole</v>
      </c>
      <c r="T385" s="7" t="str">
        <f>MID(Table2[[#This Row],[Full Name2]],3,3)</f>
        <v xml:space="preserve">ic </v>
      </c>
      <c r="U385" s="7" t="str">
        <f>CONCATENATE(Table2[[#This Row],[Full Name2]]," - ",Table2[[#This Row],[Department]])</f>
        <v>Eric Cole - Kids</v>
      </c>
      <c r="V385" s="7" t="str">
        <f>_xlfn.TEXTJOIN(",",TRUE,Table2[[#This Row],[LEFT]],Table2[[#This Row],[MID]],Table2[[#This Row],[RIGHT]])</f>
        <v>Eri,ic ,ole</v>
      </c>
      <c r="W385" s="7" t="str">
        <f>UPPER(Table2[[#This Row],[MID]])</f>
        <v xml:space="preserve">IC </v>
      </c>
      <c r="X385" s="7" t="str">
        <f>LOWER(Table2[[#This Row],[Full Name2]])</f>
        <v>eric cole</v>
      </c>
      <c r="Y385" s="7" t="str">
        <f>PROPER(Table2[[#This Row],[LOWER]])</f>
        <v>Eric Cole</v>
      </c>
      <c r="Z385" s="7" t="str">
        <f>TRIM(Table2[[#This Row],[City]])</f>
        <v>Luxor</v>
      </c>
      <c r="AA385" s="8">
        <f>LEN(Table2[[#This Row],[PROPER]])</f>
        <v>9</v>
      </c>
      <c r="AB385" s="5">
        <f t="shared" ca="1" si="15"/>
        <v>45776</v>
      </c>
      <c r="AC385" s="5">
        <f t="shared" si="16"/>
        <v>45704</v>
      </c>
      <c r="AD385" s="25">
        <f t="shared" ca="1" si="17"/>
        <v>45776.278505671296</v>
      </c>
      <c r="AE385" s="26">
        <f>EOMONTH(Table2[[#This Row],[Date]],1)</f>
        <v>45747</v>
      </c>
      <c r="AF385" s="11">
        <f>DATEDIF(Table2[[#This Row],[Date]],Table2[[#This Row],[EOMONTH]], "d")</f>
        <v>43</v>
      </c>
      <c r="AH385">
        <v>16</v>
      </c>
      <c r="AI385">
        <v>2</v>
      </c>
      <c r="AJ385">
        <v>2025</v>
      </c>
    </row>
    <row r="386" spans="1:36" ht="33.75" customHeight="1" x14ac:dyDescent="0.3">
      <c r="A386" s="17" t="s">
        <v>826</v>
      </c>
      <c r="B386" s="26">
        <v>45362</v>
      </c>
      <c r="C386" s="5" t="s">
        <v>4</v>
      </c>
      <c r="D386" s="6" t="s">
        <v>827</v>
      </c>
      <c r="E386" s="7">
        <v>48</v>
      </c>
      <c r="F386" s="7" t="s">
        <v>43</v>
      </c>
      <c r="G386" s="7" t="s">
        <v>30</v>
      </c>
      <c r="H386" s="7" t="s">
        <v>100</v>
      </c>
      <c r="I386" s="7" t="str">
        <f>VLOOKUP(Table2[[#This Row],[Product]],Table4[#All],2,0)</f>
        <v>Formal Wear</v>
      </c>
      <c r="J386" s="7">
        <v>3</v>
      </c>
      <c r="K386" s="7">
        <v>231</v>
      </c>
      <c r="L386" s="7">
        <v>0.15</v>
      </c>
      <c r="M386" s="7" t="s">
        <v>47</v>
      </c>
      <c r="N386" s="8" t="s">
        <v>40</v>
      </c>
      <c r="O386" s="4" t="str">
        <f>HLOOKUP(Table2[[#This Row],[Product]],lookUp!$A$20:$K$21,2,0)</f>
        <v>Formal Wear</v>
      </c>
      <c r="P386" s="8" t="str">
        <f>_xlfn.XLOOKUP(Table2[[#This Row],[Product]],Table4[Product],Table4[Category])</f>
        <v>Formal Wear</v>
      </c>
      <c r="Q386" s="6" t="s">
        <v>827</v>
      </c>
      <c r="R386" s="32" t="str">
        <f>LEFT(Table2[[#This Row],[Full Name2]], 3)</f>
        <v>Jes</v>
      </c>
      <c r="S386" s="7" t="str">
        <f>RIGHT(Table2[[#This Row],[Full Name2]],3)</f>
        <v>rts</v>
      </c>
      <c r="T386" s="7" t="str">
        <f>MID(Table2[[#This Row],[Full Name2]],3,3)</f>
        <v>ssi</v>
      </c>
      <c r="U386" s="7" t="str">
        <f>CONCATENATE(Table2[[#This Row],[Full Name2]]," - ",Table2[[#This Row],[Department]])</f>
        <v>Jessica Roberts - Women</v>
      </c>
      <c r="V386" s="7" t="str">
        <f>_xlfn.TEXTJOIN(",",TRUE,Table2[[#This Row],[LEFT]],Table2[[#This Row],[MID]],Table2[[#This Row],[RIGHT]])</f>
        <v>Jes,ssi,rts</v>
      </c>
      <c r="W386" s="7" t="str">
        <f>UPPER(Table2[[#This Row],[MID]])</f>
        <v>SSI</v>
      </c>
      <c r="X386" s="7" t="str">
        <f>LOWER(Table2[[#This Row],[Full Name2]])</f>
        <v>jessica roberts</v>
      </c>
      <c r="Y386" s="7" t="str">
        <f>PROPER(Table2[[#This Row],[LOWER]])</f>
        <v>Jessica Roberts</v>
      </c>
      <c r="Z386" s="7" t="str">
        <f>TRIM(Table2[[#This Row],[City]])</f>
        <v>Mansoura</v>
      </c>
      <c r="AA386" s="8">
        <f>LEN(Table2[[#This Row],[PROPER]])</f>
        <v>15</v>
      </c>
      <c r="AB386" s="5">
        <f t="shared" ca="1" si="15"/>
        <v>45776</v>
      </c>
      <c r="AC386" s="5">
        <f t="shared" si="16"/>
        <v>45362</v>
      </c>
      <c r="AD386" s="25">
        <f t="shared" ca="1" si="17"/>
        <v>45776.278505671296</v>
      </c>
      <c r="AE386" s="26">
        <f>EOMONTH(Table2[[#This Row],[Date]],1)</f>
        <v>45412</v>
      </c>
      <c r="AF386" s="11">
        <f>DATEDIF(Table2[[#This Row],[Date]],Table2[[#This Row],[EOMONTH]], "d")</f>
        <v>50</v>
      </c>
      <c r="AH386">
        <v>11</v>
      </c>
      <c r="AI386">
        <v>3</v>
      </c>
      <c r="AJ386">
        <v>2024</v>
      </c>
    </row>
    <row r="387" spans="1:36" ht="33.75" customHeight="1" x14ac:dyDescent="0.3">
      <c r="A387" s="17" t="s">
        <v>828</v>
      </c>
      <c r="B387" s="26">
        <v>45570</v>
      </c>
      <c r="C387" s="5" t="s">
        <v>5</v>
      </c>
      <c r="D387" s="6" t="s">
        <v>829</v>
      </c>
      <c r="E387" s="7">
        <v>58</v>
      </c>
      <c r="F387" s="7" t="s">
        <v>43</v>
      </c>
      <c r="G387" s="7" t="s">
        <v>30</v>
      </c>
      <c r="H387" s="7" t="s">
        <v>65</v>
      </c>
      <c r="I387" s="7" t="str">
        <f>VLOOKUP(Table2[[#This Row],[Product]],Table4[#All],2,0)</f>
        <v>Sportswear</v>
      </c>
      <c r="J387" s="7">
        <v>1</v>
      </c>
      <c r="K387" s="7">
        <v>719</v>
      </c>
      <c r="L387" s="7">
        <v>0</v>
      </c>
      <c r="M387" s="7" t="s">
        <v>33</v>
      </c>
      <c r="N387" s="8" t="s">
        <v>34</v>
      </c>
      <c r="O387" s="4" t="str">
        <f>HLOOKUP(Table2[[#This Row],[Product]],lookUp!$A$20:$K$21,2,0)</f>
        <v>Sportswear</v>
      </c>
      <c r="P387" s="8" t="str">
        <f>_xlfn.XLOOKUP(Table2[[#This Row],[Product]],Table4[Product],Table4[Category])</f>
        <v>Sportswear</v>
      </c>
      <c r="Q387" s="6" t="s">
        <v>829</v>
      </c>
      <c r="R387" s="32" t="str">
        <f>LEFT(Table2[[#This Row],[Full Name2]], 3)</f>
        <v>Ann</v>
      </c>
      <c r="S387" s="7" t="str">
        <f>RIGHT(Table2[[#This Row],[Full Name2]],3)</f>
        <v>son</v>
      </c>
      <c r="T387" s="7" t="str">
        <f>MID(Table2[[#This Row],[Full Name2]],3,3)</f>
        <v xml:space="preserve">na </v>
      </c>
      <c r="U387" s="7" t="str">
        <f>CONCATENATE(Table2[[#This Row],[Full Name2]]," - ",Table2[[#This Row],[Department]])</f>
        <v>Anna Gibson - Men</v>
      </c>
      <c r="V387" s="7" t="str">
        <f>_xlfn.TEXTJOIN(",",TRUE,Table2[[#This Row],[LEFT]],Table2[[#This Row],[MID]],Table2[[#This Row],[RIGHT]])</f>
        <v>Ann,na ,son</v>
      </c>
      <c r="W387" s="7" t="str">
        <f>UPPER(Table2[[#This Row],[MID]])</f>
        <v xml:space="preserve">NA </v>
      </c>
      <c r="X387" s="7" t="str">
        <f>LOWER(Table2[[#This Row],[Full Name2]])</f>
        <v>anna gibson</v>
      </c>
      <c r="Y387" s="7" t="str">
        <f>PROPER(Table2[[#This Row],[LOWER]])</f>
        <v>Anna Gibson</v>
      </c>
      <c r="Z387" s="7" t="str">
        <f>TRIM(Table2[[#This Row],[City]])</f>
        <v>Mansoura</v>
      </c>
      <c r="AA387" s="8">
        <f>LEN(Table2[[#This Row],[PROPER]])</f>
        <v>11</v>
      </c>
      <c r="AB387" s="5">
        <f t="shared" ref="AB387:AB450" ca="1" si="18">TODAY()</f>
        <v>45776</v>
      </c>
      <c r="AC387" s="5">
        <f t="shared" ref="AC387:AC450" si="19">DATE(AJ387,AI387,AH387)</f>
        <v>45570</v>
      </c>
      <c r="AD387" s="25">
        <f t="shared" ref="AD387:AD450" ca="1" si="20">NOW()</f>
        <v>45776.278505671296</v>
      </c>
      <c r="AE387" s="26">
        <f>EOMONTH(Table2[[#This Row],[Date]],1)</f>
        <v>45626</v>
      </c>
      <c r="AF387" s="11">
        <f>DATEDIF(Table2[[#This Row],[Date]],Table2[[#This Row],[EOMONTH]], "d")</f>
        <v>56</v>
      </c>
      <c r="AH387">
        <v>5</v>
      </c>
      <c r="AI387">
        <v>10</v>
      </c>
      <c r="AJ387">
        <v>2024</v>
      </c>
    </row>
    <row r="388" spans="1:36" ht="33.75" customHeight="1" x14ac:dyDescent="0.3">
      <c r="A388" s="17" t="s">
        <v>830</v>
      </c>
      <c r="B388" s="26">
        <v>45647</v>
      </c>
      <c r="C388" s="5" t="s">
        <v>5</v>
      </c>
      <c r="D388" s="6" t="s">
        <v>831</v>
      </c>
      <c r="E388" s="7">
        <v>38</v>
      </c>
      <c r="F388" s="7" t="s">
        <v>43</v>
      </c>
      <c r="G388" s="7" t="s">
        <v>60</v>
      </c>
      <c r="H388" s="7" t="s">
        <v>100</v>
      </c>
      <c r="I388" s="7" t="str">
        <f>VLOOKUP(Table2[[#This Row],[Product]],Table4[#All],2,0)</f>
        <v>Formal Wear</v>
      </c>
      <c r="J388" s="7">
        <v>1</v>
      </c>
      <c r="K388" s="7">
        <v>208</v>
      </c>
      <c r="L388" s="7">
        <v>0.05</v>
      </c>
      <c r="M388" s="7" t="s">
        <v>57</v>
      </c>
      <c r="N388" s="8" t="s">
        <v>48</v>
      </c>
      <c r="O388" s="4" t="str">
        <f>HLOOKUP(Table2[[#This Row],[Product]],lookUp!$A$20:$K$21,2,0)</f>
        <v>Formal Wear</v>
      </c>
      <c r="P388" s="8" t="str">
        <f>_xlfn.XLOOKUP(Table2[[#This Row],[Product]],Table4[Product],Table4[Category])</f>
        <v>Formal Wear</v>
      </c>
      <c r="Q388" s="6" t="s">
        <v>831</v>
      </c>
      <c r="R388" s="32" t="str">
        <f>LEFT(Table2[[#This Row],[Full Name2]], 3)</f>
        <v>Kat</v>
      </c>
      <c r="S388" s="7" t="str">
        <f>RIGHT(Table2[[#This Row],[Full Name2]],3)</f>
        <v>ock</v>
      </c>
      <c r="T388" s="7" t="str">
        <f>MID(Table2[[#This Row],[Full Name2]],3,3)</f>
        <v>thl</v>
      </c>
      <c r="U388" s="7" t="str">
        <f>CONCATENATE(Table2[[#This Row],[Full Name2]]," - ",Table2[[#This Row],[Department]])</f>
        <v>Kathleen Brock - Kids</v>
      </c>
      <c r="V388" s="7" t="str">
        <f>_xlfn.TEXTJOIN(",",TRUE,Table2[[#This Row],[LEFT]],Table2[[#This Row],[MID]],Table2[[#This Row],[RIGHT]])</f>
        <v>Kat,thl,ock</v>
      </c>
      <c r="W388" s="7" t="str">
        <f>UPPER(Table2[[#This Row],[MID]])</f>
        <v>THL</v>
      </c>
      <c r="X388" s="7" t="str">
        <f>LOWER(Table2[[#This Row],[Full Name2]])</f>
        <v>kathleen brock</v>
      </c>
      <c r="Y388" s="7" t="str">
        <f>PROPER(Table2[[#This Row],[LOWER]])</f>
        <v>Kathleen Brock</v>
      </c>
      <c r="Z388" s="7" t="str">
        <f>TRIM(Table2[[#This Row],[City]])</f>
        <v>Port Said</v>
      </c>
      <c r="AA388" s="8">
        <f>LEN(Table2[[#This Row],[PROPER]])</f>
        <v>14</v>
      </c>
      <c r="AB388" s="5">
        <f t="shared" ca="1" si="18"/>
        <v>45776</v>
      </c>
      <c r="AC388" s="5">
        <f t="shared" si="19"/>
        <v>45647</v>
      </c>
      <c r="AD388" s="25">
        <f t="shared" ca="1" si="20"/>
        <v>45776.278505671296</v>
      </c>
      <c r="AE388" s="26">
        <f>EOMONTH(Table2[[#This Row],[Date]],1)</f>
        <v>45688</v>
      </c>
      <c r="AF388" s="11">
        <f>DATEDIF(Table2[[#This Row],[Date]],Table2[[#This Row],[EOMONTH]], "d")</f>
        <v>41</v>
      </c>
      <c r="AH388">
        <v>21</v>
      </c>
      <c r="AI388">
        <v>12</v>
      </c>
      <c r="AJ388">
        <v>2024</v>
      </c>
    </row>
    <row r="389" spans="1:36" ht="33.75" customHeight="1" x14ac:dyDescent="0.3">
      <c r="A389" s="17" t="s">
        <v>832</v>
      </c>
      <c r="B389" s="26">
        <v>45398</v>
      </c>
      <c r="C389" s="5" t="s">
        <v>2</v>
      </c>
      <c r="D389" s="6" t="s">
        <v>833</v>
      </c>
      <c r="E389" s="7">
        <v>43</v>
      </c>
      <c r="F389" s="7" t="s">
        <v>29</v>
      </c>
      <c r="G389" s="7" t="s">
        <v>106</v>
      </c>
      <c r="H389" s="7" t="s">
        <v>31</v>
      </c>
      <c r="I389" s="7" t="str">
        <f>VLOOKUP(Table2[[#This Row],[Product]],Table4[#All],2,0)</f>
        <v>Winter Wear</v>
      </c>
      <c r="J389" s="7">
        <v>1</v>
      </c>
      <c r="K389" s="7">
        <v>700</v>
      </c>
      <c r="L389" s="7">
        <v>0</v>
      </c>
      <c r="M389" s="7" t="s">
        <v>57</v>
      </c>
      <c r="N389" s="8" t="s">
        <v>34</v>
      </c>
      <c r="O389" s="4" t="str">
        <f>HLOOKUP(Table2[[#This Row],[Product]],lookUp!$A$20:$K$21,2,0)</f>
        <v>Winter Wear</v>
      </c>
      <c r="P389" s="8" t="str">
        <f>_xlfn.XLOOKUP(Table2[[#This Row],[Product]],Table4[Product],Table4[Category])</f>
        <v>Winter Wear</v>
      </c>
      <c r="Q389" s="6" t="s">
        <v>833</v>
      </c>
      <c r="R389" s="32" t="str">
        <f>LEFT(Table2[[#This Row],[Full Name2]], 3)</f>
        <v>Ada</v>
      </c>
      <c r="S389" s="7" t="str">
        <f>RIGHT(Table2[[#This Row],[Full Name2]],3)</f>
        <v>ock</v>
      </c>
      <c r="T389" s="7" t="str">
        <f>MID(Table2[[#This Row],[Full Name2]],3,3)</f>
        <v xml:space="preserve">am </v>
      </c>
      <c r="U389" s="7" t="str">
        <f>CONCATENATE(Table2[[#This Row],[Full Name2]]," - ",Table2[[#This Row],[Department]])</f>
        <v>Adam Bullock - Men</v>
      </c>
      <c r="V389" s="7" t="str">
        <f>_xlfn.TEXTJOIN(",",TRUE,Table2[[#This Row],[LEFT]],Table2[[#This Row],[MID]],Table2[[#This Row],[RIGHT]])</f>
        <v>Ada,am ,ock</v>
      </c>
      <c r="W389" s="7" t="str">
        <f>UPPER(Table2[[#This Row],[MID]])</f>
        <v xml:space="preserve">AM </v>
      </c>
      <c r="X389" s="7" t="str">
        <f>LOWER(Table2[[#This Row],[Full Name2]])</f>
        <v>adam bullock</v>
      </c>
      <c r="Y389" s="7" t="str">
        <f>PROPER(Table2[[#This Row],[LOWER]])</f>
        <v>Adam Bullock</v>
      </c>
      <c r="Z389" s="7" t="str">
        <f>TRIM(Table2[[#This Row],[City]])</f>
        <v>Giza</v>
      </c>
      <c r="AA389" s="8">
        <f>LEN(Table2[[#This Row],[PROPER]])</f>
        <v>12</v>
      </c>
      <c r="AB389" s="5">
        <f t="shared" ca="1" si="18"/>
        <v>45776</v>
      </c>
      <c r="AC389" s="5">
        <f t="shared" si="19"/>
        <v>45398</v>
      </c>
      <c r="AD389" s="25">
        <f t="shared" ca="1" si="20"/>
        <v>45776.278505671296</v>
      </c>
      <c r="AE389" s="26">
        <f>EOMONTH(Table2[[#This Row],[Date]],1)</f>
        <v>45443</v>
      </c>
      <c r="AF389" s="11">
        <f>DATEDIF(Table2[[#This Row],[Date]],Table2[[#This Row],[EOMONTH]], "d")</f>
        <v>45</v>
      </c>
      <c r="AH389">
        <v>16</v>
      </c>
      <c r="AI389">
        <v>4</v>
      </c>
      <c r="AJ389">
        <v>2024</v>
      </c>
    </row>
    <row r="390" spans="1:36" ht="33.75" customHeight="1" x14ac:dyDescent="0.3">
      <c r="A390" s="17" t="s">
        <v>834</v>
      </c>
      <c r="B390" s="26">
        <v>45478</v>
      </c>
      <c r="C390" s="5" t="s">
        <v>0</v>
      </c>
      <c r="D390" s="6" t="s">
        <v>835</v>
      </c>
      <c r="E390" s="7">
        <v>56</v>
      </c>
      <c r="F390" s="7" t="s">
        <v>29</v>
      </c>
      <c r="G390" s="7" t="s">
        <v>44</v>
      </c>
      <c r="H390" s="7" t="s">
        <v>84</v>
      </c>
      <c r="I390" s="7" t="str">
        <f>VLOOKUP(Table2[[#This Row],[Product]],Table4[#All],2,0)</f>
        <v>Fashion Accessories</v>
      </c>
      <c r="J390" s="7">
        <v>1</v>
      </c>
      <c r="K390" s="7">
        <v>861</v>
      </c>
      <c r="L390" s="7">
        <v>0.2</v>
      </c>
      <c r="M390" s="7" t="s">
        <v>33</v>
      </c>
      <c r="N390" s="8" t="s">
        <v>40</v>
      </c>
      <c r="O390" s="4" t="str">
        <f>HLOOKUP(Table2[[#This Row],[Product]],lookUp!$A$20:$K$21,2,0)</f>
        <v>Fashion Accessories</v>
      </c>
      <c r="P390" s="8" t="str">
        <f>_xlfn.XLOOKUP(Table2[[#This Row],[Product]],Table4[Product],Table4[Category])</f>
        <v>Fashion Accessories</v>
      </c>
      <c r="Q390" s="6" t="s">
        <v>835</v>
      </c>
      <c r="R390" s="32" t="str">
        <f>LEFT(Table2[[#This Row],[Full Name2]], 3)</f>
        <v>Jen</v>
      </c>
      <c r="S390" s="7" t="str">
        <f>RIGHT(Table2[[#This Row],[Full Name2]],3)</f>
        <v>ton</v>
      </c>
      <c r="T390" s="7" t="str">
        <f>MID(Table2[[#This Row],[Full Name2]],3,3)</f>
        <v>nni</v>
      </c>
      <c r="U390" s="7" t="str">
        <f>CONCATENATE(Table2[[#This Row],[Full Name2]]," - ",Table2[[#This Row],[Department]])</f>
        <v>Jennifer Sexton - Women</v>
      </c>
      <c r="V390" s="7" t="str">
        <f>_xlfn.TEXTJOIN(",",TRUE,Table2[[#This Row],[LEFT]],Table2[[#This Row],[MID]],Table2[[#This Row],[RIGHT]])</f>
        <v>Jen,nni,ton</v>
      </c>
      <c r="W390" s="7" t="str">
        <f>UPPER(Table2[[#This Row],[MID]])</f>
        <v>NNI</v>
      </c>
      <c r="X390" s="7" t="str">
        <f>LOWER(Table2[[#This Row],[Full Name2]])</f>
        <v>jennifer sexton</v>
      </c>
      <c r="Y390" s="7" t="str">
        <f>PROPER(Table2[[#This Row],[LOWER]])</f>
        <v>Jennifer Sexton</v>
      </c>
      <c r="Z390" s="7" t="str">
        <f>TRIM(Table2[[#This Row],[City]])</f>
        <v>Alexandria</v>
      </c>
      <c r="AA390" s="8">
        <f>LEN(Table2[[#This Row],[PROPER]])</f>
        <v>15</v>
      </c>
      <c r="AB390" s="5">
        <f t="shared" ca="1" si="18"/>
        <v>45776</v>
      </c>
      <c r="AC390" s="5">
        <f t="shared" si="19"/>
        <v>45478</v>
      </c>
      <c r="AD390" s="25">
        <f t="shared" ca="1" si="20"/>
        <v>45776.278505671296</v>
      </c>
      <c r="AE390" s="26">
        <f>EOMONTH(Table2[[#This Row],[Date]],1)</f>
        <v>45535</v>
      </c>
      <c r="AF390" s="11">
        <f>DATEDIF(Table2[[#This Row],[Date]],Table2[[#This Row],[EOMONTH]], "d")</f>
        <v>57</v>
      </c>
      <c r="AH390">
        <v>5</v>
      </c>
      <c r="AI390">
        <v>7</v>
      </c>
      <c r="AJ390">
        <v>2024</v>
      </c>
    </row>
    <row r="391" spans="1:36" ht="33.75" customHeight="1" x14ac:dyDescent="0.3">
      <c r="A391" s="17" t="s">
        <v>836</v>
      </c>
      <c r="B391" s="26">
        <v>45505</v>
      </c>
      <c r="C391" s="5" t="s">
        <v>6</v>
      </c>
      <c r="D391" s="6" t="s">
        <v>837</v>
      </c>
      <c r="E391" s="7">
        <v>52</v>
      </c>
      <c r="F391" s="7" t="s">
        <v>29</v>
      </c>
      <c r="G391" s="7" t="s">
        <v>103</v>
      </c>
      <c r="H391" s="7" t="s">
        <v>100</v>
      </c>
      <c r="I391" s="7" t="str">
        <f>VLOOKUP(Table2[[#This Row],[Product]],Table4[#All],2,0)</f>
        <v>Formal Wear</v>
      </c>
      <c r="J391" s="7">
        <v>2</v>
      </c>
      <c r="K391" s="7">
        <v>968</v>
      </c>
      <c r="L391" s="7">
        <v>0.05</v>
      </c>
      <c r="M391" s="7" t="s">
        <v>47</v>
      </c>
      <c r="N391" s="8" t="s">
        <v>48</v>
      </c>
      <c r="O391" s="4" t="str">
        <f>HLOOKUP(Table2[[#This Row],[Product]],lookUp!$A$20:$K$21,2,0)</f>
        <v>Formal Wear</v>
      </c>
      <c r="P391" s="8" t="str">
        <f>_xlfn.XLOOKUP(Table2[[#This Row],[Product]],Table4[Product],Table4[Category])</f>
        <v>Formal Wear</v>
      </c>
      <c r="Q391" s="6" t="s">
        <v>837</v>
      </c>
      <c r="R391" s="32" t="str">
        <f>LEFT(Table2[[#This Row],[Full Name2]], 3)</f>
        <v>Kim</v>
      </c>
      <c r="S391" s="7" t="str">
        <f>RIGHT(Table2[[#This Row],[Full Name2]],3)</f>
        <v>ell</v>
      </c>
      <c r="T391" s="7" t="str">
        <f>MID(Table2[[#This Row],[Full Name2]],3,3)</f>
        <v>mbe</v>
      </c>
      <c r="U391" s="7" t="str">
        <f>CONCATENATE(Table2[[#This Row],[Full Name2]]," - ",Table2[[#This Row],[Department]])</f>
        <v>Kimberly Campbell - Kids</v>
      </c>
      <c r="V391" s="7" t="str">
        <f>_xlfn.TEXTJOIN(",",TRUE,Table2[[#This Row],[LEFT]],Table2[[#This Row],[MID]],Table2[[#This Row],[RIGHT]])</f>
        <v>Kim,mbe,ell</v>
      </c>
      <c r="W391" s="7" t="str">
        <f>UPPER(Table2[[#This Row],[MID]])</f>
        <v>MBE</v>
      </c>
      <c r="X391" s="7" t="str">
        <f>LOWER(Table2[[#This Row],[Full Name2]])</f>
        <v>kimberly campbell</v>
      </c>
      <c r="Y391" s="7" t="str">
        <f>PROPER(Table2[[#This Row],[LOWER]])</f>
        <v>Kimberly Campbell</v>
      </c>
      <c r="Z391" s="7" t="str">
        <f>TRIM(Table2[[#This Row],[City]])</f>
        <v>Sharm El-Sheikh</v>
      </c>
      <c r="AA391" s="8">
        <f>LEN(Table2[[#This Row],[PROPER]])</f>
        <v>17</v>
      </c>
      <c r="AB391" s="5">
        <f t="shared" ca="1" si="18"/>
        <v>45776</v>
      </c>
      <c r="AC391" s="5">
        <f t="shared" si="19"/>
        <v>45505</v>
      </c>
      <c r="AD391" s="25">
        <f t="shared" ca="1" si="20"/>
        <v>45776.278505671296</v>
      </c>
      <c r="AE391" s="26">
        <f>EOMONTH(Table2[[#This Row],[Date]],1)</f>
        <v>45565</v>
      </c>
      <c r="AF391" s="11">
        <f>DATEDIF(Table2[[#This Row],[Date]],Table2[[#This Row],[EOMONTH]], "d")</f>
        <v>60</v>
      </c>
      <c r="AH391">
        <v>1</v>
      </c>
      <c r="AI391">
        <v>8</v>
      </c>
      <c r="AJ391">
        <v>2024</v>
      </c>
    </row>
    <row r="392" spans="1:36" ht="33.75" customHeight="1" x14ac:dyDescent="0.3">
      <c r="A392" s="17" t="s">
        <v>838</v>
      </c>
      <c r="B392" s="26">
        <v>45612</v>
      </c>
      <c r="C392" s="5" t="s">
        <v>5</v>
      </c>
      <c r="D392" s="6" t="s">
        <v>839</v>
      </c>
      <c r="E392" s="7">
        <v>30</v>
      </c>
      <c r="F392" s="7" t="s">
        <v>29</v>
      </c>
      <c r="G392" s="7" t="s">
        <v>64</v>
      </c>
      <c r="H392" s="7" t="s">
        <v>45</v>
      </c>
      <c r="I392" s="7" t="str">
        <f>VLOOKUP(Table2[[#This Row],[Product]],Table4[#All],2,0)</f>
        <v>Sportswear</v>
      </c>
      <c r="J392" s="7">
        <v>3</v>
      </c>
      <c r="K392" s="7">
        <v>1130</v>
      </c>
      <c r="L392" s="7">
        <v>0.05</v>
      </c>
      <c r="M392" s="7" t="s">
        <v>33</v>
      </c>
      <c r="N392" s="8" t="s">
        <v>40</v>
      </c>
      <c r="O392" s="4" t="str">
        <f>HLOOKUP(Table2[[#This Row],[Product]],lookUp!$A$20:$K$21,2,0)</f>
        <v>Sportswear</v>
      </c>
      <c r="P392" s="8" t="str">
        <f>_xlfn.XLOOKUP(Table2[[#This Row],[Product]],Table4[Product],Table4[Category])</f>
        <v>Sportswear</v>
      </c>
      <c r="Q392" s="6" t="s">
        <v>839</v>
      </c>
      <c r="R392" s="32" t="str">
        <f>LEFT(Table2[[#This Row],[Full Name2]], 3)</f>
        <v>Fra</v>
      </c>
      <c r="S392" s="7" t="str">
        <f>RIGHT(Table2[[#This Row],[Full Name2]],3)</f>
        <v>ker</v>
      </c>
      <c r="T392" s="7" t="str">
        <f>MID(Table2[[#This Row],[Full Name2]],3,3)</f>
        <v>anc</v>
      </c>
      <c r="U392" s="7" t="str">
        <f>CONCATENATE(Table2[[#This Row],[Full Name2]]," - ",Table2[[#This Row],[Department]])</f>
        <v>Francisco Walker - Women</v>
      </c>
      <c r="V392" s="7" t="str">
        <f>_xlfn.TEXTJOIN(",",TRUE,Table2[[#This Row],[LEFT]],Table2[[#This Row],[MID]],Table2[[#This Row],[RIGHT]])</f>
        <v>Fra,anc,ker</v>
      </c>
      <c r="W392" s="7" t="str">
        <f>UPPER(Table2[[#This Row],[MID]])</f>
        <v>ANC</v>
      </c>
      <c r="X392" s="7" t="str">
        <f>LOWER(Table2[[#This Row],[Full Name2]])</f>
        <v>francisco walker</v>
      </c>
      <c r="Y392" s="7" t="str">
        <f>PROPER(Table2[[#This Row],[LOWER]])</f>
        <v>Francisco Walker</v>
      </c>
      <c r="Z392" s="7" t="str">
        <f>TRIM(Table2[[#This Row],[City]])</f>
        <v>Cairo</v>
      </c>
      <c r="AA392" s="8">
        <f>LEN(Table2[[#This Row],[PROPER]])</f>
        <v>16</v>
      </c>
      <c r="AB392" s="5">
        <f t="shared" ca="1" si="18"/>
        <v>45776</v>
      </c>
      <c r="AC392" s="5">
        <f t="shared" si="19"/>
        <v>45612</v>
      </c>
      <c r="AD392" s="25">
        <f t="shared" ca="1" si="20"/>
        <v>45776.278505671296</v>
      </c>
      <c r="AE392" s="26">
        <f>EOMONTH(Table2[[#This Row],[Date]],1)</f>
        <v>45657</v>
      </c>
      <c r="AF392" s="11">
        <f>DATEDIF(Table2[[#This Row],[Date]],Table2[[#This Row],[EOMONTH]], "d")</f>
        <v>45</v>
      </c>
      <c r="AH392">
        <v>16</v>
      </c>
      <c r="AI392">
        <v>11</v>
      </c>
      <c r="AJ392">
        <v>2024</v>
      </c>
    </row>
    <row r="393" spans="1:36" ht="33.75" customHeight="1" x14ac:dyDescent="0.3">
      <c r="A393" s="17" t="s">
        <v>840</v>
      </c>
      <c r="B393" s="26">
        <v>45372</v>
      </c>
      <c r="C393" s="5" t="s">
        <v>6</v>
      </c>
      <c r="D393" s="6" t="s">
        <v>841</v>
      </c>
      <c r="E393" s="7">
        <v>22</v>
      </c>
      <c r="F393" s="7" t="s">
        <v>29</v>
      </c>
      <c r="G393" s="7" t="s">
        <v>60</v>
      </c>
      <c r="H393" s="7" t="s">
        <v>74</v>
      </c>
      <c r="I393" s="7" t="str">
        <f>VLOOKUP(Table2[[#This Row],[Product]],Table4[#All],2,0)</f>
        <v>Formal Wear</v>
      </c>
      <c r="J393" s="7">
        <v>5</v>
      </c>
      <c r="K393" s="7">
        <v>1032</v>
      </c>
      <c r="L393" s="7">
        <v>0.05</v>
      </c>
      <c r="M393" s="7" t="s">
        <v>57</v>
      </c>
      <c r="N393" s="8" t="s">
        <v>48</v>
      </c>
      <c r="O393" s="4" t="str">
        <f>HLOOKUP(Table2[[#This Row],[Product]],lookUp!$A$20:$K$21,2,0)</f>
        <v>Formal Wear</v>
      </c>
      <c r="P393" s="8" t="str">
        <f>_xlfn.XLOOKUP(Table2[[#This Row],[Product]],Table4[Product],Table4[Category])</f>
        <v>Formal Wear</v>
      </c>
      <c r="Q393" s="6" t="s">
        <v>841</v>
      </c>
      <c r="R393" s="32" t="str">
        <f>LEFT(Table2[[#This Row],[Full Name2]], 3)</f>
        <v>Nic</v>
      </c>
      <c r="S393" s="7" t="str">
        <f>RIGHT(Table2[[#This Row],[Full Name2]],3)</f>
        <v>ble</v>
      </c>
      <c r="T393" s="7" t="str">
        <f>MID(Table2[[#This Row],[Full Name2]],3,3)</f>
        <v>col</v>
      </c>
      <c r="U393" s="7" t="str">
        <f>CONCATENATE(Table2[[#This Row],[Full Name2]]," - ",Table2[[#This Row],[Department]])</f>
        <v>Nicole Noble - Kids</v>
      </c>
      <c r="V393" s="7" t="str">
        <f>_xlfn.TEXTJOIN(",",TRUE,Table2[[#This Row],[LEFT]],Table2[[#This Row],[MID]],Table2[[#This Row],[RIGHT]])</f>
        <v>Nic,col,ble</v>
      </c>
      <c r="W393" s="7" t="str">
        <f>UPPER(Table2[[#This Row],[MID]])</f>
        <v>COL</v>
      </c>
      <c r="X393" s="7" t="str">
        <f>LOWER(Table2[[#This Row],[Full Name2]])</f>
        <v>nicole noble</v>
      </c>
      <c r="Y393" s="7" t="str">
        <f>PROPER(Table2[[#This Row],[LOWER]])</f>
        <v>Nicole Noble</v>
      </c>
      <c r="Z393" s="7" t="str">
        <f>TRIM(Table2[[#This Row],[City]])</f>
        <v>Port Said</v>
      </c>
      <c r="AA393" s="8">
        <f>LEN(Table2[[#This Row],[PROPER]])</f>
        <v>12</v>
      </c>
      <c r="AB393" s="5">
        <f t="shared" ca="1" si="18"/>
        <v>45776</v>
      </c>
      <c r="AC393" s="5">
        <f t="shared" si="19"/>
        <v>45372</v>
      </c>
      <c r="AD393" s="25">
        <f t="shared" ca="1" si="20"/>
        <v>45776.278505671296</v>
      </c>
      <c r="AE393" s="26">
        <f>EOMONTH(Table2[[#This Row],[Date]],1)</f>
        <v>45412</v>
      </c>
      <c r="AF393" s="11">
        <f>DATEDIF(Table2[[#This Row],[Date]],Table2[[#This Row],[EOMONTH]], "d")</f>
        <v>40</v>
      </c>
      <c r="AH393">
        <v>21</v>
      </c>
      <c r="AI393">
        <v>3</v>
      </c>
      <c r="AJ393">
        <v>2024</v>
      </c>
    </row>
    <row r="394" spans="1:36" ht="33.75" customHeight="1" x14ac:dyDescent="0.3">
      <c r="A394" s="17" t="s">
        <v>842</v>
      </c>
      <c r="B394" s="26">
        <v>45678</v>
      </c>
      <c r="C394" s="5" t="s">
        <v>2</v>
      </c>
      <c r="D394" s="6" t="s">
        <v>843</v>
      </c>
      <c r="E394" s="7">
        <v>53</v>
      </c>
      <c r="F394" s="7" t="s">
        <v>43</v>
      </c>
      <c r="G394" s="7" t="s">
        <v>81</v>
      </c>
      <c r="H394" s="7" t="s">
        <v>100</v>
      </c>
      <c r="I394" s="7" t="str">
        <f>VLOOKUP(Table2[[#This Row],[Product]],Table4[#All],2,0)</f>
        <v>Formal Wear</v>
      </c>
      <c r="J394" s="7">
        <v>2</v>
      </c>
      <c r="K394" s="7">
        <v>389</v>
      </c>
      <c r="L394" s="7">
        <v>0</v>
      </c>
      <c r="M394" s="7" t="s">
        <v>33</v>
      </c>
      <c r="N394" s="8" t="s">
        <v>48</v>
      </c>
      <c r="O394" s="4" t="str">
        <f>HLOOKUP(Table2[[#This Row],[Product]],lookUp!$A$20:$K$21,2,0)</f>
        <v>Formal Wear</v>
      </c>
      <c r="P394" s="8" t="str">
        <f>_xlfn.XLOOKUP(Table2[[#This Row],[Product]],Table4[Product],Table4[Category])</f>
        <v>Formal Wear</v>
      </c>
      <c r="Q394" s="6" t="s">
        <v>843</v>
      </c>
      <c r="R394" s="32" t="str">
        <f>LEFT(Table2[[#This Row],[Full Name2]], 3)</f>
        <v>Bra</v>
      </c>
      <c r="S394" s="7" t="str">
        <f>RIGHT(Table2[[#This Row],[Full Name2]],3)</f>
        <v>son</v>
      </c>
      <c r="T394" s="7" t="str">
        <f>MID(Table2[[#This Row],[Full Name2]],3,3)</f>
        <v>and</v>
      </c>
      <c r="U394" s="7" t="str">
        <f>CONCATENATE(Table2[[#This Row],[Full Name2]]," - ",Table2[[#This Row],[Department]])</f>
        <v>Brandon Mason - Kids</v>
      </c>
      <c r="V394" s="7" t="str">
        <f>_xlfn.TEXTJOIN(",",TRUE,Table2[[#This Row],[LEFT]],Table2[[#This Row],[MID]],Table2[[#This Row],[RIGHT]])</f>
        <v>Bra,and,son</v>
      </c>
      <c r="W394" s="7" t="str">
        <f>UPPER(Table2[[#This Row],[MID]])</f>
        <v>AND</v>
      </c>
      <c r="X394" s="7" t="str">
        <f>LOWER(Table2[[#This Row],[Full Name2]])</f>
        <v>brandon mason</v>
      </c>
      <c r="Y394" s="7" t="str">
        <f>PROPER(Table2[[#This Row],[LOWER]])</f>
        <v>Brandon Mason</v>
      </c>
      <c r="Z394" s="7" t="str">
        <f>TRIM(Table2[[#This Row],[City]])</f>
        <v>Asyut</v>
      </c>
      <c r="AA394" s="8">
        <f>LEN(Table2[[#This Row],[PROPER]])</f>
        <v>13</v>
      </c>
      <c r="AB394" s="5">
        <f t="shared" ca="1" si="18"/>
        <v>45776</v>
      </c>
      <c r="AC394" s="5">
        <f t="shared" si="19"/>
        <v>45678</v>
      </c>
      <c r="AD394" s="25">
        <f t="shared" ca="1" si="20"/>
        <v>45776.278505671296</v>
      </c>
      <c r="AE394" s="26">
        <f>EOMONTH(Table2[[#This Row],[Date]],1)</f>
        <v>45716</v>
      </c>
      <c r="AF394" s="11">
        <f>DATEDIF(Table2[[#This Row],[Date]],Table2[[#This Row],[EOMONTH]], "d")</f>
        <v>38</v>
      </c>
      <c r="AH394">
        <v>21</v>
      </c>
      <c r="AI394">
        <v>1</v>
      </c>
      <c r="AJ394">
        <v>2025</v>
      </c>
    </row>
    <row r="395" spans="1:36" ht="33.75" customHeight="1" x14ac:dyDescent="0.3">
      <c r="A395" s="17" t="s">
        <v>844</v>
      </c>
      <c r="B395" s="26">
        <v>45480</v>
      </c>
      <c r="C395" s="5" t="s">
        <v>1</v>
      </c>
      <c r="D395" s="6" t="s">
        <v>845</v>
      </c>
      <c r="E395" s="7">
        <v>24</v>
      </c>
      <c r="F395" s="7" t="s">
        <v>29</v>
      </c>
      <c r="G395" s="7" t="s">
        <v>64</v>
      </c>
      <c r="H395" s="7" t="s">
        <v>74</v>
      </c>
      <c r="I395" s="7" t="str">
        <f>VLOOKUP(Table2[[#This Row],[Product]],Table4[#All],2,0)</f>
        <v>Formal Wear</v>
      </c>
      <c r="J395" s="7">
        <v>2</v>
      </c>
      <c r="K395" s="7">
        <v>803</v>
      </c>
      <c r="L395" s="7">
        <v>0</v>
      </c>
      <c r="M395" s="7" t="s">
        <v>57</v>
      </c>
      <c r="N395" s="8" t="s">
        <v>48</v>
      </c>
      <c r="O395" s="4" t="str">
        <f>HLOOKUP(Table2[[#This Row],[Product]],lookUp!$A$20:$K$21,2,0)</f>
        <v>Formal Wear</v>
      </c>
      <c r="P395" s="8" t="str">
        <f>_xlfn.XLOOKUP(Table2[[#This Row],[Product]],Table4[Product],Table4[Category])</f>
        <v>Formal Wear</v>
      </c>
      <c r="Q395" s="6" t="s">
        <v>845</v>
      </c>
      <c r="R395" s="32" t="str">
        <f>LEFT(Table2[[#This Row],[Full Name2]], 3)</f>
        <v>Ste</v>
      </c>
      <c r="S395" s="7" t="str">
        <f>RIGHT(Table2[[#This Row],[Full Name2]],3)</f>
        <v>haw</v>
      </c>
      <c r="T395" s="7" t="str">
        <f>MID(Table2[[#This Row],[Full Name2]],3,3)</f>
        <v>eph</v>
      </c>
      <c r="U395" s="7" t="str">
        <f>CONCATENATE(Table2[[#This Row],[Full Name2]]," - ",Table2[[#This Row],[Department]])</f>
        <v>Stephanie Shaw - Kids</v>
      </c>
      <c r="V395" s="7" t="str">
        <f>_xlfn.TEXTJOIN(",",TRUE,Table2[[#This Row],[LEFT]],Table2[[#This Row],[MID]],Table2[[#This Row],[RIGHT]])</f>
        <v>Ste,eph,haw</v>
      </c>
      <c r="W395" s="7" t="str">
        <f>UPPER(Table2[[#This Row],[MID]])</f>
        <v>EPH</v>
      </c>
      <c r="X395" s="7" t="str">
        <f>LOWER(Table2[[#This Row],[Full Name2]])</f>
        <v>stephanie shaw</v>
      </c>
      <c r="Y395" s="7" t="str">
        <f>PROPER(Table2[[#This Row],[LOWER]])</f>
        <v>Stephanie Shaw</v>
      </c>
      <c r="Z395" s="7" t="str">
        <f>TRIM(Table2[[#This Row],[City]])</f>
        <v>Cairo</v>
      </c>
      <c r="AA395" s="8">
        <f>LEN(Table2[[#This Row],[PROPER]])</f>
        <v>14</v>
      </c>
      <c r="AB395" s="5">
        <f t="shared" ca="1" si="18"/>
        <v>45776</v>
      </c>
      <c r="AC395" s="5">
        <f t="shared" si="19"/>
        <v>45480</v>
      </c>
      <c r="AD395" s="25">
        <f t="shared" ca="1" si="20"/>
        <v>45776.278505671296</v>
      </c>
      <c r="AE395" s="26">
        <f>EOMONTH(Table2[[#This Row],[Date]],1)</f>
        <v>45535</v>
      </c>
      <c r="AF395" s="11">
        <f>DATEDIF(Table2[[#This Row],[Date]],Table2[[#This Row],[EOMONTH]], "d")</f>
        <v>55</v>
      </c>
      <c r="AH395">
        <v>7</v>
      </c>
      <c r="AI395">
        <v>7</v>
      </c>
      <c r="AJ395">
        <v>2024</v>
      </c>
    </row>
    <row r="396" spans="1:36" ht="33.75" customHeight="1" x14ac:dyDescent="0.3">
      <c r="A396" s="17" t="s">
        <v>846</v>
      </c>
      <c r="B396" s="26">
        <v>45709</v>
      </c>
      <c r="C396" s="5" t="s">
        <v>0</v>
      </c>
      <c r="D396" s="6" t="s">
        <v>847</v>
      </c>
      <c r="E396" s="7">
        <v>21</v>
      </c>
      <c r="F396" s="7" t="s">
        <v>29</v>
      </c>
      <c r="G396" s="7" t="s">
        <v>60</v>
      </c>
      <c r="H396" s="7" t="s">
        <v>45</v>
      </c>
      <c r="I396" s="7" t="str">
        <f>VLOOKUP(Table2[[#This Row],[Product]],Table4[#All],2,0)</f>
        <v>Sportswear</v>
      </c>
      <c r="J396" s="7">
        <v>3</v>
      </c>
      <c r="K396" s="7">
        <v>714</v>
      </c>
      <c r="L396" s="7">
        <v>0.15</v>
      </c>
      <c r="M396" s="7" t="s">
        <v>47</v>
      </c>
      <c r="N396" s="8" t="s">
        <v>48</v>
      </c>
      <c r="O396" s="4" t="str">
        <f>HLOOKUP(Table2[[#This Row],[Product]],lookUp!$A$20:$K$21,2,0)</f>
        <v>Sportswear</v>
      </c>
      <c r="P396" s="8" t="str">
        <f>_xlfn.XLOOKUP(Table2[[#This Row],[Product]],Table4[Product],Table4[Category])</f>
        <v>Sportswear</v>
      </c>
      <c r="Q396" s="6" t="s">
        <v>847</v>
      </c>
      <c r="R396" s="32" t="str">
        <f>LEFT(Table2[[#This Row],[Full Name2]], 3)</f>
        <v>Mic</v>
      </c>
      <c r="S396" s="7" t="str">
        <f>RIGHT(Table2[[#This Row],[Full Name2]],3)</f>
        <v>ong</v>
      </c>
      <c r="T396" s="7" t="str">
        <f>MID(Table2[[#This Row],[Full Name2]],3,3)</f>
        <v>cha</v>
      </c>
      <c r="U396" s="7" t="str">
        <f>CONCATENATE(Table2[[#This Row],[Full Name2]]," - ",Table2[[#This Row],[Department]])</f>
        <v>Michael Strong - Kids</v>
      </c>
      <c r="V396" s="7" t="str">
        <f>_xlfn.TEXTJOIN(",",TRUE,Table2[[#This Row],[LEFT]],Table2[[#This Row],[MID]],Table2[[#This Row],[RIGHT]])</f>
        <v>Mic,cha,ong</v>
      </c>
      <c r="W396" s="7" t="str">
        <f>UPPER(Table2[[#This Row],[MID]])</f>
        <v>CHA</v>
      </c>
      <c r="X396" s="7" t="str">
        <f>LOWER(Table2[[#This Row],[Full Name2]])</f>
        <v>michael strong</v>
      </c>
      <c r="Y396" s="7" t="str">
        <f>PROPER(Table2[[#This Row],[LOWER]])</f>
        <v>Michael Strong</v>
      </c>
      <c r="Z396" s="7" t="str">
        <f>TRIM(Table2[[#This Row],[City]])</f>
        <v>Port Said</v>
      </c>
      <c r="AA396" s="8">
        <f>LEN(Table2[[#This Row],[PROPER]])</f>
        <v>14</v>
      </c>
      <c r="AB396" s="5">
        <f t="shared" ca="1" si="18"/>
        <v>45776</v>
      </c>
      <c r="AC396" s="5">
        <f t="shared" si="19"/>
        <v>45709</v>
      </c>
      <c r="AD396" s="25">
        <f t="shared" ca="1" si="20"/>
        <v>45776.278505671296</v>
      </c>
      <c r="AE396" s="26">
        <f>EOMONTH(Table2[[#This Row],[Date]],1)</f>
        <v>45747</v>
      </c>
      <c r="AF396" s="11">
        <f>DATEDIF(Table2[[#This Row],[Date]],Table2[[#This Row],[EOMONTH]], "d")</f>
        <v>38</v>
      </c>
      <c r="AH396">
        <v>21</v>
      </c>
      <c r="AI396">
        <v>2</v>
      </c>
      <c r="AJ396">
        <v>2025</v>
      </c>
    </row>
    <row r="397" spans="1:36" ht="33.75" customHeight="1" x14ac:dyDescent="0.3">
      <c r="A397" s="17" t="s">
        <v>848</v>
      </c>
      <c r="B397" s="26">
        <v>45466</v>
      </c>
      <c r="C397" s="5" t="s">
        <v>1</v>
      </c>
      <c r="D397" s="6" t="s">
        <v>849</v>
      </c>
      <c r="E397" s="7">
        <v>37</v>
      </c>
      <c r="F397" s="7" t="s">
        <v>43</v>
      </c>
      <c r="G397" s="7" t="s">
        <v>60</v>
      </c>
      <c r="H397" s="7" t="s">
        <v>65</v>
      </c>
      <c r="I397" s="7" t="str">
        <f>VLOOKUP(Table2[[#This Row],[Product]],Table4[#All],2,0)</f>
        <v>Sportswear</v>
      </c>
      <c r="J397" s="7">
        <v>2</v>
      </c>
      <c r="K397" s="7">
        <v>721</v>
      </c>
      <c r="L397" s="7">
        <v>0.1</v>
      </c>
      <c r="M397" s="7" t="s">
        <v>33</v>
      </c>
      <c r="N397" s="8" t="s">
        <v>48</v>
      </c>
      <c r="O397" s="4" t="str">
        <f>HLOOKUP(Table2[[#This Row],[Product]],lookUp!$A$20:$K$21,2,0)</f>
        <v>Sportswear</v>
      </c>
      <c r="P397" s="8" t="str">
        <f>_xlfn.XLOOKUP(Table2[[#This Row],[Product]],Table4[Product],Table4[Category])</f>
        <v>Sportswear</v>
      </c>
      <c r="Q397" s="6" t="s">
        <v>849</v>
      </c>
      <c r="R397" s="32" t="str">
        <f>LEFT(Table2[[#This Row],[Full Name2]], 3)</f>
        <v>Mar</v>
      </c>
      <c r="S397" s="7" t="str">
        <f>RIGHT(Table2[[#This Row],[Full Name2]],3)</f>
        <v>son</v>
      </c>
      <c r="T397" s="7" t="str">
        <f>MID(Table2[[#This Row],[Full Name2]],3,3)</f>
        <v xml:space="preserve">ry </v>
      </c>
      <c r="U397" s="7" t="str">
        <f>CONCATENATE(Table2[[#This Row],[Full Name2]]," - ",Table2[[#This Row],[Department]])</f>
        <v>Mary Wilson - Kids</v>
      </c>
      <c r="V397" s="7" t="str">
        <f>_xlfn.TEXTJOIN(",",TRUE,Table2[[#This Row],[LEFT]],Table2[[#This Row],[MID]],Table2[[#This Row],[RIGHT]])</f>
        <v>Mar,ry ,son</v>
      </c>
      <c r="W397" s="7" t="str">
        <f>UPPER(Table2[[#This Row],[MID]])</f>
        <v xml:space="preserve">RY </v>
      </c>
      <c r="X397" s="7" t="str">
        <f>LOWER(Table2[[#This Row],[Full Name2]])</f>
        <v>mary wilson</v>
      </c>
      <c r="Y397" s="7" t="str">
        <f>PROPER(Table2[[#This Row],[LOWER]])</f>
        <v>Mary Wilson</v>
      </c>
      <c r="Z397" s="7" t="str">
        <f>TRIM(Table2[[#This Row],[City]])</f>
        <v>Port Said</v>
      </c>
      <c r="AA397" s="8">
        <f>LEN(Table2[[#This Row],[PROPER]])</f>
        <v>11</v>
      </c>
      <c r="AB397" s="5">
        <f t="shared" ca="1" si="18"/>
        <v>45776</v>
      </c>
      <c r="AC397" s="5">
        <f t="shared" si="19"/>
        <v>45466</v>
      </c>
      <c r="AD397" s="25">
        <f t="shared" ca="1" si="20"/>
        <v>45776.278505671296</v>
      </c>
      <c r="AE397" s="26">
        <f>EOMONTH(Table2[[#This Row],[Date]],1)</f>
        <v>45504</v>
      </c>
      <c r="AF397" s="11">
        <f>DATEDIF(Table2[[#This Row],[Date]],Table2[[#This Row],[EOMONTH]], "d")</f>
        <v>38</v>
      </c>
      <c r="AH397">
        <v>23</v>
      </c>
      <c r="AI397">
        <v>6</v>
      </c>
      <c r="AJ397">
        <v>2024</v>
      </c>
    </row>
    <row r="398" spans="1:36" ht="33.75" customHeight="1" x14ac:dyDescent="0.3">
      <c r="A398" s="17" t="s">
        <v>850</v>
      </c>
      <c r="B398" s="26">
        <v>45367</v>
      </c>
      <c r="C398" s="5" t="s">
        <v>5</v>
      </c>
      <c r="D398" s="6" t="s">
        <v>851</v>
      </c>
      <c r="E398" s="7">
        <v>40</v>
      </c>
      <c r="F398" s="7" t="s">
        <v>43</v>
      </c>
      <c r="G398" s="7" t="s">
        <v>64</v>
      </c>
      <c r="H398" s="7" t="s">
        <v>38</v>
      </c>
      <c r="I398" s="7" t="str">
        <f>VLOOKUP(Table2[[#This Row],[Product]],Table4[#All],2,0)</f>
        <v>Casual Wear</v>
      </c>
      <c r="J398" s="7">
        <v>3</v>
      </c>
      <c r="K398" s="7">
        <v>621</v>
      </c>
      <c r="L398" s="7">
        <v>0.15</v>
      </c>
      <c r="M398" s="7" t="s">
        <v>57</v>
      </c>
      <c r="N398" s="8" t="s">
        <v>40</v>
      </c>
      <c r="O398" s="4" t="str">
        <f>HLOOKUP(Table2[[#This Row],[Product]],lookUp!$A$20:$K$21,2,0)</f>
        <v>Casual Wear</v>
      </c>
      <c r="P398" s="8" t="str">
        <f>_xlfn.XLOOKUP(Table2[[#This Row],[Product]],Table4[Product],Table4[Category])</f>
        <v>Casual Wear</v>
      </c>
      <c r="Q398" s="6" t="s">
        <v>851</v>
      </c>
      <c r="R398" s="32" t="str">
        <f>LEFT(Table2[[#This Row],[Full Name2]], 3)</f>
        <v>Bar</v>
      </c>
      <c r="S398" s="7" t="str">
        <f>RIGHT(Table2[[#This Row],[Full Name2]],3)</f>
        <v>ove</v>
      </c>
      <c r="T398" s="7" t="str">
        <f>MID(Table2[[#This Row],[Full Name2]],3,3)</f>
        <v>rba</v>
      </c>
      <c r="U398" s="7" t="str">
        <f>CONCATENATE(Table2[[#This Row],[Full Name2]]," - ",Table2[[#This Row],[Department]])</f>
        <v>Barbara Love - Women</v>
      </c>
      <c r="V398" s="7" t="str">
        <f>_xlfn.TEXTJOIN(",",TRUE,Table2[[#This Row],[LEFT]],Table2[[#This Row],[MID]],Table2[[#This Row],[RIGHT]])</f>
        <v>Bar,rba,ove</v>
      </c>
      <c r="W398" s="7" t="str">
        <f>UPPER(Table2[[#This Row],[MID]])</f>
        <v>RBA</v>
      </c>
      <c r="X398" s="7" t="str">
        <f>LOWER(Table2[[#This Row],[Full Name2]])</f>
        <v>barbara love</v>
      </c>
      <c r="Y398" s="7" t="str">
        <f>PROPER(Table2[[#This Row],[LOWER]])</f>
        <v>Barbara Love</v>
      </c>
      <c r="Z398" s="7" t="str">
        <f>TRIM(Table2[[#This Row],[City]])</f>
        <v>Cairo</v>
      </c>
      <c r="AA398" s="8">
        <f>LEN(Table2[[#This Row],[PROPER]])</f>
        <v>12</v>
      </c>
      <c r="AB398" s="5">
        <f t="shared" ca="1" si="18"/>
        <v>45776</v>
      </c>
      <c r="AC398" s="5">
        <f t="shared" si="19"/>
        <v>45367</v>
      </c>
      <c r="AD398" s="25">
        <f t="shared" ca="1" si="20"/>
        <v>45776.278505671296</v>
      </c>
      <c r="AE398" s="26">
        <f>EOMONTH(Table2[[#This Row],[Date]],1)</f>
        <v>45412</v>
      </c>
      <c r="AF398" s="11">
        <f>DATEDIF(Table2[[#This Row],[Date]],Table2[[#This Row],[EOMONTH]], "d")</f>
        <v>45</v>
      </c>
      <c r="AH398">
        <v>16</v>
      </c>
      <c r="AI398">
        <v>3</v>
      </c>
      <c r="AJ398">
        <v>2024</v>
      </c>
    </row>
    <row r="399" spans="1:36" ht="33.75" customHeight="1" x14ac:dyDescent="0.3">
      <c r="A399" s="17" t="s">
        <v>852</v>
      </c>
      <c r="B399" s="26">
        <v>45720</v>
      </c>
      <c r="C399" s="5" t="s">
        <v>2</v>
      </c>
      <c r="D399" s="6" t="s">
        <v>853</v>
      </c>
      <c r="E399" s="7">
        <v>60</v>
      </c>
      <c r="F399" s="7" t="s">
        <v>43</v>
      </c>
      <c r="G399" s="7" t="s">
        <v>106</v>
      </c>
      <c r="H399" s="7" t="s">
        <v>84</v>
      </c>
      <c r="I399" s="7" t="str">
        <f>VLOOKUP(Table2[[#This Row],[Product]],Table4[#All],2,0)</f>
        <v>Fashion Accessories</v>
      </c>
      <c r="J399" s="7">
        <v>4</v>
      </c>
      <c r="K399" s="7">
        <v>491</v>
      </c>
      <c r="L399" s="7">
        <v>0.1</v>
      </c>
      <c r="M399" s="7" t="s">
        <v>57</v>
      </c>
      <c r="N399" s="8" t="s">
        <v>40</v>
      </c>
      <c r="O399" s="4" t="str">
        <f>HLOOKUP(Table2[[#This Row],[Product]],lookUp!$A$20:$K$21,2,0)</f>
        <v>Fashion Accessories</v>
      </c>
      <c r="P399" s="8" t="str">
        <f>_xlfn.XLOOKUP(Table2[[#This Row],[Product]],Table4[Product],Table4[Category])</f>
        <v>Fashion Accessories</v>
      </c>
      <c r="Q399" s="6" t="s">
        <v>853</v>
      </c>
      <c r="R399" s="32" t="str">
        <f>LEFT(Table2[[#This Row],[Full Name2]], 3)</f>
        <v>Kri</v>
      </c>
      <c r="S399" s="7" t="str">
        <f>RIGHT(Table2[[#This Row],[Full Name2]],3)</f>
        <v>rry</v>
      </c>
      <c r="T399" s="7" t="str">
        <f>MID(Table2[[#This Row],[Full Name2]],3,3)</f>
        <v>ist</v>
      </c>
      <c r="U399" s="7" t="str">
        <f>CONCATENATE(Table2[[#This Row],[Full Name2]]," - ",Table2[[#This Row],[Department]])</f>
        <v>Kristin Berry - Women</v>
      </c>
      <c r="V399" s="7" t="str">
        <f>_xlfn.TEXTJOIN(",",TRUE,Table2[[#This Row],[LEFT]],Table2[[#This Row],[MID]],Table2[[#This Row],[RIGHT]])</f>
        <v>Kri,ist,rry</v>
      </c>
      <c r="W399" s="7" t="str">
        <f>UPPER(Table2[[#This Row],[MID]])</f>
        <v>IST</v>
      </c>
      <c r="X399" s="7" t="str">
        <f>LOWER(Table2[[#This Row],[Full Name2]])</f>
        <v>kristin berry</v>
      </c>
      <c r="Y399" s="7" t="str">
        <f>PROPER(Table2[[#This Row],[LOWER]])</f>
        <v>Kristin Berry</v>
      </c>
      <c r="Z399" s="7" t="str">
        <f>TRIM(Table2[[#This Row],[City]])</f>
        <v>Giza</v>
      </c>
      <c r="AA399" s="8">
        <f>LEN(Table2[[#This Row],[PROPER]])</f>
        <v>13</v>
      </c>
      <c r="AB399" s="5">
        <f t="shared" ca="1" si="18"/>
        <v>45776</v>
      </c>
      <c r="AC399" s="5">
        <f t="shared" si="19"/>
        <v>45720</v>
      </c>
      <c r="AD399" s="25">
        <f t="shared" ca="1" si="20"/>
        <v>45776.278505671296</v>
      </c>
      <c r="AE399" s="26">
        <f>EOMONTH(Table2[[#This Row],[Date]],1)</f>
        <v>45777</v>
      </c>
      <c r="AF399" s="11">
        <f>DATEDIF(Table2[[#This Row],[Date]],Table2[[#This Row],[EOMONTH]], "d")</f>
        <v>57</v>
      </c>
      <c r="AH399">
        <v>4</v>
      </c>
      <c r="AI399">
        <v>3</v>
      </c>
      <c r="AJ399">
        <v>2025</v>
      </c>
    </row>
    <row r="400" spans="1:36" ht="33.75" customHeight="1" x14ac:dyDescent="0.3">
      <c r="A400" s="17" t="s">
        <v>854</v>
      </c>
      <c r="B400" s="26">
        <v>45564</v>
      </c>
      <c r="C400" s="5" t="s">
        <v>1</v>
      </c>
      <c r="D400" s="6" t="s">
        <v>855</v>
      </c>
      <c r="E400" s="7">
        <v>20</v>
      </c>
      <c r="F400" s="7" t="s">
        <v>29</v>
      </c>
      <c r="G400" s="7" t="s">
        <v>60</v>
      </c>
      <c r="H400" s="7" t="s">
        <v>74</v>
      </c>
      <c r="I400" s="7" t="str">
        <f>VLOOKUP(Table2[[#This Row],[Product]],Table4[#All],2,0)</f>
        <v>Formal Wear</v>
      </c>
      <c r="J400" s="7">
        <v>3</v>
      </c>
      <c r="K400" s="7">
        <v>270</v>
      </c>
      <c r="L400" s="7">
        <v>0.1</v>
      </c>
      <c r="M400" s="7" t="s">
        <v>47</v>
      </c>
      <c r="N400" s="8" t="s">
        <v>40</v>
      </c>
      <c r="O400" s="4" t="str">
        <f>HLOOKUP(Table2[[#This Row],[Product]],lookUp!$A$20:$K$21,2,0)</f>
        <v>Formal Wear</v>
      </c>
      <c r="P400" s="8" t="str">
        <f>_xlfn.XLOOKUP(Table2[[#This Row],[Product]],Table4[Product],Table4[Category])</f>
        <v>Formal Wear</v>
      </c>
      <c r="Q400" s="6" t="s">
        <v>855</v>
      </c>
      <c r="R400" s="32" t="str">
        <f>LEFT(Table2[[#This Row],[Full Name2]], 3)</f>
        <v>Ran</v>
      </c>
      <c r="S400" s="7" t="str">
        <f>RIGHT(Table2[[#This Row],[Full Name2]],3)</f>
        <v>uez</v>
      </c>
      <c r="T400" s="7" t="str">
        <f>MID(Table2[[#This Row],[Full Name2]],3,3)</f>
        <v>ndy</v>
      </c>
      <c r="U400" s="7" t="str">
        <f>CONCATENATE(Table2[[#This Row],[Full Name2]]," - ",Table2[[#This Row],[Department]])</f>
        <v>Randy Rodriguez - Women</v>
      </c>
      <c r="V400" s="7" t="str">
        <f>_xlfn.TEXTJOIN(",",TRUE,Table2[[#This Row],[LEFT]],Table2[[#This Row],[MID]],Table2[[#This Row],[RIGHT]])</f>
        <v>Ran,ndy,uez</v>
      </c>
      <c r="W400" s="7" t="str">
        <f>UPPER(Table2[[#This Row],[MID]])</f>
        <v>NDY</v>
      </c>
      <c r="X400" s="7" t="str">
        <f>LOWER(Table2[[#This Row],[Full Name2]])</f>
        <v>randy rodriguez</v>
      </c>
      <c r="Y400" s="7" t="str">
        <f>PROPER(Table2[[#This Row],[LOWER]])</f>
        <v>Randy Rodriguez</v>
      </c>
      <c r="Z400" s="7" t="str">
        <f>TRIM(Table2[[#This Row],[City]])</f>
        <v>Port Said</v>
      </c>
      <c r="AA400" s="8">
        <f>LEN(Table2[[#This Row],[PROPER]])</f>
        <v>15</v>
      </c>
      <c r="AB400" s="5">
        <f t="shared" ca="1" si="18"/>
        <v>45776</v>
      </c>
      <c r="AC400" s="5">
        <f t="shared" si="19"/>
        <v>45564</v>
      </c>
      <c r="AD400" s="25">
        <f t="shared" ca="1" si="20"/>
        <v>45776.278505671296</v>
      </c>
      <c r="AE400" s="26">
        <f>EOMONTH(Table2[[#This Row],[Date]],1)</f>
        <v>45596</v>
      </c>
      <c r="AF400" s="11">
        <f>DATEDIF(Table2[[#This Row],[Date]],Table2[[#This Row],[EOMONTH]], "d")</f>
        <v>32</v>
      </c>
      <c r="AH400">
        <v>29</v>
      </c>
      <c r="AI400">
        <v>9</v>
      </c>
      <c r="AJ400">
        <v>2024</v>
      </c>
    </row>
    <row r="401" spans="1:36" ht="33.75" customHeight="1" x14ac:dyDescent="0.3">
      <c r="A401" s="17" t="s">
        <v>856</v>
      </c>
      <c r="B401" s="26">
        <v>45392</v>
      </c>
      <c r="C401" s="5" t="s">
        <v>3</v>
      </c>
      <c r="D401" s="6" t="s">
        <v>857</v>
      </c>
      <c r="E401" s="7">
        <v>53</v>
      </c>
      <c r="F401" s="7" t="s">
        <v>29</v>
      </c>
      <c r="G401" s="7" t="s">
        <v>70</v>
      </c>
      <c r="H401" s="7" t="s">
        <v>38</v>
      </c>
      <c r="I401" s="7" t="str">
        <f>VLOOKUP(Table2[[#This Row],[Product]],Table4[#All],2,0)</f>
        <v>Casual Wear</v>
      </c>
      <c r="J401" s="7">
        <v>1</v>
      </c>
      <c r="K401" s="7">
        <v>1149</v>
      </c>
      <c r="L401" s="7">
        <v>0</v>
      </c>
      <c r="M401" s="7" t="s">
        <v>57</v>
      </c>
      <c r="N401" s="8" t="s">
        <v>48</v>
      </c>
      <c r="O401" s="4" t="str">
        <f>HLOOKUP(Table2[[#This Row],[Product]],lookUp!$A$20:$K$21,2,0)</f>
        <v>Casual Wear</v>
      </c>
      <c r="P401" s="8" t="str">
        <f>_xlfn.XLOOKUP(Table2[[#This Row],[Product]],Table4[Product],Table4[Category])</f>
        <v>Casual Wear</v>
      </c>
      <c r="Q401" s="6" t="s">
        <v>857</v>
      </c>
      <c r="R401" s="32" t="str">
        <f>LEFT(Table2[[#This Row],[Full Name2]], 3)</f>
        <v>Jef</v>
      </c>
      <c r="S401" s="7" t="str">
        <f>RIGHT(Table2[[#This Row],[Full Name2]],3)</f>
        <v>son</v>
      </c>
      <c r="T401" s="7" t="str">
        <f>MID(Table2[[#This Row],[Full Name2]],3,3)</f>
        <v>ffe</v>
      </c>
      <c r="U401" s="7" t="str">
        <f>CONCATENATE(Table2[[#This Row],[Full Name2]]," - ",Table2[[#This Row],[Department]])</f>
        <v>Jeffery Patterson - Kids</v>
      </c>
      <c r="V401" s="7" t="str">
        <f>_xlfn.TEXTJOIN(",",TRUE,Table2[[#This Row],[LEFT]],Table2[[#This Row],[MID]],Table2[[#This Row],[RIGHT]])</f>
        <v>Jef,ffe,son</v>
      </c>
      <c r="W401" s="7" t="str">
        <f>UPPER(Table2[[#This Row],[MID]])</f>
        <v>FFE</v>
      </c>
      <c r="X401" s="7" t="str">
        <f>LOWER(Table2[[#This Row],[Full Name2]])</f>
        <v>jeffery patterson</v>
      </c>
      <c r="Y401" s="7" t="str">
        <f>PROPER(Table2[[#This Row],[LOWER]])</f>
        <v>Jeffery Patterson</v>
      </c>
      <c r="Z401" s="7" t="str">
        <f>TRIM(Table2[[#This Row],[City]])</f>
        <v>Luxor</v>
      </c>
      <c r="AA401" s="8">
        <f>LEN(Table2[[#This Row],[PROPER]])</f>
        <v>17</v>
      </c>
      <c r="AB401" s="5">
        <f t="shared" ca="1" si="18"/>
        <v>45776</v>
      </c>
      <c r="AC401" s="5">
        <f t="shared" si="19"/>
        <v>45392</v>
      </c>
      <c r="AD401" s="25">
        <f t="shared" ca="1" si="20"/>
        <v>45776.278505671296</v>
      </c>
      <c r="AE401" s="26">
        <f>EOMONTH(Table2[[#This Row],[Date]],1)</f>
        <v>45443</v>
      </c>
      <c r="AF401" s="11">
        <f>DATEDIF(Table2[[#This Row],[Date]],Table2[[#This Row],[EOMONTH]], "d")</f>
        <v>51</v>
      </c>
      <c r="AH401">
        <v>10</v>
      </c>
      <c r="AI401">
        <v>4</v>
      </c>
      <c r="AJ401">
        <v>2024</v>
      </c>
    </row>
    <row r="402" spans="1:36" ht="33.75" customHeight="1" x14ac:dyDescent="0.3">
      <c r="A402" s="17" t="s">
        <v>858</v>
      </c>
      <c r="B402" s="26">
        <v>45559</v>
      </c>
      <c r="C402" s="5" t="s">
        <v>2</v>
      </c>
      <c r="D402" s="6" t="s">
        <v>859</v>
      </c>
      <c r="E402" s="7">
        <v>24</v>
      </c>
      <c r="F402" s="7" t="s">
        <v>29</v>
      </c>
      <c r="G402" s="7" t="s">
        <v>106</v>
      </c>
      <c r="H402" s="7" t="s">
        <v>38</v>
      </c>
      <c r="I402" s="7" t="str">
        <f>VLOOKUP(Table2[[#This Row],[Product]],Table4[#All],2,0)</f>
        <v>Casual Wear</v>
      </c>
      <c r="J402" s="7">
        <v>4</v>
      </c>
      <c r="K402" s="7">
        <v>775</v>
      </c>
      <c r="L402" s="7">
        <v>0.1</v>
      </c>
      <c r="M402" s="7" t="s">
        <v>47</v>
      </c>
      <c r="N402" s="8" t="s">
        <v>34</v>
      </c>
      <c r="O402" s="4" t="str">
        <f>HLOOKUP(Table2[[#This Row],[Product]],lookUp!$A$20:$K$21,2,0)</f>
        <v>Casual Wear</v>
      </c>
      <c r="P402" s="8" t="str">
        <f>_xlfn.XLOOKUP(Table2[[#This Row],[Product]],Table4[Product],Table4[Category])</f>
        <v>Casual Wear</v>
      </c>
      <c r="Q402" s="6" t="s">
        <v>859</v>
      </c>
      <c r="R402" s="32" t="str">
        <f>LEFT(Table2[[#This Row],[Full Name2]], 3)</f>
        <v>Jos</v>
      </c>
      <c r="S402" s="7" t="str">
        <f>RIGHT(Table2[[#This Row],[Full Name2]],3)</f>
        <v>son</v>
      </c>
      <c r="T402" s="7" t="str">
        <f>MID(Table2[[#This Row],[Full Name2]],3,3)</f>
        <v>sep</v>
      </c>
      <c r="U402" s="7" t="str">
        <f>CONCATENATE(Table2[[#This Row],[Full Name2]]," - ",Table2[[#This Row],[Department]])</f>
        <v>Joseph Anderson - Men</v>
      </c>
      <c r="V402" s="7" t="str">
        <f>_xlfn.TEXTJOIN(",",TRUE,Table2[[#This Row],[LEFT]],Table2[[#This Row],[MID]],Table2[[#This Row],[RIGHT]])</f>
        <v>Jos,sep,son</v>
      </c>
      <c r="W402" s="7" t="str">
        <f>UPPER(Table2[[#This Row],[MID]])</f>
        <v>SEP</v>
      </c>
      <c r="X402" s="7" t="str">
        <f>LOWER(Table2[[#This Row],[Full Name2]])</f>
        <v>joseph anderson</v>
      </c>
      <c r="Y402" s="7" t="str">
        <f>PROPER(Table2[[#This Row],[LOWER]])</f>
        <v>Joseph Anderson</v>
      </c>
      <c r="Z402" s="7" t="str">
        <f>TRIM(Table2[[#This Row],[City]])</f>
        <v>Giza</v>
      </c>
      <c r="AA402" s="8">
        <f>LEN(Table2[[#This Row],[PROPER]])</f>
        <v>15</v>
      </c>
      <c r="AB402" s="5">
        <f t="shared" ca="1" si="18"/>
        <v>45776</v>
      </c>
      <c r="AC402" s="5">
        <f t="shared" si="19"/>
        <v>45559</v>
      </c>
      <c r="AD402" s="25">
        <f t="shared" ca="1" si="20"/>
        <v>45776.278505671296</v>
      </c>
      <c r="AE402" s="26">
        <f>EOMONTH(Table2[[#This Row],[Date]],1)</f>
        <v>45596</v>
      </c>
      <c r="AF402" s="11">
        <f>DATEDIF(Table2[[#This Row],[Date]],Table2[[#This Row],[EOMONTH]], "d")</f>
        <v>37</v>
      </c>
      <c r="AH402">
        <v>24</v>
      </c>
      <c r="AI402">
        <v>9</v>
      </c>
      <c r="AJ402">
        <v>2024</v>
      </c>
    </row>
    <row r="403" spans="1:36" ht="33.75" customHeight="1" x14ac:dyDescent="0.3">
      <c r="A403" s="17" t="s">
        <v>860</v>
      </c>
      <c r="B403" s="26">
        <v>45635</v>
      </c>
      <c r="C403" s="5" t="s">
        <v>4</v>
      </c>
      <c r="D403" s="6" t="s">
        <v>861</v>
      </c>
      <c r="E403" s="7">
        <v>52</v>
      </c>
      <c r="F403" s="7" t="s">
        <v>29</v>
      </c>
      <c r="G403" s="7" t="s">
        <v>37</v>
      </c>
      <c r="H403" s="7" t="s">
        <v>55</v>
      </c>
      <c r="I403" s="7" t="str">
        <f>VLOOKUP(Table2[[#This Row],[Product]],Table4[#All],2,0)</f>
        <v>Summer Wear</v>
      </c>
      <c r="J403" s="7">
        <v>3</v>
      </c>
      <c r="K403" s="7">
        <v>428</v>
      </c>
      <c r="L403" s="7">
        <v>0.05</v>
      </c>
      <c r="M403" s="7" t="s">
        <v>33</v>
      </c>
      <c r="N403" s="8" t="s">
        <v>34</v>
      </c>
      <c r="O403" s="4" t="str">
        <f>HLOOKUP(Table2[[#This Row],[Product]],lookUp!$A$20:$K$21,2,0)</f>
        <v>Summer Wear</v>
      </c>
      <c r="P403" s="8" t="str">
        <f>_xlfn.XLOOKUP(Table2[[#This Row],[Product]],Table4[Product],Table4[Category])</f>
        <v>Summer Wear</v>
      </c>
      <c r="Q403" s="6" t="s">
        <v>861</v>
      </c>
      <c r="R403" s="32" t="str">
        <f>LEFT(Table2[[#This Row],[Full Name2]], 3)</f>
        <v>Jon</v>
      </c>
      <c r="S403" s="7" t="str">
        <f>RIGHT(Table2[[#This Row],[Full Name2]],3)</f>
        <v>nez</v>
      </c>
      <c r="T403" s="7" t="str">
        <f>MID(Table2[[#This Row],[Full Name2]],3,3)</f>
        <v>nat</v>
      </c>
      <c r="U403" s="7" t="str">
        <f>CONCATENATE(Table2[[#This Row],[Full Name2]]," - ",Table2[[#This Row],[Department]])</f>
        <v>Jonathan Martinez - Men</v>
      </c>
      <c r="V403" s="7" t="str">
        <f>_xlfn.TEXTJOIN(",",TRUE,Table2[[#This Row],[LEFT]],Table2[[#This Row],[MID]],Table2[[#This Row],[RIGHT]])</f>
        <v>Jon,nat,nez</v>
      </c>
      <c r="W403" s="7" t="str">
        <f>UPPER(Table2[[#This Row],[MID]])</f>
        <v>NAT</v>
      </c>
      <c r="X403" s="7" t="str">
        <f>LOWER(Table2[[#This Row],[Full Name2]])</f>
        <v>jonathan martinez</v>
      </c>
      <c r="Y403" s="7" t="str">
        <f>PROPER(Table2[[#This Row],[LOWER]])</f>
        <v>Jonathan Martinez</v>
      </c>
      <c r="Z403" s="7" t="str">
        <f>TRIM(Table2[[#This Row],[City]])</f>
        <v>Hurghada</v>
      </c>
      <c r="AA403" s="8">
        <f>LEN(Table2[[#This Row],[PROPER]])</f>
        <v>17</v>
      </c>
      <c r="AB403" s="5">
        <f t="shared" ca="1" si="18"/>
        <v>45776</v>
      </c>
      <c r="AC403" s="5">
        <f t="shared" si="19"/>
        <v>45635</v>
      </c>
      <c r="AD403" s="25">
        <f t="shared" ca="1" si="20"/>
        <v>45776.278505671296</v>
      </c>
      <c r="AE403" s="26">
        <f>EOMONTH(Table2[[#This Row],[Date]],1)</f>
        <v>45688</v>
      </c>
      <c r="AF403" s="11">
        <f>DATEDIF(Table2[[#This Row],[Date]],Table2[[#This Row],[EOMONTH]], "d")</f>
        <v>53</v>
      </c>
      <c r="AH403">
        <v>9</v>
      </c>
      <c r="AI403">
        <v>12</v>
      </c>
      <c r="AJ403">
        <v>2024</v>
      </c>
    </row>
    <row r="404" spans="1:36" ht="33.75" customHeight="1" x14ac:dyDescent="0.3">
      <c r="A404" s="17" t="s">
        <v>862</v>
      </c>
      <c r="B404" s="26">
        <v>45389</v>
      </c>
      <c r="C404" s="5" t="s">
        <v>1</v>
      </c>
      <c r="D404" s="6" t="s">
        <v>863</v>
      </c>
      <c r="E404" s="7">
        <v>50</v>
      </c>
      <c r="F404" s="7" t="s">
        <v>43</v>
      </c>
      <c r="G404" s="7" t="s">
        <v>44</v>
      </c>
      <c r="H404" s="7" t="s">
        <v>38</v>
      </c>
      <c r="I404" s="7" t="str">
        <f>VLOOKUP(Table2[[#This Row],[Product]],Table4[#All],2,0)</f>
        <v>Casual Wear</v>
      </c>
      <c r="J404" s="7">
        <v>3</v>
      </c>
      <c r="K404" s="7">
        <v>572</v>
      </c>
      <c r="L404" s="7">
        <v>0.15</v>
      </c>
      <c r="M404" s="7" t="s">
        <v>47</v>
      </c>
      <c r="N404" s="8" t="s">
        <v>48</v>
      </c>
      <c r="O404" s="4" t="str">
        <f>HLOOKUP(Table2[[#This Row],[Product]],lookUp!$A$20:$K$21,2,0)</f>
        <v>Casual Wear</v>
      </c>
      <c r="P404" s="8" t="str">
        <f>_xlfn.XLOOKUP(Table2[[#This Row],[Product]],Table4[Product],Table4[Category])</f>
        <v>Casual Wear</v>
      </c>
      <c r="Q404" s="6" t="s">
        <v>863</v>
      </c>
      <c r="R404" s="32" t="str">
        <f>LEFT(Table2[[#This Row],[Full Name2]], 3)</f>
        <v>Adr</v>
      </c>
      <c r="S404" s="7" t="str">
        <f>RIGHT(Table2[[#This Row],[Full Name2]],3)</f>
        <v>son</v>
      </c>
      <c r="T404" s="7" t="str">
        <f>MID(Table2[[#This Row],[Full Name2]],3,3)</f>
        <v>ria</v>
      </c>
      <c r="U404" s="7" t="str">
        <f>CONCATENATE(Table2[[#This Row],[Full Name2]]," - ",Table2[[#This Row],[Department]])</f>
        <v>Adriana Henderson - Kids</v>
      </c>
      <c r="V404" s="7" t="str">
        <f>_xlfn.TEXTJOIN(",",TRUE,Table2[[#This Row],[LEFT]],Table2[[#This Row],[MID]],Table2[[#This Row],[RIGHT]])</f>
        <v>Adr,ria,son</v>
      </c>
      <c r="W404" s="7" t="str">
        <f>UPPER(Table2[[#This Row],[MID]])</f>
        <v>RIA</v>
      </c>
      <c r="X404" s="7" t="str">
        <f>LOWER(Table2[[#This Row],[Full Name2]])</f>
        <v>adriana henderson</v>
      </c>
      <c r="Y404" s="7" t="str">
        <f>PROPER(Table2[[#This Row],[LOWER]])</f>
        <v>Adriana Henderson</v>
      </c>
      <c r="Z404" s="7" t="str">
        <f>TRIM(Table2[[#This Row],[City]])</f>
        <v>Alexandria</v>
      </c>
      <c r="AA404" s="8">
        <f>LEN(Table2[[#This Row],[PROPER]])</f>
        <v>17</v>
      </c>
      <c r="AB404" s="5">
        <f t="shared" ca="1" si="18"/>
        <v>45776</v>
      </c>
      <c r="AC404" s="5">
        <f t="shared" si="19"/>
        <v>45389</v>
      </c>
      <c r="AD404" s="25">
        <f t="shared" ca="1" si="20"/>
        <v>45776.278505671296</v>
      </c>
      <c r="AE404" s="26">
        <f>EOMONTH(Table2[[#This Row],[Date]],1)</f>
        <v>45443</v>
      </c>
      <c r="AF404" s="11">
        <f>DATEDIF(Table2[[#This Row],[Date]],Table2[[#This Row],[EOMONTH]], "d")</f>
        <v>54</v>
      </c>
      <c r="AH404">
        <v>7</v>
      </c>
      <c r="AI404">
        <v>4</v>
      </c>
      <c r="AJ404">
        <v>2024</v>
      </c>
    </row>
    <row r="405" spans="1:36" ht="33.75" customHeight="1" x14ac:dyDescent="0.3">
      <c r="A405" s="17" t="s">
        <v>864</v>
      </c>
      <c r="B405" s="26">
        <v>45679</v>
      </c>
      <c r="C405" s="5" t="s">
        <v>3</v>
      </c>
      <c r="D405" s="6" t="s">
        <v>865</v>
      </c>
      <c r="E405" s="7">
        <v>45</v>
      </c>
      <c r="F405" s="7" t="s">
        <v>43</v>
      </c>
      <c r="G405" s="7" t="s">
        <v>30</v>
      </c>
      <c r="H405" s="7" t="s">
        <v>65</v>
      </c>
      <c r="I405" s="7" t="str">
        <f>VLOOKUP(Table2[[#This Row],[Product]],Table4[#All],2,0)</f>
        <v>Sportswear</v>
      </c>
      <c r="J405" s="7">
        <v>5</v>
      </c>
      <c r="K405" s="7">
        <v>1068</v>
      </c>
      <c r="L405" s="7">
        <v>0.2</v>
      </c>
      <c r="M405" s="7" t="s">
        <v>47</v>
      </c>
      <c r="N405" s="8" t="s">
        <v>48</v>
      </c>
      <c r="O405" s="4" t="str">
        <f>HLOOKUP(Table2[[#This Row],[Product]],lookUp!$A$20:$K$21,2,0)</f>
        <v>Sportswear</v>
      </c>
      <c r="P405" s="8" t="str">
        <f>_xlfn.XLOOKUP(Table2[[#This Row],[Product]],Table4[Product],Table4[Category])</f>
        <v>Sportswear</v>
      </c>
      <c r="Q405" s="6" t="s">
        <v>865</v>
      </c>
      <c r="R405" s="32" t="str">
        <f>LEFT(Table2[[#This Row],[Full Name2]], 3)</f>
        <v>Ale</v>
      </c>
      <c r="S405" s="7" t="str">
        <f>RIGHT(Table2[[#This Row],[Full Name2]],3)</f>
        <v>ler</v>
      </c>
      <c r="T405" s="7" t="str">
        <f>MID(Table2[[#This Row],[Full Name2]],3,3)</f>
        <v xml:space="preserve">ex </v>
      </c>
      <c r="U405" s="7" t="str">
        <f>CONCATENATE(Table2[[#This Row],[Full Name2]]," - ",Table2[[#This Row],[Department]])</f>
        <v>Alex Miller - Kids</v>
      </c>
      <c r="V405" s="7" t="str">
        <f>_xlfn.TEXTJOIN(",",TRUE,Table2[[#This Row],[LEFT]],Table2[[#This Row],[MID]],Table2[[#This Row],[RIGHT]])</f>
        <v>Ale,ex ,ler</v>
      </c>
      <c r="W405" s="7" t="str">
        <f>UPPER(Table2[[#This Row],[MID]])</f>
        <v xml:space="preserve">EX </v>
      </c>
      <c r="X405" s="7" t="str">
        <f>LOWER(Table2[[#This Row],[Full Name2]])</f>
        <v>alex miller</v>
      </c>
      <c r="Y405" s="7" t="str">
        <f>PROPER(Table2[[#This Row],[LOWER]])</f>
        <v>Alex Miller</v>
      </c>
      <c r="Z405" s="7" t="str">
        <f>TRIM(Table2[[#This Row],[City]])</f>
        <v>Mansoura</v>
      </c>
      <c r="AA405" s="8">
        <f>LEN(Table2[[#This Row],[PROPER]])</f>
        <v>11</v>
      </c>
      <c r="AB405" s="5">
        <f t="shared" ca="1" si="18"/>
        <v>45776</v>
      </c>
      <c r="AC405" s="5">
        <f t="shared" si="19"/>
        <v>45679</v>
      </c>
      <c r="AD405" s="25">
        <f t="shared" ca="1" si="20"/>
        <v>45776.278505671296</v>
      </c>
      <c r="AE405" s="26">
        <f>EOMONTH(Table2[[#This Row],[Date]],1)</f>
        <v>45716</v>
      </c>
      <c r="AF405" s="11">
        <f>DATEDIF(Table2[[#This Row],[Date]],Table2[[#This Row],[EOMONTH]], "d")</f>
        <v>37</v>
      </c>
      <c r="AH405">
        <v>22</v>
      </c>
      <c r="AI405">
        <v>1</v>
      </c>
      <c r="AJ405">
        <v>2025</v>
      </c>
    </row>
    <row r="406" spans="1:36" ht="33.75" customHeight="1" x14ac:dyDescent="0.3">
      <c r="A406" s="17" t="s">
        <v>866</v>
      </c>
      <c r="B406" s="26">
        <v>45563</v>
      </c>
      <c r="C406" s="5" t="s">
        <v>5</v>
      </c>
      <c r="D406" s="6" t="s">
        <v>867</v>
      </c>
      <c r="E406" s="7">
        <v>22</v>
      </c>
      <c r="F406" s="7" t="s">
        <v>43</v>
      </c>
      <c r="G406" s="7" t="s">
        <v>70</v>
      </c>
      <c r="H406" s="7" t="s">
        <v>100</v>
      </c>
      <c r="I406" s="7" t="str">
        <f>VLOOKUP(Table2[[#This Row],[Product]],Table4[#All],2,0)</f>
        <v>Formal Wear</v>
      </c>
      <c r="J406" s="7">
        <v>1</v>
      </c>
      <c r="K406" s="7">
        <v>748</v>
      </c>
      <c r="L406" s="7">
        <v>0.05</v>
      </c>
      <c r="M406" s="7" t="s">
        <v>57</v>
      </c>
      <c r="N406" s="8" t="s">
        <v>40</v>
      </c>
      <c r="O406" s="4" t="str">
        <f>HLOOKUP(Table2[[#This Row],[Product]],lookUp!$A$20:$K$21,2,0)</f>
        <v>Formal Wear</v>
      </c>
      <c r="P406" s="8" t="str">
        <f>_xlfn.XLOOKUP(Table2[[#This Row],[Product]],Table4[Product],Table4[Category])</f>
        <v>Formal Wear</v>
      </c>
      <c r="Q406" s="6" t="s">
        <v>867</v>
      </c>
      <c r="R406" s="32" t="str">
        <f>LEFT(Table2[[#This Row],[Full Name2]], 3)</f>
        <v>Ann</v>
      </c>
      <c r="S406" s="7" t="str">
        <f>RIGHT(Table2[[#This Row],[Full Name2]],3)</f>
        <v>een</v>
      </c>
      <c r="T406" s="7" t="str">
        <f>MID(Table2[[#This Row],[Full Name2]],3,3)</f>
        <v>n G</v>
      </c>
      <c r="U406" s="7" t="str">
        <f>CONCATENATE(Table2[[#This Row],[Full Name2]]," - ",Table2[[#This Row],[Department]])</f>
        <v>Ann Green - Women</v>
      </c>
      <c r="V406" s="7" t="str">
        <f>_xlfn.TEXTJOIN(",",TRUE,Table2[[#This Row],[LEFT]],Table2[[#This Row],[MID]],Table2[[#This Row],[RIGHT]])</f>
        <v>Ann,n G,een</v>
      </c>
      <c r="W406" s="7" t="str">
        <f>UPPER(Table2[[#This Row],[MID]])</f>
        <v>N G</v>
      </c>
      <c r="X406" s="7" t="str">
        <f>LOWER(Table2[[#This Row],[Full Name2]])</f>
        <v>ann green</v>
      </c>
      <c r="Y406" s="7" t="str">
        <f>PROPER(Table2[[#This Row],[LOWER]])</f>
        <v>Ann Green</v>
      </c>
      <c r="Z406" s="7" t="str">
        <f>TRIM(Table2[[#This Row],[City]])</f>
        <v>Luxor</v>
      </c>
      <c r="AA406" s="8">
        <f>LEN(Table2[[#This Row],[PROPER]])</f>
        <v>9</v>
      </c>
      <c r="AB406" s="5">
        <f t="shared" ca="1" si="18"/>
        <v>45776</v>
      </c>
      <c r="AC406" s="5">
        <f t="shared" si="19"/>
        <v>45563</v>
      </c>
      <c r="AD406" s="25">
        <f t="shared" ca="1" si="20"/>
        <v>45776.278505671296</v>
      </c>
      <c r="AE406" s="26">
        <f>EOMONTH(Table2[[#This Row],[Date]],1)</f>
        <v>45596</v>
      </c>
      <c r="AF406" s="11">
        <f>DATEDIF(Table2[[#This Row],[Date]],Table2[[#This Row],[EOMONTH]], "d")</f>
        <v>33</v>
      </c>
      <c r="AH406">
        <v>28</v>
      </c>
      <c r="AI406">
        <v>9</v>
      </c>
      <c r="AJ406">
        <v>2024</v>
      </c>
    </row>
    <row r="407" spans="1:36" ht="33.75" customHeight="1" x14ac:dyDescent="0.3">
      <c r="A407" s="17" t="s">
        <v>868</v>
      </c>
      <c r="B407" s="26">
        <v>45391</v>
      </c>
      <c r="C407" s="5" t="s">
        <v>2</v>
      </c>
      <c r="D407" s="6" t="s">
        <v>869</v>
      </c>
      <c r="E407" s="7">
        <v>27</v>
      </c>
      <c r="F407" s="7" t="s">
        <v>43</v>
      </c>
      <c r="G407" s="7" t="s">
        <v>44</v>
      </c>
      <c r="H407" s="7" t="s">
        <v>55</v>
      </c>
      <c r="I407" s="7" t="str">
        <f>VLOOKUP(Table2[[#This Row],[Product]],Table4[#All],2,0)</f>
        <v>Summer Wear</v>
      </c>
      <c r="J407" s="7">
        <v>2</v>
      </c>
      <c r="K407" s="7">
        <v>1059</v>
      </c>
      <c r="L407" s="7">
        <v>0.05</v>
      </c>
      <c r="M407" s="7" t="s">
        <v>33</v>
      </c>
      <c r="N407" s="8" t="s">
        <v>34</v>
      </c>
      <c r="O407" s="4" t="str">
        <f>HLOOKUP(Table2[[#This Row],[Product]],lookUp!$A$20:$K$21,2,0)</f>
        <v>Summer Wear</v>
      </c>
      <c r="P407" s="8" t="str">
        <f>_xlfn.XLOOKUP(Table2[[#This Row],[Product]],Table4[Product],Table4[Category])</f>
        <v>Summer Wear</v>
      </c>
      <c r="Q407" s="6" t="s">
        <v>869</v>
      </c>
      <c r="R407" s="32" t="str">
        <f>LEFT(Table2[[#This Row],[Full Name2]], 3)</f>
        <v>Bri</v>
      </c>
      <c r="S407" s="7" t="str">
        <f>RIGHT(Table2[[#This Row],[Full Name2]],3)</f>
        <v>les</v>
      </c>
      <c r="T407" s="7" t="str">
        <f>MID(Table2[[#This Row],[Full Name2]],3,3)</f>
        <v>ian</v>
      </c>
      <c r="U407" s="7" t="str">
        <f>CONCATENATE(Table2[[#This Row],[Full Name2]]," - ",Table2[[#This Row],[Department]])</f>
        <v>Briana Morales - Men</v>
      </c>
      <c r="V407" s="7" t="str">
        <f>_xlfn.TEXTJOIN(",",TRUE,Table2[[#This Row],[LEFT]],Table2[[#This Row],[MID]],Table2[[#This Row],[RIGHT]])</f>
        <v>Bri,ian,les</v>
      </c>
      <c r="W407" s="7" t="str">
        <f>UPPER(Table2[[#This Row],[MID]])</f>
        <v>IAN</v>
      </c>
      <c r="X407" s="7" t="str">
        <f>LOWER(Table2[[#This Row],[Full Name2]])</f>
        <v>briana morales</v>
      </c>
      <c r="Y407" s="7" t="str">
        <f>PROPER(Table2[[#This Row],[LOWER]])</f>
        <v>Briana Morales</v>
      </c>
      <c r="Z407" s="7" t="str">
        <f>TRIM(Table2[[#This Row],[City]])</f>
        <v>Alexandria</v>
      </c>
      <c r="AA407" s="8">
        <f>LEN(Table2[[#This Row],[PROPER]])</f>
        <v>14</v>
      </c>
      <c r="AB407" s="5">
        <f t="shared" ca="1" si="18"/>
        <v>45776</v>
      </c>
      <c r="AC407" s="5">
        <f t="shared" si="19"/>
        <v>45391</v>
      </c>
      <c r="AD407" s="25">
        <f t="shared" ca="1" si="20"/>
        <v>45776.278505671296</v>
      </c>
      <c r="AE407" s="26">
        <f>EOMONTH(Table2[[#This Row],[Date]],1)</f>
        <v>45443</v>
      </c>
      <c r="AF407" s="11">
        <f>DATEDIF(Table2[[#This Row],[Date]],Table2[[#This Row],[EOMONTH]], "d")</f>
        <v>52</v>
      </c>
      <c r="AH407">
        <v>9</v>
      </c>
      <c r="AI407">
        <v>4</v>
      </c>
      <c r="AJ407">
        <v>2024</v>
      </c>
    </row>
    <row r="408" spans="1:36" ht="33.75" customHeight="1" x14ac:dyDescent="0.3">
      <c r="A408" s="17" t="s">
        <v>870</v>
      </c>
      <c r="B408" s="26">
        <v>45433</v>
      </c>
      <c r="C408" s="5" t="s">
        <v>2</v>
      </c>
      <c r="D408" s="6" t="s">
        <v>871</v>
      </c>
      <c r="E408" s="7">
        <v>32</v>
      </c>
      <c r="F408" s="7" t="s">
        <v>43</v>
      </c>
      <c r="G408" s="7" t="s">
        <v>64</v>
      </c>
      <c r="H408" s="7" t="s">
        <v>51</v>
      </c>
      <c r="I408" s="7" t="str">
        <f>VLOOKUP(Table2[[#This Row],[Product]],Table4[#All],2,0)</f>
        <v>Formal Wear</v>
      </c>
      <c r="J408" s="7">
        <v>5</v>
      </c>
      <c r="K408" s="7">
        <v>905</v>
      </c>
      <c r="L408" s="7">
        <v>0.1</v>
      </c>
      <c r="M408" s="7" t="s">
        <v>57</v>
      </c>
      <c r="N408" s="8" t="s">
        <v>48</v>
      </c>
      <c r="O408" s="4" t="str">
        <f>HLOOKUP(Table2[[#This Row],[Product]],lookUp!$A$20:$K$21,2,0)</f>
        <v>Formal Wear</v>
      </c>
      <c r="P408" s="8" t="str">
        <f>_xlfn.XLOOKUP(Table2[[#This Row],[Product]],Table4[Product],Table4[Category])</f>
        <v>Formal Wear</v>
      </c>
      <c r="Q408" s="6" t="s">
        <v>871</v>
      </c>
      <c r="R408" s="32" t="str">
        <f>LEFT(Table2[[#This Row],[Full Name2]], 3)</f>
        <v>Bai</v>
      </c>
      <c r="S408" s="7" t="str">
        <f>RIGHT(Table2[[#This Row],[Full Name2]],3)</f>
        <v>ler</v>
      </c>
      <c r="T408" s="7" t="str">
        <f>MID(Table2[[#This Row],[Full Name2]],3,3)</f>
        <v>ile</v>
      </c>
      <c r="U408" s="7" t="str">
        <f>CONCATENATE(Table2[[#This Row],[Full Name2]]," - ",Table2[[#This Row],[Department]])</f>
        <v>Bailey Miller - Kids</v>
      </c>
      <c r="V408" s="7" t="str">
        <f>_xlfn.TEXTJOIN(",",TRUE,Table2[[#This Row],[LEFT]],Table2[[#This Row],[MID]],Table2[[#This Row],[RIGHT]])</f>
        <v>Bai,ile,ler</v>
      </c>
      <c r="W408" s="7" t="str">
        <f>UPPER(Table2[[#This Row],[MID]])</f>
        <v>ILE</v>
      </c>
      <c r="X408" s="7" t="str">
        <f>LOWER(Table2[[#This Row],[Full Name2]])</f>
        <v>bailey miller</v>
      </c>
      <c r="Y408" s="7" t="str">
        <f>PROPER(Table2[[#This Row],[LOWER]])</f>
        <v>Bailey Miller</v>
      </c>
      <c r="Z408" s="7" t="str">
        <f>TRIM(Table2[[#This Row],[City]])</f>
        <v>Cairo</v>
      </c>
      <c r="AA408" s="8">
        <f>LEN(Table2[[#This Row],[PROPER]])</f>
        <v>13</v>
      </c>
      <c r="AB408" s="5">
        <f t="shared" ca="1" si="18"/>
        <v>45776</v>
      </c>
      <c r="AC408" s="5">
        <f t="shared" si="19"/>
        <v>45433</v>
      </c>
      <c r="AD408" s="25">
        <f t="shared" ca="1" si="20"/>
        <v>45776.278505671296</v>
      </c>
      <c r="AE408" s="26">
        <f>EOMONTH(Table2[[#This Row],[Date]],1)</f>
        <v>45473</v>
      </c>
      <c r="AF408" s="11">
        <f>DATEDIF(Table2[[#This Row],[Date]],Table2[[#This Row],[EOMONTH]], "d")</f>
        <v>40</v>
      </c>
      <c r="AH408">
        <v>21</v>
      </c>
      <c r="AI408">
        <v>5</v>
      </c>
      <c r="AJ408">
        <v>2024</v>
      </c>
    </row>
    <row r="409" spans="1:36" ht="33.75" customHeight="1" x14ac:dyDescent="0.3">
      <c r="A409" s="17" t="s">
        <v>872</v>
      </c>
      <c r="B409" s="26">
        <v>45634</v>
      </c>
      <c r="C409" s="5" t="s">
        <v>1</v>
      </c>
      <c r="D409" s="6" t="s">
        <v>873</v>
      </c>
      <c r="E409" s="7">
        <v>18</v>
      </c>
      <c r="F409" s="7" t="s">
        <v>43</v>
      </c>
      <c r="G409" s="7" t="s">
        <v>106</v>
      </c>
      <c r="H409" s="7" t="s">
        <v>65</v>
      </c>
      <c r="I409" s="7" t="str">
        <f>VLOOKUP(Table2[[#This Row],[Product]],Table4[#All],2,0)</f>
        <v>Sportswear</v>
      </c>
      <c r="J409" s="7">
        <v>4</v>
      </c>
      <c r="K409" s="7">
        <v>498</v>
      </c>
      <c r="L409" s="7">
        <v>0.1</v>
      </c>
      <c r="M409" s="7" t="s">
        <v>57</v>
      </c>
      <c r="N409" s="8" t="s">
        <v>48</v>
      </c>
      <c r="O409" s="4" t="str">
        <f>HLOOKUP(Table2[[#This Row],[Product]],lookUp!$A$20:$K$21,2,0)</f>
        <v>Sportswear</v>
      </c>
      <c r="P409" s="8" t="str">
        <f>_xlfn.XLOOKUP(Table2[[#This Row],[Product]],Table4[Product],Table4[Category])</f>
        <v>Sportswear</v>
      </c>
      <c r="Q409" s="6" t="s">
        <v>873</v>
      </c>
      <c r="R409" s="32" t="str">
        <f>LEFT(Table2[[#This Row],[Full Name2]], 3)</f>
        <v>Jod</v>
      </c>
      <c r="S409" s="7" t="str">
        <f>RIGHT(Table2[[#This Row],[Full Name2]],3)</f>
        <v>ler</v>
      </c>
      <c r="T409" s="7" t="str">
        <f>MID(Table2[[#This Row],[Full Name2]],3,3)</f>
        <v xml:space="preserve">di </v>
      </c>
      <c r="U409" s="7" t="str">
        <f>CONCATENATE(Table2[[#This Row],[Full Name2]]," - ",Table2[[#This Row],[Department]])</f>
        <v>Jodi Butler - Kids</v>
      </c>
      <c r="V409" s="7" t="str">
        <f>_xlfn.TEXTJOIN(",",TRUE,Table2[[#This Row],[LEFT]],Table2[[#This Row],[MID]],Table2[[#This Row],[RIGHT]])</f>
        <v>Jod,di ,ler</v>
      </c>
      <c r="W409" s="7" t="str">
        <f>UPPER(Table2[[#This Row],[MID]])</f>
        <v xml:space="preserve">DI </v>
      </c>
      <c r="X409" s="7" t="str">
        <f>LOWER(Table2[[#This Row],[Full Name2]])</f>
        <v>jodi butler</v>
      </c>
      <c r="Y409" s="7" t="str">
        <f>PROPER(Table2[[#This Row],[LOWER]])</f>
        <v>Jodi Butler</v>
      </c>
      <c r="Z409" s="7" t="str">
        <f>TRIM(Table2[[#This Row],[City]])</f>
        <v>Giza</v>
      </c>
      <c r="AA409" s="8">
        <f>LEN(Table2[[#This Row],[PROPER]])</f>
        <v>11</v>
      </c>
      <c r="AB409" s="5">
        <f t="shared" ca="1" si="18"/>
        <v>45776</v>
      </c>
      <c r="AC409" s="5">
        <f t="shared" si="19"/>
        <v>45634</v>
      </c>
      <c r="AD409" s="25">
        <f t="shared" ca="1" si="20"/>
        <v>45776.278505671296</v>
      </c>
      <c r="AE409" s="26">
        <f>EOMONTH(Table2[[#This Row],[Date]],1)</f>
        <v>45688</v>
      </c>
      <c r="AF409" s="11">
        <f>DATEDIF(Table2[[#This Row],[Date]],Table2[[#This Row],[EOMONTH]], "d")</f>
        <v>54</v>
      </c>
      <c r="AH409">
        <v>8</v>
      </c>
      <c r="AI409">
        <v>12</v>
      </c>
      <c r="AJ409">
        <v>2024</v>
      </c>
    </row>
    <row r="410" spans="1:36" ht="33.75" customHeight="1" x14ac:dyDescent="0.3">
      <c r="A410" s="17" t="s">
        <v>874</v>
      </c>
      <c r="B410" s="26">
        <v>45603</v>
      </c>
      <c r="C410" s="5" t="s">
        <v>6</v>
      </c>
      <c r="D410" s="6" t="s">
        <v>875</v>
      </c>
      <c r="E410" s="7">
        <v>47</v>
      </c>
      <c r="F410" s="7" t="s">
        <v>29</v>
      </c>
      <c r="G410" s="7" t="s">
        <v>30</v>
      </c>
      <c r="H410" s="7" t="s">
        <v>65</v>
      </c>
      <c r="I410" s="7" t="str">
        <f>VLOOKUP(Table2[[#This Row],[Product]],Table4[#All],2,0)</f>
        <v>Sportswear</v>
      </c>
      <c r="J410" s="7">
        <v>1</v>
      </c>
      <c r="K410" s="7">
        <v>308</v>
      </c>
      <c r="L410" s="7">
        <v>0.05</v>
      </c>
      <c r="M410" s="7" t="s">
        <v>47</v>
      </c>
      <c r="N410" s="8" t="s">
        <v>48</v>
      </c>
      <c r="O410" s="4" t="str">
        <f>HLOOKUP(Table2[[#This Row],[Product]],lookUp!$A$20:$K$21,2,0)</f>
        <v>Sportswear</v>
      </c>
      <c r="P410" s="8" t="str">
        <f>_xlfn.XLOOKUP(Table2[[#This Row],[Product]],Table4[Product],Table4[Category])</f>
        <v>Sportswear</v>
      </c>
      <c r="Q410" s="6" t="s">
        <v>875</v>
      </c>
      <c r="R410" s="32" t="str">
        <f>LEFT(Table2[[#This Row],[Full Name2]], 3)</f>
        <v>Ann</v>
      </c>
      <c r="S410" s="7" t="str">
        <f>RIGHT(Table2[[#This Row],[Full Name2]],3)</f>
        <v>ick</v>
      </c>
      <c r="T410" s="7" t="str">
        <f>MID(Table2[[#This Row],[Full Name2]],3,3)</f>
        <v xml:space="preserve">ne </v>
      </c>
      <c r="U410" s="7" t="str">
        <f>CONCATENATE(Table2[[#This Row],[Full Name2]]," - ",Table2[[#This Row],[Department]])</f>
        <v>Anne Frederick - Kids</v>
      </c>
      <c r="V410" s="7" t="str">
        <f>_xlfn.TEXTJOIN(",",TRUE,Table2[[#This Row],[LEFT]],Table2[[#This Row],[MID]],Table2[[#This Row],[RIGHT]])</f>
        <v>Ann,ne ,ick</v>
      </c>
      <c r="W410" s="7" t="str">
        <f>UPPER(Table2[[#This Row],[MID]])</f>
        <v xml:space="preserve">NE </v>
      </c>
      <c r="X410" s="7" t="str">
        <f>LOWER(Table2[[#This Row],[Full Name2]])</f>
        <v>anne frederick</v>
      </c>
      <c r="Y410" s="7" t="str">
        <f>PROPER(Table2[[#This Row],[LOWER]])</f>
        <v>Anne Frederick</v>
      </c>
      <c r="Z410" s="7" t="str">
        <f>TRIM(Table2[[#This Row],[City]])</f>
        <v>Mansoura</v>
      </c>
      <c r="AA410" s="8">
        <f>LEN(Table2[[#This Row],[PROPER]])</f>
        <v>14</v>
      </c>
      <c r="AB410" s="5">
        <f t="shared" ca="1" si="18"/>
        <v>45776</v>
      </c>
      <c r="AC410" s="5">
        <f t="shared" si="19"/>
        <v>45603</v>
      </c>
      <c r="AD410" s="25">
        <f t="shared" ca="1" si="20"/>
        <v>45776.278505671296</v>
      </c>
      <c r="AE410" s="26">
        <f>EOMONTH(Table2[[#This Row],[Date]],1)</f>
        <v>45657</v>
      </c>
      <c r="AF410" s="11">
        <f>DATEDIF(Table2[[#This Row],[Date]],Table2[[#This Row],[EOMONTH]], "d")</f>
        <v>54</v>
      </c>
      <c r="AH410">
        <v>7</v>
      </c>
      <c r="AI410">
        <v>11</v>
      </c>
      <c r="AJ410">
        <v>2024</v>
      </c>
    </row>
    <row r="411" spans="1:36" ht="33.75" customHeight="1" x14ac:dyDescent="0.3">
      <c r="A411" s="17" t="s">
        <v>876</v>
      </c>
      <c r="B411" s="26">
        <v>45454</v>
      </c>
      <c r="C411" s="5" t="s">
        <v>2</v>
      </c>
      <c r="D411" s="6" t="s">
        <v>877</v>
      </c>
      <c r="E411" s="7">
        <v>34</v>
      </c>
      <c r="F411" s="7" t="s">
        <v>29</v>
      </c>
      <c r="G411" s="7" t="s">
        <v>70</v>
      </c>
      <c r="H411" s="7" t="s">
        <v>61</v>
      </c>
      <c r="I411" s="7" t="str">
        <f>VLOOKUP(Table2[[#This Row],[Product]],Table4[#All],2,0)</f>
        <v>Casual Wear</v>
      </c>
      <c r="J411" s="7">
        <v>2</v>
      </c>
      <c r="K411" s="7">
        <v>1034</v>
      </c>
      <c r="L411" s="7">
        <v>0</v>
      </c>
      <c r="M411" s="7" t="s">
        <v>47</v>
      </c>
      <c r="N411" s="8" t="s">
        <v>40</v>
      </c>
      <c r="O411" s="4" t="str">
        <f>HLOOKUP(Table2[[#This Row],[Product]],lookUp!$A$20:$K$21,2,0)</f>
        <v>Casual Wear</v>
      </c>
      <c r="P411" s="8" t="str">
        <f>_xlfn.XLOOKUP(Table2[[#This Row],[Product]],Table4[Product],Table4[Category])</f>
        <v>Casual Wear</v>
      </c>
      <c r="Q411" s="6" t="s">
        <v>877</v>
      </c>
      <c r="R411" s="32" t="str">
        <f>LEFT(Table2[[#This Row],[Full Name2]], 3)</f>
        <v>Jos</v>
      </c>
      <c r="S411" s="7" t="str">
        <f>RIGHT(Table2[[#This Row],[Full Name2]],3)</f>
        <v>ore</v>
      </c>
      <c r="T411" s="7" t="str">
        <f>MID(Table2[[#This Row],[Full Name2]],3,3)</f>
        <v>sep</v>
      </c>
      <c r="U411" s="7" t="str">
        <f>CONCATENATE(Table2[[#This Row],[Full Name2]]," - ",Table2[[#This Row],[Department]])</f>
        <v>Joseph Moore - Women</v>
      </c>
      <c r="V411" s="7" t="str">
        <f>_xlfn.TEXTJOIN(",",TRUE,Table2[[#This Row],[LEFT]],Table2[[#This Row],[MID]],Table2[[#This Row],[RIGHT]])</f>
        <v>Jos,sep,ore</v>
      </c>
      <c r="W411" s="7" t="str">
        <f>UPPER(Table2[[#This Row],[MID]])</f>
        <v>SEP</v>
      </c>
      <c r="X411" s="7" t="str">
        <f>LOWER(Table2[[#This Row],[Full Name2]])</f>
        <v>joseph moore</v>
      </c>
      <c r="Y411" s="7" t="str">
        <f>PROPER(Table2[[#This Row],[LOWER]])</f>
        <v>Joseph Moore</v>
      </c>
      <c r="Z411" s="7" t="str">
        <f>TRIM(Table2[[#This Row],[City]])</f>
        <v>Luxor</v>
      </c>
      <c r="AA411" s="8">
        <f>LEN(Table2[[#This Row],[PROPER]])</f>
        <v>12</v>
      </c>
      <c r="AB411" s="5">
        <f t="shared" ca="1" si="18"/>
        <v>45776</v>
      </c>
      <c r="AC411" s="5">
        <f t="shared" si="19"/>
        <v>45454</v>
      </c>
      <c r="AD411" s="25">
        <f t="shared" ca="1" si="20"/>
        <v>45776.278505671296</v>
      </c>
      <c r="AE411" s="26">
        <f>EOMONTH(Table2[[#This Row],[Date]],1)</f>
        <v>45504</v>
      </c>
      <c r="AF411" s="11">
        <f>DATEDIF(Table2[[#This Row],[Date]],Table2[[#This Row],[EOMONTH]], "d")</f>
        <v>50</v>
      </c>
      <c r="AH411">
        <v>11</v>
      </c>
      <c r="AI411">
        <v>6</v>
      </c>
      <c r="AJ411">
        <v>2024</v>
      </c>
    </row>
    <row r="412" spans="1:36" ht="33.75" customHeight="1" x14ac:dyDescent="0.3">
      <c r="A412" s="17" t="s">
        <v>878</v>
      </c>
      <c r="B412" s="26">
        <v>45498</v>
      </c>
      <c r="C412" s="5" t="s">
        <v>6</v>
      </c>
      <c r="D412" s="6" t="s">
        <v>879</v>
      </c>
      <c r="E412" s="7">
        <v>31</v>
      </c>
      <c r="F412" s="7" t="s">
        <v>43</v>
      </c>
      <c r="G412" s="7" t="s">
        <v>70</v>
      </c>
      <c r="H412" s="7" t="s">
        <v>51</v>
      </c>
      <c r="I412" s="7" t="str">
        <f>VLOOKUP(Table2[[#This Row],[Product]],Table4[#All],2,0)</f>
        <v>Formal Wear</v>
      </c>
      <c r="J412" s="7">
        <v>2</v>
      </c>
      <c r="K412" s="7">
        <v>444</v>
      </c>
      <c r="L412" s="7">
        <v>0</v>
      </c>
      <c r="M412" s="7" t="s">
        <v>47</v>
      </c>
      <c r="N412" s="8" t="s">
        <v>40</v>
      </c>
      <c r="O412" s="4" t="str">
        <f>HLOOKUP(Table2[[#This Row],[Product]],lookUp!$A$20:$K$21,2,0)</f>
        <v>Formal Wear</v>
      </c>
      <c r="P412" s="8" t="str">
        <f>_xlfn.XLOOKUP(Table2[[#This Row],[Product]],Table4[Product],Table4[Category])</f>
        <v>Formal Wear</v>
      </c>
      <c r="Q412" s="6" t="s">
        <v>879</v>
      </c>
      <c r="R412" s="32" t="str">
        <f>LEFT(Table2[[#This Row],[Full Name2]], 3)</f>
        <v>Ash</v>
      </c>
      <c r="S412" s="7" t="str">
        <f>RIGHT(Table2[[#This Row],[Full Name2]],3)</f>
        <v>ons</v>
      </c>
      <c r="T412" s="7" t="str">
        <f>MID(Table2[[#This Row],[Full Name2]],3,3)</f>
        <v>hle</v>
      </c>
      <c r="U412" s="7" t="str">
        <f>CONCATENATE(Table2[[#This Row],[Full Name2]]," - ",Table2[[#This Row],[Department]])</f>
        <v>Ashley Parsons - Women</v>
      </c>
      <c r="V412" s="7" t="str">
        <f>_xlfn.TEXTJOIN(",",TRUE,Table2[[#This Row],[LEFT]],Table2[[#This Row],[MID]],Table2[[#This Row],[RIGHT]])</f>
        <v>Ash,hle,ons</v>
      </c>
      <c r="W412" s="7" t="str">
        <f>UPPER(Table2[[#This Row],[MID]])</f>
        <v>HLE</v>
      </c>
      <c r="X412" s="7" t="str">
        <f>LOWER(Table2[[#This Row],[Full Name2]])</f>
        <v>ashley parsons</v>
      </c>
      <c r="Y412" s="7" t="str">
        <f>PROPER(Table2[[#This Row],[LOWER]])</f>
        <v>Ashley Parsons</v>
      </c>
      <c r="Z412" s="7" t="str">
        <f>TRIM(Table2[[#This Row],[City]])</f>
        <v>Luxor</v>
      </c>
      <c r="AA412" s="8">
        <f>LEN(Table2[[#This Row],[PROPER]])</f>
        <v>14</v>
      </c>
      <c r="AB412" s="5">
        <f t="shared" ca="1" si="18"/>
        <v>45776</v>
      </c>
      <c r="AC412" s="5">
        <f t="shared" si="19"/>
        <v>45498</v>
      </c>
      <c r="AD412" s="25">
        <f t="shared" ca="1" si="20"/>
        <v>45776.278505671296</v>
      </c>
      <c r="AE412" s="26">
        <f>EOMONTH(Table2[[#This Row],[Date]],1)</f>
        <v>45535</v>
      </c>
      <c r="AF412" s="11">
        <f>DATEDIF(Table2[[#This Row],[Date]],Table2[[#This Row],[EOMONTH]], "d")</f>
        <v>37</v>
      </c>
      <c r="AH412">
        <v>25</v>
      </c>
      <c r="AI412">
        <v>7</v>
      </c>
      <c r="AJ412">
        <v>2024</v>
      </c>
    </row>
    <row r="413" spans="1:36" ht="33.75" customHeight="1" x14ac:dyDescent="0.3">
      <c r="A413" s="17" t="s">
        <v>880</v>
      </c>
      <c r="B413" s="26">
        <v>45677</v>
      </c>
      <c r="C413" s="5" t="s">
        <v>4</v>
      </c>
      <c r="D413" s="6" t="s">
        <v>881</v>
      </c>
      <c r="E413" s="7">
        <v>34</v>
      </c>
      <c r="F413" s="7" t="s">
        <v>43</v>
      </c>
      <c r="G413" s="7" t="s">
        <v>37</v>
      </c>
      <c r="H413" s="7" t="s">
        <v>38</v>
      </c>
      <c r="I413" s="7" t="str">
        <f>VLOOKUP(Table2[[#This Row],[Product]],Table4[#All],2,0)</f>
        <v>Casual Wear</v>
      </c>
      <c r="J413" s="7">
        <v>2</v>
      </c>
      <c r="K413" s="7">
        <v>791</v>
      </c>
      <c r="L413" s="7">
        <v>0.05</v>
      </c>
      <c r="M413" s="7" t="s">
        <v>33</v>
      </c>
      <c r="N413" s="8" t="s">
        <v>48</v>
      </c>
      <c r="O413" s="4" t="str">
        <f>HLOOKUP(Table2[[#This Row],[Product]],lookUp!$A$20:$K$21,2,0)</f>
        <v>Casual Wear</v>
      </c>
      <c r="P413" s="8" t="str">
        <f>_xlfn.XLOOKUP(Table2[[#This Row],[Product]],Table4[Product],Table4[Category])</f>
        <v>Casual Wear</v>
      </c>
      <c r="Q413" s="6" t="s">
        <v>881</v>
      </c>
      <c r="R413" s="32" t="str">
        <f>LEFT(Table2[[#This Row],[Full Name2]], 3)</f>
        <v>Bri</v>
      </c>
      <c r="S413" s="7" t="str">
        <f>RIGHT(Table2[[#This Row],[Full Name2]],3)</f>
        <v>pez</v>
      </c>
      <c r="T413" s="7" t="str">
        <f>MID(Table2[[#This Row],[Full Name2]],3,3)</f>
        <v>ian</v>
      </c>
      <c r="U413" s="7" t="str">
        <f>CONCATENATE(Table2[[#This Row],[Full Name2]]," - ",Table2[[#This Row],[Department]])</f>
        <v>Brian Lopez - Kids</v>
      </c>
      <c r="V413" s="7" t="str">
        <f>_xlfn.TEXTJOIN(",",TRUE,Table2[[#This Row],[LEFT]],Table2[[#This Row],[MID]],Table2[[#This Row],[RIGHT]])</f>
        <v>Bri,ian,pez</v>
      </c>
      <c r="W413" s="7" t="str">
        <f>UPPER(Table2[[#This Row],[MID]])</f>
        <v>IAN</v>
      </c>
      <c r="X413" s="7" t="str">
        <f>LOWER(Table2[[#This Row],[Full Name2]])</f>
        <v>brian lopez</v>
      </c>
      <c r="Y413" s="7" t="str">
        <f>PROPER(Table2[[#This Row],[LOWER]])</f>
        <v>Brian Lopez</v>
      </c>
      <c r="Z413" s="7" t="str">
        <f>TRIM(Table2[[#This Row],[City]])</f>
        <v>Hurghada</v>
      </c>
      <c r="AA413" s="8">
        <f>LEN(Table2[[#This Row],[PROPER]])</f>
        <v>11</v>
      </c>
      <c r="AB413" s="5">
        <f t="shared" ca="1" si="18"/>
        <v>45776</v>
      </c>
      <c r="AC413" s="5">
        <f t="shared" si="19"/>
        <v>45677</v>
      </c>
      <c r="AD413" s="25">
        <f t="shared" ca="1" si="20"/>
        <v>45776.278505671296</v>
      </c>
      <c r="AE413" s="26">
        <f>EOMONTH(Table2[[#This Row],[Date]],1)</f>
        <v>45716</v>
      </c>
      <c r="AF413" s="11">
        <f>DATEDIF(Table2[[#This Row],[Date]],Table2[[#This Row],[EOMONTH]], "d")</f>
        <v>39</v>
      </c>
      <c r="AH413">
        <v>20</v>
      </c>
      <c r="AI413">
        <v>1</v>
      </c>
      <c r="AJ413">
        <v>2025</v>
      </c>
    </row>
    <row r="414" spans="1:36" ht="33.75" customHeight="1" x14ac:dyDescent="0.3">
      <c r="A414" s="17" t="s">
        <v>882</v>
      </c>
      <c r="B414" s="26">
        <v>45425</v>
      </c>
      <c r="C414" s="5" t="s">
        <v>4</v>
      </c>
      <c r="D414" s="6" t="s">
        <v>883</v>
      </c>
      <c r="E414" s="7">
        <v>20</v>
      </c>
      <c r="F414" s="7" t="s">
        <v>29</v>
      </c>
      <c r="G414" s="7" t="s">
        <v>70</v>
      </c>
      <c r="H414" s="7" t="s">
        <v>61</v>
      </c>
      <c r="I414" s="7" t="str">
        <f>VLOOKUP(Table2[[#This Row],[Product]],Table4[#All],2,0)</f>
        <v>Casual Wear</v>
      </c>
      <c r="J414" s="7">
        <v>2</v>
      </c>
      <c r="K414" s="7">
        <v>763</v>
      </c>
      <c r="L414" s="7">
        <v>0.05</v>
      </c>
      <c r="M414" s="7" t="s">
        <v>57</v>
      </c>
      <c r="N414" s="8" t="s">
        <v>40</v>
      </c>
      <c r="O414" s="4" t="str">
        <f>HLOOKUP(Table2[[#This Row],[Product]],lookUp!$A$20:$K$21,2,0)</f>
        <v>Casual Wear</v>
      </c>
      <c r="P414" s="8" t="str">
        <f>_xlfn.XLOOKUP(Table2[[#This Row],[Product]],Table4[Product],Table4[Category])</f>
        <v>Casual Wear</v>
      </c>
      <c r="Q414" s="6" t="s">
        <v>883</v>
      </c>
      <c r="R414" s="32" t="str">
        <f>LEFT(Table2[[#This Row],[Full Name2]], 3)</f>
        <v>Reb</v>
      </c>
      <c r="S414" s="7" t="str">
        <f>RIGHT(Table2[[#This Row],[Full Name2]],3)</f>
        <v>son</v>
      </c>
      <c r="T414" s="7" t="str">
        <f>MID(Table2[[#This Row],[Full Name2]],3,3)</f>
        <v>bec</v>
      </c>
      <c r="U414" s="7" t="str">
        <f>CONCATENATE(Table2[[#This Row],[Full Name2]]," - ",Table2[[#This Row],[Department]])</f>
        <v>Rebecca Wilson - Women</v>
      </c>
      <c r="V414" s="7" t="str">
        <f>_xlfn.TEXTJOIN(",",TRUE,Table2[[#This Row],[LEFT]],Table2[[#This Row],[MID]],Table2[[#This Row],[RIGHT]])</f>
        <v>Reb,bec,son</v>
      </c>
      <c r="W414" s="7" t="str">
        <f>UPPER(Table2[[#This Row],[MID]])</f>
        <v>BEC</v>
      </c>
      <c r="X414" s="7" t="str">
        <f>LOWER(Table2[[#This Row],[Full Name2]])</f>
        <v>rebecca wilson</v>
      </c>
      <c r="Y414" s="7" t="str">
        <f>PROPER(Table2[[#This Row],[LOWER]])</f>
        <v>Rebecca Wilson</v>
      </c>
      <c r="Z414" s="7" t="str">
        <f>TRIM(Table2[[#This Row],[City]])</f>
        <v>Luxor</v>
      </c>
      <c r="AA414" s="8">
        <f>LEN(Table2[[#This Row],[PROPER]])</f>
        <v>14</v>
      </c>
      <c r="AB414" s="5">
        <f t="shared" ca="1" si="18"/>
        <v>45776</v>
      </c>
      <c r="AC414" s="5">
        <f t="shared" si="19"/>
        <v>45425</v>
      </c>
      <c r="AD414" s="25">
        <f t="shared" ca="1" si="20"/>
        <v>45776.278505671296</v>
      </c>
      <c r="AE414" s="26">
        <f>EOMONTH(Table2[[#This Row],[Date]],1)</f>
        <v>45473</v>
      </c>
      <c r="AF414" s="11">
        <f>DATEDIF(Table2[[#This Row],[Date]],Table2[[#This Row],[EOMONTH]], "d")</f>
        <v>48</v>
      </c>
      <c r="AH414">
        <v>13</v>
      </c>
      <c r="AI414">
        <v>5</v>
      </c>
      <c r="AJ414">
        <v>2024</v>
      </c>
    </row>
    <row r="415" spans="1:36" ht="33.75" customHeight="1" x14ac:dyDescent="0.3">
      <c r="A415" s="17" t="s">
        <v>884</v>
      </c>
      <c r="B415" s="26">
        <v>45398</v>
      </c>
      <c r="C415" s="5" t="s">
        <v>2</v>
      </c>
      <c r="D415" s="6" t="s">
        <v>885</v>
      </c>
      <c r="E415" s="7">
        <v>22</v>
      </c>
      <c r="F415" s="7" t="s">
        <v>29</v>
      </c>
      <c r="G415" s="7" t="s">
        <v>30</v>
      </c>
      <c r="H415" s="7" t="s">
        <v>55</v>
      </c>
      <c r="I415" s="7" t="str">
        <f>VLOOKUP(Table2[[#This Row],[Product]],Table4[#All],2,0)</f>
        <v>Summer Wear</v>
      </c>
      <c r="J415" s="7">
        <v>3</v>
      </c>
      <c r="K415" s="7">
        <v>1049</v>
      </c>
      <c r="L415" s="7">
        <v>0.05</v>
      </c>
      <c r="M415" s="7" t="s">
        <v>57</v>
      </c>
      <c r="N415" s="8" t="s">
        <v>48</v>
      </c>
      <c r="O415" s="4" t="str">
        <f>HLOOKUP(Table2[[#This Row],[Product]],lookUp!$A$20:$K$21,2,0)</f>
        <v>Summer Wear</v>
      </c>
      <c r="P415" s="8" t="str">
        <f>_xlfn.XLOOKUP(Table2[[#This Row],[Product]],Table4[Product],Table4[Category])</f>
        <v>Summer Wear</v>
      </c>
      <c r="Q415" s="6" t="s">
        <v>885</v>
      </c>
      <c r="R415" s="32" t="str">
        <f>LEFT(Table2[[#This Row],[Full Name2]], 3)</f>
        <v>Nat</v>
      </c>
      <c r="S415" s="7" t="str">
        <f>RIGHT(Table2[[#This Row],[Full Name2]],3)</f>
        <v>ins</v>
      </c>
      <c r="T415" s="7" t="str">
        <f>MID(Table2[[#This Row],[Full Name2]],3,3)</f>
        <v>tal</v>
      </c>
      <c r="U415" s="7" t="str">
        <f>CONCATENATE(Table2[[#This Row],[Full Name2]]," - ",Table2[[#This Row],[Department]])</f>
        <v>Natalie Collins - Kids</v>
      </c>
      <c r="V415" s="7" t="str">
        <f>_xlfn.TEXTJOIN(",",TRUE,Table2[[#This Row],[LEFT]],Table2[[#This Row],[MID]],Table2[[#This Row],[RIGHT]])</f>
        <v>Nat,tal,ins</v>
      </c>
      <c r="W415" s="7" t="str">
        <f>UPPER(Table2[[#This Row],[MID]])</f>
        <v>TAL</v>
      </c>
      <c r="X415" s="7" t="str">
        <f>LOWER(Table2[[#This Row],[Full Name2]])</f>
        <v>natalie collins</v>
      </c>
      <c r="Y415" s="7" t="str">
        <f>PROPER(Table2[[#This Row],[LOWER]])</f>
        <v>Natalie Collins</v>
      </c>
      <c r="Z415" s="7" t="str">
        <f>TRIM(Table2[[#This Row],[City]])</f>
        <v>Mansoura</v>
      </c>
      <c r="AA415" s="8">
        <f>LEN(Table2[[#This Row],[PROPER]])</f>
        <v>15</v>
      </c>
      <c r="AB415" s="5">
        <f t="shared" ca="1" si="18"/>
        <v>45776</v>
      </c>
      <c r="AC415" s="5">
        <f t="shared" si="19"/>
        <v>45398</v>
      </c>
      <c r="AD415" s="25">
        <f t="shared" ca="1" si="20"/>
        <v>45776.278505671296</v>
      </c>
      <c r="AE415" s="26">
        <f>EOMONTH(Table2[[#This Row],[Date]],1)</f>
        <v>45443</v>
      </c>
      <c r="AF415" s="11">
        <f>DATEDIF(Table2[[#This Row],[Date]],Table2[[#This Row],[EOMONTH]], "d")</f>
        <v>45</v>
      </c>
      <c r="AH415">
        <v>16</v>
      </c>
      <c r="AI415">
        <v>4</v>
      </c>
      <c r="AJ415">
        <v>2024</v>
      </c>
    </row>
    <row r="416" spans="1:36" ht="33.75" customHeight="1" x14ac:dyDescent="0.3">
      <c r="A416" s="17" t="s">
        <v>886</v>
      </c>
      <c r="B416" s="26">
        <v>45477</v>
      </c>
      <c r="C416" s="5" t="s">
        <v>6</v>
      </c>
      <c r="D416" s="6" t="s">
        <v>887</v>
      </c>
      <c r="E416" s="7">
        <v>59</v>
      </c>
      <c r="F416" s="7" t="s">
        <v>29</v>
      </c>
      <c r="G416" s="7" t="s">
        <v>73</v>
      </c>
      <c r="H416" s="7" t="s">
        <v>51</v>
      </c>
      <c r="I416" s="7" t="str">
        <f>VLOOKUP(Table2[[#This Row],[Product]],Table4[#All],2,0)</f>
        <v>Formal Wear</v>
      </c>
      <c r="J416" s="7">
        <v>3</v>
      </c>
      <c r="K416" s="7">
        <v>1102</v>
      </c>
      <c r="L416" s="7">
        <v>0.15</v>
      </c>
      <c r="M416" s="7" t="s">
        <v>47</v>
      </c>
      <c r="N416" s="8" t="s">
        <v>34</v>
      </c>
      <c r="O416" s="4" t="str">
        <f>HLOOKUP(Table2[[#This Row],[Product]],lookUp!$A$20:$K$21,2,0)</f>
        <v>Formal Wear</v>
      </c>
      <c r="P416" s="8" t="str">
        <f>_xlfn.XLOOKUP(Table2[[#This Row],[Product]],Table4[Product],Table4[Category])</f>
        <v>Formal Wear</v>
      </c>
      <c r="Q416" s="6" t="s">
        <v>887</v>
      </c>
      <c r="R416" s="32" t="str">
        <f>LEFT(Table2[[#This Row],[Full Name2]], 3)</f>
        <v>Joa</v>
      </c>
      <c r="S416" s="7" t="str">
        <f>RIGHT(Table2[[#This Row],[Full Name2]],3)</f>
        <v>yen</v>
      </c>
      <c r="T416" s="7" t="str">
        <f>MID(Table2[[#This Row],[Full Name2]],3,3)</f>
        <v xml:space="preserve">an </v>
      </c>
      <c r="U416" s="7" t="str">
        <f>CONCATENATE(Table2[[#This Row],[Full Name2]]," - ",Table2[[#This Row],[Department]])</f>
        <v>Joan Nguyen - Men</v>
      </c>
      <c r="V416" s="7" t="str">
        <f>_xlfn.TEXTJOIN(",",TRUE,Table2[[#This Row],[LEFT]],Table2[[#This Row],[MID]],Table2[[#This Row],[RIGHT]])</f>
        <v>Joa,an ,yen</v>
      </c>
      <c r="W416" s="7" t="str">
        <f>UPPER(Table2[[#This Row],[MID]])</f>
        <v xml:space="preserve">AN </v>
      </c>
      <c r="X416" s="7" t="str">
        <f>LOWER(Table2[[#This Row],[Full Name2]])</f>
        <v>joan nguyen</v>
      </c>
      <c r="Y416" s="7" t="str">
        <f>PROPER(Table2[[#This Row],[LOWER]])</f>
        <v>Joan Nguyen</v>
      </c>
      <c r="Z416" s="7" t="str">
        <f>TRIM(Table2[[#This Row],[City]])</f>
        <v>Tanta</v>
      </c>
      <c r="AA416" s="8">
        <f>LEN(Table2[[#This Row],[PROPER]])</f>
        <v>11</v>
      </c>
      <c r="AB416" s="5">
        <f t="shared" ca="1" si="18"/>
        <v>45776</v>
      </c>
      <c r="AC416" s="5">
        <f t="shared" si="19"/>
        <v>45477</v>
      </c>
      <c r="AD416" s="25">
        <f t="shared" ca="1" si="20"/>
        <v>45776.278505671296</v>
      </c>
      <c r="AE416" s="26">
        <f>EOMONTH(Table2[[#This Row],[Date]],1)</f>
        <v>45535</v>
      </c>
      <c r="AF416" s="11">
        <f>DATEDIF(Table2[[#This Row],[Date]],Table2[[#This Row],[EOMONTH]], "d")</f>
        <v>58</v>
      </c>
      <c r="AH416">
        <v>4</v>
      </c>
      <c r="AI416">
        <v>7</v>
      </c>
      <c r="AJ416">
        <v>2024</v>
      </c>
    </row>
    <row r="417" spans="1:36" ht="33.75" customHeight="1" x14ac:dyDescent="0.3">
      <c r="A417" s="17" t="s">
        <v>888</v>
      </c>
      <c r="B417" s="26">
        <v>45562</v>
      </c>
      <c r="C417" s="5" t="s">
        <v>0</v>
      </c>
      <c r="D417" s="6" t="s">
        <v>889</v>
      </c>
      <c r="E417" s="7">
        <v>45</v>
      </c>
      <c r="F417" s="7" t="s">
        <v>29</v>
      </c>
      <c r="G417" s="7" t="s">
        <v>103</v>
      </c>
      <c r="H417" s="7" t="s">
        <v>51</v>
      </c>
      <c r="I417" s="7" t="str">
        <f>VLOOKUP(Table2[[#This Row],[Product]],Table4[#All],2,0)</f>
        <v>Formal Wear</v>
      </c>
      <c r="J417" s="7">
        <v>3</v>
      </c>
      <c r="K417" s="7">
        <v>188</v>
      </c>
      <c r="L417" s="7">
        <v>0</v>
      </c>
      <c r="M417" s="7" t="s">
        <v>47</v>
      </c>
      <c r="N417" s="8" t="s">
        <v>34</v>
      </c>
      <c r="O417" s="4" t="str">
        <f>HLOOKUP(Table2[[#This Row],[Product]],lookUp!$A$20:$K$21,2,0)</f>
        <v>Formal Wear</v>
      </c>
      <c r="P417" s="8" t="str">
        <f>_xlfn.XLOOKUP(Table2[[#This Row],[Product]],Table4[Product],Table4[Category])</f>
        <v>Formal Wear</v>
      </c>
      <c r="Q417" s="6" t="s">
        <v>889</v>
      </c>
      <c r="R417" s="32" t="str">
        <f>LEFT(Table2[[#This Row],[Full Name2]], 3)</f>
        <v>Han</v>
      </c>
      <c r="S417" s="7" t="str">
        <f>RIGHT(Table2[[#This Row],[Full Name2]],3)</f>
        <v>mer</v>
      </c>
      <c r="T417" s="7" t="str">
        <f>MID(Table2[[#This Row],[Full Name2]],3,3)</f>
        <v>nna</v>
      </c>
      <c r="U417" s="7" t="str">
        <f>CONCATENATE(Table2[[#This Row],[Full Name2]]," - ",Table2[[#This Row],[Department]])</f>
        <v>Hannah Palmer - Men</v>
      </c>
      <c r="V417" s="7" t="str">
        <f>_xlfn.TEXTJOIN(",",TRUE,Table2[[#This Row],[LEFT]],Table2[[#This Row],[MID]],Table2[[#This Row],[RIGHT]])</f>
        <v>Han,nna,mer</v>
      </c>
      <c r="W417" s="7" t="str">
        <f>UPPER(Table2[[#This Row],[MID]])</f>
        <v>NNA</v>
      </c>
      <c r="X417" s="7" t="str">
        <f>LOWER(Table2[[#This Row],[Full Name2]])</f>
        <v>hannah palmer</v>
      </c>
      <c r="Y417" s="7" t="str">
        <f>PROPER(Table2[[#This Row],[LOWER]])</f>
        <v>Hannah Palmer</v>
      </c>
      <c r="Z417" s="7" t="str">
        <f>TRIM(Table2[[#This Row],[City]])</f>
        <v>Sharm El-Sheikh</v>
      </c>
      <c r="AA417" s="8">
        <f>LEN(Table2[[#This Row],[PROPER]])</f>
        <v>13</v>
      </c>
      <c r="AB417" s="5">
        <f t="shared" ca="1" si="18"/>
        <v>45776</v>
      </c>
      <c r="AC417" s="5">
        <f t="shared" si="19"/>
        <v>45562</v>
      </c>
      <c r="AD417" s="25">
        <f t="shared" ca="1" si="20"/>
        <v>45776.278505671296</v>
      </c>
      <c r="AE417" s="26">
        <f>EOMONTH(Table2[[#This Row],[Date]],1)</f>
        <v>45596</v>
      </c>
      <c r="AF417" s="11">
        <f>DATEDIF(Table2[[#This Row],[Date]],Table2[[#This Row],[EOMONTH]], "d")</f>
        <v>34</v>
      </c>
      <c r="AH417">
        <v>27</v>
      </c>
      <c r="AI417">
        <v>9</v>
      </c>
      <c r="AJ417">
        <v>2024</v>
      </c>
    </row>
    <row r="418" spans="1:36" ht="33.75" customHeight="1" x14ac:dyDescent="0.3">
      <c r="A418" s="17" t="s">
        <v>890</v>
      </c>
      <c r="B418" s="26">
        <v>45411</v>
      </c>
      <c r="C418" s="5" t="s">
        <v>4</v>
      </c>
      <c r="D418" s="6" t="s">
        <v>891</v>
      </c>
      <c r="E418" s="7">
        <v>18</v>
      </c>
      <c r="F418" s="7" t="s">
        <v>43</v>
      </c>
      <c r="G418" s="7" t="s">
        <v>106</v>
      </c>
      <c r="H418" s="7" t="s">
        <v>38</v>
      </c>
      <c r="I418" s="7" t="str">
        <f>VLOOKUP(Table2[[#This Row],[Product]],Table4[#All],2,0)</f>
        <v>Casual Wear</v>
      </c>
      <c r="J418" s="7">
        <v>3</v>
      </c>
      <c r="K418" s="7">
        <v>542</v>
      </c>
      <c r="L418" s="7">
        <v>0.1</v>
      </c>
      <c r="M418" s="7" t="s">
        <v>33</v>
      </c>
      <c r="N418" s="8" t="s">
        <v>48</v>
      </c>
      <c r="O418" s="4" t="str">
        <f>HLOOKUP(Table2[[#This Row],[Product]],lookUp!$A$20:$K$21,2,0)</f>
        <v>Casual Wear</v>
      </c>
      <c r="P418" s="8" t="str">
        <f>_xlfn.XLOOKUP(Table2[[#This Row],[Product]],Table4[Product],Table4[Category])</f>
        <v>Casual Wear</v>
      </c>
      <c r="Q418" s="6" t="s">
        <v>891</v>
      </c>
      <c r="R418" s="32" t="str">
        <f>LEFT(Table2[[#This Row],[Full Name2]], 3)</f>
        <v>Fre</v>
      </c>
      <c r="S418" s="7" t="str">
        <f>RIGHT(Table2[[#This Row],[Full Name2]],3)</f>
        <v>mez</v>
      </c>
      <c r="T418" s="7" t="str">
        <f>MID(Table2[[#This Row],[Full Name2]],3,3)</f>
        <v>ede</v>
      </c>
      <c r="U418" s="7" t="str">
        <f>CONCATENATE(Table2[[#This Row],[Full Name2]]," - ",Table2[[#This Row],[Department]])</f>
        <v>Frederick Gomez - Kids</v>
      </c>
      <c r="V418" s="7" t="str">
        <f>_xlfn.TEXTJOIN(",",TRUE,Table2[[#This Row],[LEFT]],Table2[[#This Row],[MID]],Table2[[#This Row],[RIGHT]])</f>
        <v>Fre,ede,mez</v>
      </c>
      <c r="W418" s="7" t="str">
        <f>UPPER(Table2[[#This Row],[MID]])</f>
        <v>EDE</v>
      </c>
      <c r="X418" s="7" t="str">
        <f>LOWER(Table2[[#This Row],[Full Name2]])</f>
        <v>frederick gomez</v>
      </c>
      <c r="Y418" s="7" t="str">
        <f>PROPER(Table2[[#This Row],[LOWER]])</f>
        <v>Frederick Gomez</v>
      </c>
      <c r="Z418" s="7" t="str">
        <f>TRIM(Table2[[#This Row],[City]])</f>
        <v>Giza</v>
      </c>
      <c r="AA418" s="8">
        <f>LEN(Table2[[#This Row],[PROPER]])</f>
        <v>15</v>
      </c>
      <c r="AB418" s="5">
        <f t="shared" ca="1" si="18"/>
        <v>45776</v>
      </c>
      <c r="AC418" s="5">
        <f t="shared" si="19"/>
        <v>45411</v>
      </c>
      <c r="AD418" s="25">
        <f t="shared" ca="1" si="20"/>
        <v>45776.278505671296</v>
      </c>
      <c r="AE418" s="26">
        <f>EOMONTH(Table2[[#This Row],[Date]],1)</f>
        <v>45443</v>
      </c>
      <c r="AF418" s="11">
        <f>DATEDIF(Table2[[#This Row],[Date]],Table2[[#This Row],[EOMONTH]], "d")</f>
        <v>32</v>
      </c>
      <c r="AH418">
        <v>29</v>
      </c>
      <c r="AI418">
        <v>4</v>
      </c>
      <c r="AJ418">
        <v>2024</v>
      </c>
    </row>
    <row r="419" spans="1:36" ht="33.75" customHeight="1" x14ac:dyDescent="0.3">
      <c r="A419" s="17" t="s">
        <v>892</v>
      </c>
      <c r="B419" s="26">
        <v>45535</v>
      </c>
      <c r="C419" s="5" t="s">
        <v>5</v>
      </c>
      <c r="D419" s="6" t="s">
        <v>893</v>
      </c>
      <c r="E419" s="7">
        <v>38</v>
      </c>
      <c r="F419" s="7" t="s">
        <v>29</v>
      </c>
      <c r="G419" s="7" t="s">
        <v>73</v>
      </c>
      <c r="H419" s="7" t="s">
        <v>51</v>
      </c>
      <c r="I419" s="7" t="str">
        <f>VLOOKUP(Table2[[#This Row],[Product]],Table4[#All],2,0)</f>
        <v>Formal Wear</v>
      </c>
      <c r="J419" s="7">
        <v>3</v>
      </c>
      <c r="K419" s="7">
        <v>810</v>
      </c>
      <c r="L419" s="7">
        <v>0.15</v>
      </c>
      <c r="M419" s="7" t="s">
        <v>47</v>
      </c>
      <c r="N419" s="8" t="s">
        <v>48</v>
      </c>
      <c r="O419" s="4" t="str">
        <f>HLOOKUP(Table2[[#This Row],[Product]],lookUp!$A$20:$K$21,2,0)</f>
        <v>Formal Wear</v>
      </c>
      <c r="P419" s="8" t="str">
        <f>_xlfn.XLOOKUP(Table2[[#This Row],[Product]],Table4[Product],Table4[Category])</f>
        <v>Formal Wear</v>
      </c>
      <c r="Q419" s="6" t="s">
        <v>893</v>
      </c>
      <c r="R419" s="32" t="str">
        <f>LEFT(Table2[[#This Row],[Full Name2]], 3)</f>
        <v>Kat</v>
      </c>
      <c r="S419" s="7" t="str">
        <f>RIGHT(Table2[[#This Row],[Full Name2]],3)</f>
        <v>rry</v>
      </c>
      <c r="T419" s="7" t="str">
        <f>MID(Table2[[#This Row],[Full Name2]],3,3)</f>
        <v>tri</v>
      </c>
      <c r="U419" s="7" t="str">
        <f>CONCATENATE(Table2[[#This Row],[Full Name2]]," - ",Table2[[#This Row],[Department]])</f>
        <v>Katrina Cherry - Kids</v>
      </c>
      <c r="V419" s="7" t="str">
        <f>_xlfn.TEXTJOIN(",",TRUE,Table2[[#This Row],[LEFT]],Table2[[#This Row],[MID]],Table2[[#This Row],[RIGHT]])</f>
        <v>Kat,tri,rry</v>
      </c>
      <c r="W419" s="7" t="str">
        <f>UPPER(Table2[[#This Row],[MID]])</f>
        <v>TRI</v>
      </c>
      <c r="X419" s="7" t="str">
        <f>LOWER(Table2[[#This Row],[Full Name2]])</f>
        <v>katrina cherry</v>
      </c>
      <c r="Y419" s="7" t="str">
        <f>PROPER(Table2[[#This Row],[LOWER]])</f>
        <v>Katrina Cherry</v>
      </c>
      <c r="Z419" s="7" t="str">
        <f>TRIM(Table2[[#This Row],[City]])</f>
        <v>Tanta</v>
      </c>
      <c r="AA419" s="8">
        <f>LEN(Table2[[#This Row],[PROPER]])</f>
        <v>14</v>
      </c>
      <c r="AB419" s="5">
        <f t="shared" ca="1" si="18"/>
        <v>45776</v>
      </c>
      <c r="AC419" s="5">
        <f t="shared" si="19"/>
        <v>45535</v>
      </c>
      <c r="AD419" s="25">
        <f t="shared" ca="1" si="20"/>
        <v>45776.278505671296</v>
      </c>
      <c r="AE419" s="26">
        <f>EOMONTH(Table2[[#This Row],[Date]],1)</f>
        <v>45565</v>
      </c>
      <c r="AF419" s="11">
        <f>DATEDIF(Table2[[#This Row],[Date]],Table2[[#This Row],[EOMONTH]], "d")</f>
        <v>30</v>
      </c>
      <c r="AH419">
        <v>31</v>
      </c>
      <c r="AI419">
        <v>8</v>
      </c>
      <c r="AJ419">
        <v>2024</v>
      </c>
    </row>
    <row r="420" spans="1:36" ht="33.75" customHeight="1" x14ac:dyDescent="0.3">
      <c r="A420" s="17" t="s">
        <v>894</v>
      </c>
      <c r="B420" s="26">
        <v>45646</v>
      </c>
      <c r="C420" s="5" t="s">
        <v>0</v>
      </c>
      <c r="D420" s="6" t="s">
        <v>895</v>
      </c>
      <c r="E420" s="7">
        <v>22</v>
      </c>
      <c r="F420" s="7" t="s">
        <v>29</v>
      </c>
      <c r="G420" s="7" t="s">
        <v>73</v>
      </c>
      <c r="H420" s="7" t="s">
        <v>65</v>
      </c>
      <c r="I420" s="7" t="str">
        <f>VLOOKUP(Table2[[#This Row],[Product]],Table4[#All],2,0)</f>
        <v>Sportswear</v>
      </c>
      <c r="J420" s="7">
        <v>4</v>
      </c>
      <c r="K420" s="7">
        <v>1113</v>
      </c>
      <c r="L420" s="7">
        <v>0</v>
      </c>
      <c r="M420" s="7" t="s">
        <v>33</v>
      </c>
      <c r="N420" s="8" t="s">
        <v>40</v>
      </c>
      <c r="O420" s="4" t="str">
        <f>HLOOKUP(Table2[[#This Row],[Product]],lookUp!$A$20:$K$21,2,0)</f>
        <v>Sportswear</v>
      </c>
      <c r="P420" s="8" t="str">
        <f>_xlfn.XLOOKUP(Table2[[#This Row],[Product]],Table4[Product],Table4[Category])</f>
        <v>Sportswear</v>
      </c>
      <c r="Q420" s="6" t="s">
        <v>895</v>
      </c>
      <c r="R420" s="32" t="str">
        <f>LEFT(Table2[[#This Row],[Full Name2]], 3)</f>
        <v>Cha</v>
      </c>
      <c r="S420" s="7" t="str">
        <f>RIGHT(Table2[[#This Row],[Full Name2]],3)</f>
        <v>ard</v>
      </c>
      <c r="T420" s="7" t="str">
        <f>MID(Table2[[#This Row],[Full Name2]],3,3)</f>
        <v>arl</v>
      </c>
      <c r="U420" s="7" t="str">
        <f>CONCATENATE(Table2[[#This Row],[Full Name2]]," - ",Table2[[#This Row],[Department]])</f>
        <v>Charles Ward - Women</v>
      </c>
      <c r="V420" s="7" t="str">
        <f>_xlfn.TEXTJOIN(",",TRUE,Table2[[#This Row],[LEFT]],Table2[[#This Row],[MID]],Table2[[#This Row],[RIGHT]])</f>
        <v>Cha,arl,ard</v>
      </c>
      <c r="W420" s="7" t="str">
        <f>UPPER(Table2[[#This Row],[MID]])</f>
        <v>ARL</v>
      </c>
      <c r="X420" s="7" t="str">
        <f>LOWER(Table2[[#This Row],[Full Name2]])</f>
        <v>charles ward</v>
      </c>
      <c r="Y420" s="7" t="str">
        <f>PROPER(Table2[[#This Row],[LOWER]])</f>
        <v>Charles Ward</v>
      </c>
      <c r="Z420" s="7" t="str">
        <f>TRIM(Table2[[#This Row],[City]])</f>
        <v>Tanta</v>
      </c>
      <c r="AA420" s="8">
        <f>LEN(Table2[[#This Row],[PROPER]])</f>
        <v>12</v>
      </c>
      <c r="AB420" s="5">
        <f t="shared" ca="1" si="18"/>
        <v>45776</v>
      </c>
      <c r="AC420" s="5">
        <f t="shared" si="19"/>
        <v>45646</v>
      </c>
      <c r="AD420" s="25">
        <f t="shared" ca="1" si="20"/>
        <v>45776.278505671296</v>
      </c>
      <c r="AE420" s="26">
        <f>EOMONTH(Table2[[#This Row],[Date]],1)</f>
        <v>45688</v>
      </c>
      <c r="AF420" s="11">
        <f>DATEDIF(Table2[[#This Row],[Date]],Table2[[#This Row],[EOMONTH]], "d")</f>
        <v>42</v>
      </c>
      <c r="AH420">
        <v>20</v>
      </c>
      <c r="AI420">
        <v>12</v>
      </c>
      <c r="AJ420">
        <v>2024</v>
      </c>
    </row>
    <row r="421" spans="1:36" ht="33.75" customHeight="1" x14ac:dyDescent="0.3">
      <c r="A421" s="17" t="s">
        <v>896</v>
      </c>
      <c r="B421" s="26">
        <v>45413</v>
      </c>
      <c r="C421" s="5" t="s">
        <v>3</v>
      </c>
      <c r="D421" s="6" t="s">
        <v>897</v>
      </c>
      <c r="E421" s="7">
        <v>23</v>
      </c>
      <c r="F421" s="7" t="s">
        <v>29</v>
      </c>
      <c r="G421" s="7" t="s">
        <v>64</v>
      </c>
      <c r="H421" s="7" t="s">
        <v>65</v>
      </c>
      <c r="I421" s="7" t="str">
        <f>VLOOKUP(Table2[[#This Row],[Product]],Table4[#All],2,0)</f>
        <v>Sportswear</v>
      </c>
      <c r="J421" s="7">
        <v>5</v>
      </c>
      <c r="K421" s="7">
        <v>952</v>
      </c>
      <c r="L421" s="7">
        <v>0.1</v>
      </c>
      <c r="M421" s="7" t="s">
        <v>57</v>
      </c>
      <c r="N421" s="8" t="s">
        <v>40</v>
      </c>
      <c r="O421" s="4" t="str">
        <f>HLOOKUP(Table2[[#This Row],[Product]],lookUp!$A$20:$K$21,2,0)</f>
        <v>Sportswear</v>
      </c>
      <c r="P421" s="8" t="str">
        <f>_xlfn.XLOOKUP(Table2[[#This Row],[Product]],Table4[Product],Table4[Category])</f>
        <v>Sportswear</v>
      </c>
      <c r="Q421" s="6" t="s">
        <v>897</v>
      </c>
      <c r="R421" s="32" t="str">
        <f>LEFT(Table2[[#This Row],[Full Name2]], 3)</f>
        <v>Kai</v>
      </c>
      <c r="S421" s="7" t="str">
        <f>RIGHT(Table2[[#This Row],[Full Name2]],3)</f>
        <v>nks</v>
      </c>
      <c r="T421" s="7" t="str">
        <f>MID(Table2[[#This Row],[Full Name2]],3,3)</f>
        <v>itl</v>
      </c>
      <c r="U421" s="7" t="str">
        <f>CONCATENATE(Table2[[#This Row],[Full Name2]]," - ",Table2[[#This Row],[Department]])</f>
        <v>Kaitlyn Banks - Women</v>
      </c>
      <c r="V421" s="7" t="str">
        <f>_xlfn.TEXTJOIN(",",TRUE,Table2[[#This Row],[LEFT]],Table2[[#This Row],[MID]],Table2[[#This Row],[RIGHT]])</f>
        <v>Kai,itl,nks</v>
      </c>
      <c r="W421" s="7" t="str">
        <f>UPPER(Table2[[#This Row],[MID]])</f>
        <v>ITL</v>
      </c>
      <c r="X421" s="7" t="str">
        <f>LOWER(Table2[[#This Row],[Full Name2]])</f>
        <v>kaitlyn banks</v>
      </c>
      <c r="Y421" s="7" t="str">
        <f>PROPER(Table2[[#This Row],[LOWER]])</f>
        <v>Kaitlyn Banks</v>
      </c>
      <c r="Z421" s="7" t="str">
        <f>TRIM(Table2[[#This Row],[City]])</f>
        <v>Cairo</v>
      </c>
      <c r="AA421" s="8">
        <f>LEN(Table2[[#This Row],[PROPER]])</f>
        <v>13</v>
      </c>
      <c r="AB421" s="5">
        <f t="shared" ca="1" si="18"/>
        <v>45776</v>
      </c>
      <c r="AC421" s="5">
        <f t="shared" si="19"/>
        <v>45413</v>
      </c>
      <c r="AD421" s="25">
        <f t="shared" ca="1" si="20"/>
        <v>45776.278505671296</v>
      </c>
      <c r="AE421" s="26">
        <f>EOMONTH(Table2[[#This Row],[Date]],1)</f>
        <v>45473</v>
      </c>
      <c r="AF421" s="11">
        <f>DATEDIF(Table2[[#This Row],[Date]],Table2[[#This Row],[EOMONTH]], "d")</f>
        <v>60</v>
      </c>
      <c r="AH421">
        <v>1</v>
      </c>
      <c r="AI421">
        <v>5</v>
      </c>
      <c r="AJ421">
        <v>2024</v>
      </c>
    </row>
    <row r="422" spans="1:36" ht="33.75" customHeight="1" x14ac:dyDescent="0.3">
      <c r="A422" s="17" t="s">
        <v>898</v>
      </c>
      <c r="B422" s="26">
        <v>45355</v>
      </c>
      <c r="C422" s="5" t="s">
        <v>4</v>
      </c>
      <c r="D422" s="6" t="s">
        <v>899</v>
      </c>
      <c r="E422" s="7">
        <v>42</v>
      </c>
      <c r="F422" s="7" t="s">
        <v>43</v>
      </c>
      <c r="G422" s="7" t="s">
        <v>73</v>
      </c>
      <c r="H422" s="7" t="s">
        <v>55</v>
      </c>
      <c r="I422" s="7" t="str">
        <f>VLOOKUP(Table2[[#This Row],[Product]],Table4[#All],2,0)</f>
        <v>Summer Wear</v>
      </c>
      <c r="J422" s="7">
        <v>3</v>
      </c>
      <c r="K422" s="7">
        <v>1036</v>
      </c>
      <c r="L422" s="7">
        <v>0.15</v>
      </c>
      <c r="M422" s="7" t="s">
        <v>57</v>
      </c>
      <c r="N422" s="8" t="s">
        <v>40</v>
      </c>
      <c r="O422" s="4" t="str">
        <f>HLOOKUP(Table2[[#This Row],[Product]],lookUp!$A$20:$K$21,2,0)</f>
        <v>Summer Wear</v>
      </c>
      <c r="P422" s="8" t="str">
        <f>_xlfn.XLOOKUP(Table2[[#This Row],[Product]],Table4[Product],Table4[Category])</f>
        <v>Summer Wear</v>
      </c>
      <c r="Q422" s="6" t="s">
        <v>899</v>
      </c>
      <c r="R422" s="32" t="str">
        <f>LEFT(Table2[[#This Row],[Full Name2]], 3)</f>
        <v>Jes</v>
      </c>
      <c r="S422" s="7" t="str">
        <f>RIGHT(Table2[[#This Row],[Full Name2]],3)</f>
        <v>ley</v>
      </c>
      <c r="T422" s="7" t="str">
        <f>MID(Table2[[#This Row],[Full Name2]],3,3)</f>
        <v>sse</v>
      </c>
      <c r="U422" s="7" t="str">
        <f>CONCATENATE(Table2[[#This Row],[Full Name2]]," - ",Table2[[#This Row],[Department]])</f>
        <v>Jesse Haley - Women</v>
      </c>
      <c r="V422" s="7" t="str">
        <f>_xlfn.TEXTJOIN(",",TRUE,Table2[[#This Row],[LEFT]],Table2[[#This Row],[MID]],Table2[[#This Row],[RIGHT]])</f>
        <v>Jes,sse,ley</v>
      </c>
      <c r="W422" s="7" t="str">
        <f>UPPER(Table2[[#This Row],[MID]])</f>
        <v>SSE</v>
      </c>
      <c r="X422" s="7" t="str">
        <f>LOWER(Table2[[#This Row],[Full Name2]])</f>
        <v>jesse haley</v>
      </c>
      <c r="Y422" s="7" t="str">
        <f>PROPER(Table2[[#This Row],[LOWER]])</f>
        <v>Jesse Haley</v>
      </c>
      <c r="Z422" s="7" t="str">
        <f>TRIM(Table2[[#This Row],[City]])</f>
        <v>Tanta</v>
      </c>
      <c r="AA422" s="8">
        <f>LEN(Table2[[#This Row],[PROPER]])</f>
        <v>11</v>
      </c>
      <c r="AB422" s="5">
        <f t="shared" ca="1" si="18"/>
        <v>45776</v>
      </c>
      <c r="AC422" s="5">
        <f t="shared" si="19"/>
        <v>45355</v>
      </c>
      <c r="AD422" s="25">
        <f t="shared" ca="1" si="20"/>
        <v>45776.278505671296</v>
      </c>
      <c r="AE422" s="26">
        <f>EOMONTH(Table2[[#This Row],[Date]],1)</f>
        <v>45412</v>
      </c>
      <c r="AF422" s="11">
        <f>DATEDIF(Table2[[#This Row],[Date]],Table2[[#This Row],[EOMONTH]], "d")</f>
        <v>57</v>
      </c>
      <c r="AH422">
        <v>4</v>
      </c>
      <c r="AI422">
        <v>3</v>
      </c>
      <c r="AJ422">
        <v>2024</v>
      </c>
    </row>
    <row r="423" spans="1:36" ht="33.75" customHeight="1" x14ac:dyDescent="0.3">
      <c r="A423" s="17" t="s">
        <v>900</v>
      </c>
      <c r="B423" s="26">
        <v>45592</v>
      </c>
      <c r="C423" s="5" t="s">
        <v>1</v>
      </c>
      <c r="D423" s="6" t="s">
        <v>901</v>
      </c>
      <c r="E423" s="7">
        <v>41</v>
      </c>
      <c r="F423" s="7" t="s">
        <v>29</v>
      </c>
      <c r="G423" s="7" t="s">
        <v>30</v>
      </c>
      <c r="H423" s="7" t="s">
        <v>65</v>
      </c>
      <c r="I423" s="7" t="str">
        <f>VLOOKUP(Table2[[#This Row],[Product]],Table4[#All],2,0)</f>
        <v>Sportswear</v>
      </c>
      <c r="J423" s="7">
        <v>1</v>
      </c>
      <c r="K423" s="7">
        <v>817</v>
      </c>
      <c r="L423" s="7">
        <v>0.1</v>
      </c>
      <c r="M423" s="7" t="s">
        <v>47</v>
      </c>
      <c r="N423" s="8" t="s">
        <v>48</v>
      </c>
      <c r="O423" s="4" t="str">
        <f>HLOOKUP(Table2[[#This Row],[Product]],lookUp!$A$20:$K$21,2,0)</f>
        <v>Sportswear</v>
      </c>
      <c r="P423" s="8" t="str">
        <f>_xlfn.XLOOKUP(Table2[[#This Row],[Product]],Table4[Product],Table4[Category])</f>
        <v>Sportswear</v>
      </c>
      <c r="Q423" s="6" t="s">
        <v>901</v>
      </c>
      <c r="R423" s="32" t="str">
        <f>LEFT(Table2[[#This Row],[Full Name2]], 3)</f>
        <v>Oli</v>
      </c>
      <c r="S423" s="7" t="str">
        <f>RIGHT(Table2[[#This Row],[Full Name2]],3)</f>
        <v>dez</v>
      </c>
      <c r="T423" s="7" t="str">
        <f>MID(Table2[[#This Row],[Full Name2]],3,3)</f>
        <v>ivi</v>
      </c>
      <c r="U423" s="7" t="str">
        <f>CONCATENATE(Table2[[#This Row],[Full Name2]]," - ",Table2[[#This Row],[Department]])</f>
        <v>Olivia Hernandez - Kids</v>
      </c>
      <c r="V423" s="7" t="str">
        <f>_xlfn.TEXTJOIN(",",TRUE,Table2[[#This Row],[LEFT]],Table2[[#This Row],[MID]],Table2[[#This Row],[RIGHT]])</f>
        <v>Oli,ivi,dez</v>
      </c>
      <c r="W423" s="7" t="str">
        <f>UPPER(Table2[[#This Row],[MID]])</f>
        <v>IVI</v>
      </c>
      <c r="X423" s="7" t="str">
        <f>LOWER(Table2[[#This Row],[Full Name2]])</f>
        <v>olivia hernandez</v>
      </c>
      <c r="Y423" s="7" t="str">
        <f>PROPER(Table2[[#This Row],[LOWER]])</f>
        <v>Olivia Hernandez</v>
      </c>
      <c r="Z423" s="7" t="str">
        <f>TRIM(Table2[[#This Row],[City]])</f>
        <v>Mansoura</v>
      </c>
      <c r="AA423" s="8">
        <f>LEN(Table2[[#This Row],[PROPER]])</f>
        <v>16</v>
      </c>
      <c r="AB423" s="5">
        <f t="shared" ca="1" si="18"/>
        <v>45776</v>
      </c>
      <c r="AC423" s="5">
        <f t="shared" si="19"/>
        <v>45592</v>
      </c>
      <c r="AD423" s="25">
        <f t="shared" ca="1" si="20"/>
        <v>45776.278505671296</v>
      </c>
      <c r="AE423" s="26">
        <f>EOMONTH(Table2[[#This Row],[Date]],1)</f>
        <v>45626</v>
      </c>
      <c r="AF423" s="11">
        <f>DATEDIF(Table2[[#This Row],[Date]],Table2[[#This Row],[EOMONTH]], "d")</f>
        <v>34</v>
      </c>
      <c r="AH423">
        <v>27</v>
      </c>
      <c r="AI423">
        <v>10</v>
      </c>
      <c r="AJ423">
        <v>2024</v>
      </c>
    </row>
    <row r="424" spans="1:36" ht="33.75" customHeight="1" x14ac:dyDescent="0.3">
      <c r="A424" s="17" t="s">
        <v>902</v>
      </c>
      <c r="B424" s="26">
        <v>45512</v>
      </c>
      <c r="C424" s="5" t="s">
        <v>6</v>
      </c>
      <c r="D424" s="6" t="s">
        <v>903</v>
      </c>
      <c r="E424" s="7">
        <v>36</v>
      </c>
      <c r="F424" s="7" t="s">
        <v>43</v>
      </c>
      <c r="G424" s="7" t="s">
        <v>81</v>
      </c>
      <c r="H424" s="7" t="s">
        <v>84</v>
      </c>
      <c r="I424" s="7" t="str">
        <f>VLOOKUP(Table2[[#This Row],[Product]],Table4[#All],2,0)</f>
        <v>Fashion Accessories</v>
      </c>
      <c r="J424" s="7">
        <v>3</v>
      </c>
      <c r="K424" s="7">
        <v>1142</v>
      </c>
      <c r="L424" s="7">
        <v>0.15</v>
      </c>
      <c r="M424" s="7" t="s">
        <v>33</v>
      </c>
      <c r="N424" s="8" t="s">
        <v>40</v>
      </c>
      <c r="O424" s="4" t="str">
        <f>HLOOKUP(Table2[[#This Row],[Product]],lookUp!$A$20:$K$21,2,0)</f>
        <v>Fashion Accessories</v>
      </c>
      <c r="P424" s="8" t="str">
        <f>_xlfn.XLOOKUP(Table2[[#This Row],[Product]],Table4[Product],Table4[Category])</f>
        <v>Fashion Accessories</v>
      </c>
      <c r="Q424" s="6" t="s">
        <v>903</v>
      </c>
      <c r="R424" s="32" t="str">
        <f>LEFT(Table2[[#This Row],[Full Name2]], 3)</f>
        <v>Ale</v>
      </c>
      <c r="S424" s="7" t="str">
        <f>RIGHT(Table2[[#This Row],[Full Name2]],3)</f>
        <v>lls</v>
      </c>
      <c r="T424" s="7" t="str">
        <f>MID(Table2[[#This Row],[Full Name2]],3,3)</f>
        <v>exa</v>
      </c>
      <c r="U424" s="7" t="str">
        <f>CONCATENATE(Table2[[#This Row],[Full Name2]]," - ",Table2[[#This Row],[Department]])</f>
        <v>Alexander Wells - Women</v>
      </c>
      <c r="V424" s="7" t="str">
        <f>_xlfn.TEXTJOIN(",",TRUE,Table2[[#This Row],[LEFT]],Table2[[#This Row],[MID]],Table2[[#This Row],[RIGHT]])</f>
        <v>Ale,exa,lls</v>
      </c>
      <c r="W424" s="7" t="str">
        <f>UPPER(Table2[[#This Row],[MID]])</f>
        <v>EXA</v>
      </c>
      <c r="X424" s="7" t="str">
        <f>LOWER(Table2[[#This Row],[Full Name2]])</f>
        <v>alexander wells</v>
      </c>
      <c r="Y424" s="7" t="str">
        <f>PROPER(Table2[[#This Row],[LOWER]])</f>
        <v>Alexander Wells</v>
      </c>
      <c r="Z424" s="7" t="str">
        <f>TRIM(Table2[[#This Row],[City]])</f>
        <v>Asyut</v>
      </c>
      <c r="AA424" s="8">
        <f>LEN(Table2[[#This Row],[PROPER]])</f>
        <v>15</v>
      </c>
      <c r="AB424" s="5">
        <f t="shared" ca="1" si="18"/>
        <v>45776</v>
      </c>
      <c r="AC424" s="5">
        <f t="shared" si="19"/>
        <v>45512</v>
      </c>
      <c r="AD424" s="25">
        <f t="shared" ca="1" si="20"/>
        <v>45776.278505671296</v>
      </c>
      <c r="AE424" s="26">
        <f>EOMONTH(Table2[[#This Row],[Date]],1)</f>
        <v>45565</v>
      </c>
      <c r="AF424" s="11">
        <f>DATEDIF(Table2[[#This Row],[Date]],Table2[[#This Row],[EOMONTH]], "d")</f>
        <v>53</v>
      </c>
      <c r="AH424">
        <v>8</v>
      </c>
      <c r="AI424">
        <v>8</v>
      </c>
      <c r="AJ424">
        <v>2024</v>
      </c>
    </row>
    <row r="425" spans="1:36" ht="33.75" customHeight="1" x14ac:dyDescent="0.3">
      <c r="A425" s="17" t="s">
        <v>904</v>
      </c>
      <c r="B425" s="26">
        <v>45697</v>
      </c>
      <c r="C425" s="5" t="s">
        <v>1</v>
      </c>
      <c r="D425" s="6" t="s">
        <v>905</v>
      </c>
      <c r="E425" s="7">
        <v>32</v>
      </c>
      <c r="F425" s="7" t="s">
        <v>43</v>
      </c>
      <c r="G425" s="7" t="s">
        <v>30</v>
      </c>
      <c r="H425" s="7" t="s">
        <v>74</v>
      </c>
      <c r="I425" s="7" t="str">
        <f>VLOOKUP(Table2[[#This Row],[Product]],Table4[#All],2,0)</f>
        <v>Formal Wear</v>
      </c>
      <c r="J425" s="7">
        <v>5</v>
      </c>
      <c r="K425" s="7">
        <v>689</v>
      </c>
      <c r="L425" s="7">
        <v>0.1</v>
      </c>
      <c r="M425" s="7" t="s">
        <v>33</v>
      </c>
      <c r="N425" s="8" t="s">
        <v>40</v>
      </c>
      <c r="O425" s="4" t="str">
        <f>HLOOKUP(Table2[[#This Row],[Product]],lookUp!$A$20:$K$21,2,0)</f>
        <v>Formal Wear</v>
      </c>
      <c r="P425" s="8" t="str">
        <f>_xlfn.XLOOKUP(Table2[[#This Row],[Product]],Table4[Product],Table4[Category])</f>
        <v>Formal Wear</v>
      </c>
      <c r="Q425" s="6" t="s">
        <v>905</v>
      </c>
      <c r="R425" s="32" t="str">
        <f>LEFT(Table2[[#This Row],[Full Name2]], 3)</f>
        <v>Ash</v>
      </c>
      <c r="S425" s="7" t="str">
        <f>RIGHT(Table2[[#This Row],[Full Name2]],3)</f>
        <v>ark</v>
      </c>
      <c r="T425" s="7" t="str">
        <f>MID(Table2[[#This Row],[Full Name2]],3,3)</f>
        <v>hle</v>
      </c>
      <c r="U425" s="7" t="str">
        <f>CONCATENATE(Table2[[#This Row],[Full Name2]]," - ",Table2[[#This Row],[Department]])</f>
        <v>Ashley Clark - Women</v>
      </c>
      <c r="V425" s="7" t="str">
        <f>_xlfn.TEXTJOIN(",",TRUE,Table2[[#This Row],[LEFT]],Table2[[#This Row],[MID]],Table2[[#This Row],[RIGHT]])</f>
        <v>Ash,hle,ark</v>
      </c>
      <c r="W425" s="7" t="str">
        <f>UPPER(Table2[[#This Row],[MID]])</f>
        <v>HLE</v>
      </c>
      <c r="X425" s="7" t="str">
        <f>LOWER(Table2[[#This Row],[Full Name2]])</f>
        <v>ashley clark</v>
      </c>
      <c r="Y425" s="7" t="str">
        <f>PROPER(Table2[[#This Row],[LOWER]])</f>
        <v>Ashley Clark</v>
      </c>
      <c r="Z425" s="7" t="str">
        <f>TRIM(Table2[[#This Row],[City]])</f>
        <v>Mansoura</v>
      </c>
      <c r="AA425" s="8">
        <f>LEN(Table2[[#This Row],[PROPER]])</f>
        <v>12</v>
      </c>
      <c r="AB425" s="5">
        <f t="shared" ca="1" si="18"/>
        <v>45776</v>
      </c>
      <c r="AC425" s="5">
        <f t="shared" si="19"/>
        <v>45697</v>
      </c>
      <c r="AD425" s="25">
        <f t="shared" ca="1" si="20"/>
        <v>45776.278505671296</v>
      </c>
      <c r="AE425" s="26">
        <f>EOMONTH(Table2[[#This Row],[Date]],1)</f>
        <v>45747</v>
      </c>
      <c r="AF425" s="11">
        <f>DATEDIF(Table2[[#This Row],[Date]],Table2[[#This Row],[EOMONTH]], "d")</f>
        <v>50</v>
      </c>
      <c r="AH425">
        <v>9</v>
      </c>
      <c r="AI425">
        <v>2</v>
      </c>
      <c r="AJ425">
        <v>2025</v>
      </c>
    </row>
    <row r="426" spans="1:36" ht="33.75" customHeight="1" x14ac:dyDescent="0.3">
      <c r="A426" s="17" t="s">
        <v>906</v>
      </c>
      <c r="B426" s="26">
        <v>45471</v>
      </c>
      <c r="C426" s="5" t="s">
        <v>0</v>
      </c>
      <c r="D426" s="6" t="s">
        <v>907</v>
      </c>
      <c r="E426" s="7">
        <v>56</v>
      </c>
      <c r="F426" s="7" t="s">
        <v>29</v>
      </c>
      <c r="G426" s="7" t="s">
        <v>70</v>
      </c>
      <c r="H426" s="7" t="s">
        <v>51</v>
      </c>
      <c r="I426" s="7" t="str">
        <f>VLOOKUP(Table2[[#This Row],[Product]],Table4[#All],2,0)</f>
        <v>Formal Wear</v>
      </c>
      <c r="J426" s="7">
        <v>4</v>
      </c>
      <c r="K426" s="7">
        <v>708</v>
      </c>
      <c r="L426" s="7">
        <v>0.05</v>
      </c>
      <c r="M426" s="7" t="s">
        <v>47</v>
      </c>
      <c r="N426" s="8" t="s">
        <v>48</v>
      </c>
      <c r="O426" s="4" t="str">
        <f>HLOOKUP(Table2[[#This Row],[Product]],lookUp!$A$20:$K$21,2,0)</f>
        <v>Formal Wear</v>
      </c>
      <c r="P426" s="8" t="str">
        <f>_xlfn.XLOOKUP(Table2[[#This Row],[Product]],Table4[Product],Table4[Category])</f>
        <v>Formal Wear</v>
      </c>
      <c r="Q426" s="6" t="s">
        <v>907</v>
      </c>
      <c r="R426" s="32" t="str">
        <f>LEFT(Table2[[#This Row],[Full Name2]], 3)</f>
        <v>And</v>
      </c>
      <c r="S426" s="7" t="str">
        <f>RIGHT(Table2[[#This Row],[Full Name2]],3)</f>
        <v>nes</v>
      </c>
      <c r="T426" s="7" t="str">
        <f>MID(Table2[[#This Row],[Full Name2]],3,3)</f>
        <v>dre</v>
      </c>
      <c r="U426" s="7" t="str">
        <f>CONCATENATE(Table2[[#This Row],[Full Name2]]," - ",Table2[[#This Row],[Department]])</f>
        <v>Andrew Jones - Kids</v>
      </c>
      <c r="V426" s="7" t="str">
        <f>_xlfn.TEXTJOIN(",",TRUE,Table2[[#This Row],[LEFT]],Table2[[#This Row],[MID]],Table2[[#This Row],[RIGHT]])</f>
        <v>And,dre,nes</v>
      </c>
      <c r="W426" s="7" t="str">
        <f>UPPER(Table2[[#This Row],[MID]])</f>
        <v>DRE</v>
      </c>
      <c r="X426" s="7" t="str">
        <f>LOWER(Table2[[#This Row],[Full Name2]])</f>
        <v>andrew jones</v>
      </c>
      <c r="Y426" s="7" t="str">
        <f>PROPER(Table2[[#This Row],[LOWER]])</f>
        <v>Andrew Jones</v>
      </c>
      <c r="Z426" s="7" t="str">
        <f>TRIM(Table2[[#This Row],[City]])</f>
        <v>Luxor</v>
      </c>
      <c r="AA426" s="8">
        <f>LEN(Table2[[#This Row],[PROPER]])</f>
        <v>12</v>
      </c>
      <c r="AB426" s="5">
        <f t="shared" ca="1" si="18"/>
        <v>45776</v>
      </c>
      <c r="AC426" s="5">
        <f t="shared" si="19"/>
        <v>45471</v>
      </c>
      <c r="AD426" s="25">
        <f t="shared" ca="1" si="20"/>
        <v>45776.278505671296</v>
      </c>
      <c r="AE426" s="26">
        <f>EOMONTH(Table2[[#This Row],[Date]],1)</f>
        <v>45504</v>
      </c>
      <c r="AF426" s="11">
        <f>DATEDIF(Table2[[#This Row],[Date]],Table2[[#This Row],[EOMONTH]], "d")</f>
        <v>33</v>
      </c>
      <c r="AH426">
        <v>28</v>
      </c>
      <c r="AI426">
        <v>6</v>
      </c>
      <c r="AJ426">
        <v>2024</v>
      </c>
    </row>
    <row r="427" spans="1:36" ht="33.75" customHeight="1" x14ac:dyDescent="0.3">
      <c r="A427" s="17" t="s">
        <v>908</v>
      </c>
      <c r="B427" s="26">
        <v>45481</v>
      </c>
      <c r="C427" s="5" t="s">
        <v>4</v>
      </c>
      <c r="D427" s="6" t="s">
        <v>909</v>
      </c>
      <c r="E427" s="7">
        <v>41</v>
      </c>
      <c r="F427" s="7" t="s">
        <v>29</v>
      </c>
      <c r="G427" s="7" t="s">
        <v>44</v>
      </c>
      <c r="H427" s="7" t="s">
        <v>51</v>
      </c>
      <c r="I427" s="7" t="str">
        <f>VLOOKUP(Table2[[#This Row],[Product]],Table4[#All],2,0)</f>
        <v>Formal Wear</v>
      </c>
      <c r="J427" s="7">
        <v>2</v>
      </c>
      <c r="K427" s="7">
        <v>266</v>
      </c>
      <c r="L427" s="7">
        <v>0</v>
      </c>
      <c r="M427" s="7" t="s">
        <v>33</v>
      </c>
      <c r="N427" s="8" t="s">
        <v>40</v>
      </c>
      <c r="O427" s="4" t="str">
        <f>HLOOKUP(Table2[[#This Row],[Product]],lookUp!$A$20:$K$21,2,0)</f>
        <v>Formal Wear</v>
      </c>
      <c r="P427" s="8" t="str">
        <f>_xlfn.XLOOKUP(Table2[[#This Row],[Product]],Table4[Product],Table4[Category])</f>
        <v>Formal Wear</v>
      </c>
      <c r="Q427" s="6" t="s">
        <v>909</v>
      </c>
      <c r="R427" s="32" t="str">
        <f>LEFT(Table2[[#This Row],[Full Name2]], 3)</f>
        <v>Dua</v>
      </c>
      <c r="S427" s="7" t="str">
        <f>RIGHT(Table2[[#This Row],[Full Name2]],3)</f>
        <v>les</v>
      </c>
      <c r="T427" s="7" t="str">
        <f>MID(Table2[[#This Row],[Full Name2]],3,3)</f>
        <v>ane</v>
      </c>
      <c r="U427" s="7" t="str">
        <f>CONCATENATE(Table2[[#This Row],[Full Name2]]," - ",Table2[[#This Row],[Department]])</f>
        <v>Duane Gonzales - Women</v>
      </c>
      <c r="V427" s="7" t="str">
        <f>_xlfn.TEXTJOIN(",",TRUE,Table2[[#This Row],[LEFT]],Table2[[#This Row],[MID]],Table2[[#This Row],[RIGHT]])</f>
        <v>Dua,ane,les</v>
      </c>
      <c r="W427" s="7" t="str">
        <f>UPPER(Table2[[#This Row],[MID]])</f>
        <v>ANE</v>
      </c>
      <c r="X427" s="7" t="str">
        <f>LOWER(Table2[[#This Row],[Full Name2]])</f>
        <v>duane gonzales</v>
      </c>
      <c r="Y427" s="7" t="str">
        <f>PROPER(Table2[[#This Row],[LOWER]])</f>
        <v>Duane Gonzales</v>
      </c>
      <c r="Z427" s="7" t="str">
        <f>TRIM(Table2[[#This Row],[City]])</f>
        <v>Alexandria</v>
      </c>
      <c r="AA427" s="8">
        <f>LEN(Table2[[#This Row],[PROPER]])</f>
        <v>14</v>
      </c>
      <c r="AB427" s="5">
        <f t="shared" ca="1" si="18"/>
        <v>45776</v>
      </c>
      <c r="AC427" s="5">
        <f t="shared" si="19"/>
        <v>45481</v>
      </c>
      <c r="AD427" s="25">
        <f t="shared" ca="1" si="20"/>
        <v>45776.278505671296</v>
      </c>
      <c r="AE427" s="26">
        <f>EOMONTH(Table2[[#This Row],[Date]],1)</f>
        <v>45535</v>
      </c>
      <c r="AF427" s="11">
        <f>DATEDIF(Table2[[#This Row],[Date]],Table2[[#This Row],[EOMONTH]], "d")</f>
        <v>54</v>
      </c>
      <c r="AH427">
        <v>8</v>
      </c>
      <c r="AI427">
        <v>7</v>
      </c>
      <c r="AJ427">
        <v>2024</v>
      </c>
    </row>
    <row r="428" spans="1:36" ht="33.75" customHeight="1" x14ac:dyDescent="0.3">
      <c r="A428" s="17" t="s">
        <v>910</v>
      </c>
      <c r="B428" s="26">
        <v>45587</v>
      </c>
      <c r="C428" s="5" t="s">
        <v>2</v>
      </c>
      <c r="D428" s="6" t="s">
        <v>911</v>
      </c>
      <c r="E428" s="7">
        <v>48</v>
      </c>
      <c r="F428" s="7" t="s">
        <v>29</v>
      </c>
      <c r="G428" s="7" t="s">
        <v>73</v>
      </c>
      <c r="H428" s="7" t="s">
        <v>84</v>
      </c>
      <c r="I428" s="7" t="str">
        <f>VLOOKUP(Table2[[#This Row],[Product]],Table4[#All],2,0)</f>
        <v>Fashion Accessories</v>
      </c>
      <c r="J428" s="7">
        <v>5</v>
      </c>
      <c r="K428" s="7">
        <v>613</v>
      </c>
      <c r="L428" s="7">
        <v>0</v>
      </c>
      <c r="M428" s="7" t="s">
        <v>57</v>
      </c>
      <c r="N428" s="8" t="s">
        <v>48</v>
      </c>
      <c r="O428" s="4" t="str">
        <f>HLOOKUP(Table2[[#This Row],[Product]],lookUp!$A$20:$K$21,2,0)</f>
        <v>Fashion Accessories</v>
      </c>
      <c r="P428" s="8" t="str">
        <f>_xlfn.XLOOKUP(Table2[[#This Row],[Product]],Table4[Product],Table4[Category])</f>
        <v>Fashion Accessories</v>
      </c>
      <c r="Q428" s="6" t="s">
        <v>911</v>
      </c>
      <c r="R428" s="32" t="str">
        <f>LEFT(Table2[[#This Row],[Full Name2]], 3)</f>
        <v>And</v>
      </c>
      <c r="S428" s="7" t="str">
        <f>RIGHT(Table2[[#This Row],[Full Name2]],3)</f>
        <v>son</v>
      </c>
      <c r="T428" s="7" t="str">
        <f>MID(Table2[[#This Row],[Full Name2]],3,3)</f>
        <v>dre</v>
      </c>
      <c r="U428" s="7" t="str">
        <f>CONCATENATE(Table2[[#This Row],[Full Name2]]," - ",Table2[[#This Row],[Department]])</f>
        <v>Andrea Harrison - Kids</v>
      </c>
      <c r="V428" s="7" t="str">
        <f>_xlfn.TEXTJOIN(",",TRUE,Table2[[#This Row],[LEFT]],Table2[[#This Row],[MID]],Table2[[#This Row],[RIGHT]])</f>
        <v>And,dre,son</v>
      </c>
      <c r="W428" s="7" t="str">
        <f>UPPER(Table2[[#This Row],[MID]])</f>
        <v>DRE</v>
      </c>
      <c r="X428" s="7" t="str">
        <f>LOWER(Table2[[#This Row],[Full Name2]])</f>
        <v>andrea harrison</v>
      </c>
      <c r="Y428" s="7" t="str">
        <f>PROPER(Table2[[#This Row],[LOWER]])</f>
        <v>Andrea Harrison</v>
      </c>
      <c r="Z428" s="7" t="str">
        <f>TRIM(Table2[[#This Row],[City]])</f>
        <v>Tanta</v>
      </c>
      <c r="AA428" s="8">
        <f>LEN(Table2[[#This Row],[PROPER]])</f>
        <v>15</v>
      </c>
      <c r="AB428" s="5">
        <f t="shared" ca="1" si="18"/>
        <v>45776</v>
      </c>
      <c r="AC428" s="5">
        <f t="shared" si="19"/>
        <v>45587</v>
      </c>
      <c r="AD428" s="25">
        <f t="shared" ca="1" si="20"/>
        <v>45776.278505671296</v>
      </c>
      <c r="AE428" s="26">
        <f>EOMONTH(Table2[[#This Row],[Date]],1)</f>
        <v>45626</v>
      </c>
      <c r="AF428" s="11">
        <f>DATEDIF(Table2[[#This Row],[Date]],Table2[[#This Row],[EOMONTH]], "d")</f>
        <v>39</v>
      </c>
      <c r="AH428">
        <v>22</v>
      </c>
      <c r="AI428">
        <v>10</v>
      </c>
      <c r="AJ428">
        <v>2024</v>
      </c>
    </row>
    <row r="429" spans="1:36" ht="33.75" customHeight="1" x14ac:dyDescent="0.3">
      <c r="A429" s="17" t="s">
        <v>912</v>
      </c>
      <c r="B429" s="26">
        <v>45496</v>
      </c>
      <c r="C429" s="5" t="s">
        <v>2</v>
      </c>
      <c r="D429" s="6" t="s">
        <v>913</v>
      </c>
      <c r="E429" s="7">
        <v>28</v>
      </c>
      <c r="F429" s="7" t="s">
        <v>43</v>
      </c>
      <c r="G429" s="7" t="s">
        <v>103</v>
      </c>
      <c r="H429" s="7" t="s">
        <v>51</v>
      </c>
      <c r="I429" s="7" t="str">
        <f>VLOOKUP(Table2[[#This Row],[Product]],Table4[#All],2,0)</f>
        <v>Formal Wear</v>
      </c>
      <c r="J429" s="7">
        <v>5</v>
      </c>
      <c r="K429" s="7">
        <v>1119</v>
      </c>
      <c r="L429" s="7">
        <v>0.2</v>
      </c>
      <c r="M429" s="7" t="s">
        <v>47</v>
      </c>
      <c r="N429" s="8" t="s">
        <v>48</v>
      </c>
      <c r="O429" s="4" t="str">
        <f>HLOOKUP(Table2[[#This Row],[Product]],lookUp!$A$20:$K$21,2,0)</f>
        <v>Formal Wear</v>
      </c>
      <c r="P429" s="8" t="str">
        <f>_xlfn.XLOOKUP(Table2[[#This Row],[Product]],Table4[Product],Table4[Category])</f>
        <v>Formal Wear</v>
      </c>
      <c r="Q429" s="6" t="s">
        <v>913</v>
      </c>
      <c r="R429" s="32" t="str">
        <f>LEFT(Table2[[#This Row],[Full Name2]], 3)</f>
        <v>Tod</v>
      </c>
      <c r="S429" s="7" t="str">
        <f>RIGHT(Table2[[#This Row],[Full Name2]],3)</f>
        <v>iel</v>
      </c>
      <c r="T429" s="7" t="str">
        <f>MID(Table2[[#This Row],[Full Name2]],3,3)</f>
        <v xml:space="preserve">dd </v>
      </c>
      <c r="U429" s="7" t="str">
        <f>CONCATENATE(Table2[[#This Row],[Full Name2]]," - ",Table2[[#This Row],[Department]])</f>
        <v>Todd Daniel - Kids</v>
      </c>
      <c r="V429" s="7" t="str">
        <f>_xlfn.TEXTJOIN(",",TRUE,Table2[[#This Row],[LEFT]],Table2[[#This Row],[MID]],Table2[[#This Row],[RIGHT]])</f>
        <v>Tod,dd ,iel</v>
      </c>
      <c r="W429" s="7" t="str">
        <f>UPPER(Table2[[#This Row],[MID]])</f>
        <v xml:space="preserve">DD </v>
      </c>
      <c r="X429" s="7" t="str">
        <f>LOWER(Table2[[#This Row],[Full Name2]])</f>
        <v>todd daniel</v>
      </c>
      <c r="Y429" s="7" t="str">
        <f>PROPER(Table2[[#This Row],[LOWER]])</f>
        <v>Todd Daniel</v>
      </c>
      <c r="Z429" s="7" t="str">
        <f>TRIM(Table2[[#This Row],[City]])</f>
        <v>Sharm El-Sheikh</v>
      </c>
      <c r="AA429" s="8">
        <f>LEN(Table2[[#This Row],[PROPER]])</f>
        <v>11</v>
      </c>
      <c r="AB429" s="5">
        <f t="shared" ca="1" si="18"/>
        <v>45776</v>
      </c>
      <c r="AC429" s="5">
        <f t="shared" si="19"/>
        <v>45496</v>
      </c>
      <c r="AD429" s="25">
        <f t="shared" ca="1" si="20"/>
        <v>45776.278505671296</v>
      </c>
      <c r="AE429" s="26">
        <f>EOMONTH(Table2[[#This Row],[Date]],1)</f>
        <v>45535</v>
      </c>
      <c r="AF429" s="11">
        <f>DATEDIF(Table2[[#This Row],[Date]],Table2[[#This Row],[EOMONTH]], "d")</f>
        <v>39</v>
      </c>
      <c r="AH429">
        <v>23</v>
      </c>
      <c r="AI429">
        <v>7</v>
      </c>
      <c r="AJ429">
        <v>2024</v>
      </c>
    </row>
    <row r="430" spans="1:36" ht="33.75" customHeight="1" x14ac:dyDescent="0.3">
      <c r="A430" s="17" t="s">
        <v>914</v>
      </c>
      <c r="B430" s="26">
        <v>45611</v>
      </c>
      <c r="C430" s="5" t="s">
        <v>0</v>
      </c>
      <c r="D430" s="6" t="s">
        <v>915</v>
      </c>
      <c r="E430" s="7">
        <v>23</v>
      </c>
      <c r="F430" s="7" t="s">
        <v>29</v>
      </c>
      <c r="G430" s="7" t="s">
        <v>70</v>
      </c>
      <c r="H430" s="7" t="s">
        <v>45</v>
      </c>
      <c r="I430" s="7" t="str">
        <f>VLOOKUP(Table2[[#This Row],[Product]],Table4[#All],2,0)</f>
        <v>Sportswear</v>
      </c>
      <c r="J430" s="7">
        <v>1</v>
      </c>
      <c r="K430" s="7">
        <v>943</v>
      </c>
      <c r="L430" s="7">
        <v>0.05</v>
      </c>
      <c r="M430" s="7" t="s">
        <v>57</v>
      </c>
      <c r="N430" s="8" t="s">
        <v>40</v>
      </c>
      <c r="O430" s="4" t="str">
        <f>HLOOKUP(Table2[[#This Row],[Product]],lookUp!$A$20:$K$21,2,0)</f>
        <v>Sportswear</v>
      </c>
      <c r="P430" s="8" t="str">
        <f>_xlfn.XLOOKUP(Table2[[#This Row],[Product]],Table4[Product],Table4[Category])</f>
        <v>Sportswear</v>
      </c>
      <c r="Q430" s="6" t="s">
        <v>915</v>
      </c>
      <c r="R430" s="32" t="str">
        <f>LEFT(Table2[[#This Row],[Full Name2]], 3)</f>
        <v>Jud</v>
      </c>
      <c r="S430" s="7" t="str">
        <f>RIGHT(Table2[[#This Row],[Full Name2]],3)</f>
        <v>ado</v>
      </c>
      <c r="T430" s="7" t="str">
        <f>MID(Table2[[#This Row],[Full Name2]],3,3)</f>
        <v>dit</v>
      </c>
      <c r="U430" s="7" t="str">
        <f>CONCATENATE(Table2[[#This Row],[Full Name2]]," - ",Table2[[#This Row],[Department]])</f>
        <v>Judith Mercado - Women</v>
      </c>
      <c r="V430" s="7" t="str">
        <f>_xlfn.TEXTJOIN(",",TRUE,Table2[[#This Row],[LEFT]],Table2[[#This Row],[MID]],Table2[[#This Row],[RIGHT]])</f>
        <v>Jud,dit,ado</v>
      </c>
      <c r="W430" s="7" t="str">
        <f>UPPER(Table2[[#This Row],[MID]])</f>
        <v>DIT</v>
      </c>
      <c r="X430" s="7" t="str">
        <f>LOWER(Table2[[#This Row],[Full Name2]])</f>
        <v>judith mercado</v>
      </c>
      <c r="Y430" s="7" t="str">
        <f>PROPER(Table2[[#This Row],[LOWER]])</f>
        <v>Judith Mercado</v>
      </c>
      <c r="Z430" s="7" t="str">
        <f>TRIM(Table2[[#This Row],[City]])</f>
        <v>Luxor</v>
      </c>
      <c r="AA430" s="8">
        <f>LEN(Table2[[#This Row],[PROPER]])</f>
        <v>14</v>
      </c>
      <c r="AB430" s="5">
        <f t="shared" ca="1" si="18"/>
        <v>45776</v>
      </c>
      <c r="AC430" s="5">
        <f t="shared" si="19"/>
        <v>45611</v>
      </c>
      <c r="AD430" s="25">
        <f t="shared" ca="1" si="20"/>
        <v>45776.278505671296</v>
      </c>
      <c r="AE430" s="26">
        <f>EOMONTH(Table2[[#This Row],[Date]],1)</f>
        <v>45657</v>
      </c>
      <c r="AF430" s="11">
        <f>DATEDIF(Table2[[#This Row],[Date]],Table2[[#This Row],[EOMONTH]], "d")</f>
        <v>46</v>
      </c>
      <c r="AH430">
        <v>15</v>
      </c>
      <c r="AI430">
        <v>11</v>
      </c>
      <c r="AJ430">
        <v>2024</v>
      </c>
    </row>
    <row r="431" spans="1:36" ht="33.75" customHeight="1" x14ac:dyDescent="0.3">
      <c r="A431" s="17" t="s">
        <v>916</v>
      </c>
      <c r="B431" s="26">
        <v>45429</v>
      </c>
      <c r="C431" s="5" t="s">
        <v>0</v>
      </c>
      <c r="D431" s="6" t="s">
        <v>917</v>
      </c>
      <c r="E431" s="7">
        <v>22</v>
      </c>
      <c r="F431" s="7" t="s">
        <v>43</v>
      </c>
      <c r="G431" s="7" t="s">
        <v>106</v>
      </c>
      <c r="H431" s="7" t="s">
        <v>38</v>
      </c>
      <c r="I431" s="7" t="str">
        <f>VLOOKUP(Table2[[#This Row],[Product]],Table4[#All],2,0)</f>
        <v>Casual Wear</v>
      </c>
      <c r="J431" s="7">
        <v>4</v>
      </c>
      <c r="K431" s="7">
        <v>912</v>
      </c>
      <c r="L431" s="7">
        <v>0.2</v>
      </c>
      <c r="M431" s="7" t="s">
        <v>33</v>
      </c>
      <c r="N431" s="8" t="s">
        <v>48</v>
      </c>
      <c r="O431" s="4" t="str">
        <f>HLOOKUP(Table2[[#This Row],[Product]],lookUp!$A$20:$K$21,2,0)</f>
        <v>Casual Wear</v>
      </c>
      <c r="P431" s="8" t="str">
        <f>_xlfn.XLOOKUP(Table2[[#This Row],[Product]],Table4[Product],Table4[Category])</f>
        <v>Casual Wear</v>
      </c>
      <c r="Q431" s="6" t="s">
        <v>917</v>
      </c>
      <c r="R431" s="32" t="str">
        <f>LEFT(Table2[[#This Row],[Full Name2]], 3)</f>
        <v>San</v>
      </c>
      <c r="S431" s="7" t="str">
        <f>RIGHT(Table2[[#This Row],[Full Name2]],3)</f>
        <v>ung</v>
      </c>
      <c r="T431" s="7" t="str">
        <f>MID(Table2[[#This Row],[Full Name2]],3,3)</f>
        <v>ndy</v>
      </c>
      <c r="U431" s="7" t="str">
        <f>CONCATENATE(Table2[[#This Row],[Full Name2]]," - ",Table2[[#This Row],[Department]])</f>
        <v>Sandy Young - Kids</v>
      </c>
      <c r="V431" s="7" t="str">
        <f>_xlfn.TEXTJOIN(",",TRUE,Table2[[#This Row],[LEFT]],Table2[[#This Row],[MID]],Table2[[#This Row],[RIGHT]])</f>
        <v>San,ndy,ung</v>
      </c>
      <c r="W431" s="7" t="str">
        <f>UPPER(Table2[[#This Row],[MID]])</f>
        <v>NDY</v>
      </c>
      <c r="X431" s="7" t="str">
        <f>LOWER(Table2[[#This Row],[Full Name2]])</f>
        <v>sandy young</v>
      </c>
      <c r="Y431" s="7" t="str">
        <f>PROPER(Table2[[#This Row],[LOWER]])</f>
        <v>Sandy Young</v>
      </c>
      <c r="Z431" s="7" t="str">
        <f>TRIM(Table2[[#This Row],[City]])</f>
        <v>Giza</v>
      </c>
      <c r="AA431" s="8">
        <f>LEN(Table2[[#This Row],[PROPER]])</f>
        <v>11</v>
      </c>
      <c r="AB431" s="5">
        <f t="shared" ca="1" si="18"/>
        <v>45776</v>
      </c>
      <c r="AC431" s="5">
        <f t="shared" si="19"/>
        <v>45429</v>
      </c>
      <c r="AD431" s="25">
        <f t="shared" ca="1" si="20"/>
        <v>45776.278505671296</v>
      </c>
      <c r="AE431" s="26">
        <f>EOMONTH(Table2[[#This Row],[Date]],1)</f>
        <v>45473</v>
      </c>
      <c r="AF431" s="11">
        <f>DATEDIF(Table2[[#This Row],[Date]],Table2[[#This Row],[EOMONTH]], "d")</f>
        <v>44</v>
      </c>
      <c r="AH431">
        <v>17</v>
      </c>
      <c r="AI431">
        <v>5</v>
      </c>
      <c r="AJ431">
        <v>2024</v>
      </c>
    </row>
    <row r="432" spans="1:36" ht="33.75" customHeight="1" x14ac:dyDescent="0.3">
      <c r="A432" s="17" t="s">
        <v>918</v>
      </c>
      <c r="B432" s="26">
        <v>45616</v>
      </c>
      <c r="C432" s="5" t="s">
        <v>3</v>
      </c>
      <c r="D432" s="6" t="s">
        <v>919</v>
      </c>
      <c r="E432" s="7">
        <v>60</v>
      </c>
      <c r="F432" s="7" t="s">
        <v>43</v>
      </c>
      <c r="G432" s="7" t="s">
        <v>60</v>
      </c>
      <c r="H432" s="7" t="s">
        <v>74</v>
      </c>
      <c r="I432" s="7" t="str">
        <f>VLOOKUP(Table2[[#This Row],[Product]],Table4[#All],2,0)</f>
        <v>Formal Wear</v>
      </c>
      <c r="J432" s="7">
        <v>2</v>
      </c>
      <c r="K432" s="7">
        <v>1021</v>
      </c>
      <c r="L432" s="7">
        <v>0.1</v>
      </c>
      <c r="M432" s="7" t="s">
        <v>57</v>
      </c>
      <c r="N432" s="8" t="s">
        <v>40</v>
      </c>
      <c r="O432" s="4" t="str">
        <f>HLOOKUP(Table2[[#This Row],[Product]],lookUp!$A$20:$K$21,2,0)</f>
        <v>Formal Wear</v>
      </c>
      <c r="P432" s="8" t="str">
        <f>_xlfn.XLOOKUP(Table2[[#This Row],[Product]],Table4[Product],Table4[Category])</f>
        <v>Formal Wear</v>
      </c>
      <c r="Q432" s="6" t="s">
        <v>919</v>
      </c>
      <c r="R432" s="32" t="str">
        <f>LEFT(Table2[[#This Row],[Full Name2]], 3)</f>
        <v>Ric</v>
      </c>
      <c r="S432" s="7" t="str">
        <f>RIGHT(Table2[[#This Row],[Full Name2]],3)</f>
        <v>ill</v>
      </c>
      <c r="T432" s="7" t="str">
        <f>MID(Table2[[#This Row],[Full Name2]],3,3)</f>
        <v>cha</v>
      </c>
      <c r="U432" s="7" t="str">
        <f>CONCATENATE(Table2[[#This Row],[Full Name2]]," - ",Table2[[#This Row],[Department]])</f>
        <v>Richard Hill - Women</v>
      </c>
      <c r="V432" s="7" t="str">
        <f>_xlfn.TEXTJOIN(",",TRUE,Table2[[#This Row],[LEFT]],Table2[[#This Row],[MID]],Table2[[#This Row],[RIGHT]])</f>
        <v>Ric,cha,ill</v>
      </c>
      <c r="W432" s="7" t="str">
        <f>UPPER(Table2[[#This Row],[MID]])</f>
        <v>CHA</v>
      </c>
      <c r="X432" s="7" t="str">
        <f>LOWER(Table2[[#This Row],[Full Name2]])</f>
        <v>richard hill</v>
      </c>
      <c r="Y432" s="7" t="str">
        <f>PROPER(Table2[[#This Row],[LOWER]])</f>
        <v>Richard Hill</v>
      </c>
      <c r="Z432" s="7" t="str">
        <f>TRIM(Table2[[#This Row],[City]])</f>
        <v>Port Said</v>
      </c>
      <c r="AA432" s="8">
        <f>LEN(Table2[[#This Row],[PROPER]])</f>
        <v>12</v>
      </c>
      <c r="AB432" s="5">
        <f t="shared" ca="1" si="18"/>
        <v>45776</v>
      </c>
      <c r="AC432" s="5">
        <f t="shared" si="19"/>
        <v>45616</v>
      </c>
      <c r="AD432" s="25">
        <f t="shared" ca="1" si="20"/>
        <v>45776.278505671296</v>
      </c>
      <c r="AE432" s="26">
        <f>EOMONTH(Table2[[#This Row],[Date]],1)</f>
        <v>45657</v>
      </c>
      <c r="AF432" s="11">
        <f>DATEDIF(Table2[[#This Row],[Date]],Table2[[#This Row],[EOMONTH]], "d")</f>
        <v>41</v>
      </c>
      <c r="AH432">
        <v>20</v>
      </c>
      <c r="AI432">
        <v>11</v>
      </c>
      <c r="AJ432">
        <v>2024</v>
      </c>
    </row>
    <row r="433" spans="1:36" ht="33.75" customHeight="1" x14ac:dyDescent="0.3">
      <c r="A433" s="17" t="s">
        <v>920</v>
      </c>
      <c r="B433" s="26">
        <v>45694</v>
      </c>
      <c r="C433" s="5" t="s">
        <v>6</v>
      </c>
      <c r="D433" s="6" t="s">
        <v>921</v>
      </c>
      <c r="E433" s="7">
        <v>42</v>
      </c>
      <c r="F433" s="7" t="s">
        <v>29</v>
      </c>
      <c r="G433" s="7" t="s">
        <v>60</v>
      </c>
      <c r="H433" s="7" t="s">
        <v>61</v>
      </c>
      <c r="I433" s="7" t="str">
        <f>VLOOKUP(Table2[[#This Row],[Product]],Table4[#All],2,0)</f>
        <v>Casual Wear</v>
      </c>
      <c r="J433" s="7">
        <v>3</v>
      </c>
      <c r="K433" s="7">
        <v>926</v>
      </c>
      <c r="L433" s="7">
        <v>0.1</v>
      </c>
      <c r="M433" s="7" t="s">
        <v>57</v>
      </c>
      <c r="N433" s="8" t="s">
        <v>34</v>
      </c>
      <c r="O433" s="4" t="str">
        <f>HLOOKUP(Table2[[#This Row],[Product]],lookUp!$A$20:$K$21,2,0)</f>
        <v>Casual Wear</v>
      </c>
      <c r="P433" s="8" t="str">
        <f>_xlfn.XLOOKUP(Table2[[#This Row],[Product]],Table4[Product],Table4[Category])</f>
        <v>Casual Wear</v>
      </c>
      <c r="Q433" s="6" t="s">
        <v>921</v>
      </c>
      <c r="R433" s="32" t="str">
        <f>LEFT(Table2[[#This Row],[Full Name2]], 3)</f>
        <v>Gab</v>
      </c>
      <c r="S433" s="7" t="str">
        <f>RIGHT(Table2[[#This Row],[Full Name2]],3)</f>
        <v>oss</v>
      </c>
      <c r="T433" s="7" t="str">
        <f>MID(Table2[[#This Row],[Full Name2]],3,3)</f>
        <v>bri</v>
      </c>
      <c r="U433" s="7" t="str">
        <f>CONCATENATE(Table2[[#This Row],[Full Name2]]," - ",Table2[[#This Row],[Department]])</f>
        <v>Gabrielle Gross - Men</v>
      </c>
      <c r="V433" s="7" t="str">
        <f>_xlfn.TEXTJOIN(",",TRUE,Table2[[#This Row],[LEFT]],Table2[[#This Row],[MID]],Table2[[#This Row],[RIGHT]])</f>
        <v>Gab,bri,oss</v>
      </c>
      <c r="W433" s="7" t="str">
        <f>UPPER(Table2[[#This Row],[MID]])</f>
        <v>BRI</v>
      </c>
      <c r="X433" s="7" t="str">
        <f>LOWER(Table2[[#This Row],[Full Name2]])</f>
        <v>gabrielle gross</v>
      </c>
      <c r="Y433" s="7" t="str">
        <f>PROPER(Table2[[#This Row],[LOWER]])</f>
        <v>Gabrielle Gross</v>
      </c>
      <c r="Z433" s="7" t="str">
        <f>TRIM(Table2[[#This Row],[City]])</f>
        <v>Port Said</v>
      </c>
      <c r="AA433" s="8">
        <f>LEN(Table2[[#This Row],[PROPER]])</f>
        <v>15</v>
      </c>
      <c r="AB433" s="5">
        <f t="shared" ca="1" si="18"/>
        <v>45776</v>
      </c>
      <c r="AC433" s="5">
        <f t="shared" si="19"/>
        <v>45694</v>
      </c>
      <c r="AD433" s="25">
        <f t="shared" ca="1" si="20"/>
        <v>45776.278505671296</v>
      </c>
      <c r="AE433" s="26">
        <f>EOMONTH(Table2[[#This Row],[Date]],1)</f>
        <v>45747</v>
      </c>
      <c r="AF433" s="11">
        <f>DATEDIF(Table2[[#This Row],[Date]],Table2[[#This Row],[EOMONTH]], "d")</f>
        <v>53</v>
      </c>
      <c r="AH433">
        <v>6</v>
      </c>
      <c r="AI433">
        <v>2</v>
      </c>
      <c r="AJ433">
        <v>2025</v>
      </c>
    </row>
    <row r="434" spans="1:36" ht="33.75" customHeight="1" x14ac:dyDescent="0.3">
      <c r="A434" s="17" t="s">
        <v>922</v>
      </c>
      <c r="B434" s="26">
        <v>45613</v>
      </c>
      <c r="C434" s="5" t="s">
        <v>1</v>
      </c>
      <c r="D434" s="6" t="s">
        <v>923</v>
      </c>
      <c r="E434" s="7">
        <v>38</v>
      </c>
      <c r="F434" s="7" t="s">
        <v>43</v>
      </c>
      <c r="G434" s="7" t="s">
        <v>103</v>
      </c>
      <c r="H434" s="7" t="s">
        <v>55</v>
      </c>
      <c r="I434" s="7" t="str">
        <f>VLOOKUP(Table2[[#This Row],[Product]],Table4[#All],2,0)</f>
        <v>Summer Wear</v>
      </c>
      <c r="J434" s="7">
        <v>2</v>
      </c>
      <c r="K434" s="7">
        <v>673</v>
      </c>
      <c r="L434" s="7">
        <v>0</v>
      </c>
      <c r="M434" s="7" t="s">
        <v>47</v>
      </c>
      <c r="N434" s="8" t="s">
        <v>34</v>
      </c>
      <c r="O434" s="4" t="str">
        <f>HLOOKUP(Table2[[#This Row],[Product]],lookUp!$A$20:$K$21,2,0)</f>
        <v>Summer Wear</v>
      </c>
      <c r="P434" s="8" t="str">
        <f>_xlfn.XLOOKUP(Table2[[#This Row],[Product]],Table4[Product],Table4[Category])</f>
        <v>Summer Wear</v>
      </c>
      <c r="Q434" s="6" t="s">
        <v>923</v>
      </c>
      <c r="R434" s="32" t="str">
        <f>LEFT(Table2[[#This Row],[Full Name2]], 3)</f>
        <v>Gra</v>
      </c>
      <c r="S434" s="7" t="str">
        <f>RIGHT(Table2[[#This Row],[Full Name2]],3)</f>
        <v>ins</v>
      </c>
      <c r="T434" s="7" t="str">
        <f>MID(Table2[[#This Row],[Full Name2]],3,3)</f>
        <v>ace</v>
      </c>
      <c r="U434" s="7" t="str">
        <f>CONCATENATE(Table2[[#This Row],[Full Name2]]," - ",Table2[[#This Row],[Department]])</f>
        <v>Grace Collins - Men</v>
      </c>
      <c r="V434" s="7" t="str">
        <f>_xlfn.TEXTJOIN(",",TRUE,Table2[[#This Row],[LEFT]],Table2[[#This Row],[MID]],Table2[[#This Row],[RIGHT]])</f>
        <v>Gra,ace,ins</v>
      </c>
      <c r="W434" s="7" t="str">
        <f>UPPER(Table2[[#This Row],[MID]])</f>
        <v>ACE</v>
      </c>
      <c r="X434" s="7" t="str">
        <f>LOWER(Table2[[#This Row],[Full Name2]])</f>
        <v>grace collins</v>
      </c>
      <c r="Y434" s="7" t="str">
        <f>PROPER(Table2[[#This Row],[LOWER]])</f>
        <v>Grace Collins</v>
      </c>
      <c r="Z434" s="7" t="str">
        <f>TRIM(Table2[[#This Row],[City]])</f>
        <v>Sharm El-Sheikh</v>
      </c>
      <c r="AA434" s="8">
        <f>LEN(Table2[[#This Row],[PROPER]])</f>
        <v>13</v>
      </c>
      <c r="AB434" s="5">
        <f t="shared" ca="1" si="18"/>
        <v>45776</v>
      </c>
      <c r="AC434" s="5">
        <f t="shared" si="19"/>
        <v>45613</v>
      </c>
      <c r="AD434" s="25">
        <f t="shared" ca="1" si="20"/>
        <v>45776.278505671296</v>
      </c>
      <c r="AE434" s="26">
        <f>EOMONTH(Table2[[#This Row],[Date]],1)</f>
        <v>45657</v>
      </c>
      <c r="AF434" s="11">
        <f>DATEDIF(Table2[[#This Row],[Date]],Table2[[#This Row],[EOMONTH]], "d")</f>
        <v>44</v>
      </c>
      <c r="AH434">
        <v>17</v>
      </c>
      <c r="AI434">
        <v>11</v>
      </c>
      <c r="AJ434">
        <v>2024</v>
      </c>
    </row>
    <row r="435" spans="1:36" ht="33.75" customHeight="1" x14ac:dyDescent="0.3">
      <c r="A435" s="17" t="s">
        <v>924</v>
      </c>
      <c r="B435" s="26">
        <v>45456</v>
      </c>
      <c r="C435" s="5" t="s">
        <v>6</v>
      </c>
      <c r="D435" s="6" t="s">
        <v>925</v>
      </c>
      <c r="E435" s="7">
        <v>48</v>
      </c>
      <c r="F435" s="7" t="s">
        <v>29</v>
      </c>
      <c r="G435" s="7" t="s">
        <v>106</v>
      </c>
      <c r="H435" s="7" t="s">
        <v>38</v>
      </c>
      <c r="I435" s="7" t="str">
        <f>VLOOKUP(Table2[[#This Row],[Product]],Table4[#All],2,0)</f>
        <v>Casual Wear</v>
      </c>
      <c r="J435" s="7">
        <v>5</v>
      </c>
      <c r="K435" s="7">
        <v>818</v>
      </c>
      <c r="L435" s="7">
        <v>0</v>
      </c>
      <c r="M435" s="7" t="s">
        <v>47</v>
      </c>
      <c r="N435" s="8" t="s">
        <v>48</v>
      </c>
      <c r="O435" s="4" t="str">
        <f>HLOOKUP(Table2[[#This Row],[Product]],lookUp!$A$20:$K$21,2,0)</f>
        <v>Casual Wear</v>
      </c>
      <c r="P435" s="8" t="str">
        <f>_xlfn.XLOOKUP(Table2[[#This Row],[Product]],Table4[Product],Table4[Category])</f>
        <v>Casual Wear</v>
      </c>
      <c r="Q435" s="6" t="s">
        <v>925</v>
      </c>
      <c r="R435" s="32" t="str">
        <f>LEFT(Table2[[#This Row],[Full Name2]], 3)</f>
        <v>Bri</v>
      </c>
      <c r="S435" s="7" t="str">
        <f>RIGHT(Table2[[#This Row],[Full Name2]],3)</f>
        <v>ith</v>
      </c>
      <c r="T435" s="7" t="str">
        <f>MID(Table2[[#This Row],[Full Name2]],3,3)</f>
        <v>ian</v>
      </c>
      <c r="U435" s="7" t="str">
        <f>CONCATENATE(Table2[[#This Row],[Full Name2]]," - ",Table2[[#This Row],[Department]])</f>
        <v>Brian Smith - Kids</v>
      </c>
      <c r="V435" s="7" t="str">
        <f>_xlfn.TEXTJOIN(",",TRUE,Table2[[#This Row],[LEFT]],Table2[[#This Row],[MID]],Table2[[#This Row],[RIGHT]])</f>
        <v>Bri,ian,ith</v>
      </c>
      <c r="W435" s="7" t="str">
        <f>UPPER(Table2[[#This Row],[MID]])</f>
        <v>IAN</v>
      </c>
      <c r="X435" s="7" t="str">
        <f>LOWER(Table2[[#This Row],[Full Name2]])</f>
        <v>brian smith</v>
      </c>
      <c r="Y435" s="7" t="str">
        <f>PROPER(Table2[[#This Row],[LOWER]])</f>
        <v>Brian Smith</v>
      </c>
      <c r="Z435" s="7" t="str">
        <f>TRIM(Table2[[#This Row],[City]])</f>
        <v>Giza</v>
      </c>
      <c r="AA435" s="8">
        <f>LEN(Table2[[#This Row],[PROPER]])</f>
        <v>11</v>
      </c>
      <c r="AB435" s="5">
        <f t="shared" ca="1" si="18"/>
        <v>45776</v>
      </c>
      <c r="AC435" s="5">
        <f t="shared" si="19"/>
        <v>45456</v>
      </c>
      <c r="AD435" s="25">
        <f t="shared" ca="1" si="20"/>
        <v>45776.278505671296</v>
      </c>
      <c r="AE435" s="26">
        <f>EOMONTH(Table2[[#This Row],[Date]],1)</f>
        <v>45504</v>
      </c>
      <c r="AF435" s="11">
        <f>DATEDIF(Table2[[#This Row],[Date]],Table2[[#This Row],[EOMONTH]], "d")</f>
        <v>48</v>
      </c>
      <c r="AH435">
        <v>13</v>
      </c>
      <c r="AI435">
        <v>6</v>
      </c>
      <c r="AJ435">
        <v>2024</v>
      </c>
    </row>
    <row r="436" spans="1:36" ht="33.75" customHeight="1" x14ac:dyDescent="0.3">
      <c r="A436" s="17" t="s">
        <v>926</v>
      </c>
      <c r="B436" s="26">
        <v>45492</v>
      </c>
      <c r="C436" s="5" t="s">
        <v>0</v>
      </c>
      <c r="D436" s="6" t="s">
        <v>927</v>
      </c>
      <c r="E436" s="7">
        <v>43</v>
      </c>
      <c r="F436" s="7" t="s">
        <v>29</v>
      </c>
      <c r="G436" s="7" t="s">
        <v>44</v>
      </c>
      <c r="H436" s="7" t="s">
        <v>74</v>
      </c>
      <c r="I436" s="7" t="str">
        <f>VLOOKUP(Table2[[#This Row],[Product]],Table4[#All],2,0)</f>
        <v>Formal Wear</v>
      </c>
      <c r="J436" s="7">
        <v>5</v>
      </c>
      <c r="K436" s="7">
        <v>903</v>
      </c>
      <c r="L436" s="7">
        <v>0</v>
      </c>
      <c r="M436" s="7" t="s">
        <v>33</v>
      </c>
      <c r="N436" s="8" t="s">
        <v>34</v>
      </c>
      <c r="O436" s="4" t="str">
        <f>HLOOKUP(Table2[[#This Row],[Product]],lookUp!$A$20:$K$21,2,0)</f>
        <v>Formal Wear</v>
      </c>
      <c r="P436" s="8" t="str">
        <f>_xlfn.XLOOKUP(Table2[[#This Row],[Product]],Table4[Product],Table4[Category])</f>
        <v>Formal Wear</v>
      </c>
      <c r="Q436" s="6" t="s">
        <v>927</v>
      </c>
      <c r="R436" s="32" t="str">
        <f>LEFT(Table2[[#This Row],[Full Name2]], 3)</f>
        <v>Joh</v>
      </c>
      <c r="S436" s="7" t="str">
        <f>RIGHT(Table2[[#This Row],[Full Name2]],3)</f>
        <v>all</v>
      </c>
      <c r="T436" s="7" t="str">
        <f>MID(Table2[[#This Row],[Full Name2]],3,3)</f>
        <v xml:space="preserve">hn </v>
      </c>
      <c r="U436" s="7" t="str">
        <f>CONCATENATE(Table2[[#This Row],[Full Name2]]," - ",Table2[[#This Row],[Department]])</f>
        <v>John Marshall - Men</v>
      </c>
      <c r="V436" s="7" t="str">
        <f>_xlfn.TEXTJOIN(",",TRUE,Table2[[#This Row],[LEFT]],Table2[[#This Row],[MID]],Table2[[#This Row],[RIGHT]])</f>
        <v>Joh,hn ,all</v>
      </c>
      <c r="W436" s="7" t="str">
        <f>UPPER(Table2[[#This Row],[MID]])</f>
        <v xml:space="preserve">HN </v>
      </c>
      <c r="X436" s="7" t="str">
        <f>LOWER(Table2[[#This Row],[Full Name2]])</f>
        <v>john marshall</v>
      </c>
      <c r="Y436" s="7" t="str">
        <f>PROPER(Table2[[#This Row],[LOWER]])</f>
        <v>John Marshall</v>
      </c>
      <c r="Z436" s="7" t="str">
        <f>TRIM(Table2[[#This Row],[City]])</f>
        <v>Alexandria</v>
      </c>
      <c r="AA436" s="8">
        <f>LEN(Table2[[#This Row],[PROPER]])</f>
        <v>13</v>
      </c>
      <c r="AB436" s="5">
        <f t="shared" ca="1" si="18"/>
        <v>45776</v>
      </c>
      <c r="AC436" s="5">
        <f t="shared" si="19"/>
        <v>45492</v>
      </c>
      <c r="AD436" s="25">
        <f t="shared" ca="1" si="20"/>
        <v>45776.278505671296</v>
      </c>
      <c r="AE436" s="26">
        <f>EOMONTH(Table2[[#This Row],[Date]],1)</f>
        <v>45535</v>
      </c>
      <c r="AF436" s="11">
        <f>DATEDIF(Table2[[#This Row],[Date]],Table2[[#This Row],[EOMONTH]], "d")</f>
        <v>43</v>
      </c>
      <c r="AH436">
        <v>19</v>
      </c>
      <c r="AI436">
        <v>7</v>
      </c>
      <c r="AJ436">
        <v>2024</v>
      </c>
    </row>
    <row r="437" spans="1:36" ht="33.75" customHeight="1" x14ac:dyDescent="0.3">
      <c r="A437" s="17" t="s">
        <v>928</v>
      </c>
      <c r="B437" s="26">
        <v>45700</v>
      </c>
      <c r="C437" s="5" t="s">
        <v>3</v>
      </c>
      <c r="D437" s="6" t="s">
        <v>929</v>
      </c>
      <c r="E437" s="7">
        <v>49</v>
      </c>
      <c r="F437" s="7" t="s">
        <v>29</v>
      </c>
      <c r="G437" s="7" t="s">
        <v>30</v>
      </c>
      <c r="H437" s="7" t="s">
        <v>51</v>
      </c>
      <c r="I437" s="7" t="str">
        <f>VLOOKUP(Table2[[#This Row],[Product]],Table4[#All],2,0)</f>
        <v>Formal Wear</v>
      </c>
      <c r="J437" s="7">
        <v>4</v>
      </c>
      <c r="K437" s="7">
        <v>693</v>
      </c>
      <c r="L437" s="7">
        <v>0.15</v>
      </c>
      <c r="M437" s="7" t="s">
        <v>57</v>
      </c>
      <c r="N437" s="8" t="s">
        <v>34</v>
      </c>
      <c r="O437" s="4" t="str">
        <f>HLOOKUP(Table2[[#This Row],[Product]],lookUp!$A$20:$K$21,2,0)</f>
        <v>Formal Wear</v>
      </c>
      <c r="P437" s="8" t="str">
        <f>_xlfn.XLOOKUP(Table2[[#This Row],[Product]],Table4[Product],Table4[Category])</f>
        <v>Formal Wear</v>
      </c>
      <c r="Q437" s="6" t="s">
        <v>929</v>
      </c>
      <c r="R437" s="32" t="str">
        <f>LEFT(Table2[[#This Row],[Full Name2]], 3)</f>
        <v>Jas</v>
      </c>
      <c r="S437" s="7" t="str">
        <f>RIGHT(Table2[[#This Row],[Full Name2]],3)</f>
        <v>tel</v>
      </c>
      <c r="T437" s="7" t="str">
        <f>MID(Table2[[#This Row],[Full Name2]],3,3)</f>
        <v>son</v>
      </c>
      <c r="U437" s="7" t="str">
        <f>CONCATENATE(Table2[[#This Row],[Full Name2]]," - ",Table2[[#This Row],[Department]])</f>
        <v>Jason Patel - Men</v>
      </c>
      <c r="V437" s="7" t="str">
        <f>_xlfn.TEXTJOIN(",",TRUE,Table2[[#This Row],[LEFT]],Table2[[#This Row],[MID]],Table2[[#This Row],[RIGHT]])</f>
        <v>Jas,son,tel</v>
      </c>
      <c r="W437" s="7" t="str">
        <f>UPPER(Table2[[#This Row],[MID]])</f>
        <v>SON</v>
      </c>
      <c r="X437" s="7" t="str">
        <f>LOWER(Table2[[#This Row],[Full Name2]])</f>
        <v>jason patel</v>
      </c>
      <c r="Y437" s="7" t="str">
        <f>PROPER(Table2[[#This Row],[LOWER]])</f>
        <v>Jason Patel</v>
      </c>
      <c r="Z437" s="7" t="str">
        <f>TRIM(Table2[[#This Row],[City]])</f>
        <v>Mansoura</v>
      </c>
      <c r="AA437" s="8">
        <f>LEN(Table2[[#This Row],[PROPER]])</f>
        <v>11</v>
      </c>
      <c r="AB437" s="5">
        <f t="shared" ca="1" si="18"/>
        <v>45776</v>
      </c>
      <c r="AC437" s="5">
        <f t="shared" si="19"/>
        <v>45700</v>
      </c>
      <c r="AD437" s="25">
        <f t="shared" ca="1" si="20"/>
        <v>45776.278505671296</v>
      </c>
      <c r="AE437" s="26">
        <f>EOMONTH(Table2[[#This Row],[Date]],1)</f>
        <v>45747</v>
      </c>
      <c r="AF437" s="11">
        <f>DATEDIF(Table2[[#This Row],[Date]],Table2[[#This Row],[EOMONTH]], "d")</f>
        <v>47</v>
      </c>
      <c r="AH437">
        <v>12</v>
      </c>
      <c r="AI437">
        <v>2</v>
      </c>
      <c r="AJ437">
        <v>2025</v>
      </c>
    </row>
    <row r="438" spans="1:36" ht="33.75" customHeight="1" x14ac:dyDescent="0.3">
      <c r="A438" s="17" t="s">
        <v>930</v>
      </c>
      <c r="B438" s="26">
        <v>45576</v>
      </c>
      <c r="C438" s="5" t="s">
        <v>0</v>
      </c>
      <c r="D438" s="6" t="s">
        <v>931</v>
      </c>
      <c r="E438" s="7">
        <v>37</v>
      </c>
      <c r="F438" s="7" t="s">
        <v>29</v>
      </c>
      <c r="G438" s="7" t="s">
        <v>44</v>
      </c>
      <c r="H438" s="7" t="s">
        <v>38</v>
      </c>
      <c r="I438" s="7" t="str">
        <f>VLOOKUP(Table2[[#This Row],[Product]],Table4[#All],2,0)</f>
        <v>Casual Wear</v>
      </c>
      <c r="J438" s="7">
        <v>2</v>
      </c>
      <c r="K438" s="7">
        <v>720</v>
      </c>
      <c r="L438" s="7">
        <v>0.15</v>
      </c>
      <c r="M438" s="7" t="s">
        <v>33</v>
      </c>
      <c r="N438" s="8" t="s">
        <v>48</v>
      </c>
      <c r="O438" s="4" t="str">
        <f>HLOOKUP(Table2[[#This Row],[Product]],lookUp!$A$20:$K$21,2,0)</f>
        <v>Casual Wear</v>
      </c>
      <c r="P438" s="8" t="str">
        <f>_xlfn.XLOOKUP(Table2[[#This Row],[Product]],Table4[Product],Table4[Category])</f>
        <v>Casual Wear</v>
      </c>
      <c r="Q438" s="6" t="s">
        <v>931</v>
      </c>
      <c r="R438" s="32" t="str">
        <f>LEFT(Table2[[#This Row],[Full Name2]], 3)</f>
        <v>Han</v>
      </c>
      <c r="S438" s="7" t="str">
        <f>RIGHT(Table2[[#This Row],[Full Name2]],3)</f>
        <v>uez</v>
      </c>
      <c r="T438" s="7" t="str">
        <f>MID(Table2[[#This Row],[Full Name2]],3,3)</f>
        <v>nna</v>
      </c>
      <c r="U438" s="7" t="str">
        <f>CONCATENATE(Table2[[#This Row],[Full Name2]]," - ",Table2[[#This Row],[Department]])</f>
        <v>Hannah Vasquez - Kids</v>
      </c>
      <c r="V438" s="7" t="str">
        <f>_xlfn.TEXTJOIN(",",TRUE,Table2[[#This Row],[LEFT]],Table2[[#This Row],[MID]],Table2[[#This Row],[RIGHT]])</f>
        <v>Han,nna,uez</v>
      </c>
      <c r="W438" s="7" t="str">
        <f>UPPER(Table2[[#This Row],[MID]])</f>
        <v>NNA</v>
      </c>
      <c r="X438" s="7" t="str">
        <f>LOWER(Table2[[#This Row],[Full Name2]])</f>
        <v>hannah vasquez</v>
      </c>
      <c r="Y438" s="7" t="str">
        <f>PROPER(Table2[[#This Row],[LOWER]])</f>
        <v>Hannah Vasquez</v>
      </c>
      <c r="Z438" s="7" t="str">
        <f>TRIM(Table2[[#This Row],[City]])</f>
        <v>Alexandria</v>
      </c>
      <c r="AA438" s="8">
        <f>LEN(Table2[[#This Row],[PROPER]])</f>
        <v>14</v>
      </c>
      <c r="AB438" s="5">
        <f t="shared" ca="1" si="18"/>
        <v>45776</v>
      </c>
      <c r="AC438" s="5">
        <f t="shared" si="19"/>
        <v>45576</v>
      </c>
      <c r="AD438" s="25">
        <f t="shared" ca="1" si="20"/>
        <v>45776.278505671296</v>
      </c>
      <c r="AE438" s="26">
        <f>EOMONTH(Table2[[#This Row],[Date]],1)</f>
        <v>45626</v>
      </c>
      <c r="AF438" s="11">
        <f>DATEDIF(Table2[[#This Row],[Date]],Table2[[#This Row],[EOMONTH]], "d")</f>
        <v>50</v>
      </c>
      <c r="AH438">
        <v>11</v>
      </c>
      <c r="AI438">
        <v>10</v>
      </c>
      <c r="AJ438">
        <v>2024</v>
      </c>
    </row>
    <row r="439" spans="1:36" ht="33.75" customHeight="1" x14ac:dyDescent="0.3">
      <c r="A439" s="17" t="s">
        <v>932</v>
      </c>
      <c r="B439" s="26">
        <v>45630</v>
      </c>
      <c r="C439" s="5" t="s">
        <v>3</v>
      </c>
      <c r="D439" s="6" t="s">
        <v>933</v>
      </c>
      <c r="E439" s="7">
        <v>43</v>
      </c>
      <c r="F439" s="7" t="s">
        <v>29</v>
      </c>
      <c r="G439" s="7" t="s">
        <v>70</v>
      </c>
      <c r="H439" s="7" t="s">
        <v>84</v>
      </c>
      <c r="I439" s="7" t="str">
        <f>VLOOKUP(Table2[[#This Row],[Product]],Table4[#All],2,0)</f>
        <v>Fashion Accessories</v>
      </c>
      <c r="J439" s="7">
        <v>5</v>
      </c>
      <c r="K439" s="7">
        <v>649</v>
      </c>
      <c r="L439" s="7">
        <v>0.05</v>
      </c>
      <c r="M439" s="7" t="s">
        <v>57</v>
      </c>
      <c r="N439" s="8" t="s">
        <v>48</v>
      </c>
      <c r="O439" s="4" t="str">
        <f>HLOOKUP(Table2[[#This Row],[Product]],lookUp!$A$20:$K$21,2,0)</f>
        <v>Fashion Accessories</v>
      </c>
      <c r="P439" s="8" t="str">
        <f>_xlfn.XLOOKUP(Table2[[#This Row],[Product]],Table4[Product],Table4[Category])</f>
        <v>Fashion Accessories</v>
      </c>
      <c r="Q439" s="6" t="s">
        <v>933</v>
      </c>
      <c r="R439" s="32" t="str">
        <f>LEFT(Table2[[#This Row],[Full Name2]], 3)</f>
        <v>Wil</v>
      </c>
      <c r="S439" s="7" t="str">
        <f>RIGHT(Table2[[#This Row],[Full Name2]],3)</f>
        <v>sen</v>
      </c>
      <c r="T439" s="7" t="str">
        <f>MID(Table2[[#This Row],[Full Name2]],3,3)</f>
        <v>lli</v>
      </c>
      <c r="U439" s="7" t="str">
        <f>CONCATENATE(Table2[[#This Row],[Full Name2]]," - ",Table2[[#This Row],[Department]])</f>
        <v>William Andersen - Kids</v>
      </c>
      <c r="V439" s="7" t="str">
        <f>_xlfn.TEXTJOIN(",",TRUE,Table2[[#This Row],[LEFT]],Table2[[#This Row],[MID]],Table2[[#This Row],[RIGHT]])</f>
        <v>Wil,lli,sen</v>
      </c>
      <c r="W439" s="7" t="str">
        <f>UPPER(Table2[[#This Row],[MID]])</f>
        <v>LLI</v>
      </c>
      <c r="X439" s="7" t="str">
        <f>LOWER(Table2[[#This Row],[Full Name2]])</f>
        <v>william andersen</v>
      </c>
      <c r="Y439" s="7" t="str">
        <f>PROPER(Table2[[#This Row],[LOWER]])</f>
        <v>William Andersen</v>
      </c>
      <c r="Z439" s="7" t="str">
        <f>TRIM(Table2[[#This Row],[City]])</f>
        <v>Luxor</v>
      </c>
      <c r="AA439" s="8">
        <f>LEN(Table2[[#This Row],[PROPER]])</f>
        <v>16</v>
      </c>
      <c r="AB439" s="5">
        <f t="shared" ca="1" si="18"/>
        <v>45776</v>
      </c>
      <c r="AC439" s="5">
        <f t="shared" si="19"/>
        <v>45630</v>
      </c>
      <c r="AD439" s="25">
        <f t="shared" ca="1" si="20"/>
        <v>45776.278505671296</v>
      </c>
      <c r="AE439" s="26">
        <f>EOMONTH(Table2[[#This Row],[Date]],1)</f>
        <v>45688</v>
      </c>
      <c r="AF439" s="11">
        <f>DATEDIF(Table2[[#This Row],[Date]],Table2[[#This Row],[EOMONTH]], "d")</f>
        <v>58</v>
      </c>
      <c r="AH439">
        <v>4</v>
      </c>
      <c r="AI439">
        <v>12</v>
      </c>
      <c r="AJ439">
        <v>2024</v>
      </c>
    </row>
    <row r="440" spans="1:36" ht="33.75" customHeight="1" x14ac:dyDescent="0.3">
      <c r="A440" s="17" t="s">
        <v>934</v>
      </c>
      <c r="B440" s="26">
        <v>45569</v>
      </c>
      <c r="C440" s="5" t="s">
        <v>0</v>
      </c>
      <c r="D440" s="6" t="s">
        <v>935</v>
      </c>
      <c r="E440" s="7">
        <v>32</v>
      </c>
      <c r="F440" s="7" t="s">
        <v>43</v>
      </c>
      <c r="G440" s="7" t="s">
        <v>60</v>
      </c>
      <c r="H440" s="7" t="s">
        <v>55</v>
      </c>
      <c r="I440" s="7" t="str">
        <f>VLOOKUP(Table2[[#This Row],[Product]],Table4[#All],2,0)</f>
        <v>Summer Wear</v>
      </c>
      <c r="J440" s="7">
        <v>1</v>
      </c>
      <c r="K440" s="7">
        <v>172</v>
      </c>
      <c r="L440" s="7">
        <v>0.05</v>
      </c>
      <c r="M440" s="7" t="s">
        <v>33</v>
      </c>
      <c r="N440" s="8" t="s">
        <v>40</v>
      </c>
      <c r="O440" s="4" t="str">
        <f>HLOOKUP(Table2[[#This Row],[Product]],lookUp!$A$20:$K$21,2,0)</f>
        <v>Summer Wear</v>
      </c>
      <c r="P440" s="8" t="str">
        <f>_xlfn.XLOOKUP(Table2[[#This Row],[Product]],Table4[Product],Table4[Category])</f>
        <v>Summer Wear</v>
      </c>
      <c r="Q440" s="6" t="s">
        <v>935</v>
      </c>
      <c r="R440" s="32" t="str">
        <f>LEFT(Table2[[#This Row],[Full Name2]], 3)</f>
        <v>Ric</v>
      </c>
      <c r="S440" s="7" t="str">
        <f>RIGHT(Table2[[#This Row],[Full Name2]],3)</f>
        <v>son</v>
      </c>
      <c r="T440" s="7" t="str">
        <f>MID(Table2[[#This Row],[Full Name2]],3,3)</f>
        <v>cha</v>
      </c>
      <c r="U440" s="7" t="str">
        <f>CONCATENATE(Table2[[#This Row],[Full Name2]]," - ",Table2[[#This Row],[Department]])</f>
        <v>Richard Mason - Women</v>
      </c>
      <c r="V440" s="7" t="str">
        <f>_xlfn.TEXTJOIN(",",TRUE,Table2[[#This Row],[LEFT]],Table2[[#This Row],[MID]],Table2[[#This Row],[RIGHT]])</f>
        <v>Ric,cha,son</v>
      </c>
      <c r="W440" s="7" t="str">
        <f>UPPER(Table2[[#This Row],[MID]])</f>
        <v>CHA</v>
      </c>
      <c r="X440" s="7" t="str">
        <f>LOWER(Table2[[#This Row],[Full Name2]])</f>
        <v>richard mason</v>
      </c>
      <c r="Y440" s="7" t="str">
        <f>PROPER(Table2[[#This Row],[LOWER]])</f>
        <v>Richard Mason</v>
      </c>
      <c r="Z440" s="7" t="str">
        <f>TRIM(Table2[[#This Row],[City]])</f>
        <v>Port Said</v>
      </c>
      <c r="AA440" s="8">
        <f>LEN(Table2[[#This Row],[PROPER]])</f>
        <v>13</v>
      </c>
      <c r="AB440" s="5">
        <f t="shared" ca="1" si="18"/>
        <v>45776</v>
      </c>
      <c r="AC440" s="5">
        <f t="shared" si="19"/>
        <v>45569</v>
      </c>
      <c r="AD440" s="25">
        <f t="shared" ca="1" si="20"/>
        <v>45776.278505671296</v>
      </c>
      <c r="AE440" s="26">
        <f>EOMONTH(Table2[[#This Row],[Date]],1)</f>
        <v>45626</v>
      </c>
      <c r="AF440" s="11">
        <f>DATEDIF(Table2[[#This Row],[Date]],Table2[[#This Row],[EOMONTH]], "d")</f>
        <v>57</v>
      </c>
      <c r="AH440">
        <v>4</v>
      </c>
      <c r="AI440">
        <v>10</v>
      </c>
      <c r="AJ440">
        <v>2024</v>
      </c>
    </row>
    <row r="441" spans="1:36" ht="33.75" customHeight="1" x14ac:dyDescent="0.3">
      <c r="A441" s="17" t="s">
        <v>936</v>
      </c>
      <c r="B441" s="26">
        <v>45542</v>
      </c>
      <c r="C441" s="5" t="s">
        <v>5</v>
      </c>
      <c r="D441" s="6" t="s">
        <v>937</v>
      </c>
      <c r="E441" s="7">
        <v>56</v>
      </c>
      <c r="F441" s="7" t="s">
        <v>43</v>
      </c>
      <c r="G441" s="7" t="s">
        <v>60</v>
      </c>
      <c r="H441" s="7" t="s">
        <v>100</v>
      </c>
      <c r="I441" s="7" t="str">
        <f>VLOOKUP(Table2[[#This Row],[Product]],Table4[#All],2,0)</f>
        <v>Formal Wear</v>
      </c>
      <c r="J441" s="7">
        <v>4</v>
      </c>
      <c r="K441" s="7">
        <v>504</v>
      </c>
      <c r="L441" s="7">
        <v>0.15</v>
      </c>
      <c r="M441" s="7" t="s">
        <v>33</v>
      </c>
      <c r="N441" s="8" t="s">
        <v>48</v>
      </c>
      <c r="O441" s="4" t="str">
        <f>HLOOKUP(Table2[[#This Row],[Product]],lookUp!$A$20:$K$21,2,0)</f>
        <v>Formal Wear</v>
      </c>
      <c r="P441" s="8" t="str">
        <f>_xlfn.XLOOKUP(Table2[[#This Row],[Product]],Table4[Product],Table4[Category])</f>
        <v>Formal Wear</v>
      </c>
      <c r="Q441" s="6" t="s">
        <v>937</v>
      </c>
      <c r="R441" s="32" t="str">
        <f>LEFT(Table2[[#This Row],[Full Name2]], 3)</f>
        <v>Chr</v>
      </c>
      <c r="S441" s="7" t="str">
        <f>RIGHT(Table2[[#This Row],[Full Name2]],3)</f>
        <v>son</v>
      </c>
      <c r="T441" s="7" t="str">
        <f>MID(Table2[[#This Row],[Full Name2]],3,3)</f>
        <v>ris</v>
      </c>
      <c r="U441" s="7" t="str">
        <f>CONCATENATE(Table2[[#This Row],[Full Name2]]," - ",Table2[[#This Row],[Department]])</f>
        <v>Christian Carlson - Kids</v>
      </c>
      <c r="V441" s="7" t="str">
        <f>_xlfn.TEXTJOIN(",",TRUE,Table2[[#This Row],[LEFT]],Table2[[#This Row],[MID]],Table2[[#This Row],[RIGHT]])</f>
        <v>Chr,ris,son</v>
      </c>
      <c r="W441" s="7" t="str">
        <f>UPPER(Table2[[#This Row],[MID]])</f>
        <v>RIS</v>
      </c>
      <c r="X441" s="7" t="str">
        <f>LOWER(Table2[[#This Row],[Full Name2]])</f>
        <v>christian carlson</v>
      </c>
      <c r="Y441" s="7" t="str">
        <f>PROPER(Table2[[#This Row],[LOWER]])</f>
        <v>Christian Carlson</v>
      </c>
      <c r="Z441" s="7" t="str">
        <f>TRIM(Table2[[#This Row],[City]])</f>
        <v>Port Said</v>
      </c>
      <c r="AA441" s="8">
        <f>LEN(Table2[[#This Row],[PROPER]])</f>
        <v>17</v>
      </c>
      <c r="AB441" s="5">
        <f t="shared" ca="1" si="18"/>
        <v>45776</v>
      </c>
      <c r="AC441" s="5">
        <f t="shared" si="19"/>
        <v>45542</v>
      </c>
      <c r="AD441" s="25">
        <f t="shared" ca="1" si="20"/>
        <v>45776.278505671296</v>
      </c>
      <c r="AE441" s="26">
        <f>EOMONTH(Table2[[#This Row],[Date]],1)</f>
        <v>45596</v>
      </c>
      <c r="AF441" s="11">
        <f>DATEDIF(Table2[[#This Row],[Date]],Table2[[#This Row],[EOMONTH]], "d")</f>
        <v>54</v>
      </c>
      <c r="AH441">
        <v>7</v>
      </c>
      <c r="AI441">
        <v>9</v>
      </c>
      <c r="AJ441">
        <v>2024</v>
      </c>
    </row>
    <row r="442" spans="1:36" ht="33.75" customHeight="1" x14ac:dyDescent="0.3">
      <c r="A442" s="17" t="s">
        <v>938</v>
      </c>
      <c r="B442" s="26">
        <v>45412</v>
      </c>
      <c r="C442" s="5" t="s">
        <v>2</v>
      </c>
      <c r="D442" s="6" t="s">
        <v>939</v>
      </c>
      <c r="E442" s="7">
        <v>38</v>
      </c>
      <c r="F442" s="7" t="s">
        <v>43</v>
      </c>
      <c r="G442" s="7" t="s">
        <v>106</v>
      </c>
      <c r="H442" s="7" t="s">
        <v>55</v>
      </c>
      <c r="I442" s="7" t="str">
        <f>VLOOKUP(Table2[[#This Row],[Product]],Table4[#All],2,0)</f>
        <v>Summer Wear</v>
      </c>
      <c r="J442" s="7">
        <v>5</v>
      </c>
      <c r="K442" s="7">
        <v>990</v>
      </c>
      <c r="L442" s="7">
        <v>0</v>
      </c>
      <c r="M442" s="7" t="s">
        <v>33</v>
      </c>
      <c r="N442" s="8" t="s">
        <v>40</v>
      </c>
      <c r="O442" s="4" t="str">
        <f>HLOOKUP(Table2[[#This Row],[Product]],lookUp!$A$20:$K$21,2,0)</f>
        <v>Summer Wear</v>
      </c>
      <c r="P442" s="8" t="str">
        <f>_xlfn.XLOOKUP(Table2[[#This Row],[Product]],Table4[Product],Table4[Category])</f>
        <v>Summer Wear</v>
      </c>
      <c r="Q442" s="6" t="s">
        <v>939</v>
      </c>
      <c r="R442" s="32" t="str">
        <f>LEFT(Table2[[#This Row],[Full Name2]], 3)</f>
        <v>Mic</v>
      </c>
      <c r="S442" s="7" t="str">
        <f>RIGHT(Table2[[#This Row],[Full Name2]],3)</f>
        <v>ies</v>
      </c>
      <c r="T442" s="7" t="str">
        <f>MID(Table2[[#This Row],[Full Name2]],3,3)</f>
        <v>che</v>
      </c>
      <c r="U442" s="7" t="str">
        <f>CONCATENATE(Table2[[#This Row],[Full Name2]]," - ",Table2[[#This Row],[Department]])</f>
        <v>Michele Davies - Women</v>
      </c>
      <c r="V442" s="7" t="str">
        <f>_xlfn.TEXTJOIN(",",TRUE,Table2[[#This Row],[LEFT]],Table2[[#This Row],[MID]],Table2[[#This Row],[RIGHT]])</f>
        <v>Mic,che,ies</v>
      </c>
      <c r="W442" s="7" t="str">
        <f>UPPER(Table2[[#This Row],[MID]])</f>
        <v>CHE</v>
      </c>
      <c r="X442" s="7" t="str">
        <f>LOWER(Table2[[#This Row],[Full Name2]])</f>
        <v>michele davies</v>
      </c>
      <c r="Y442" s="7" t="str">
        <f>PROPER(Table2[[#This Row],[LOWER]])</f>
        <v>Michele Davies</v>
      </c>
      <c r="Z442" s="7" t="str">
        <f>TRIM(Table2[[#This Row],[City]])</f>
        <v>Giza</v>
      </c>
      <c r="AA442" s="8">
        <f>LEN(Table2[[#This Row],[PROPER]])</f>
        <v>14</v>
      </c>
      <c r="AB442" s="5">
        <f t="shared" ca="1" si="18"/>
        <v>45776</v>
      </c>
      <c r="AC442" s="5">
        <f t="shared" si="19"/>
        <v>45412</v>
      </c>
      <c r="AD442" s="25">
        <f t="shared" ca="1" si="20"/>
        <v>45776.278505671296</v>
      </c>
      <c r="AE442" s="26">
        <f>EOMONTH(Table2[[#This Row],[Date]],1)</f>
        <v>45443</v>
      </c>
      <c r="AF442" s="11">
        <f>DATEDIF(Table2[[#This Row],[Date]],Table2[[#This Row],[EOMONTH]], "d")</f>
        <v>31</v>
      </c>
      <c r="AH442">
        <v>30</v>
      </c>
      <c r="AI442">
        <v>4</v>
      </c>
      <c r="AJ442">
        <v>2024</v>
      </c>
    </row>
    <row r="443" spans="1:36" ht="33.75" customHeight="1" x14ac:dyDescent="0.3">
      <c r="A443" s="17" t="s">
        <v>940</v>
      </c>
      <c r="B443" s="26">
        <v>45454</v>
      </c>
      <c r="C443" s="5" t="s">
        <v>2</v>
      </c>
      <c r="D443" s="6" t="s">
        <v>941</v>
      </c>
      <c r="E443" s="7">
        <v>47</v>
      </c>
      <c r="F443" s="7" t="s">
        <v>29</v>
      </c>
      <c r="G443" s="7" t="s">
        <v>60</v>
      </c>
      <c r="H443" s="7" t="s">
        <v>51</v>
      </c>
      <c r="I443" s="7" t="str">
        <f>VLOOKUP(Table2[[#This Row],[Product]],Table4[#All],2,0)</f>
        <v>Formal Wear</v>
      </c>
      <c r="J443" s="7">
        <v>4</v>
      </c>
      <c r="K443" s="7">
        <v>830</v>
      </c>
      <c r="L443" s="7">
        <v>0.05</v>
      </c>
      <c r="M443" s="7" t="s">
        <v>47</v>
      </c>
      <c r="N443" s="8" t="s">
        <v>40</v>
      </c>
      <c r="O443" s="4" t="str">
        <f>HLOOKUP(Table2[[#This Row],[Product]],lookUp!$A$20:$K$21,2,0)</f>
        <v>Formal Wear</v>
      </c>
      <c r="P443" s="8" t="str">
        <f>_xlfn.XLOOKUP(Table2[[#This Row],[Product]],Table4[Product],Table4[Category])</f>
        <v>Formal Wear</v>
      </c>
      <c r="Q443" s="6" t="s">
        <v>941</v>
      </c>
      <c r="R443" s="32" t="str">
        <f>LEFT(Table2[[#This Row],[Full Name2]], 3)</f>
        <v>Suz</v>
      </c>
      <c r="S443" s="7" t="str">
        <f>RIGHT(Table2[[#This Row],[Full Name2]],3)</f>
        <v>ton</v>
      </c>
      <c r="T443" s="7" t="str">
        <f>MID(Table2[[#This Row],[Full Name2]],3,3)</f>
        <v>zan</v>
      </c>
      <c r="U443" s="7" t="str">
        <f>CONCATENATE(Table2[[#This Row],[Full Name2]]," - ",Table2[[#This Row],[Department]])</f>
        <v>Suzanne Thornton - Women</v>
      </c>
      <c r="V443" s="7" t="str">
        <f>_xlfn.TEXTJOIN(",",TRUE,Table2[[#This Row],[LEFT]],Table2[[#This Row],[MID]],Table2[[#This Row],[RIGHT]])</f>
        <v>Suz,zan,ton</v>
      </c>
      <c r="W443" s="7" t="str">
        <f>UPPER(Table2[[#This Row],[MID]])</f>
        <v>ZAN</v>
      </c>
      <c r="X443" s="7" t="str">
        <f>LOWER(Table2[[#This Row],[Full Name2]])</f>
        <v>suzanne thornton</v>
      </c>
      <c r="Y443" s="7" t="str">
        <f>PROPER(Table2[[#This Row],[LOWER]])</f>
        <v>Suzanne Thornton</v>
      </c>
      <c r="Z443" s="7" t="str">
        <f>TRIM(Table2[[#This Row],[City]])</f>
        <v>Port Said</v>
      </c>
      <c r="AA443" s="8">
        <f>LEN(Table2[[#This Row],[PROPER]])</f>
        <v>16</v>
      </c>
      <c r="AB443" s="5">
        <f t="shared" ca="1" si="18"/>
        <v>45776</v>
      </c>
      <c r="AC443" s="5">
        <f t="shared" si="19"/>
        <v>45454</v>
      </c>
      <c r="AD443" s="25">
        <f t="shared" ca="1" si="20"/>
        <v>45776.278505671296</v>
      </c>
      <c r="AE443" s="26">
        <f>EOMONTH(Table2[[#This Row],[Date]],1)</f>
        <v>45504</v>
      </c>
      <c r="AF443" s="11">
        <f>DATEDIF(Table2[[#This Row],[Date]],Table2[[#This Row],[EOMONTH]], "d")</f>
        <v>50</v>
      </c>
      <c r="AH443">
        <v>11</v>
      </c>
      <c r="AI443">
        <v>6</v>
      </c>
      <c r="AJ443">
        <v>2024</v>
      </c>
    </row>
    <row r="444" spans="1:36" ht="33.75" customHeight="1" x14ac:dyDescent="0.3">
      <c r="A444" s="17" t="s">
        <v>942</v>
      </c>
      <c r="B444" s="26">
        <v>45710</v>
      </c>
      <c r="C444" s="5" t="s">
        <v>5</v>
      </c>
      <c r="D444" s="6" t="s">
        <v>943</v>
      </c>
      <c r="E444" s="7">
        <v>54</v>
      </c>
      <c r="F444" s="7" t="s">
        <v>29</v>
      </c>
      <c r="G444" s="7" t="s">
        <v>37</v>
      </c>
      <c r="H444" s="7" t="s">
        <v>61</v>
      </c>
      <c r="I444" s="7" t="str">
        <f>VLOOKUP(Table2[[#This Row],[Product]],Table4[#All],2,0)</f>
        <v>Casual Wear</v>
      </c>
      <c r="J444" s="7">
        <v>3</v>
      </c>
      <c r="K444" s="7">
        <v>1039</v>
      </c>
      <c r="L444" s="7">
        <v>0.1</v>
      </c>
      <c r="M444" s="7" t="s">
        <v>57</v>
      </c>
      <c r="N444" s="8" t="s">
        <v>34</v>
      </c>
      <c r="O444" s="4" t="str">
        <f>HLOOKUP(Table2[[#This Row],[Product]],lookUp!$A$20:$K$21,2,0)</f>
        <v>Casual Wear</v>
      </c>
      <c r="P444" s="8" t="str">
        <f>_xlfn.XLOOKUP(Table2[[#This Row],[Product]],Table4[Product],Table4[Category])</f>
        <v>Casual Wear</v>
      </c>
      <c r="Q444" s="6" t="s">
        <v>943</v>
      </c>
      <c r="R444" s="32" t="str">
        <f>LEFT(Table2[[#This Row],[Full Name2]], 3)</f>
        <v>Mic</v>
      </c>
      <c r="S444" s="7" t="str">
        <f>RIGHT(Table2[[#This Row],[Full Name2]],3)</f>
        <v>ram</v>
      </c>
      <c r="T444" s="7" t="str">
        <f>MID(Table2[[#This Row],[Full Name2]],3,3)</f>
        <v>cha</v>
      </c>
      <c r="U444" s="7" t="str">
        <f>CONCATENATE(Table2[[#This Row],[Full Name2]]," - ",Table2[[#This Row],[Department]])</f>
        <v>Michael Ingram - Men</v>
      </c>
      <c r="V444" s="7" t="str">
        <f>_xlfn.TEXTJOIN(",",TRUE,Table2[[#This Row],[LEFT]],Table2[[#This Row],[MID]],Table2[[#This Row],[RIGHT]])</f>
        <v>Mic,cha,ram</v>
      </c>
      <c r="W444" s="7" t="str">
        <f>UPPER(Table2[[#This Row],[MID]])</f>
        <v>CHA</v>
      </c>
      <c r="X444" s="7" t="str">
        <f>LOWER(Table2[[#This Row],[Full Name2]])</f>
        <v>michael ingram</v>
      </c>
      <c r="Y444" s="7" t="str">
        <f>PROPER(Table2[[#This Row],[LOWER]])</f>
        <v>Michael Ingram</v>
      </c>
      <c r="Z444" s="7" t="str">
        <f>TRIM(Table2[[#This Row],[City]])</f>
        <v>Hurghada</v>
      </c>
      <c r="AA444" s="8">
        <f>LEN(Table2[[#This Row],[PROPER]])</f>
        <v>14</v>
      </c>
      <c r="AB444" s="5">
        <f t="shared" ca="1" si="18"/>
        <v>45776</v>
      </c>
      <c r="AC444" s="5">
        <f t="shared" si="19"/>
        <v>45710</v>
      </c>
      <c r="AD444" s="25">
        <f t="shared" ca="1" si="20"/>
        <v>45776.278505671296</v>
      </c>
      <c r="AE444" s="26">
        <f>EOMONTH(Table2[[#This Row],[Date]],1)</f>
        <v>45747</v>
      </c>
      <c r="AF444" s="11">
        <f>DATEDIF(Table2[[#This Row],[Date]],Table2[[#This Row],[EOMONTH]], "d")</f>
        <v>37</v>
      </c>
      <c r="AH444">
        <v>22</v>
      </c>
      <c r="AI444">
        <v>2</v>
      </c>
      <c r="AJ444">
        <v>2025</v>
      </c>
    </row>
    <row r="445" spans="1:36" ht="33.75" customHeight="1" x14ac:dyDescent="0.3">
      <c r="A445" s="17" t="s">
        <v>944</v>
      </c>
      <c r="B445" s="26">
        <v>45440</v>
      </c>
      <c r="C445" s="5" t="s">
        <v>2</v>
      </c>
      <c r="D445" s="6" t="s">
        <v>945</v>
      </c>
      <c r="E445" s="7">
        <v>39</v>
      </c>
      <c r="F445" s="7" t="s">
        <v>29</v>
      </c>
      <c r="G445" s="7" t="s">
        <v>64</v>
      </c>
      <c r="H445" s="7" t="s">
        <v>38</v>
      </c>
      <c r="I445" s="7" t="str">
        <f>VLOOKUP(Table2[[#This Row],[Product]],Table4[#All],2,0)</f>
        <v>Casual Wear</v>
      </c>
      <c r="J445" s="7">
        <v>3</v>
      </c>
      <c r="K445" s="7">
        <v>542</v>
      </c>
      <c r="L445" s="7">
        <v>0.2</v>
      </c>
      <c r="M445" s="7" t="s">
        <v>33</v>
      </c>
      <c r="N445" s="8" t="s">
        <v>48</v>
      </c>
      <c r="O445" s="4" t="str">
        <f>HLOOKUP(Table2[[#This Row],[Product]],lookUp!$A$20:$K$21,2,0)</f>
        <v>Casual Wear</v>
      </c>
      <c r="P445" s="8" t="str">
        <f>_xlfn.XLOOKUP(Table2[[#This Row],[Product]],Table4[Product],Table4[Category])</f>
        <v>Casual Wear</v>
      </c>
      <c r="Q445" s="6" t="s">
        <v>945</v>
      </c>
      <c r="R445" s="32" t="str">
        <f>LEFT(Table2[[#This Row],[Full Name2]], 3)</f>
        <v>Kev</v>
      </c>
      <c r="S445" s="7" t="str">
        <f>RIGHT(Table2[[#This Row],[Full Name2]],3)</f>
        <v>ber</v>
      </c>
      <c r="T445" s="7" t="str">
        <f>MID(Table2[[#This Row],[Full Name2]],3,3)</f>
        <v>vin</v>
      </c>
      <c r="U445" s="7" t="str">
        <f>CONCATENATE(Table2[[#This Row],[Full Name2]]," - ",Table2[[#This Row],[Department]])</f>
        <v>Kevin Weber - Kids</v>
      </c>
      <c r="V445" s="7" t="str">
        <f>_xlfn.TEXTJOIN(",",TRUE,Table2[[#This Row],[LEFT]],Table2[[#This Row],[MID]],Table2[[#This Row],[RIGHT]])</f>
        <v>Kev,vin,ber</v>
      </c>
      <c r="W445" s="7" t="str">
        <f>UPPER(Table2[[#This Row],[MID]])</f>
        <v>VIN</v>
      </c>
      <c r="X445" s="7" t="str">
        <f>LOWER(Table2[[#This Row],[Full Name2]])</f>
        <v>kevin weber</v>
      </c>
      <c r="Y445" s="7" t="str">
        <f>PROPER(Table2[[#This Row],[LOWER]])</f>
        <v>Kevin Weber</v>
      </c>
      <c r="Z445" s="7" t="str">
        <f>TRIM(Table2[[#This Row],[City]])</f>
        <v>Cairo</v>
      </c>
      <c r="AA445" s="8">
        <f>LEN(Table2[[#This Row],[PROPER]])</f>
        <v>11</v>
      </c>
      <c r="AB445" s="5">
        <f t="shared" ca="1" si="18"/>
        <v>45776</v>
      </c>
      <c r="AC445" s="5">
        <f t="shared" si="19"/>
        <v>45440</v>
      </c>
      <c r="AD445" s="25">
        <f t="shared" ca="1" si="20"/>
        <v>45776.278505671296</v>
      </c>
      <c r="AE445" s="26">
        <f>EOMONTH(Table2[[#This Row],[Date]],1)</f>
        <v>45473</v>
      </c>
      <c r="AF445" s="11">
        <f>DATEDIF(Table2[[#This Row],[Date]],Table2[[#This Row],[EOMONTH]], "d")</f>
        <v>33</v>
      </c>
      <c r="AH445">
        <v>28</v>
      </c>
      <c r="AI445">
        <v>5</v>
      </c>
      <c r="AJ445">
        <v>2024</v>
      </c>
    </row>
    <row r="446" spans="1:36" ht="33.75" customHeight="1" x14ac:dyDescent="0.3">
      <c r="A446" s="17" t="s">
        <v>946</v>
      </c>
      <c r="B446" s="26">
        <v>45426</v>
      </c>
      <c r="C446" s="5" t="s">
        <v>2</v>
      </c>
      <c r="D446" s="6" t="s">
        <v>947</v>
      </c>
      <c r="E446" s="7">
        <v>54</v>
      </c>
      <c r="F446" s="7" t="s">
        <v>43</v>
      </c>
      <c r="G446" s="7" t="s">
        <v>37</v>
      </c>
      <c r="H446" s="7" t="s">
        <v>84</v>
      </c>
      <c r="I446" s="7" t="str">
        <f>VLOOKUP(Table2[[#This Row],[Product]],Table4[#All],2,0)</f>
        <v>Fashion Accessories</v>
      </c>
      <c r="J446" s="7">
        <v>3</v>
      </c>
      <c r="K446" s="7">
        <v>1058</v>
      </c>
      <c r="L446" s="7">
        <v>0.05</v>
      </c>
      <c r="M446" s="7" t="s">
        <v>33</v>
      </c>
      <c r="N446" s="8" t="s">
        <v>48</v>
      </c>
      <c r="O446" s="4" t="str">
        <f>HLOOKUP(Table2[[#This Row],[Product]],lookUp!$A$20:$K$21,2,0)</f>
        <v>Fashion Accessories</v>
      </c>
      <c r="P446" s="8" t="str">
        <f>_xlfn.XLOOKUP(Table2[[#This Row],[Product]],Table4[Product],Table4[Category])</f>
        <v>Fashion Accessories</v>
      </c>
      <c r="Q446" s="6" t="s">
        <v>947</v>
      </c>
      <c r="R446" s="32" t="str">
        <f>LEFT(Table2[[#This Row],[Full Name2]], 3)</f>
        <v>Don</v>
      </c>
      <c r="S446" s="7" t="str">
        <f>RIGHT(Table2[[#This Row],[Full Name2]],3)</f>
        <v>gan</v>
      </c>
      <c r="T446" s="7" t="str">
        <f>MID(Table2[[#This Row],[Full Name2]],3,3)</f>
        <v>nal</v>
      </c>
      <c r="U446" s="7" t="str">
        <f>CONCATENATE(Table2[[#This Row],[Full Name2]]," - ",Table2[[#This Row],[Department]])</f>
        <v>Donald Morgan - Kids</v>
      </c>
      <c r="V446" s="7" t="str">
        <f>_xlfn.TEXTJOIN(",",TRUE,Table2[[#This Row],[LEFT]],Table2[[#This Row],[MID]],Table2[[#This Row],[RIGHT]])</f>
        <v>Don,nal,gan</v>
      </c>
      <c r="W446" s="7" t="str">
        <f>UPPER(Table2[[#This Row],[MID]])</f>
        <v>NAL</v>
      </c>
      <c r="X446" s="7" t="str">
        <f>LOWER(Table2[[#This Row],[Full Name2]])</f>
        <v>donald morgan</v>
      </c>
      <c r="Y446" s="7" t="str">
        <f>PROPER(Table2[[#This Row],[LOWER]])</f>
        <v>Donald Morgan</v>
      </c>
      <c r="Z446" s="7" t="str">
        <f>TRIM(Table2[[#This Row],[City]])</f>
        <v>Hurghada</v>
      </c>
      <c r="AA446" s="8">
        <f>LEN(Table2[[#This Row],[PROPER]])</f>
        <v>13</v>
      </c>
      <c r="AB446" s="5">
        <f t="shared" ca="1" si="18"/>
        <v>45776</v>
      </c>
      <c r="AC446" s="5">
        <f t="shared" si="19"/>
        <v>45426</v>
      </c>
      <c r="AD446" s="25">
        <f t="shared" ca="1" si="20"/>
        <v>45776.278505671296</v>
      </c>
      <c r="AE446" s="26">
        <f>EOMONTH(Table2[[#This Row],[Date]],1)</f>
        <v>45473</v>
      </c>
      <c r="AF446" s="11">
        <f>DATEDIF(Table2[[#This Row],[Date]],Table2[[#This Row],[EOMONTH]], "d")</f>
        <v>47</v>
      </c>
      <c r="AH446">
        <v>14</v>
      </c>
      <c r="AI446">
        <v>5</v>
      </c>
      <c r="AJ446">
        <v>2024</v>
      </c>
    </row>
    <row r="447" spans="1:36" ht="33.75" customHeight="1" x14ac:dyDescent="0.3">
      <c r="A447" s="17" t="s">
        <v>948</v>
      </c>
      <c r="B447" s="26">
        <v>45687</v>
      </c>
      <c r="C447" s="5" t="s">
        <v>6</v>
      </c>
      <c r="D447" s="6" t="s">
        <v>949</v>
      </c>
      <c r="E447" s="7">
        <v>32</v>
      </c>
      <c r="F447" s="7" t="s">
        <v>43</v>
      </c>
      <c r="G447" s="7" t="s">
        <v>44</v>
      </c>
      <c r="H447" s="7" t="s">
        <v>100</v>
      </c>
      <c r="I447" s="7" t="str">
        <f>VLOOKUP(Table2[[#This Row],[Product]],Table4[#All],2,0)</f>
        <v>Formal Wear</v>
      </c>
      <c r="J447" s="7">
        <v>3</v>
      </c>
      <c r="K447" s="7">
        <v>1170</v>
      </c>
      <c r="L447" s="7">
        <v>0</v>
      </c>
      <c r="M447" s="7" t="s">
        <v>47</v>
      </c>
      <c r="N447" s="8" t="s">
        <v>34</v>
      </c>
      <c r="O447" s="4" t="str">
        <f>HLOOKUP(Table2[[#This Row],[Product]],lookUp!$A$20:$K$21,2,0)</f>
        <v>Formal Wear</v>
      </c>
      <c r="P447" s="8" t="str">
        <f>_xlfn.XLOOKUP(Table2[[#This Row],[Product]],Table4[Product],Table4[Category])</f>
        <v>Formal Wear</v>
      </c>
      <c r="Q447" s="6" t="s">
        <v>949</v>
      </c>
      <c r="R447" s="32" t="str">
        <f>LEFT(Table2[[#This Row],[Full Name2]], 3)</f>
        <v>Joe</v>
      </c>
      <c r="S447" s="7" t="str">
        <f>RIGHT(Table2[[#This Row],[Full Name2]],3)</f>
        <v>res</v>
      </c>
      <c r="T447" s="7" t="str">
        <f>MID(Table2[[#This Row],[Full Name2]],3,3)</f>
        <v>e F</v>
      </c>
      <c r="U447" s="7" t="str">
        <f>CONCATENATE(Table2[[#This Row],[Full Name2]]," - ",Table2[[#This Row],[Department]])</f>
        <v>Joe Flores - Men</v>
      </c>
      <c r="V447" s="7" t="str">
        <f>_xlfn.TEXTJOIN(",",TRUE,Table2[[#This Row],[LEFT]],Table2[[#This Row],[MID]],Table2[[#This Row],[RIGHT]])</f>
        <v>Joe,e F,res</v>
      </c>
      <c r="W447" s="7" t="str">
        <f>UPPER(Table2[[#This Row],[MID]])</f>
        <v>E F</v>
      </c>
      <c r="X447" s="7" t="str">
        <f>LOWER(Table2[[#This Row],[Full Name2]])</f>
        <v>joe flores</v>
      </c>
      <c r="Y447" s="7" t="str">
        <f>PROPER(Table2[[#This Row],[LOWER]])</f>
        <v>Joe Flores</v>
      </c>
      <c r="Z447" s="7" t="str">
        <f>TRIM(Table2[[#This Row],[City]])</f>
        <v>Alexandria</v>
      </c>
      <c r="AA447" s="8">
        <f>LEN(Table2[[#This Row],[PROPER]])</f>
        <v>10</v>
      </c>
      <c r="AB447" s="5">
        <f t="shared" ca="1" si="18"/>
        <v>45776</v>
      </c>
      <c r="AC447" s="5">
        <f t="shared" si="19"/>
        <v>45687</v>
      </c>
      <c r="AD447" s="25">
        <f t="shared" ca="1" si="20"/>
        <v>45776.278505671296</v>
      </c>
      <c r="AE447" s="26">
        <f>EOMONTH(Table2[[#This Row],[Date]],1)</f>
        <v>45716</v>
      </c>
      <c r="AF447" s="11">
        <f>DATEDIF(Table2[[#This Row],[Date]],Table2[[#This Row],[EOMONTH]], "d")</f>
        <v>29</v>
      </c>
      <c r="AH447">
        <v>30</v>
      </c>
      <c r="AI447">
        <v>1</v>
      </c>
      <c r="AJ447">
        <v>2025</v>
      </c>
    </row>
    <row r="448" spans="1:36" ht="33.75" customHeight="1" x14ac:dyDescent="0.3">
      <c r="A448" s="17" t="s">
        <v>950</v>
      </c>
      <c r="B448" s="26">
        <v>45530</v>
      </c>
      <c r="C448" s="5" t="s">
        <v>4</v>
      </c>
      <c r="D448" s="6" t="s">
        <v>951</v>
      </c>
      <c r="E448" s="7">
        <v>25</v>
      </c>
      <c r="F448" s="7" t="s">
        <v>43</v>
      </c>
      <c r="G448" s="7" t="s">
        <v>106</v>
      </c>
      <c r="H448" s="7" t="s">
        <v>55</v>
      </c>
      <c r="I448" s="7" t="str">
        <f>VLOOKUP(Table2[[#This Row],[Product]],Table4[#All],2,0)</f>
        <v>Summer Wear</v>
      </c>
      <c r="J448" s="7">
        <v>5</v>
      </c>
      <c r="K448" s="7">
        <v>601</v>
      </c>
      <c r="L448" s="7">
        <v>0.1</v>
      </c>
      <c r="M448" s="7" t="s">
        <v>47</v>
      </c>
      <c r="N448" s="8" t="s">
        <v>40</v>
      </c>
      <c r="O448" s="4" t="str">
        <f>HLOOKUP(Table2[[#This Row],[Product]],lookUp!$A$20:$K$21,2,0)</f>
        <v>Summer Wear</v>
      </c>
      <c r="P448" s="8" t="str">
        <f>_xlfn.XLOOKUP(Table2[[#This Row],[Product]],Table4[Product],Table4[Category])</f>
        <v>Summer Wear</v>
      </c>
      <c r="Q448" s="6" t="s">
        <v>951</v>
      </c>
      <c r="R448" s="32" t="str">
        <f>LEFT(Table2[[#This Row],[Full Name2]], 3)</f>
        <v>Kei</v>
      </c>
      <c r="S448" s="7" t="str">
        <f>RIGHT(Table2[[#This Row],[Full Name2]],3)</f>
        <v>nes</v>
      </c>
      <c r="T448" s="7" t="str">
        <f>MID(Table2[[#This Row],[Full Name2]],3,3)</f>
        <v>ith</v>
      </c>
      <c r="U448" s="7" t="str">
        <f>CONCATENATE(Table2[[#This Row],[Full Name2]]," - ",Table2[[#This Row],[Department]])</f>
        <v>Keith Jones - Women</v>
      </c>
      <c r="V448" s="7" t="str">
        <f>_xlfn.TEXTJOIN(",",TRUE,Table2[[#This Row],[LEFT]],Table2[[#This Row],[MID]],Table2[[#This Row],[RIGHT]])</f>
        <v>Kei,ith,nes</v>
      </c>
      <c r="W448" s="7" t="str">
        <f>UPPER(Table2[[#This Row],[MID]])</f>
        <v>ITH</v>
      </c>
      <c r="X448" s="7" t="str">
        <f>LOWER(Table2[[#This Row],[Full Name2]])</f>
        <v>keith jones</v>
      </c>
      <c r="Y448" s="7" t="str">
        <f>PROPER(Table2[[#This Row],[LOWER]])</f>
        <v>Keith Jones</v>
      </c>
      <c r="Z448" s="7" t="str">
        <f>TRIM(Table2[[#This Row],[City]])</f>
        <v>Giza</v>
      </c>
      <c r="AA448" s="8">
        <f>LEN(Table2[[#This Row],[PROPER]])</f>
        <v>11</v>
      </c>
      <c r="AB448" s="5">
        <f t="shared" ca="1" si="18"/>
        <v>45776</v>
      </c>
      <c r="AC448" s="5">
        <f t="shared" si="19"/>
        <v>45530</v>
      </c>
      <c r="AD448" s="25">
        <f t="shared" ca="1" si="20"/>
        <v>45776.278505671296</v>
      </c>
      <c r="AE448" s="26">
        <f>EOMONTH(Table2[[#This Row],[Date]],1)</f>
        <v>45565</v>
      </c>
      <c r="AF448" s="11">
        <f>DATEDIF(Table2[[#This Row],[Date]],Table2[[#This Row],[EOMONTH]], "d")</f>
        <v>35</v>
      </c>
      <c r="AH448">
        <v>26</v>
      </c>
      <c r="AI448">
        <v>8</v>
      </c>
      <c r="AJ448">
        <v>2024</v>
      </c>
    </row>
    <row r="449" spans="1:36" ht="33.75" customHeight="1" x14ac:dyDescent="0.3">
      <c r="A449" s="17" t="s">
        <v>952</v>
      </c>
      <c r="B449" s="26">
        <v>45394</v>
      </c>
      <c r="C449" s="5" t="s">
        <v>0</v>
      </c>
      <c r="D449" s="6" t="s">
        <v>953</v>
      </c>
      <c r="E449" s="7">
        <v>45</v>
      </c>
      <c r="F449" s="7" t="s">
        <v>29</v>
      </c>
      <c r="G449" s="7" t="s">
        <v>60</v>
      </c>
      <c r="H449" s="7" t="s">
        <v>31</v>
      </c>
      <c r="I449" s="7" t="str">
        <f>VLOOKUP(Table2[[#This Row],[Product]],Table4[#All],2,0)</f>
        <v>Winter Wear</v>
      </c>
      <c r="J449" s="7">
        <v>3</v>
      </c>
      <c r="K449" s="7">
        <v>525</v>
      </c>
      <c r="L449" s="7">
        <v>0.05</v>
      </c>
      <c r="M449" s="7" t="s">
        <v>57</v>
      </c>
      <c r="N449" s="8" t="s">
        <v>48</v>
      </c>
      <c r="O449" s="4" t="str">
        <f>HLOOKUP(Table2[[#This Row],[Product]],lookUp!$A$20:$K$21,2,0)</f>
        <v>Winter Wear</v>
      </c>
      <c r="P449" s="8" t="str">
        <f>_xlfn.XLOOKUP(Table2[[#This Row],[Product]],Table4[Product],Table4[Category])</f>
        <v>Winter Wear</v>
      </c>
      <c r="Q449" s="6" t="s">
        <v>953</v>
      </c>
      <c r="R449" s="32" t="str">
        <f>LEFT(Table2[[#This Row],[Full Name2]], 3)</f>
        <v>Lis</v>
      </c>
      <c r="S449" s="7" t="str">
        <f>RIGHT(Table2[[#This Row],[Full Name2]],3)</f>
        <v>rez</v>
      </c>
      <c r="T449" s="7" t="str">
        <f>MID(Table2[[#This Row],[Full Name2]],3,3)</f>
        <v xml:space="preserve">sa </v>
      </c>
      <c r="U449" s="7" t="str">
        <f>CONCATENATE(Table2[[#This Row],[Full Name2]]," - ",Table2[[#This Row],[Department]])</f>
        <v>Lisa Ramirez - Kids</v>
      </c>
      <c r="V449" s="7" t="str">
        <f>_xlfn.TEXTJOIN(",",TRUE,Table2[[#This Row],[LEFT]],Table2[[#This Row],[MID]],Table2[[#This Row],[RIGHT]])</f>
        <v>Lis,sa ,rez</v>
      </c>
      <c r="W449" s="7" t="str">
        <f>UPPER(Table2[[#This Row],[MID]])</f>
        <v xml:space="preserve">SA </v>
      </c>
      <c r="X449" s="7" t="str">
        <f>LOWER(Table2[[#This Row],[Full Name2]])</f>
        <v>lisa ramirez</v>
      </c>
      <c r="Y449" s="7" t="str">
        <f>PROPER(Table2[[#This Row],[LOWER]])</f>
        <v>Lisa Ramirez</v>
      </c>
      <c r="Z449" s="7" t="str">
        <f>TRIM(Table2[[#This Row],[City]])</f>
        <v>Port Said</v>
      </c>
      <c r="AA449" s="8">
        <f>LEN(Table2[[#This Row],[PROPER]])</f>
        <v>12</v>
      </c>
      <c r="AB449" s="5">
        <f t="shared" ca="1" si="18"/>
        <v>45776</v>
      </c>
      <c r="AC449" s="5">
        <f t="shared" si="19"/>
        <v>45394</v>
      </c>
      <c r="AD449" s="25">
        <f t="shared" ca="1" si="20"/>
        <v>45776.278505671296</v>
      </c>
      <c r="AE449" s="26">
        <f>EOMONTH(Table2[[#This Row],[Date]],1)</f>
        <v>45443</v>
      </c>
      <c r="AF449" s="11">
        <f>DATEDIF(Table2[[#This Row],[Date]],Table2[[#This Row],[EOMONTH]], "d")</f>
        <v>49</v>
      </c>
      <c r="AH449">
        <v>12</v>
      </c>
      <c r="AI449">
        <v>4</v>
      </c>
      <c r="AJ449">
        <v>2024</v>
      </c>
    </row>
    <row r="450" spans="1:36" ht="33.75" customHeight="1" x14ac:dyDescent="0.3">
      <c r="A450" s="17" t="s">
        <v>954</v>
      </c>
      <c r="B450" s="26">
        <v>45509</v>
      </c>
      <c r="C450" s="5" t="s">
        <v>4</v>
      </c>
      <c r="D450" s="6" t="s">
        <v>955</v>
      </c>
      <c r="E450" s="7">
        <v>39</v>
      </c>
      <c r="F450" s="7" t="s">
        <v>43</v>
      </c>
      <c r="G450" s="7" t="s">
        <v>81</v>
      </c>
      <c r="H450" s="7" t="s">
        <v>38</v>
      </c>
      <c r="I450" s="7" t="str">
        <f>VLOOKUP(Table2[[#This Row],[Product]],Table4[#All],2,0)</f>
        <v>Casual Wear</v>
      </c>
      <c r="J450" s="7">
        <v>2</v>
      </c>
      <c r="K450" s="7">
        <v>791</v>
      </c>
      <c r="L450" s="7">
        <v>0</v>
      </c>
      <c r="M450" s="7" t="s">
        <v>47</v>
      </c>
      <c r="N450" s="8" t="s">
        <v>48</v>
      </c>
      <c r="O450" s="4" t="str">
        <f>HLOOKUP(Table2[[#This Row],[Product]],lookUp!$A$20:$K$21,2,0)</f>
        <v>Casual Wear</v>
      </c>
      <c r="P450" s="8" t="str">
        <f>_xlfn.XLOOKUP(Table2[[#This Row],[Product]],Table4[Product],Table4[Category])</f>
        <v>Casual Wear</v>
      </c>
      <c r="Q450" s="6" t="s">
        <v>955</v>
      </c>
      <c r="R450" s="32" t="str">
        <f>LEFT(Table2[[#This Row],[Full Name2]], 3)</f>
        <v>Dr.</v>
      </c>
      <c r="S450" s="7" t="str">
        <f>RIGHT(Table2[[#This Row],[Full Name2]],3)</f>
        <v>ond</v>
      </c>
      <c r="T450" s="7" t="str">
        <f>MID(Table2[[#This Row],[Full Name2]],3,3)</f>
        <v>. R</v>
      </c>
      <c r="U450" s="7" t="str">
        <f>CONCATENATE(Table2[[#This Row],[Full Name2]]," - ",Table2[[#This Row],[Department]])</f>
        <v>Dr. Raymond - Kids</v>
      </c>
      <c r="V450" s="7" t="str">
        <f>_xlfn.TEXTJOIN(",",TRUE,Table2[[#This Row],[LEFT]],Table2[[#This Row],[MID]],Table2[[#This Row],[RIGHT]])</f>
        <v>Dr.,. R,ond</v>
      </c>
      <c r="W450" s="7" t="str">
        <f>UPPER(Table2[[#This Row],[MID]])</f>
        <v>. R</v>
      </c>
      <c r="X450" s="7" t="str">
        <f>LOWER(Table2[[#This Row],[Full Name2]])</f>
        <v>dr. raymond</v>
      </c>
      <c r="Y450" s="7" t="str">
        <f>PROPER(Table2[[#This Row],[LOWER]])</f>
        <v>Dr. Raymond</v>
      </c>
      <c r="Z450" s="7" t="str">
        <f>TRIM(Table2[[#This Row],[City]])</f>
        <v>Asyut</v>
      </c>
      <c r="AA450" s="8">
        <f>LEN(Table2[[#This Row],[PROPER]])</f>
        <v>11</v>
      </c>
      <c r="AB450" s="5">
        <f t="shared" ca="1" si="18"/>
        <v>45776</v>
      </c>
      <c r="AC450" s="5">
        <f t="shared" si="19"/>
        <v>45509</v>
      </c>
      <c r="AD450" s="25">
        <f t="shared" ca="1" si="20"/>
        <v>45776.278505671296</v>
      </c>
      <c r="AE450" s="26">
        <f>EOMONTH(Table2[[#This Row],[Date]],1)</f>
        <v>45565</v>
      </c>
      <c r="AF450" s="11">
        <f>DATEDIF(Table2[[#This Row],[Date]],Table2[[#This Row],[EOMONTH]], "d")</f>
        <v>56</v>
      </c>
      <c r="AH450">
        <v>5</v>
      </c>
      <c r="AI450">
        <v>8</v>
      </c>
      <c r="AJ450">
        <v>2024</v>
      </c>
    </row>
    <row r="451" spans="1:36" ht="33.75" customHeight="1" x14ac:dyDescent="0.3">
      <c r="A451" s="17" t="s">
        <v>956</v>
      </c>
      <c r="B451" s="26">
        <v>45422</v>
      </c>
      <c r="C451" s="5" t="s">
        <v>0</v>
      </c>
      <c r="D451" s="6" t="s">
        <v>957</v>
      </c>
      <c r="E451" s="7">
        <v>22</v>
      </c>
      <c r="F451" s="7" t="s">
        <v>29</v>
      </c>
      <c r="G451" s="7" t="s">
        <v>44</v>
      </c>
      <c r="H451" s="7" t="s">
        <v>51</v>
      </c>
      <c r="I451" s="7" t="str">
        <f>VLOOKUP(Table2[[#This Row],[Product]],Table4[#All],2,0)</f>
        <v>Formal Wear</v>
      </c>
      <c r="J451" s="7">
        <v>3</v>
      </c>
      <c r="K451" s="7">
        <v>745</v>
      </c>
      <c r="L451" s="7">
        <v>0.1</v>
      </c>
      <c r="M451" s="7" t="s">
        <v>33</v>
      </c>
      <c r="N451" s="8" t="s">
        <v>34</v>
      </c>
      <c r="O451" s="4" t="str">
        <f>HLOOKUP(Table2[[#This Row],[Product]],lookUp!$A$20:$K$21,2,0)</f>
        <v>Formal Wear</v>
      </c>
      <c r="P451" s="8" t="str">
        <f>_xlfn.XLOOKUP(Table2[[#This Row],[Product]],Table4[Product],Table4[Category])</f>
        <v>Formal Wear</v>
      </c>
      <c r="Q451" s="6" t="s">
        <v>957</v>
      </c>
      <c r="R451" s="32" t="str">
        <f>LEFT(Table2[[#This Row],[Full Name2]], 3)</f>
        <v>Daw</v>
      </c>
      <c r="S451" s="7" t="str">
        <f>RIGHT(Table2[[#This Row],[Full Name2]],3)</f>
        <v>mas</v>
      </c>
      <c r="T451" s="7" t="str">
        <f>MID(Table2[[#This Row],[Full Name2]],3,3)</f>
        <v xml:space="preserve">wn </v>
      </c>
      <c r="U451" s="7" t="str">
        <f>CONCATENATE(Table2[[#This Row],[Full Name2]]," - ",Table2[[#This Row],[Department]])</f>
        <v>Dawn Thomas - Men</v>
      </c>
      <c r="V451" s="7" t="str">
        <f>_xlfn.TEXTJOIN(",",TRUE,Table2[[#This Row],[LEFT]],Table2[[#This Row],[MID]],Table2[[#This Row],[RIGHT]])</f>
        <v>Daw,wn ,mas</v>
      </c>
      <c r="W451" s="7" t="str">
        <f>UPPER(Table2[[#This Row],[MID]])</f>
        <v xml:space="preserve">WN </v>
      </c>
      <c r="X451" s="7" t="str">
        <f>LOWER(Table2[[#This Row],[Full Name2]])</f>
        <v>dawn thomas</v>
      </c>
      <c r="Y451" s="7" t="str">
        <f>PROPER(Table2[[#This Row],[LOWER]])</f>
        <v>Dawn Thomas</v>
      </c>
      <c r="Z451" s="7" t="str">
        <f>TRIM(Table2[[#This Row],[City]])</f>
        <v>Alexandria</v>
      </c>
      <c r="AA451" s="8">
        <f>LEN(Table2[[#This Row],[PROPER]])</f>
        <v>11</v>
      </c>
      <c r="AB451" s="5">
        <f t="shared" ref="AB451:AB514" ca="1" si="21">TODAY()</f>
        <v>45776</v>
      </c>
      <c r="AC451" s="5">
        <f t="shared" ref="AC451:AC514" si="22">DATE(AJ451,AI451,AH451)</f>
        <v>45422</v>
      </c>
      <c r="AD451" s="25">
        <f t="shared" ref="AD451:AD514" ca="1" si="23">NOW()</f>
        <v>45776.278505671296</v>
      </c>
      <c r="AE451" s="26">
        <f>EOMONTH(Table2[[#This Row],[Date]],1)</f>
        <v>45473</v>
      </c>
      <c r="AF451" s="11">
        <f>DATEDIF(Table2[[#This Row],[Date]],Table2[[#This Row],[EOMONTH]], "d")</f>
        <v>51</v>
      </c>
      <c r="AH451">
        <v>10</v>
      </c>
      <c r="AI451">
        <v>5</v>
      </c>
      <c r="AJ451">
        <v>2024</v>
      </c>
    </row>
    <row r="452" spans="1:36" ht="33.75" customHeight="1" x14ac:dyDescent="0.3">
      <c r="A452" s="17" t="s">
        <v>958</v>
      </c>
      <c r="B452" s="26">
        <v>45718</v>
      </c>
      <c r="C452" s="5" t="s">
        <v>1</v>
      </c>
      <c r="D452" s="6" t="s">
        <v>959</v>
      </c>
      <c r="E452" s="7">
        <v>50</v>
      </c>
      <c r="F452" s="7" t="s">
        <v>29</v>
      </c>
      <c r="G452" s="7" t="s">
        <v>37</v>
      </c>
      <c r="H452" s="7" t="s">
        <v>51</v>
      </c>
      <c r="I452" s="7" t="str">
        <f>VLOOKUP(Table2[[#This Row],[Product]],Table4[#All],2,0)</f>
        <v>Formal Wear</v>
      </c>
      <c r="J452" s="7">
        <v>4</v>
      </c>
      <c r="K452" s="7">
        <v>729</v>
      </c>
      <c r="L452" s="7">
        <v>0.05</v>
      </c>
      <c r="M452" s="7" t="s">
        <v>33</v>
      </c>
      <c r="N452" s="8" t="s">
        <v>48</v>
      </c>
      <c r="O452" s="4" t="str">
        <f>HLOOKUP(Table2[[#This Row],[Product]],lookUp!$A$20:$K$21,2,0)</f>
        <v>Formal Wear</v>
      </c>
      <c r="P452" s="8" t="str">
        <f>_xlfn.XLOOKUP(Table2[[#This Row],[Product]],Table4[Product],Table4[Category])</f>
        <v>Formal Wear</v>
      </c>
      <c r="Q452" s="6" t="s">
        <v>959</v>
      </c>
      <c r="R452" s="32" t="str">
        <f>LEFT(Table2[[#This Row],[Full Name2]], 3)</f>
        <v>Ali</v>
      </c>
      <c r="S452" s="7" t="str">
        <f>RIGHT(Table2[[#This Row],[Full Name2]],3)</f>
        <v>ler</v>
      </c>
      <c r="T452" s="7" t="str">
        <f>MID(Table2[[#This Row],[Full Name2]],3,3)</f>
        <v>iso</v>
      </c>
      <c r="U452" s="7" t="str">
        <f>CONCATENATE(Table2[[#This Row],[Full Name2]]," - ",Table2[[#This Row],[Department]])</f>
        <v>Alison Miller - Kids</v>
      </c>
      <c r="V452" s="7" t="str">
        <f>_xlfn.TEXTJOIN(",",TRUE,Table2[[#This Row],[LEFT]],Table2[[#This Row],[MID]],Table2[[#This Row],[RIGHT]])</f>
        <v>Ali,iso,ler</v>
      </c>
      <c r="W452" s="7" t="str">
        <f>UPPER(Table2[[#This Row],[MID]])</f>
        <v>ISO</v>
      </c>
      <c r="X452" s="7" t="str">
        <f>LOWER(Table2[[#This Row],[Full Name2]])</f>
        <v>alison miller</v>
      </c>
      <c r="Y452" s="7" t="str">
        <f>PROPER(Table2[[#This Row],[LOWER]])</f>
        <v>Alison Miller</v>
      </c>
      <c r="Z452" s="7" t="str">
        <f>TRIM(Table2[[#This Row],[City]])</f>
        <v>Hurghada</v>
      </c>
      <c r="AA452" s="8">
        <f>LEN(Table2[[#This Row],[PROPER]])</f>
        <v>13</v>
      </c>
      <c r="AB452" s="5">
        <f t="shared" ca="1" si="21"/>
        <v>45776</v>
      </c>
      <c r="AC452" s="5">
        <f t="shared" si="22"/>
        <v>45718</v>
      </c>
      <c r="AD452" s="25">
        <f t="shared" ca="1" si="23"/>
        <v>45776.278505671296</v>
      </c>
      <c r="AE452" s="26">
        <f>EOMONTH(Table2[[#This Row],[Date]],1)</f>
        <v>45777</v>
      </c>
      <c r="AF452" s="11">
        <f>DATEDIF(Table2[[#This Row],[Date]],Table2[[#This Row],[EOMONTH]], "d")</f>
        <v>59</v>
      </c>
      <c r="AH452">
        <v>2</v>
      </c>
      <c r="AI452">
        <v>3</v>
      </c>
      <c r="AJ452">
        <v>2025</v>
      </c>
    </row>
    <row r="453" spans="1:36" ht="33.75" customHeight="1" x14ac:dyDescent="0.3">
      <c r="A453" s="17" t="s">
        <v>960</v>
      </c>
      <c r="B453" s="26">
        <v>45506</v>
      </c>
      <c r="C453" s="5" t="s">
        <v>0</v>
      </c>
      <c r="D453" s="6" t="s">
        <v>961</v>
      </c>
      <c r="E453" s="7">
        <v>28</v>
      </c>
      <c r="F453" s="7" t="s">
        <v>29</v>
      </c>
      <c r="G453" s="7" t="s">
        <v>37</v>
      </c>
      <c r="H453" s="7" t="s">
        <v>38</v>
      </c>
      <c r="I453" s="7" t="str">
        <f>VLOOKUP(Table2[[#This Row],[Product]],Table4[#All],2,0)</f>
        <v>Casual Wear</v>
      </c>
      <c r="J453" s="7">
        <v>1</v>
      </c>
      <c r="K453" s="7">
        <v>845</v>
      </c>
      <c r="L453" s="7">
        <v>0.05</v>
      </c>
      <c r="M453" s="7" t="s">
        <v>33</v>
      </c>
      <c r="N453" s="8" t="s">
        <v>34</v>
      </c>
      <c r="O453" s="4" t="str">
        <f>HLOOKUP(Table2[[#This Row],[Product]],lookUp!$A$20:$K$21,2,0)</f>
        <v>Casual Wear</v>
      </c>
      <c r="P453" s="8" t="str">
        <f>_xlfn.XLOOKUP(Table2[[#This Row],[Product]],Table4[Product],Table4[Category])</f>
        <v>Casual Wear</v>
      </c>
      <c r="Q453" s="6" t="s">
        <v>961</v>
      </c>
      <c r="R453" s="32" t="str">
        <f>LEFT(Table2[[#This Row],[Full Name2]], 3)</f>
        <v>Ang</v>
      </c>
      <c r="S453" s="7" t="str">
        <f>RIGHT(Table2[[#This Row],[Full Name2]],3)</f>
        <v>Lee</v>
      </c>
      <c r="T453" s="7" t="str">
        <f>MID(Table2[[#This Row],[Full Name2]],3,3)</f>
        <v>gie</v>
      </c>
      <c r="U453" s="7" t="str">
        <f>CONCATENATE(Table2[[#This Row],[Full Name2]]," - ",Table2[[#This Row],[Department]])</f>
        <v>Angie Lee - Men</v>
      </c>
      <c r="V453" s="7" t="str">
        <f>_xlfn.TEXTJOIN(",",TRUE,Table2[[#This Row],[LEFT]],Table2[[#This Row],[MID]],Table2[[#This Row],[RIGHT]])</f>
        <v>Ang,gie,Lee</v>
      </c>
      <c r="W453" s="7" t="str">
        <f>UPPER(Table2[[#This Row],[MID]])</f>
        <v>GIE</v>
      </c>
      <c r="X453" s="7" t="str">
        <f>LOWER(Table2[[#This Row],[Full Name2]])</f>
        <v>angie lee</v>
      </c>
      <c r="Y453" s="7" t="str">
        <f>PROPER(Table2[[#This Row],[LOWER]])</f>
        <v>Angie Lee</v>
      </c>
      <c r="Z453" s="7" t="str">
        <f>TRIM(Table2[[#This Row],[City]])</f>
        <v>Hurghada</v>
      </c>
      <c r="AA453" s="8">
        <f>LEN(Table2[[#This Row],[PROPER]])</f>
        <v>9</v>
      </c>
      <c r="AB453" s="5">
        <f t="shared" ca="1" si="21"/>
        <v>45776</v>
      </c>
      <c r="AC453" s="5">
        <f t="shared" si="22"/>
        <v>45506</v>
      </c>
      <c r="AD453" s="25">
        <f t="shared" ca="1" si="23"/>
        <v>45776.278505671296</v>
      </c>
      <c r="AE453" s="26">
        <f>EOMONTH(Table2[[#This Row],[Date]],1)</f>
        <v>45565</v>
      </c>
      <c r="AF453" s="11">
        <f>DATEDIF(Table2[[#This Row],[Date]],Table2[[#This Row],[EOMONTH]], "d")</f>
        <v>59</v>
      </c>
      <c r="AH453">
        <v>2</v>
      </c>
      <c r="AI453">
        <v>8</v>
      </c>
      <c r="AJ453">
        <v>2024</v>
      </c>
    </row>
    <row r="454" spans="1:36" ht="33.75" customHeight="1" x14ac:dyDescent="0.3">
      <c r="A454" s="17" t="s">
        <v>962</v>
      </c>
      <c r="B454" s="26">
        <v>45670</v>
      </c>
      <c r="C454" s="5" t="s">
        <v>4</v>
      </c>
      <c r="D454" s="6" t="s">
        <v>963</v>
      </c>
      <c r="E454" s="7">
        <v>24</v>
      </c>
      <c r="F454" s="7" t="s">
        <v>29</v>
      </c>
      <c r="G454" s="7" t="s">
        <v>81</v>
      </c>
      <c r="H454" s="7" t="s">
        <v>100</v>
      </c>
      <c r="I454" s="7" t="str">
        <f>VLOOKUP(Table2[[#This Row],[Product]],Table4[#All],2,0)</f>
        <v>Formal Wear</v>
      </c>
      <c r="J454" s="7">
        <v>5</v>
      </c>
      <c r="K454" s="7">
        <v>1187</v>
      </c>
      <c r="L454" s="7">
        <v>0.05</v>
      </c>
      <c r="M454" s="7" t="s">
        <v>57</v>
      </c>
      <c r="N454" s="8" t="s">
        <v>34</v>
      </c>
      <c r="O454" s="4" t="str">
        <f>HLOOKUP(Table2[[#This Row],[Product]],lookUp!$A$20:$K$21,2,0)</f>
        <v>Formal Wear</v>
      </c>
      <c r="P454" s="8" t="str">
        <f>_xlfn.XLOOKUP(Table2[[#This Row],[Product]],Table4[Product],Table4[Category])</f>
        <v>Formal Wear</v>
      </c>
      <c r="Q454" s="6" t="s">
        <v>963</v>
      </c>
      <c r="R454" s="32" t="str">
        <f>LEFT(Table2[[#This Row],[Full Name2]], 3)</f>
        <v>Kar</v>
      </c>
      <c r="S454" s="7" t="str">
        <f>RIGHT(Table2[[#This Row],[Full Name2]],3)</f>
        <v>min</v>
      </c>
      <c r="T454" s="7" t="str">
        <f>MID(Table2[[#This Row],[Full Name2]],3,3)</f>
        <v>ren</v>
      </c>
      <c r="U454" s="7" t="str">
        <f>CONCATENATE(Table2[[#This Row],[Full Name2]]," - ",Table2[[#This Row],[Department]])</f>
        <v>Karen Benjamin - Men</v>
      </c>
      <c r="V454" s="7" t="str">
        <f>_xlfn.TEXTJOIN(",",TRUE,Table2[[#This Row],[LEFT]],Table2[[#This Row],[MID]],Table2[[#This Row],[RIGHT]])</f>
        <v>Kar,ren,min</v>
      </c>
      <c r="W454" s="7" t="str">
        <f>UPPER(Table2[[#This Row],[MID]])</f>
        <v>REN</v>
      </c>
      <c r="X454" s="7" t="str">
        <f>LOWER(Table2[[#This Row],[Full Name2]])</f>
        <v>karen benjamin</v>
      </c>
      <c r="Y454" s="7" t="str">
        <f>PROPER(Table2[[#This Row],[LOWER]])</f>
        <v>Karen Benjamin</v>
      </c>
      <c r="Z454" s="7" t="str">
        <f>TRIM(Table2[[#This Row],[City]])</f>
        <v>Asyut</v>
      </c>
      <c r="AA454" s="8">
        <f>LEN(Table2[[#This Row],[PROPER]])</f>
        <v>14</v>
      </c>
      <c r="AB454" s="5">
        <f t="shared" ca="1" si="21"/>
        <v>45776</v>
      </c>
      <c r="AC454" s="5">
        <f t="shared" si="22"/>
        <v>45670</v>
      </c>
      <c r="AD454" s="25">
        <f t="shared" ca="1" si="23"/>
        <v>45776.278505671296</v>
      </c>
      <c r="AE454" s="26">
        <f>EOMONTH(Table2[[#This Row],[Date]],1)</f>
        <v>45716</v>
      </c>
      <c r="AF454" s="11">
        <f>DATEDIF(Table2[[#This Row],[Date]],Table2[[#This Row],[EOMONTH]], "d")</f>
        <v>46</v>
      </c>
      <c r="AH454">
        <v>13</v>
      </c>
      <c r="AI454">
        <v>1</v>
      </c>
      <c r="AJ454">
        <v>2025</v>
      </c>
    </row>
    <row r="455" spans="1:36" ht="33.75" customHeight="1" x14ac:dyDescent="0.3">
      <c r="A455" s="17" t="s">
        <v>964</v>
      </c>
      <c r="B455" s="26">
        <v>45407</v>
      </c>
      <c r="C455" s="5" t="s">
        <v>6</v>
      </c>
      <c r="D455" s="6" t="s">
        <v>965</v>
      </c>
      <c r="E455" s="7">
        <v>21</v>
      </c>
      <c r="F455" s="7" t="s">
        <v>29</v>
      </c>
      <c r="G455" s="7" t="s">
        <v>103</v>
      </c>
      <c r="H455" s="7" t="s">
        <v>45</v>
      </c>
      <c r="I455" s="7" t="str">
        <f>VLOOKUP(Table2[[#This Row],[Product]],Table4[#All],2,0)</f>
        <v>Sportswear</v>
      </c>
      <c r="J455" s="7">
        <v>3</v>
      </c>
      <c r="K455" s="7">
        <v>470</v>
      </c>
      <c r="L455" s="7">
        <v>0.15</v>
      </c>
      <c r="M455" s="7" t="s">
        <v>33</v>
      </c>
      <c r="N455" s="8" t="s">
        <v>34</v>
      </c>
      <c r="O455" s="4" t="str">
        <f>HLOOKUP(Table2[[#This Row],[Product]],lookUp!$A$20:$K$21,2,0)</f>
        <v>Sportswear</v>
      </c>
      <c r="P455" s="8" t="str">
        <f>_xlfn.XLOOKUP(Table2[[#This Row],[Product]],Table4[Product],Table4[Category])</f>
        <v>Sportswear</v>
      </c>
      <c r="Q455" s="6" t="s">
        <v>965</v>
      </c>
      <c r="R455" s="32" t="str">
        <f>LEFT(Table2[[#This Row],[Full Name2]], 3)</f>
        <v>Mar</v>
      </c>
      <c r="S455" s="7" t="str">
        <f>RIGHT(Table2[[#This Row],[Full Name2]],3)</f>
        <v>nes</v>
      </c>
      <c r="T455" s="7" t="str">
        <f>MID(Table2[[#This Row],[Full Name2]],3,3)</f>
        <v xml:space="preserve">ry </v>
      </c>
      <c r="U455" s="7" t="str">
        <f>CONCATENATE(Table2[[#This Row],[Full Name2]]," - ",Table2[[#This Row],[Department]])</f>
        <v>Mary Jones - Men</v>
      </c>
      <c r="V455" s="7" t="str">
        <f>_xlfn.TEXTJOIN(",",TRUE,Table2[[#This Row],[LEFT]],Table2[[#This Row],[MID]],Table2[[#This Row],[RIGHT]])</f>
        <v>Mar,ry ,nes</v>
      </c>
      <c r="W455" s="7" t="str">
        <f>UPPER(Table2[[#This Row],[MID]])</f>
        <v xml:space="preserve">RY </v>
      </c>
      <c r="X455" s="7" t="str">
        <f>LOWER(Table2[[#This Row],[Full Name2]])</f>
        <v>mary jones</v>
      </c>
      <c r="Y455" s="7" t="str">
        <f>PROPER(Table2[[#This Row],[LOWER]])</f>
        <v>Mary Jones</v>
      </c>
      <c r="Z455" s="7" t="str">
        <f>TRIM(Table2[[#This Row],[City]])</f>
        <v>Sharm El-Sheikh</v>
      </c>
      <c r="AA455" s="8">
        <f>LEN(Table2[[#This Row],[PROPER]])</f>
        <v>10</v>
      </c>
      <c r="AB455" s="5">
        <f t="shared" ca="1" si="21"/>
        <v>45776</v>
      </c>
      <c r="AC455" s="5">
        <f t="shared" si="22"/>
        <v>45407</v>
      </c>
      <c r="AD455" s="25">
        <f t="shared" ca="1" si="23"/>
        <v>45776.278505671296</v>
      </c>
      <c r="AE455" s="26">
        <f>EOMONTH(Table2[[#This Row],[Date]],1)</f>
        <v>45443</v>
      </c>
      <c r="AF455" s="11">
        <f>DATEDIF(Table2[[#This Row],[Date]],Table2[[#This Row],[EOMONTH]], "d")</f>
        <v>36</v>
      </c>
      <c r="AH455">
        <v>25</v>
      </c>
      <c r="AI455">
        <v>4</v>
      </c>
      <c r="AJ455">
        <v>2024</v>
      </c>
    </row>
    <row r="456" spans="1:36" ht="33.75" customHeight="1" x14ac:dyDescent="0.3">
      <c r="A456" s="17" t="s">
        <v>966</v>
      </c>
      <c r="B456" s="26">
        <v>45688</v>
      </c>
      <c r="C456" s="5" t="s">
        <v>0</v>
      </c>
      <c r="D456" s="6" t="s">
        <v>967</v>
      </c>
      <c r="E456" s="7">
        <v>57</v>
      </c>
      <c r="F456" s="7" t="s">
        <v>43</v>
      </c>
      <c r="G456" s="7" t="s">
        <v>44</v>
      </c>
      <c r="H456" s="7" t="s">
        <v>65</v>
      </c>
      <c r="I456" s="7" t="str">
        <f>VLOOKUP(Table2[[#This Row],[Product]],Table4[#All],2,0)</f>
        <v>Sportswear</v>
      </c>
      <c r="J456" s="7">
        <v>4</v>
      </c>
      <c r="K456" s="7">
        <v>1025</v>
      </c>
      <c r="L456" s="7">
        <v>0.15</v>
      </c>
      <c r="M456" s="7" t="s">
        <v>47</v>
      </c>
      <c r="N456" s="8" t="s">
        <v>48</v>
      </c>
      <c r="O456" s="4" t="str">
        <f>HLOOKUP(Table2[[#This Row],[Product]],lookUp!$A$20:$K$21,2,0)</f>
        <v>Sportswear</v>
      </c>
      <c r="P456" s="8" t="str">
        <f>_xlfn.XLOOKUP(Table2[[#This Row],[Product]],Table4[Product],Table4[Category])</f>
        <v>Sportswear</v>
      </c>
      <c r="Q456" s="6" t="s">
        <v>967</v>
      </c>
      <c r="R456" s="32" t="str">
        <f>LEFT(Table2[[#This Row],[Full Name2]], 3)</f>
        <v>Dan</v>
      </c>
      <c r="S456" s="7" t="str">
        <f>RIGHT(Table2[[#This Row],[Full Name2]],3)</f>
        <v>ias</v>
      </c>
      <c r="T456" s="7" t="str">
        <f>MID(Table2[[#This Row],[Full Name2]],3,3)</f>
        <v>nie</v>
      </c>
      <c r="U456" s="7" t="str">
        <f>CONCATENATE(Table2[[#This Row],[Full Name2]]," - ",Table2[[#This Row],[Department]])</f>
        <v>Daniel Macias - Kids</v>
      </c>
      <c r="V456" s="7" t="str">
        <f>_xlfn.TEXTJOIN(",",TRUE,Table2[[#This Row],[LEFT]],Table2[[#This Row],[MID]],Table2[[#This Row],[RIGHT]])</f>
        <v>Dan,nie,ias</v>
      </c>
      <c r="W456" s="7" t="str">
        <f>UPPER(Table2[[#This Row],[MID]])</f>
        <v>NIE</v>
      </c>
      <c r="X456" s="7" t="str">
        <f>LOWER(Table2[[#This Row],[Full Name2]])</f>
        <v>daniel macias</v>
      </c>
      <c r="Y456" s="7" t="str">
        <f>PROPER(Table2[[#This Row],[LOWER]])</f>
        <v>Daniel Macias</v>
      </c>
      <c r="Z456" s="7" t="str">
        <f>TRIM(Table2[[#This Row],[City]])</f>
        <v>Alexandria</v>
      </c>
      <c r="AA456" s="8">
        <f>LEN(Table2[[#This Row],[PROPER]])</f>
        <v>13</v>
      </c>
      <c r="AB456" s="5">
        <f t="shared" ca="1" si="21"/>
        <v>45776</v>
      </c>
      <c r="AC456" s="5">
        <f t="shared" si="22"/>
        <v>45688</v>
      </c>
      <c r="AD456" s="25">
        <f t="shared" ca="1" si="23"/>
        <v>45776.278505671296</v>
      </c>
      <c r="AE456" s="26">
        <f>EOMONTH(Table2[[#This Row],[Date]],1)</f>
        <v>45716</v>
      </c>
      <c r="AF456" s="11">
        <f>DATEDIF(Table2[[#This Row],[Date]],Table2[[#This Row],[EOMONTH]], "d")</f>
        <v>28</v>
      </c>
      <c r="AH456">
        <v>31</v>
      </c>
      <c r="AI456">
        <v>1</v>
      </c>
      <c r="AJ456">
        <v>2025</v>
      </c>
    </row>
    <row r="457" spans="1:36" ht="33.75" customHeight="1" x14ac:dyDescent="0.3">
      <c r="A457" s="17" t="s">
        <v>968</v>
      </c>
      <c r="B457" s="26">
        <v>45438</v>
      </c>
      <c r="C457" s="5" t="s">
        <v>1</v>
      </c>
      <c r="D457" s="6" t="s">
        <v>969</v>
      </c>
      <c r="E457" s="7">
        <v>22</v>
      </c>
      <c r="F457" s="7" t="s">
        <v>43</v>
      </c>
      <c r="G457" s="7" t="s">
        <v>60</v>
      </c>
      <c r="H457" s="7" t="s">
        <v>65</v>
      </c>
      <c r="I457" s="7" t="str">
        <f>VLOOKUP(Table2[[#This Row],[Product]],Table4[#All],2,0)</f>
        <v>Sportswear</v>
      </c>
      <c r="J457" s="7">
        <v>2</v>
      </c>
      <c r="K457" s="7">
        <v>810</v>
      </c>
      <c r="L457" s="7">
        <v>0.1</v>
      </c>
      <c r="M457" s="7" t="s">
        <v>33</v>
      </c>
      <c r="N457" s="8" t="s">
        <v>48</v>
      </c>
      <c r="O457" s="4" t="str">
        <f>HLOOKUP(Table2[[#This Row],[Product]],lookUp!$A$20:$K$21,2,0)</f>
        <v>Sportswear</v>
      </c>
      <c r="P457" s="8" t="str">
        <f>_xlfn.XLOOKUP(Table2[[#This Row],[Product]],Table4[Product],Table4[Category])</f>
        <v>Sportswear</v>
      </c>
      <c r="Q457" s="6" t="s">
        <v>969</v>
      </c>
      <c r="R457" s="32" t="str">
        <f>LEFT(Table2[[#This Row],[Full Name2]], 3)</f>
        <v>Tim</v>
      </c>
      <c r="S457" s="7" t="str">
        <f>RIGHT(Table2[[#This Row],[Full Name2]],3)</f>
        <v>ner</v>
      </c>
      <c r="T457" s="7" t="str">
        <f>MID(Table2[[#This Row],[Full Name2]],3,3)</f>
        <v>mot</v>
      </c>
      <c r="U457" s="7" t="str">
        <f>CONCATENATE(Table2[[#This Row],[Full Name2]]," - ",Table2[[#This Row],[Department]])</f>
        <v>Timothy Faulkner - Kids</v>
      </c>
      <c r="V457" s="7" t="str">
        <f>_xlfn.TEXTJOIN(",",TRUE,Table2[[#This Row],[LEFT]],Table2[[#This Row],[MID]],Table2[[#This Row],[RIGHT]])</f>
        <v>Tim,mot,ner</v>
      </c>
      <c r="W457" s="7" t="str">
        <f>UPPER(Table2[[#This Row],[MID]])</f>
        <v>MOT</v>
      </c>
      <c r="X457" s="7" t="str">
        <f>LOWER(Table2[[#This Row],[Full Name2]])</f>
        <v>timothy faulkner</v>
      </c>
      <c r="Y457" s="7" t="str">
        <f>PROPER(Table2[[#This Row],[LOWER]])</f>
        <v>Timothy Faulkner</v>
      </c>
      <c r="Z457" s="7" t="str">
        <f>TRIM(Table2[[#This Row],[City]])</f>
        <v>Port Said</v>
      </c>
      <c r="AA457" s="8">
        <f>LEN(Table2[[#This Row],[PROPER]])</f>
        <v>16</v>
      </c>
      <c r="AB457" s="5">
        <f t="shared" ca="1" si="21"/>
        <v>45776</v>
      </c>
      <c r="AC457" s="5">
        <f t="shared" si="22"/>
        <v>45438</v>
      </c>
      <c r="AD457" s="25">
        <f t="shared" ca="1" si="23"/>
        <v>45776.278505671296</v>
      </c>
      <c r="AE457" s="26">
        <f>EOMONTH(Table2[[#This Row],[Date]],1)</f>
        <v>45473</v>
      </c>
      <c r="AF457" s="11">
        <f>DATEDIF(Table2[[#This Row],[Date]],Table2[[#This Row],[EOMONTH]], "d")</f>
        <v>35</v>
      </c>
      <c r="AH457">
        <v>26</v>
      </c>
      <c r="AI457">
        <v>5</v>
      </c>
      <c r="AJ457">
        <v>2024</v>
      </c>
    </row>
    <row r="458" spans="1:36" ht="33.75" customHeight="1" x14ac:dyDescent="0.3">
      <c r="A458" s="17" t="s">
        <v>970</v>
      </c>
      <c r="B458" s="26">
        <v>45520</v>
      </c>
      <c r="C458" s="5" t="s">
        <v>0</v>
      </c>
      <c r="D458" s="6" t="s">
        <v>971</v>
      </c>
      <c r="E458" s="7">
        <v>50</v>
      </c>
      <c r="F458" s="7" t="s">
        <v>43</v>
      </c>
      <c r="G458" s="7" t="s">
        <v>103</v>
      </c>
      <c r="H458" s="7" t="s">
        <v>38</v>
      </c>
      <c r="I458" s="7" t="str">
        <f>VLOOKUP(Table2[[#This Row],[Product]],Table4[#All],2,0)</f>
        <v>Casual Wear</v>
      </c>
      <c r="J458" s="7">
        <v>5</v>
      </c>
      <c r="K458" s="7">
        <v>548</v>
      </c>
      <c r="L458" s="7">
        <v>0.1</v>
      </c>
      <c r="M458" s="7" t="s">
        <v>57</v>
      </c>
      <c r="N458" s="8" t="s">
        <v>40</v>
      </c>
      <c r="O458" s="4" t="str">
        <f>HLOOKUP(Table2[[#This Row],[Product]],lookUp!$A$20:$K$21,2,0)</f>
        <v>Casual Wear</v>
      </c>
      <c r="P458" s="8" t="str">
        <f>_xlfn.XLOOKUP(Table2[[#This Row],[Product]],Table4[Product],Table4[Category])</f>
        <v>Casual Wear</v>
      </c>
      <c r="Q458" s="6" t="s">
        <v>971</v>
      </c>
      <c r="R458" s="32" t="str">
        <f>LEFT(Table2[[#This Row],[Full Name2]], 3)</f>
        <v>Mar</v>
      </c>
      <c r="S458" s="7" t="str">
        <f>RIGHT(Table2[[#This Row],[Full Name2]],3)</f>
        <v>nks</v>
      </c>
      <c r="T458" s="7" t="str">
        <f>MID(Table2[[#This Row],[Full Name2]],3,3)</f>
        <v>rga</v>
      </c>
      <c r="U458" s="7" t="str">
        <f>CONCATENATE(Table2[[#This Row],[Full Name2]]," - ",Table2[[#This Row],[Department]])</f>
        <v>Margaret Banks - Women</v>
      </c>
      <c r="V458" s="7" t="str">
        <f>_xlfn.TEXTJOIN(",",TRUE,Table2[[#This Row],[LEFT]],Table2[[#This Row],[MID]],Table2[[#This Row],[RIGHT]])</f>
        <v>Mar,rga,nks</v>
      </c>
      <c r="W458" s="7" t="str">
        <f>UPPER(Table2[[#This Row],[MID]])</f>
        <v>RGA</v>
      </c>
      <c r="X458" s="7" t="str">
        <f>LOWER(Table2[[#This Row],[Full Name2]])</f>
        <v>margaret banks</v>
      </c>
      <c r="Y458" s="7" t="str">
        <f>PROPER(Table2[[#This Row],[LOWER]])</f>
        <v>Margaret Banks</v>
      </c>
      <c r="Z458" s="7" t="str">
        <f>TRIM(Table2[[#This Row],[City]])</f>
        <v>Sharm El-Sheikh</v>
      </c>
      <c r="AA458" s="8">
        <f>LEN(Table2[[#This Row],[PROPER]])</f>
        <v>14</v>
      </c>
      <c r="AB458" s="5">
        <f t="shared" ca="1" si="21"/>
        <v>45776</v>
      </c>
      <c r="AC458" s="5">
        <f t="shared" si="22"/>
        <v>45520</v>
      </c>
      <c r="AD458" s="25">
        <f t="shared" ca="1" si="23"/>
        <v>45776.278505671296</v>
      </c>
      <c r="AE458" s="26">
        <f>EOMONTH(Table2[[#This Row],[Date]],1)</f>
        <v>45565</v>
      </c>
      <c r="AF458" s="11">
        <f>DATEDIF(Table2[[#This Row],[Date]],Table2[[#This Row],[EOMONTH]], "d")</f>
        <v>45</v>
      </c>
      <c r="AH458">
        <v>16</v>
      </c>
      <c r="AI458">
        <v>8</v>
      </c>
      <c r="AJ458">
        <v>2024</v>
      </c>
    </row>
    <row r="459" spans="1:36" ht="33.75" customHeight="1" x14ac:dyDescent="0.3">
      <c r="A459" s="17" t="s">
        <v>972</v>
      </c>
      <c r="B459" s="26">
        <v>45559</v>
      </c>
      <c r="C459" s="5" t="s">
        <v>2</v>
      </c>
      <c r="D459" s="6" t="s">
        <v>973</v>
      </c>
      <c r="E459" s="7">
        <v>33</v>
      </c>
      <c r="F459" s="7" t="s">
        <v>43</v>
      </c>
      <c r="G459" s="7" t="s">
        <v>64</v>
      </c>
      <c r="H459" s="7" t="s">
        <v>74</v>
      </c>
      <c r="I459" s="7" t="str">
        <f>VLOOKUP(Table2[[#This Row],[Product]],Table4[#All],2,0)</f>
        <v>Formal Wear</v>
      </c>
      <c r="J459" s="7">
        <v>3</v>
      </c>
      <c r="K459" s="7">
        <v>246</v>
      </c>
      <c r="L459" s="7">
        <v>0</v>
      </c>
      <c r="M459" s="7" t="s">
        <v>33</v>
      </c>
      <c r="N459" s="8" t="s">
        <v>34</v>
      </c>
      <c r="O459" s="4" t="str">
        <f>HLOOKUP(Table2[[#This Row],[Product]],lookUp!$A$20:$K$21,2,0)</f>
        <v>Formal Wear</v>
      </c>
      <c r="P459" s="8" t="str">
        <f>_xlfn.XLOOKUP(Table2[[#This Row],[Product]],Table4[Product],Table4[Category])</f>
        <v>Formal Wear</v>
      </c>
      <c r="Q459" s="6" t="s">
        <v>973</v>
      </c>
      <c r="R459" s="32" t="str">
        <f>LEFT(Table2[[#This Row],[Full Name2]], 3)</f>
        <v>Dav</v>
      </c>
      <c r="S459" s="7" t="str">
        <f>RIGHT(Table2[[#This Row],[Full Name2]],3)</f>
        <v>son</v>
      </c>
      <c r="T459" s="7" t="str">
        <f>MID(Table2[[#This Row],[Full Name2]],3,3)</f>
        <v>vid</v>
      </c>
      <c r="U459" s="7" t="str">
        <f>CONCATENATE(Table2[[#This Row],[Full Name2]]," - ",Table2[[#This Row],[Department]])</f>
        <v>David Patterson - Men</v>
      </c>
      <c r="V459" s="7" t="str">
        <f>_xlfn.TEXTJOIN(",",TRUE,Table2[[#This Row],[LEFT]],Table2[[#This Row],[MID]],Table2[[#This Row],[RIGHT]])</f>
        <v>Dav,vid,son</v>
      </c>
      <c r="W459" s="7" t="str">
        <f>UPPER(Table2[[#This Row],[MID]])</f>
        <v>VID</v>
      </c>
      <c r="X459" s="7" t="str">
        <f>LOWER(Table2[[#This Row],[Full Name2]])</f>
        <v>david patterson</v>
      </c>
      <c r="Y459" s="7" t="str">
        <f>PROPER(Table2[[#This Row],[LOWER]])</f>
        <v>David Patterson</v>
      </c>
      <c r="Z459" s="7" t="str">
        <f>TRIM(Table2[[#This Row],[City]])</f>
        <v>Cairo</v>
      </c>
      <c r="AA459" s="8">
        <f>LEN(Table2[[#This Row],[PROPER]])</f>
        <v>15</v>
      </c>
      <c r="AB459" s="5">
        <f t="shared" ca="1" si="21"/>
        <v>45776</v>
      </c>
      <c r="AC459" s="5">
        <f t="shared" si="22"/>
        <v>45559</v>
      </c>
      <c r="AD459" s="25">
        <f t="shared" ca="1" si="23"/>
        <v>45776.278505671296</v>
      </c>
      <c r="AE459" s="26">
        <f>EOMONTH(Table2[[#This Row],[Date]],1)</f>
        <v>45596</v>
      </c>
      <c r="AF459" s="11">
        <f>DATEDIF(Table2[[#This Row],[Date]],Table2[[#This Row],[EOMONTH]], "d")</f>
        <v>37</v>
      </c>
      <c r="AH459">
        <v>24</v>
      </c>
      <c r="AI459">
        <v>9</v>
      </c>
      <c r="AJ459">
        <v>2024</v>
      </c>
    </row>
    <row r="460" spans="1:36" ht="33.75" customHeight="1" x14ac:dyDescent="0.3">
      <c r="A460" s="17" t="s">
        <v>974</v>
      </c>
      <c r="B460" s="26">
        <v>45372</v>
      </c>
      <c r="C460" s="5" t="s">
        <v>6</v>
      </c>
      <c r="D460" s="6" t="s">
        <v>975</v>
      </c>
      <c r="E460" s="7">
        <v>43</v>
      </c>
      <c r="F460" s="7" t="s">
        <v>29</v>
      </c>
      <c r="G460" s="7" t="s">
        <v>106</v>
      </c>
      <c r="H460" s="7" t="s">
        <v>100</v>
      </c>
      <c r="I460" s="7" t="str">
        <f>VLOOKUP(Table2[[#This Row],[Product]],Table4[#All],2,0)</f>
        <v>Formal Wear</v>
      </c>
      <c r="J460" s="7">
        <v>5</v>
      </c>
      <c r="K460" s="7">
        <v>692</v>
      </c>
      <c r="L460" s="7">
        <v>0.15</v>
      </c>
      <c r="M460" s="7" t="s">
        <v>57</v>
      </c>
      <c r="N460" s="8" t="s">
        <v>48</v>
      </c>
      <c r="O460" s="4" t="str">
        <f>HLOOKUP(Table2[[#This Row],[Product]],lookUp!$A$20:$K$21,2,0)</f>
        <v>Formal Wear</v>
      </c>
      <c r="P460" s="8" t="str">
        <f>_xlfn.XLOOKUP(Table2[[#This Row],[Product]],Table4[Product],Table4[Category])</f>
        <v>Formal Wear</v>
      </c>
      <c r="Q460" s="6" t="s">
        <v>975</v>
      </c>
      <c r="R460" s="32" t="str">
        <f>LEFT(Table2[[#This Row],[Full Name2]], 3)</f>
        <v>Ann</v>
      </c>
      <c r="S460" s="7" t="str">
        <f>RIGHT(Table2[[#This Row],[Full Name2]],3)</f>
        <v>ore</v>
      </c>
      <c r="T460" s="7" t="str">
        <f>MID(Table2[[#This Row],[Full Name2]],3,3)</f>
        <v>net</v>
      </c>
      <c r="U460" s="7" t="str">
        <f>CONCATENATE(Table2[[#This Row],[Full Name2]]," - ",Table2[[#This Row],[Department]])</f>
        <v>Annette Moore - Kids</v>
      </c>
      <c r="V460" s="7" t="str">
        <f>_xlfn.TEXTJOIN(",",TRUE,Table2[[#This Row],[LEFT]],Table2[[#This Row],[MID]],Table2[[#This Row],[RIGHT]])</f>
        <v>Ann,net,ore</v>
      </c>
      <c r="W460" s="7" t="str">
        <f>UPPER(Table2[[#This Row],[MID]])</f>
        <v>NET</v>
      </c>
      <c r="X460" s="7" t="str">
        <f>LOWER(Table2[[#This Row],[Full Name2]])</f>
        <v>annette moore</v>
      </c>
      <c r="Y460" s="7" t="str">
        <f>PROPER(Table2[[#This Row],[LOWER]])</f>
        <v>Annette Moore</v>
      </c>
      <c r="Z460" s="7" t="str">
        <f>TRIM(Table2[[#This Row],[City]])</f>
        <v>Giza</v>
      </c>
      <c r="AA460" s="8">
        <f>LEN(Table2[[#This Row],[PROPER]])</f>
        <v>13</v>
      </c>
      <c r="AB460" s="5">
        <f t="shared" ca="1" si="21"/>
        <v>45776</v>
      </c>
      <c r="AC460" s="5">
        <f t="shared" si="22"/>
        <v>45372</v>
      </c>
      <c r="AD460" s="25">
        <f t="shared" ca="1" si="23"/>
        <v>45776.278505671296</v>
      </c>
      <c r="AE460" s="26">
        <f>EOMONTH(Table2[[#This Row],[Date]],1)</f>
        <v>45412</v>
      </c>
      <c r="AF460" s="11">
        <f>DATEDIF(Table2[[#This Row],[Date]],Table2[[#This Row],[EOMONTH]], "d")</f>
        <v>40</v>
      </c>
      <c r="AH460">
        <v>21</v>
      </c>
      <c r="AI460">
        <v>3</v>
      </c>
      <c r="AJ460">
        <v>2024</v>
      </c>
    </row>
    <row r="461" spans="1:36" ht="33.75" customHeight="1" x14ac:dyDescent="0.3">
      <c r="A461" s="17" t="s">
        <v>976</v>
      </c>
      <c r="B461" s="26">
        <v>45542</v>
      </c>
      <c r="C461" s="5" t="s">
        <v>5</v>
      </c>
      <c r="D461" s="6" t="s">
        <v>977</v>
      </c>
      <c r="E461" s="7">
        <v>29</v>
      </c>
      <c r="F461" s="7" t="s">
        <v>29</v>
      </c>
      <c r="G461" s="7" t="s">
        <v>37</v>
      </c>
      <c r="H461" s="7" t="s">
        <v>61</v>
      </c>
      <c r="I461" s="7" t="str">
        <f>VLOOKUP(Table2[[#This Row],[Product]],Table4[#All],2,0)</f>
        <v>Casual Wear</v>
      </c>
      <c r="J461" s="7">
        <v>4</v>
      </c>
      <c r="K461" s="7">
        <v>1159</v>
      </c>
      <c r="L461" s="7">
        <v>0.2</v>
      </c>
      <c r="M461" s="7" t="s">
        <v>33</v>
      </c>
      <c r="N461" s="8" t="s">
        <v>40</v>
      </c>
      <c r="O461" s="4" t="str">
        <f>HLOOKUP(Table2[[#This Row],[Product]],lookUp!$A$20:$K$21,2,0)</f>
        <v>Casual Wear</v>
      </c>
      <c r="P461" s="8" t="str">
        <f>_xlfn.XLOOKUP(Table2[[#This Row],[Product]],Table4[Product],Table4[Category])</f>
        <v>Casual Wear</v>
      </c>
      <c r="Q461" s="6" t="s">
        <v>977</v>
      </c>
      <c r="R461" s="32" t="str">
        <f>LEFT(Table2[[#This Row],[Full Name2]], 3)</f>
        <v>Joh</v>
      </c>
      <c r="S461" s="7" t="str">
        <f>RIGHT(Table2[[#This Row],[Full Name2]],3)</f>
        <v>lis</v>
      </c>
      <c r="T461" s="7" t="str">
        <f>MID(Table2[[#This Row],[Full Name2]],3,3)</f>
        <v xml:space="preserve">hn </v>
      </c>
      <c r="U461" s="7" t="str">
        <f>CONCATENATE(Table2[[#This Row],[Full Name2]]," - ",Table2[[#This Row],[Department]])</f>
        <v>John Ellis - Women</v>
      </c>
      <c r="V461" s="7" t="str">
        <f>_xlfn.TEXTJOIN(",",TRUE,Table2[[#This Row],[LEFT]],Table2[[#This Row],[MID]],Table2[[#This Row],[RIGHT]])</f>
        <v>Joh,hn ,lis</v>
      </c>
      <c r="W461" s="7" t="str">
        <f>UPPER(Table2[[#This Row],[MID]])</f>
        <v xml:space="preserve">HN </v>
      </c>
      <c r="X461" s="7" t="str">
        <f>LOWER(Table2[[#This Row],[Full Name2]])</f>
        <v>john ellis</v>
      </c>
      <c r="Y461" s="7" t="str">
        <f>PROPER(Table2[[#This Row],[LOWER]])</f>
        <v>John Ellis</v>
      </c>
      <c r="Z461" s="7" t="str">
        <f>TRIM(Table2[[#This Row],[City]])</f>
        <v>Hurghada</v>
      </c>
      <c r="AA461" s="8">
        <f>LEN(Table2[[#This Row],[PROPER]])</f>
        <v>10</v>
      </c>
      <c r="AB461" s="5">
        <f t="shared" ca="1" si="21"/>
        <v>45776</v>
      </c>
      <c r="AC461" s="5">
        <f t="shared" si="22"/>
        <v>45542</v>
      </c>
      <c r="AD461" s="25">
        <f t="shared" ca="1" si="23"/>
        <v>45776.278505671296</v>
      </c>
      <c r="AE461" s="26">
        <f>EOMONTH(Table2[[#This Row],[Date]],1)</f>
        <v>45596</v>
      </c>
      <c r="AF461" s="11">
        <f>DATEDIF(Table2[[#This Row],[Date]],Table2[[#This Row],[EOMONTH]], "d")</f>
        <v>54</v>
      </c>
      <c r="AH461">
        <v>7</v>
      </c>
      <c r="AI461">
        <v>9</v>
      </c>
      <c r="AJ461">
        <v>2024</v>
      </c>
    </row>
    <row r="462" spans="1:36" ht="33.75" customHeight="1" x14ac:dyDescent="0.3">
      <c r="A462" s="17" t="s">
        <v>978</v>
      </c>
      <c r="B462" s="26">
        <v>45560</v>
      </c>
      <c r="C462" s="5" t="s">
        <v>3</v>
      </c>
      <c r="D462" s="6" t="s">
        <v>979</v>
      </c>
      <c r="E462" s="7">
        <v>22</v>
      </c>
      <c r="F462" s="7" t="s">
        <v>29</v>
      </c>
      <c r="G462" s="7" t="s">
        <v>81</v>
      </c>
      <c r="H462" s="7" t="s">
        <v>65</v>
      </c>
      <c r="I462" s="7" t="str">
        <f>VLOOKUP(Table2[[#This Row],[Product]],Table4[#All],2,0)</f>
        <v>Sportswear</v>
      </c>
      <c r="J462" s="7">
        <v>1</v>
      </c>
      <c r="K462" s="7">
        <v>455</v>
      </c>
      <c r="L462" s="7">
        <v>0.05</v>
      </c>
      <c r="M462" s="7" t="s">
        <v>33</v>
      </c>
      <c r="N462" s="8" t="s">
        <v>40</v>
      </c>
      <c r="O462" s="4" t="str">
        <f>HLOOKUP(Table2[[#This Row],[Product]],lookUp!$A$20:$K$21,2,0)</f>
        <v>Sportswear</v>
      </c>
      <c r="P462" s="8" t="str">
        <f>_xlfn.XLOOKUP(Table2[[#This Row],[Product]],Table4[Product],Table4[Category])</f>
        <v>Sportswear</v>
      </c>
      <c r="Q462" s="6" t="s">
        <v>979</v>
      </c>
      <c r="R462" s="32" t="str">
        <f>LEFT(Table2[[#This Row],[Full Name2]], 3)</f>
        <v>And</v>
      </c>
      <c r="S462" s="7" t="str">
        <f>RIGHT(Table2[[#This Row],[Full Name2]],3)</f>
        <v>ney</v>
      </c>
      <c r="T462" s="7" t="str">
        <f>MID(Table2[[#This Row],[Full Name2]],3,3)</f>
        <v>dre</v>
      </c>
      <c r="U462" s="7" t="str">
        <f>CONCATENATE(Table2[[#This Row],[Full Name2]]," - ",Table2[[#This Row],[Department]])</f>
        <v>Andrew Mckinney - Women</v>
      </c>
      <c r="V462" s="7" t="str">
        <f>_xlfn.TEXTJOIN(",",TRUE,Table2[[#This Row],[LEFT]],Table2[[#This Row],[MID]],Table2[[#This Row],[RIGHT]])</f>
        <v>And,dre,ney</v>
      </c>
      <c r="W462" s="7" t="str">
        <f>UPPER(Table2[[#This Row],[MID]])</f>
        <v>DRE</v>
      </c>
      <c r="X462" s="7" t="str">
        <f>LOWER(Table2[[#This Row],[Full Name2]])</f>
        <v>andrew mckinney</v>
      </c>
      <c r="Y462" s="7" t="str">
        <f>PROPER(Table2[[#This Row],[LOWER]])</f>
        <v>Andrew Mckinney</v>
      </c>
      <c r="Z462" s="7" t="str">
        <f>TRIM(Table2[[#This Row],[City]])</f>
        <v>Asyut</v>
      </c>
      <c r="AA462" s="8">
        <f>LEN(Table2[[#This Row],[PROPER]])</f>
        <v>15</v>
      </c>
      <c r="AB462" s="5">
        <f t="shared" ca="1" si="21"/>
        <v>45776</v>
      </c>
      <c r="AC462" s="5">
        <f t="shared" si="22"/>
        <v>45560</v>
      </c>
      <c r="AD462" s="25">
        <f t="shared" ca="1" si="23"/>
        <v>45776.278505671296</v>
      </c>
      <c r="AE462" s="26">
        <f>EOMONTH(Table2[[#This Row],[Date]],1)</f>
        <v>45596</v>
      </c>
      <c r="AF462" s="11">
        <f>DATEDIF(Table2[[#This Row],[Date]],Table2[[#This Row],[EOMONTH]], "d")</f>
        <v>36</v>
      </c>
      <c r="AH462">
        <v>25</v>
      </c>
      <c r="AI462">
        <v>9</v>
      </c>
      <c r="AJ462">
        <v>2024</v>
      </c>
    </row>
    <row r="463" spans="1:36" ht="33.75" customHeight="1" x14ac:dyDescent="0.3">
      <c r="A463" s="17" t="s">
        <v>980</v>
      </c>
      <c r="B463" s="26">
        <v>45533</v>
      </c>
      <c r="C463" s="5" t="s">
        <v>6</v>
      </c>
      <c r="D463" s="6" t="s">
        <v>981</v>
      </c>
      <c r="E463" s="7">
        <v>31</v>
      </c>
      <c r="F463" s="7" t="s">
        <v>43</v>
      </c>
      <c r="G463" s="7" t="s">
        <v>81</v>
      </c>
      <c r="H463" s="7" t="s">
        <v>45</v>
      </c>
      <c r="I463" s="7" t="str">
        <f>VLOOKUP(Table2[[#This Row],[Product]],Table4[#All],2,0)</f>
        <v>Sportswear</v>
      </c>
      <c r="J463" s="7">
        <v>4</v>
      </c>
      <c r="K463" s="7">
        <v>419</v>
      </c>
      <c r="L463" s="7">
        <v>0</v>
      </c>
      <c r="M463" s="7" t="s">
        <v>57</v>
      </c>
      <c r="N463" s="8" t="s">
        <v>34</v>
      </c>
      <c r="O463" s="4" t="str">
        <f>HLOOKUP(Table2[[#This Row],[Product]],lookUp!$A$20:$K$21,2,0)</f>
        <v>Sportswear</v>
      </c>
      <c r="P463" s="8" t="str">
        <f>_xlfn.XLOOKUP(Table2[[#This Row],[Product]],Table4[Product],Table4[Category])</f>
        <v>Sportswear</v>
      </c>
      <c r="Q463" s="6" t="s">
        <v>981</v>
      </c>
      <c r="R463" s="32" t="str">
        <f>LEFT(Table2[[#This Row],[Full Name2]], 3)</f>
        <v>Cou</v>
      </c>
      <c r="S463" s="7" t="str">
        <f>RIGHT(Table2[[#This Row],[Full Name2]],3)</f>
        <v>ams</v>
      </c>
      <c r="T463" s="7" t="str">
        <f>MID(Table2[[#This Row],[Full Name2]],3,3)</f>
        <v>urt</v>
      </c>
      <c r="U463" s="7" t="str">
        <f>CONCATENATE(Table2[[#This Row],[Full Name2]]," - ",Table2[[#This Row],[Department]])</f>
        <v>Courtney Williams - Men</v>
      </c>
      <c r="V463" s="7" t="str">
        <f>_xlfn.TEXTJOIN(",",TRUE,Table2[[#This Row],[LEFT]],Table2[[#This Row],[MID]],Table2[[#This Row],[RIGHT]])</f>
        <v>Cou,urt,ams</v>
      </c>
      <c r="W463" s="7" t="str">
        <f>UPPER(Table2[[#This Row],[MID]])</f>
        <v>URT</v>
      </c>
      <c r="X463" s="7" t="str">
        <f>LOWER(Table2[[#This Row],[Full Name2]])</f>
        <v>courtney williams</v>
      </c>
      <c r="Y463" s="7" t="str">
        <f>PROPER(Table2[[#This Row],[LOWER]])</f>
        <v>Courtney Williams</v>
      </c>
      <c r="Z463" s="7" t="str">
        <f>TRIM(Table2[[#This Row],[City]])</f>
        <v>Asyut</v>
      </c>
      <c r="AA463" s="8">
        <f>LEN(Table2[[#This Row],[PROPER]])</f>
        <v>17</v>
      </c>
      <c r="AB463" s="5">
        <f t="shared" ca="1" si="21"/>
        <v>45776</v>
      </c>
      <c r="AC463" s="5">
        <f t="shared" si="22"/>
        <v>45533</v>
      </c>
      <c r="AD463" s="25">
        <f t="shared" ca="1" si="23"/>
        <v>45776.278505671296</v>
      </c>
      <c r="AE463" s="26">
        <f>EOMONTH(Table2[[#This Row],[Date]],1)</f>
        <v>45565</v>
      </c>
      <c r="AF463" s="11">
        <f>DATEDIF(Table2[[#This Row],[Date]],Table2[[#This Row],[EOMONTH]], "d")</f>
        <v>32</v>
      </c>
      <c r="AH463">
        <v>29</v>
      </c>
      <c r="AI463">
        <v>8</v>
      </c>
      <c r="AJ463">
        <v>2024</v>
      </c>
    </row>
    <row r="464" spans="1:36" ht="33.75" customHeight="1" x14ac:dyDescent="0.3">
      <c r="A464" s="17" t="s">
        <v>982</v>
      </c>
      <c r="B464" s="26">
        <v>45704</v>
      </c>
      <c r="C464" s="5" t="s">
        <v>1</v>
      </c>
      <c r="D464" s="6" t="s">
        <v>983</v>
      </c>
      <c r="E464" s="7">
        <v>19</v>
      </c>
      <c r="F464" s="7" t="s">
        <v>43</v>
      </c>
      <c r="G464" s="7" t="s">
        <v>30</v>
      </c>
      <c r="H464" s="7" t="s">
        <v>55</v>
      </c>
      <c r="I464" s="7" t="str">
        <f>VLOOKUP(Table2[[#This Row],[Product]],Table4[#All],2,0)</f>
        <v>Summer Wear</v>
      </c>
      <c r="J464" s="7">
        <v>5</v>
      </c>
      <c r="K464" s="7">
        <v>911</v>
      </c>
      <c r="L464" s="7">
        <v>0.15</v>
      </c>
      <c r="M464" s="7" t="s">
        <v>47</v>
      </c>
      <c r="N464" s="8" t="s">
        <v>48</v>
      </c>
      <c r="O464" s="4" t="str">
        <f>HLOOKUP(Table2[[#This Row],[Product]],lookUp!$A$20:$K$21,2,0)</f>
        <v>Summer Wear</v>
      </c>
      <c r="P464" s="8" t="str">
        <f>_xlfn.XLOOKUP(Table2[[#This Row],[Product]],Table4[Product],Table4[Category])</f>
        <v>Summer Wear</v>
      </c>
      <c r="Q464" s="6" t="s">
        <v>983</v>
      </c>
      <c r="R464" s="32" t="str">
        <f>LEFT(Table2[[#This Row],[Full Name2]], 3)</f>
        <v>Jam</v>
      </c>
      <c r="S464" s="7" t="str">
        <f>RIGHT(Table2[[#This Row],[Full Name2]],3)</f>
        <v>oto</v>
      </c>
      <c r="T464" s="7" t="str">
        <f>MID(Table2[[#This Row],[Full Name2]],3,3)</f>
        <v>mes</v>
      </c>
      <c r="U464" s="7" t="str">
        <f>CONCATENATE(Table2[[#This Row],[Full Name2]]," - ",Table2[[#This Row],[Department]])</f>
        <v>James Soto - Kids</v>
      </c>
      <c r="V464" s="7" t="str">
        <f>_xlfn.TEXTJOIN(",",TRUE,Table2[[#This Row],[LEFT]],Table2[[#This Row],[MID]],Table2[[#This Row],[RIGHT]])</f>
        <v>Jam,mes,oto</v>
      </c>
      <c r="W464" s="7" t="str">
        <f>UPPER(Table2[[#This Row],[MID]])</f>
        <v>MES</v>
      </c>
      <c r="X464" s="7" t="str">
        <f>LOWER(Table2[[#This Row],[Full Name2]])</f>
        <v>james soto</v>
      </c>
      <c r="Y464" s="7" t="str">
        <f>PROPER(Table2[[#This Row],[LOWER]])</f>
        <v>James Soto</v>
      </c>
      <c r="Z464" s="7" t="str">
        <f>TRIM(Table2[[#This Row],[City]])</f>
        <v>Mansoura</v>
      </c>
      <c r="AA464" s="8">
        <f>LEN(Table2[[#This Row],[PROPER]])</f>
        <v>10</v>
      </c>
      <c r="AB464" s="5">
        <f t="shared" ca="1" si="21"/>
        <v>45776</v>
      </c>
      <c r="AC464" s="5">
        <f t="shared" si="22"/>
        <v>45704</v>
      </c>
      <c r="AD464" s="25">
        <f t="shared" ca="1" si="23"/>
        <v>45776.278505671296</v>
      </c>
      <c r="AE464" s="26">
        <f>EOMONTH(Table2[[#This Row],[Date]],1)</f>
        <v>45747</v>
      </c>
      <c r="AF464" s="11">
        <f>DATEDIF(Table2[[#This Row],[Date]],Table2[[#This Row],[EOMONTH]], "d")</f>
        <v>43</v>
      </c>
      <c r="AH464">
        <v>16</v>
      </c>
      <c r="AI464">
        <v>2</v>
      </c>
      <c r="AJ464">
        <v>2025</v>
      </c>
    </row>
    <row r="465" spans="1:36" ht="33.75" customHeight="1" x14ac:dyDescent="0.3">
      <c r="A465" s="17" t="s">
        <v>984</v>
      </c>
      <c r="B465" s="26">
        <v>45473</v>
      </c>
      <c r="C465" s="5" t="s">
        <v>1</v>
      </c>
      <c r="D465" s="6" t="s">
        <v>985</v>
      </c>
      <c r="E465" s="7">
        <v>24</v>
      </c>
      <c r="F465" s="7" t="s">
        <v>29</v>
      </c>
      <c r="G465" s="7" t="s">
        <v>30</v>
      </c>
      <c r="H465" s="7" t="s">
        <v>65</v>
      </c>
      <c r="I465" s="7" t="str">
        <f>VLOOKUP(Table2[[#This Row],[Product]],Table4[#All],2,0)</f>
        <v>Sportswear</v>
      </c>
      <c r="J465" s="7">
        <v>3</v>
      </c>
      <c r="K465" s="7">
        <v>1182</v>
      </c>
      <c r="L465" s="7">
        <v>0.2</v>
      </c>
      <c r="M465" s="7" t="s">
        <v>33</v>
      </c>
      <c r="N465" s="8" t="s">
        <v>34</v>
      </c>
      <c r="O465" s="4" t="str">
        <f>HLOOKUP(Table2[[#This Row],[Product]],lookUp!$A$20:$K$21,2,0)</f>
        <v>Sportswear</v>
      </c>
      <c r="P465" s="8" t="str">
        <f>_xlfn.XLOOKUP(Table2[[#This Row],[Product]],Table4[Product],Table4[Category])</f>
        <v>Sportswear</v>
      </c>
      <c r="Q465" s="6" t="s">
        <v>985</v>
      </c>
      <c r="R465" s="32" t="str">
        <f>LEFT(Table2[[#This Row],[Full Name2]], 3)</f>
        <v>Rob</v>
      </c>
      <c r="S465" s="7" t="str">
        <f>RIGHT(Table2[[#This Row],[Full Name2]],3)</f>
        <v>ill</v>
      </c>
      <c r="T465" s="7" t="str">
        <f>MID(Table2[[#This Row],[Full Name2]],3,3)</f>
        <v>ber</v>
      </c>
      <c r="U465" s="7" t="str">
        <f>CONCATENATE(Table2[[#This Row],[Full Name2]]," - ",Table2[[#This Row],[Department]])</f>
        <v>Robert Hill - Men</v>
      </c>
      <c r="V465" s="7" t="str">
        <f>_xlfn.TEXTJOIN(",",TRUE,Table2[[#This Row],[LEFT]],Table2[[#This Row],[MID]],Table2[[#This Row],[RIGHT]])</f>
        <v>Rob,ber,ill</v>
      </c>
      <c r="W465" s="7" t="str">
        <f>UPPER(Table2[[#This Row],[MID]])</f>
        <v>BER</v>
      </c>
      <c r="X465" s="7" t="str">
        <f>LOWER(Table2[[#This Row],[Full Name2]])</f>
        <v>robert hill</v>
      </c>
      <c r="Y465" s="7" t="str">
        <f>PROPER(Table2[[#This Row],[LOWER]])</f>
        <v>Robert Hill</v>
      </c>
      <c r="Z465" s="7" t="str">
        <f>TRIM(Table2[[#This Row],[City]])</f>
        <v>Mansoura</v>
      </c>
      <c r="AA465" s="8">
        <f>LEN(Table2[[#This Row],[PROPER]])</f>
        <v>11</v>
      </c>
      <c r="AB465" s="5">
        <f t="shared" ca="1" si="21"/>
        <v>45776</v>
      </c>
      <c r="AC465" s="5">
        <f t="shared" si="22"/>
        <v>45473</v>
      </c>
      <c r="AD465" s="25">
        <f t="shared" ca="1" si="23"/>
        <v>45776.278505671296</v>
      </c>
      <c r="AE465" s="26">
        <f>EOMONTH(Table2[[#This Row],[Date]],1)</f>
        <v>45504</v>
      </c>
      <c r="AF465" s="11">
        <f>DATEDIF(Table2[[#This Row],[Date]],Table2[[#This Row],[EOMONTH]], "d")</f>
        <v>31</v>
      </c>
      <c r="AH465">
        <v>30</v>
      </c>
      <c r="AI465">
        <v>6</v>
      </c>
      <c r="AJ465">
        <v>2024</v>
      </c>
    </row>
    <row r="466" spans="1:36" ht="33.75" customHeight="1" x14ac:dyDescent="0.3">
      <c r="A466" s="17" t="s">
        <v>986</v>
      </c>
      <c r="B466" s="26">
        <v>45406</v>
      </c>
      <c r="C466" s="5" t="s">
        <v>3</v>
      </c>
      <c r="D466" s="6" t="s">
        <v>987</v>
      </c>
      <c r="E466" s="7">
        <v>52</v>
      </c>
      <c r="F466" s="7" t="s">
        <v>29</v>
      </c>
      <c r="G466" s="7" t="s">
        <v>37</v>
      </c>
      <c r="H466" s="7" t="s">
        <v>38</v>
      </c>
      <c r="I466" s="7" t="str">
        <f>VLOOKUP(Table2[[#This Row],[Product]],Table4[#All],2,0)</f>
        <v>Casual Wear</v>
      </c>
      <c r="J466" s="7">
        <v>3</v>
      </c>
      <c r="K466" s="7">
        <v>413</v>
      </c>
      <c r="L466" s="7">
        <v>0</v>
      </c>
      <c r="M466" s="7" t="s">
        <v>47</v>
      </c>
      <c r="N466" s="8" t="s">
        <v>34</v>
      </c>
      <c r="O466" s="4" t="str">
        <f>HLOOKUP(Table2[[#This Row],[Product]],lookUp!$A$20:$K$21,2,0)</f>
        <v>Casual Wear</v>
      </c>
      <c r="P466" s="8" t="str">
        <f>_xlfn.XLOOKUP(Table2[[#This Row],[Product]],Table4[Product],Table4[Category])</f>
        <v>Casual Wear</v>
      </c>
      <c r="Q466" s="6" t="s">
        <v>987</v>
      </c>
      <c r="R466" s="32" t="str">
        <f>LEFT(Table2[[#This Row],[Full Name2]], 3)</f>
        <v>Tyl</v>
      </c>
      <c r="S466" s="7" t="str">
        <f>RIGHT(Table2[[#This Row],[Full Name2]],3)</f>
        <v>ole</v>
      </c>
      <c r="T466" s="7" t="str">
        <f>MID(Table2[[#This Row],[Full Name2]],3,3)</f>
        <v>ler</v>
      </c>
      <c r="U466" s="7" t="str">
        <f>CONCATENATE(Table2[[#This Row],[Full Name2]]," - ",Table2[[#This Row],[Department]])</f>
        <v>Tyler Cole - Men</v>
      </c>
      <c r="V466" s="7" t="str">
        <f>_xlfn.TEXTJOIN(",",TRUE,Table2[[#This Row],[LEFT]],Table2[[#This Row],[MID]],Table2[[#This Row],[RIGHT]])</f>
        <v>Tyl,ler,ole</v>
      </c>
      <c r="W466" s="7" t="str">
        <f>UPPER(Table2[[#This Row],[MID]])</f>
        <v>LER</v>
      </c>
      <c r="X466" s="7" t="str">
        <f>LOWER(Table2[[#This Row],[Full Name2]])</f>
        <v>tyler cole</v>
      </c>
      <c r="Y466" s="7" t="str">
        <f>PROPER(Table2[[#This Row],[LOWER]])</f>
        <v>Tyler Cole</v>
      </c>
      <c r="Z466" s="7" t="str">
        <f>TRIM(Table2[[#This Row],[City]])</f>
        <v>Hurghada</v>
      </c>
      <c r="AA466" s="8">
        <f>LEN(Table2[[#This Row],[PROPER]])</f>
        <v>10</v>
      </c>
      <c r="AB466" s="5">
        <f t="shared" ca="1" si="21"/>
        <v>45776</v>
      </c>
      <c r="AC466" s="5">
        <f t="shared" si="22"/>
        <v>45406</v>
      </c>
      <c r="AD466" s="25">
        <f t="shared" ca="1" si="23"/>
        <v>45776.278505671296</v>
      </c>
      <c r="AE466" s="26">
        <f>EOMONTH(Table2[[#This Row],[Date]],1)</f>
        <v>45443</v>
      </c>
      <c r="AF466" s="11">
        <f>DATEDIF(Table2[[#This Row],[Date]],Table2[[#This Row],[EOMONTH]], "d")</f>
        <v>37</v>
      </c>
      <c r="AH466">
        <v>24</v>
      </c>
      <c r="AI466">
        <v>4</v>
      </c>
      <c r="AJ466">
        <v>2024</v>
      </c>
    </row>
    <row r="467" spans="1:36" ht="33.75" customHeight="1" x14ac:dyDescent="0.3">
      <c r="A467" s="17" t="s">
        <v>988</v>
      </c>
      <c r="B467" s="26">
        <v>45653</v>
      </c>
      <c r="C467" s="5" t="s">
        <v>0</v>
      </c>
      <c r="D467" s="6" t="s">
        <v>989</v>
      </c>
      <c r="E467" s="7">
        <v>21</v>
      </c>
      <c r="F467" s="7" t="s">
        <v>43</v>
      </c>
      <c r="G467" s="7" t="s">
        <v>81</v>
      </c>
      <c r="H467" s="7" t="s">
        <v>51</v>
      </c>
      <c r="I467" s="7" t="str">
        <f>VLOOKUP(Table2[[#This Row],[Product]],Table4[#All],2,0)</f>
        <v>Formal Wear</v>
      </c>
      <c r="J467" s="7">
        <v>3</v>
      </c>
      <c r="K467" s="7">
        <v>781</v>
      </c>
      <c r="L467" s="7">
        <v>0.15</v>
      </c>
      <c r="M467" s="7" t="s">
        <v>33</v>
      </c>
      <c r="N467" s="8" t="s">
        <v>34</v>
      </c>
      <c r="O467" s="4" t="str">
        <f>HLOOKUP(Table2[[#This Row],[Product]],lookUp!$A$20:$K$21,2,0)</f>
        <v>Formal Wear</v>
      </c>
      <c r="P467" s="8" t="str">
        <f>_xlfn.XLOOKUP(Table2[[#This Row],[Product]],Table4[Product],Table4[Category])</f>
        <v>Formal Wear</v>
      </c>
      <c r="Q467" s="6" t="s">
        <v>989</v>
      </c>
      <c r="R467" s="32" t="str">
        <f>LEFT(Table2[[#This Row],[Full Name2]], 3)</f>
        <v>Mel</v>
      </c>
      <c r="S467" s="7" t="str">
        <f>RIGHT(Table2[[#This Row],[Full Name2]],3)</f>
        <v>hen</v>
      </c>
      <c r="T467" s="7" t="str">
        <f>MID(Table2[[#This Row],[Full Name2]],3,3)</f>
        <v>lin</v>
      </c>
      <c r="U467" s="7" t="str">
        <f>CONCATENATE(Table2[[#This Row],[Full Name2]]," - ",Table2[[#This Row],[Department]])</f>
        <v>Melinda Cohen - Men</v>
      </c>
      <c r="V467" s="7" t="str">
        <f>_xlfn.TEXTJOIN(",",TRUE,Table2[[#This Row],[LEFT]],Table2[[#This Row],[MID]],Table2[[#This Row],[RIGHT]])</f>
        <v>Mel,lin,hen</v>
      </c>
      <c r="W467" s="7" t="str">
        <f>UPPER(Table2[[#This Row],[MID]])</f>
        <v>LIN</v>
      </c>
      <c r="X467" s="7" t="str">
        <f>LOWER(Table2[[#This Row],[Full Name2]])</f>
        <v>melinda cohen</v>
      </c>
      <c r="Y467" s="7" t="str">
        <f>PROPER(Table2[[#This Row],[LOWER]])</f>
        <v>Melinda Cohen</v>
      </c>
      <c r="Z467" s="7" t="str">
        <f>TRIM(Table2[[#This Row],[City]])</f>
        <v>Asyut</v>
      </c>
      <c r="AA467" s="8">
        <f>LEN(Table2[[#This Row],[PROPER]])</f>
        <v>13</v>
      </c>
      <c r="AB467" s="5">
        <f t="shared" ca="1" si="21"/>
        <v>45776</v>
      </c>
      <c r="AC467" s="5">
        <f t="shared" si="22"/>
        <v>45653</v>
      </c>
      <c r="AD467" s="25">
        <f t="shared" ca="1" si="23"/>
        <v>45776.278505671296</v>
      </c>
      <c r="AE467" s="26">
        <f>EOMONTH(Table2[[#This Row],[Date]],1)</f>
        <v>45688</v>
      </c>
      <c r="AF467" s="11">
        <f>DATEDIF(Table2[[#This Row],[Date]],Table2[[#This Row],[EOMONTH]], "d")</f>
        <v>35</v>
      </c>
      <c r="AH467">
        <v>27</v>
      </c>
      <c r="AI467">
        <v>12</v>
      </c>
      <c r="AJ467">
        <v>2024</v>
      </c>
    </row>
    <row r="468" spans="1:36" ht="33.75" customHeight="1" x14ac:dyDescent="0.3">
      <c r="A468" s="17" t="s">
        <v>990</v>
      </c>
      <c r="B468" s="26">
        <v>45452</v>
      </c>
      <c r="C468" s="5" t="s">
        <v>1</v>
      </c>
      <c r="D468" s="6" t="s">
        <v>991</v>
      </c>
      <c r="E468" s="7">
        <v>53</v>
      </c>
      <c r="F468" s="7" t="s">
        <v>29</v>
      </c>
      <c r="G468" s="7" t="s">
        <v>64</v>
      </c>
      <c r="H468" s="7" t="s">
        <v>31</v>
      </c>
      <c r="I468" s="7" t="str">
        <f>VLOOKUP(Table2[[#This Row],[Product]],Table4[#All],2,0)</f>
        <v>Winter Wear</v>
      </c>
      <c r="J468" s="7">
        <v>1</v>
      </c>
      <c r="K468" s="7">
        <v>475</v>
      </c>
      <c r="L468" s="7">
        <v>0.15</v>
      </c>
      <c r="M468" s="7" t="s">
        <v>33</v>
      </c>
      <c r="N468" s="8" t="s">
        <v>40</v>
      </c>
      <c r="O468" s="4" t="str">
        <f>HLOOKUP(Table2[[#This Row],[Product]],lookUp!$A$20:$K$21,2,0)</f>
        <v>Winter Wear</v>
      </c>
      <c r="P468" s="8" t="str">
        <f>_xlfn.XLOOKUP(Table2[[#This Row],[Product]],Table4[Product],Table4[Category])</f>
        <v>Winter Wear</v>
      </c>
      <c r="Q468" s="6" t="s">
        <v>991</v>
      </c>
      <c r="R468" s="32" t="str">
        <f>LEFT(Table2[[#This Row],[Full Name2]], 3)</f>
        <v>Bet</v>
      </c>
      <c r="S468" s="7" t="str">
        <f>RIGHT(Table2[[#This Row],[Full Name2]],3)</f>
        <v>obb</v>
      </c>
      <c r="T468" s="7" t="str">
        <f>MID(Table2[[#This Row],[Full Name2]],3,3)</f>
        <v>tha</v>
      </c>
      <c r="U468" s="7" t="str">
        <f>CONCATENATE(Table2[[#This Row],[Full Name2]]," - ",Table2[[#This Row],[Department]])</f>
        <v>Bethany Cobb - Women</v>
      </c>
      <c r="V468" s="7" t="str">
        <f>_xlfn.TEXTJOIN(",",TRUE,Table2[[#This Row],[LEFT]],Table2[[#This Row],[MID]],Table2[[#This Row],[RIGHT]])</f>
        <v>Bet,tha,obb</v>
      </c>
      <c r="W468" s="7" t="str">
        <f>UPPER(Table2[[#This Row],[MID]])</f>
        <v>THA</v>
      </c>
      <c r="X468" s="7" t="str">
        <f>LOWER(Table2[[#This Row],[Full Name2]])</f>
        <v>bethany cobb</v>
      </c>
      <c r="Y468" s="7" t="str">
        <f>PROPER(Table2[[#This Row],[LOWER]])</f>
        <v>Bethany Cobb</v>
      </c>
      <c r="Z468" s="7" t="str">
        <f>TRIM(Table2[[#This Row],[City]])</f>
        <v>Cairo</v>
      </c>
      <c r="AA468" s="8">
        <f>LEN(Table2[[#This Row],[PROPER]])</f>
        <v>12</v>
      </c>
      <c r="AB468" s="5">
        <f t="shared" ca="1" si="21"/>
        <v>45776</v>
      </c>
      <c r="AC468" s="5">
        <f t="shared" si="22"/>
        <v>45452</v>
      </c>
      <c r="AD468" s="25">
        <f t="shared" ca="1" si="23"/>
        <v>45776.278505671296</v>
      </c>
      <c r="AE468" s="26">
        <f>EOMONTH(Table2[[#This Row],[Date]],1)</f>
        <v>45504</v>
      </c>
      <c r="AF468" s="11">
        <f>DATEDIF(Table2[[#This Row],[Date]],Table2[[#This Row],[EOMONTH]], "d")</f>
        <v>52</v>
      </c>
      <c r="AH468">
        <v>9</v>
      </c>
      <c r="AI468">
        <v>6</v>
      </c>
      <c r="AJ468">
        <v>2024</v>
      </c>
    </row>
    <row r="469" spans="1:36" ht="33.75" customHeight="1" x14ac:dyDescent="0.3">
      <c r="A469" s="17" t="s">
        <v>992</v>
      </c>
      <c r="B469" s="26">
        <v>45457</v>
      </c>
      <c r="C469" s="5" t="s">
        <v>0</v>
      </c>
      <c r="D469" s="6" t="s">
        <v>993</v>
      </c>
      <c r="E469" s="7">
        <v>55</v>
      </c>
      <c r="F469" s="7" t="s">
        <v>29</v>
      </c>
      <c r="G469" s="7" t="s">
        <v>73</v>
      </c>
      <c r="H469" s="7" t="s">
        <v>84</v>
      </c>
      <c r="I469" s="7" t="str">
        <f>VLOOKUP(Table2[[#This Row],[Product]],Table4[#All],2,0)</f>
        <v>Fashion Accessories</v>
      </c>
      <c r="J469" s="7">
        <v>4</v>
      </c>
      <c r="K469" s="7">
        <v>341</v>
      </c>
      <c r="L469" s="7">
        <v>0.15</v>
      </c>
      <c r="M469" s="7" t="s">
        <v>33</v>
      </c>
      <c r="N469" s="8" t="s">
        <v>40</v>
      </c>
      <c r="O469" s="4" t="str">
        <f>HLOOKUP(Table2[[#This Row],[Product]],lookUp!$A$20:$K$21,2,0)</f>
        <v>Fashion Accessories</v>
      </c>
      <c r="P469" s="8" t="str">
        <f>_xlfn.XLOOKUP(Table2[[#This Row],[Product]],Table4[Product],Table4[Category])</f>
        <v>Fashion Accessories</v>
      </c>
      <c r="Q469" s="6" t="s">
        <v>993</v>
      </c>
      <c r="R469" s="32" t="str">
        <f>LEFT(Table2[[#This Row],[Full Name2]], 3)</f>
        <v>Cra</v>
      </c>
      <c r="S469" s="7" t="str">
        <f>RIGHT(Table2[[#This Row],[Full Name2]],3)</f>
        <v>dox</v>
      </c>
      <c r="T469" s="7" t="str">
        <f>MID(Table2[[#This Row],[Full Name2]],3,3)</f>
        <v>aig</v>
      </c>
      <c r="U469" s="7" t="str">
        <f>CONCATENATE(Table2[[#This Row],[Full Name2]]," - ",Table2[[#This Row],[Department]])</f>
        <v>Craig Maddox - Women</v>
      </c>
      <c r="V469" s="7" t="str">
        <f>_xlfn.TEXTJOIN(",",TRUE,Table2[[#This Row],[LEFT]],Table2[[#This Row],[MID]],Table2[[#This Row],[RIGHT]])</f>
        <v>Cra,aig,dox</v>
      </c>
      <c r="W469" s="7" t="str">
        <f>UPPER(Table2[[#This Row],[MID]])</f>
        <v>AIG</v>
      </c>
      <c r="X469" s="7" t="str">
        <f>LOWER(Table2[[#This Row],[Full Name2]])</f>
        <v>craig maddox</v>
      </c>
      <c r="Y469" s="7" t="str">
        <f>PROPER(Table2[[#This Row],[LOWER]])</f>
        <v>Craig Maddox</v>
      </c>
      <c r="Z469" s="7" t="str">
        <f>TRIM(Table2[[#This Row],[City]])</f>
        <v>Tanta</v>
      </c>
      <c r="AA469" s="8">
        <f>LEN(Table2[[#This Row],[PROPER]])</f>
        <v>12</v>
      </c>
      <c r="AB469" s="5">
        <f t="shared" ca="1" si="21"/>
        <v>45776</v>
      </c>
      <c r="AC469" s="5">
        <f t="shared" si="22"/>
        <v>45457</v>
      </c>
      <c r="AD469" s="25">
        <f t="shared" ca="1" si="23"/>
        <v>45776.278505671296</v>
      </c>
      <c r="AE469" s="26">
        <f>EOMONTH(Table2[[#This Row],[Date]],1)</f>
        <v>45504</v>
      </c>
      <c r="AF469" s="11">
        <f>DATEDIF(Table2[[#This Row],[Date]],Table2[[#This Row],[EOMONTH]], "d")</f>
        <v>47</v>
      </c>
      <c r="AH469">
        <v>14</v>
      </c>
      <c r="AI469">
        <v>6</v>
      </c>
      <c r="AJ469">
        <v>2024</v>
      </c>
    </row>
    <row r="470" spans="1:36" ht="33.75" customHeight="1" x14ac:dyDescent="0.3">
      <c r="A470" s="17" t="s">
        <v>994</v>
      </c>
      <c r="B470" s="26">
        <v>45391</v>
      </c>
      <c r="C470" s="5" t="s">
        <v>2</v>
      </c>
      <c r="D470" s="6" t="s">
        <v>995</v>
      </c>
      <c r="E470" s="7">
        <v>21</v>
      </c>
      <c r="F470" s="7" t="s">
        <v>29</v>
      </c>
      <c r="G470" s="7" t="s">
        <v>37</v>
      </c>
      <c r="H470" s="7" t="s">
        <v>61</v>
      </c>
      <c r="I470" s="7" t="str">
        <f>VLOOKUP(Table2[[#This Row],[Product]],Table4[#All],2,0)</f>
        <v>Casual Wear</v>
      </c>
      <c r="J470" s="7">
        <v>2</v>
      </c>
      <c r="K470" s="7">
        <v>792</v>
      </c>
      <c r="L470" s="7">
        <v>0.05</v>
      </c>
      <c r="M470" s="7" t="s">
        <v>47</v>
      </c>
      <c r="N470" s="8" t="s">
        <v>34</v>
      </c>
      <c r="O470" s="4" t="str">
        <f>HLOOKUP(Table2[[#This Row],[Product]],lookUp!$A$20:$K$21,2,0)</f>
        <v>Casual Wear</v>
      </c>
      <c r="P470" s="8" t="str">
        <f>_xlfn.XLOOKUP(Table2[[#This Row],[Product]],Table4[Product],Table4[Category])</f>
        <v>Casual Wear</v>
      </c>
      <c r="Q470" s="6" t="s">
        <v>995</v>
      </c>
      <c r="R470" s="32" t="str">
        <f>LEFT(Table2[[#This Row],[Full Name2]], 3)</f>
        <v>Ste</v>
      </c>
      <c r="S470" s="7" t="str">
        <f>RIGHT(Table2[[#This Row],[Full Name2]],3)</f>
        <v>zco</v>
      </c>
      <c r="T470" s="7" t="str">
        <f>MID(Table2[[#This Row],[Full Name2]],3,3)</f>
        <v>eph</v>
      </c>
      <c r="U470" s="7" t="str">
        <f>CONCATENATE(Table2[[#This Row],[Full Name2]]," - ",Table2[[#This Row],[Department]])</f>
        <v>Stephen Orozco - Men</v>
      </c>
      <c r="V470" s="7" t="str">
        <f>_xlfn.TEXTJOIN(",",TRUE,Table2[[#This Row],[LEFT]],Table2[[#This Row],[MID]],Table2[[#This Row],[RIGHT]])</f>
        <v>Ste,eph,zco</v>
      </c>
      <c r="W470" s="7" t="str">
        <f>UPPER(Table2[[#This Row],[MID]])</f>
        <v>EPH</v>
      </c>
      <c r="X470" s="7" t="str">
        <f>LOWER(Table2[[#This Row],[Full Name2]])</f>
        <v>stephen orozco</v>
      </c>
      <c r="Y470" s="7" t="str">
        <f>PROPER(Table2[[#This Row],[LOWER]])</f>
        <v>Stephen Orozco</v>
      </c>
      <c r="Z470" s="7" t="str">
        <f>TRIM(Table2[[#This Row],[City]])</f>
        <v>Hurghada</v>
      </c>
      <c r="AA470" s="8">
        <f>LEN(Table2[[#This Row],[PROPER]])</f>
        <v>14</v>
      </c>
      <c r="AB470" s="5">
        <f t="shared" ca="1" si="21"/>
        <v>45776</v>
      </c>
      <c r="AC470" s="5">
        <f t="shared" si="22"/>
        <v>45391</v>
      </c>
      <c r="AD470" s="25">
        <f t="shared" ca="1" si="23"/>
        <v>45776.278505671296</v>
      </c>
      <c r="AE470" s="26">
        <f>EOMONTH(Table2[[#This Row],[Date]],1)</f>
        <v>45443</v>
      </c>
      <c r="AF470" s="11">
        <f>DATEDIF(Table2[[#This Row],[Date]],Table2[[#This Row],[EOMONTH]], "d")</f>
        <v>52</v>
      </c>
      <c r="AH470">
        <v>9</v>
      </c>
      <c r="AI470">
        <v>4</v>
      </c>
      <c r="AJ470">
        <v>2024</v>
      </c>
    </row>
    <row r="471" spans="1:36" ht="33.75" customHeight="1" x14ac:dyDescent="0.3">
      <c r="A471" s="17" t="s">
        <v>996</v>
      </c>
      <c r="B471" s="26">
        <v>45390</v>
      </c>
      <c r="C471" s="5" t="s">
        <v>4</v>
      </c>
      <c r="D471" s="6" t="s">
        <v>997</v>
      </c>
      <c r="E471" s="7">
        <v>38</v>
      </c>
      <c r="F471" s="7" t="s">
        <v>29</v>
      </c>
      <c r="G471" s="7" t="s">
        <v>30</v>
      </c>
      <c r="H471" s="7" t="s">
        <v>100</v>
      </c>
      <c r="I471" s="7" t="str">
        <f>VLOOKUP(Table2[[#This Row],[Product]],Table4[#All],2,0)</f>
        <v>Formal Wear</v>
      </c>
      <c r="J471" s="7">
        <v>1</v>
      </c>
      <c r="K471" s="7">
        <v>1000</v>
      </c>
      <c r="L471" s="7">
        <v>0.2</v>
      </c>
      <c r="M471" s="7" t="s">
        <v>33</v>
      </c>
      <c r="N471" s="8" t="s">
        <v>34</v>
      </c>
      <c r="O471" s="4" t="str">
        <f>HLOOKUP(Table2[[#This Row],[Product]],lookUp!$A$20:$K$21,2,0)</f>
        <v>Formal Wear</v>
      </c>
      <c r="P471" s="8" t="str">
        <f>_xlfn.XLOOKUP(Table2[[#This Row],[Product]],Table4[Product],Table4[Category])</f>
        <v>Formal Wear</v>
      </c>
      <c r="Q471" s="6" t="s">
        <v>997</v>
      </c>
      <c r="R471" s="32" t="str">
        <f>LEFT(Table2[[#This Row],[Full Name2]], 3)</f>
        <v>Car</v>
      </c>
      <c r="S471" s="7" t="str">
        <f>RIGHT(Table2[[#This Row],[Full Name2]],3)</f>
        <v>yen</v>
      </c>
      <c r="T471" s="7" t="str">
        <f>MID(Table2[[#This Row],[Full Name2]],3,3)</f>
        <v>rol</v>
      </c>
      <c r="U471" s="7" t="str">
        <f>CONCATENATE(Table2[[#This Row],[Full Name2]]," - ",Table2[[#This Row],[Department]])</f>
        <v>Carol Nguyen - Men</v>
      </c>
      <c r="V471" s="7" t="str">
        <f>_xlfn.TEXTJOIN(",",TRUE,Table2[[#This Row],[LEFT]],Table2[[#This Row],[MID]],Table2[[#This Row],[RIGHT]])</f>
        <v>Car,rol,yen</v>
      </c>
      <c r="W471" s="7" t="str">
        <f>UPPER(Table2[[#This Row],[MID]])</f>
        <v>ROL</v>
      </c>
      <c r="X471" s="7" t="str">
        <f>LOWER(Table2[[#This Row],[Full Name2]])</f>
        <v>carol nguyen</v>
      </c>
      <c r="Y471" s="7" t="str">
        <f>PROPER(Table2[[#This Row],[LOWER]])</f>
        <v>Carol Nguyen</v>
      </c>
      <c r="Z471" s="7" t="str">
        <f>TRIM(Table2[[#This Row],[City]])</f>
        <v>Mansoura</v>
      </c>
      <c r="AA471" s="8">
        <f>LEN(Table2[[#This Row],[PROPER]])</f>
        <v>12</v>
      </c>
      <c r="AB471" s="5">
        <f t="shared" ca="1" si="21"/>
        <v>45776</v>
      </c>
      <c r="AC471" s="5">
        <f t="shared" si="22"/>
        <v>45390</v>
      </c>
      <c r="AD471" s="25">
        <f t="shared" ca="1" si="23"/>
        <v>45776.278505671296</v>
      </c>
      <c r="AE471" s="26">
        <f>EOMONTH(Table2[[#This Row],[Date]],1)</f>
        <v>45443</v>
      </c>
      <c r="AF471" s="11">
        <f>DATEDIF(Table2[[#This Row],[Date]],Table2[[#This Row],[EOMONTH]], "d")</f>
        <v>53</v>
      </c>
      <c r="AH471">
        <v>8</v>
      </c>
      <c r="AI471">
        <v>4</v>
      </c>
      <c r="AJ471">
        <v>2024</v>
      </c>
    </row>
    <row r="472" spans="1:36" ht="33.75" customHeight="1" x14ac:dyDescent="0.3">
      <c r="A472" s="17" t="s">
        <v>998</v>
      </c>
      <c r="B472" s="26">
        <v>45703</v>
      </c>
      <c r="C472" s="5" t="s">
        <v>5</v>
      </c>
      <c r="D472" s="6" t="s">
        <v>999</v>
      </c>
      <c r="E472" s="7">
        <v>48</v>
      </c>
      <c r="F472" s="7" t="s">
        <v>29</v>
      </c>
      <c r="G472" s="7" t="s">
        <v>37</v>
      </c>
      <c r="H472" s="7" t="s">
        <v>84</v>
      </c>
      <c r="I472" s="7" t="str">
        <f>VLOOKUP(Table2[[#This Row],[Product]],Table4[#All],2,0)</f>
        <v>Fashion Accessories</v>
      </c>
      <c r="J472" s="7">
        <v>1</v>
      </c>
      <c r="K472" s="7">
        <v>777</v>
      </c>
      <c r="L472" s="7">
        <v>0</v>
      </c>
      <c r="M472" s="7" t="s">
        <v>47</v>
      </c>
      <c r="N472" s="8" t="s">
        <v>48</v>
      </c>
      <c r="O472" s="4" t="str">
        <f>HLOOKUP(Table2[[#This Row],[Product]],lookUp!$A$20:$K$21,2,0)</f>
        <v>Fashion Accessories</v>
      </c>
      <c r="P472" s="8" t="str">
        <f>_xlfn.XLOOKUP(Table2[[#This Row],[Product]],Table4[Product],Table4[Category])</f>
        <v>Fashion Accessories</v>
      </c>
      <c r="Q472" s="6" t="s">
        <v>999</v>
      </c>
      <c r="R472" s="32" t="str">
        <f>LEFT(Table2[[#This Row],[Full Name2]], 3)</f>
        <v>Bri</v>
      </c>
      <c r="S472" s="7" t="str">
        <f>RIGHT(Table2[[#This Row],[Full Name2]],3)</f>
        <v>lly</v>
      </c>
      <c r="T472" s="7" t="str">
        <f>MID(Table2[[#This Row],[Full Name2]],3,3)</f>
        <v>ian</v>
      </c>
      <c r="U472" s="7" t="str">
        <f>CONCATENATE(Table2[[#This Row],[Full Name2]]," - ",Table2[[#This Row],[Department]])</f>
        <v>Brian Kelly - Kids</v>
      </c>
      <c r="V472" s="7" t="str">
        <f>_xlfn.TEXTJOIN(",",TRUE,Table2[[#This Row],[LEFT]],Table2[[#This Row],[MID]],Table2[[#This Row],[RIGHT]])</f>
        <v>Bri,ian,lly</v>
      </c>
      <c r="W472" s="7" t="str">
        <f>UPPER(Table2[[#This Row],[MID]])</f>
        <v>IAN</v>
      </c>
      <c r="X472" s="7" t="str">
        <f>LOWER(Table2[[#This Row],[Full Name2]])</f>
        <v>brian kelly</v>
      </c>
      <c r="Y472" s="7" t="str">
        <f>PROPER(Table2[[#This Row],[LOWER]])</f>
        <v>Brian Kelly</v>
      </c>
      <c r="Z472" s="7" t="str">
        <f>TRIM(Table2[[#This Row],[City]])</f>
        <v>Hurghada</v>
      </c>
      <c r="AA472" s="8">
        <f>LEN(Table2[[#This Row],[PROPER]])</f>
        <v>11</v>
      </c>
      <c r="AB472" s="5">
        <f t="shared" ca="1" si="21"/>
        <v>45776</v>
      </c>
      <c r="AC472" s="5">
        <f t="shared" si="22"/>
        <v>45703</v>
      </c>
      <c r="AD472" s="25">
        <f t="shared" ca="1" si="23"/>
        <v>45776.278505671296</v>
      </c>
      <c r="AE472" s="26">
        <f>EOMONTH(Table2[[#This Row],[Date]],1)</f>
        <v>45747</v>
      </c>
      <c r="AF472" s="11">
        <f>DATEDIF(Table2[[#This Row],[Date]],Table2[[#This Row],[EOMONTH]], "d")</f>
        <v>44</v>
      </c>
      <c r="AH472">
        <v>15</v>
      </c>
      <c r="AI472">
        <v>2</v>
      </c>
      <c r="AJ472">
        <v>2025</v>
      </c>
    </row>
    <row r="473" spans="1:36" ht="33.75" customHeight="1" x14ac:dyDescent="0.3">
      <c r="A473" s="17" t="s">
        <v>1000</v>
      </c>
      <c r="B473" s="26">
        <v>45567</v>
      </c>
      <c r="C473" s="5" t="s">
        <v>3</v>
      </c>
      <c r="D473" s="6" t="s">
        <v>1001</v>
      </c>
      <c r="E473" s="7">
        <v>44</v>
      </c>
      <c r="F473" s="7" t="s">
        <v>29</v>
      </c>
      <c r="G473" s="7" t="s">
        <v>37</v>
      </c>
      <c r="H473" s="7" t="s">
        <v>84</v>
      </c>
      <c r="I473" s="7" t="str">
        <f>VLOOKUP(Table2[[#This Row],[Product]],Table4[#All],2,0)</f>
        <v>Fashion Accessories</v>
      </c>
      <c r="J473" s="7">
        <v>2</v>
      </c>
      <c r="K473" s="7">
        <v>858</v>
      </c>
      <c r="L473" s="7">
        <v>0.1</v>
      </c>
      <c r="M473" s="7" t="s">
        <v>47</v>
      </c>
      <c r="N473" s="8" t="s">
        <v>40</v>
      </c>
      <c r="O473" s="4" t="str">
        <f>HLOOKUP(Table2[[#This Row],[Product]],lookUp!$A$20:$K$21,2,0)</f>
        <v>Fashion Accessories</v>
      </c>
      <c r="P473" s="8" t="str">
        <f>_xlfn.XLOOKUP(Table2[[#This Row],[Product]],Table4[Product],Table4[Category])</f>
        <v>Fashion Accessories</v>
      </c>
      <c r="Q473" s="6" t="s">
        <v>1001</v>
      </c>
      <c r="R473" s="32" t="str">
        <f>LEFT(Table2[[#This Row],[Full Name2]], 3)</f>
        <v>Meg</v>
      </c>
      <c r="S473" s="7" t="str">
        <f>RIGHT(Table2[[#This Row],[Full Name2]],3)</f>
        <v>ith</v>
      </c>
      <c r="T473" s="7" t="str">
        <f>MID(Table2[[#This Row],[Full Name2]],3,3)</f>
        <v>gan</v>
      </c>
      <c r="U473" s="7" t="str">
        <f>CONCATENATE(Table2[[#This Row],[Full Name2]]," - ",Table2[[#This Row],[Department]])</f>
        <v>Megan Smith - Women</v>
      </c>
      <c r="V473" s="7" t="str">
        <f>_xlfn.TEXTJOIN(",",TRUE,Table2[[#This Row],[LEFT]],Table2[[#This Row],[MID]],Table2[[#This Row],[RIGHT]])</f>
        <v>Meg,gan,ith</v>
      </c>
      <c r="W473" s="7" t="str">
        <f>UPPER(Table2[[#This Row],[MID]])</f>
        <v>GAN</v>
      </c>
      <c r="X473" s="7" t="str">
        <f>LOWER(Table2[[#This Row],[Full Name2]])</f>
        <v>megan smith</v>
      </c>
      <c r="Y473" s="7" t="str">
        <f>PROPER(Table2[[#This Row],[LOWER]])</f>
        <v>Megan Smith</v>
      </c>
      <c r="Z473" s="7" t="str">
        <f>TRIM(Table2[[#This Row],[City]])</f>
        <v>Hurghada</v>
      </c>
      <c r="AA473" s="8">
        <f>LEN(Table2[[#This Row],[PROPER]])</f>
        <v>11</v>
      </c>
      <c r="AB473" s="5">
        <f t="shared" ca="1" si="21"/>
        <v>45776</v>
      </c>
      <c r="AC473" s="5">
        <f t="shared" si="22"/>
        <v>45567</v>
      </c>
      <c r="AD473" s="25">
        <f t="shared" ca="1" si="23"/>
        <v>45776.278505671296</v>
      </c>
      <c r="AE473" s="26">
        <f>EOMONTH(Table2[[#This Row],[Date]],1)</f>
        <v>45626</v>
      </c>
      <c r="AF473" s="11">
        <f>DATEDIF(Table2[[#This Row],[Date]],Table2[[#This Row],[EOMONTH]], "d")</f>
        <v>59</v>
      </c>
      <c r="AH473">
        <v>2</v>
      </c>
      <c r="AI473">
        <v>10</v>
      </c>
      <c r="AJ473">
        <v>2024</v>
      </c>
    </row>
    <row r="474" spans="1:36" ht="33.75" customHeight="1" x14ac:dyDescent="0.3">
      <c r="A474" s="17" t="s">
        <v>1002</v>
      </c>
      <c r="B474" s="26">
        <v>45669</v>
      </c>
      <c r="C474" s="5" t="s">
        <v>1</v>
      </c>
      <c r="D474" s="6" t="s">
        <v>1003</v>
      </c>
      <c r="E474" s="7">
        <v>36</v>
      </c>
      <c r="F474" s="7" t="s">
        <v>43</v>
      </c>
      <c r="G474" s="7" t="s">
        <v>81</v>
      </c>
      <c r="H474" s="7" t="s">
        <v>65</v>
      </c>
      <c r="I474" s="7" t="str">
        <f>VLOOKUP(Table2[[#This Row],[Product]],Table4[#All],2,0)</f>
        <v>Sportswear</v>
      </c>
      <c r="J474" s="7">
        <v>1</v>
      </c>
      <c r="K474" s="7">
        <v>845</v>
      </c>
      <c r="L474" s="7">
        <v>0.1</v>
      </c>
      <c r="M474" s="7" t="s">
        <v>47</v>
      </c>
      <c r="N474" s="8" t="s">
        <v>48</v>
      </c>
      <c r="O474" s="4" t="str">
        <f>HLOOKUP(Table2[[#This Row],[Product]],lookUp!$A$20:$K$21,2,0)</f>
        <v>Sportswear</v>
      </c>
      <c r="P474" s="8" t="str">
        <f>_xlfn.XLOOKUP(Table2[[#This Row],[Product]],Table4[Product],Table4[Category])</f>
        <v>Sportswear</v>
      </c>
      <c r="Q474" s="6" t="s">
        <v>1003</v>
      </c>
      <c r="R474" s="32" t="str">
        <f>LEFT(Table2[[#This Row],[Full Name2]], 3)</f>
        <v>Dan</v>
      </c>
      <c r="S474" s="7" t="str">
        <f>RIGHT(Table2[[#This Row],[Full Name2]],3)</f>
        <v>ton</v>
      </c>
      <c r="T474" s="7" t="str">
        <f>MID(Table2[[#This Row],[Full Name2]],3,3)</f>
        <v>nie</v>
      </c>
      <c r="U474" s="7" t="str">
        <f>CONCATENATE(Table2[[#This Row],[Full Name2]]," - ",Table2[[#This Row],[Department]])</f>
        <v>Daniel Johnston - Kids</v>
      </c>
      <c r="V474" s="7" t="str">
        <f>_xlfn.TEXTJOIN(",",TRUE,Table2[[#This Row],[LEFT]],Table2[[#This Row],[MID]],Table2[[#This Row],[RIGHT]])</f>
        <v>Dan,nie,ton</v>
      </c>
      <c r="W474" s="7" t="str">
        <f>UPPER(Table2[[#This Row],[MID]])</f>
        <v>NIE</v>
      </c>
      <c r="X474" s="7" t="str">
        <f>LOWER(Table2[[#This Row],[Full Name2]])</f>
        <v>daniel johnston</v>
      </c>
      <c r="Y474" s="7" t="str">
        <f>PROPER(Table2[[#This Row],[LOWER]])</f>
        <v>Daniel Johnston</v>
      </c>
      <c r="Z474" s="7" t="str">
        <f>TRIM(Table2[[#This Row],[City]])</f>
        <v>Asyut</v>
      </c>
      <c r="AA474" s="8">
        <f>LEN(Table2[[#This Row],[PROPER]])</f>
        <v>15</v>
      </c>
      <c r="AB474" s="5">
        <f t="shared" ca="1" si="21"/>
        <v>45776</v>
      </c>
      <c r="AC474" s="5">
        <f t="shared" si="22"/>
        <v>45669</v>
      </c>
      <c r="AD474" s="25">
        <f t="shared" ca="1" si="23"/>
        <v>45776.278505671296</v>
      </c>
      <c r="AE474" s="26">
        <f>EOMONTH(Table2[[#This Row],[Date]],1)</f>
        <v>45716</v>
      </c>
      <c r="AF474" s="11">
        <f>DATEDIF(Table2[[#This Row],[Date]],Table2[[#This Row],[EOMONTH]], "d")</f>
        <v>47</v>
      </c>
      <c r="AH474">
        <v>12</v>
      </c>
      <c r="AI474">
        <v>1</v>
      </c>
      <c r="AJ474">
        <v>2025</v>
      </c>
    </row>
    <row r="475" spans="1:36" ht="33.75" customHeight="1" x14ac:dyDescent="0.3">
      <c r="A475" s="17" t="s">
        <v>1004</v>
      </c>
      <c r="B475" s="26">
        <v>45394</v>
      </c>
      <c r="C475" s="5" t="s">
        <v>0</v>
      </c>
      <c r="D475" s="6" t="s">
        <v>1005</v>
      </c>
      <c r="E475" s="7">
        <v>24</v>
      </c>
      <c r="F475" s="7" t="s">
        <v>29</v>
      </c>
      <c r="G475" s="7" t="s">
        <v>103</v>
      </c>
      <c r="H475" s="7" t="s">
        <v>61</v>
      </c>
      <c r="I475" s="7" t="str">
        <f>VLOOKUP(Table2[[#This Row],[Product]],Table4[#All],2,0)</f>
        <v>Casual Wear</v>
      </c>
      <c r="J475" s="7">
        <v>1</v>
      </c>
      <c r="K475" s="7">
        <v>577</v>
      </c>
      <c r="L475" s="7">
        <v>0.2</v>
      </c>
      <c r="M475" s="7" t="s">
        <v>57</v>
      </c>
      <c r="N475" s="8" t="s">
        <v>40</v>
      </c>
      <c r="O475" s="4" t="str">
        <f>HLOOKUP(Table2[[#This Row],[Product]],lookUp!$A$20:$K$21,2,0)</f>
        <v>Casual Wear</v>
      </c>
      <c r="P475" s="8" t="str">
        <f>_xlfn.XLOOKUP(Table2[[#This Row],[Product]],Table4[Product],Table4[Category])</f>
        <v>Casual Wear</v>
      </c>
      <c r="Q475" s="6" t="s">
        <v>1005</v>
      </c>
      <c r="R475" s="32" t="str">
        <f>LEFT(Table2[[#This Row],[Full Name2]], 3)</f>
        <v>Ray</v>
      </c>
      <c r="S475" s="7" t="str">
        <f>RIGHT(Table2[[#This Row],[Full Name2]],3)</f>
        <v>ias</v>
      </c>
      <c r="T475" s="7" t="str">
        <f>MID(Table2[[#This Row],[Full Name2]],3,3)</f>
        <v>ymo</v>
      </c>
      <c r="U475" s="7" t="str">
        <f>CONCATENATE(Table2[[#This Row],[Full Name2]]," - ",Table2[[#This Row],[Department]])</f>
        <v>Raymond Macias - Women</v>
      </c>
      <c r="V475" s="7" t="str">
        <f>_xlfn.TEXTJOIN(",",TRUE,Table2[[#This Row],[LEFT]],Table2[[#This Row],[MID]],Table2[[#This Row],[RIGHT]])</f>
        <v>Ray,ymo,ias</v>
      </c>
      <c r="W475" s="7" t="str">
        <f>UPPER(Table2[[#This Row],[MID]])</f>
        <v>YMO</v>
      </c>
      <c r="X475" s="7" t="str">
        <f>LOWER(Table2[[#This Row],[Full Name2]])</f>
        <v>raymond macias</v>
      </c>
      <c r="Y475" s="7" t="str">
        <f>PROPER(Table2[[#This Row],[LOWER]])</f>
        <v>Raymond Macias</v>
      </c>
      <c r="Z475" s="7" t="str">
        <f>TRIM(Table2[[#This Row],[City]])</f>
        <v>Sharm El-Sheikh</v>
      </c>
      <c r="AA475" s="8">
        <f>LEN(Table2[[#This Row],[PROPER]])</f>
        <v>14</v>
      </c>
      <c r="AB475" s="5">
        <f t="shared" ca="1" si="21"/>
        <v>45776</v>
      </c>
      <c r="AC475" s="5">
        <f t="shared" si="22"/>
        <v>45394</v>
      </c>
      <c r="AD475" s="25">
        <f t="shared" ca="1" si="23"/>
        <v>45776.278505671296</v>
      </c>
      <c r="AE475" s="26">
        <f>EOMONTH(Table2[[#This Row],[Date]],1)</f>
        <v>45443</v>
      </c>
      <c r="AF475" s="11">
        <f>DATEDIF(Table2[[#This Row],[Date]],Table2[[#This Row],[EOMONTH]], "d")</f>
        <v>49</v>
      </c>
      <c r="AH475">
        <v>12</v>
      </c>
      <c r="AI475">
        <v>4</v>
      </c>
      <c r="AJ475">
        <v>2024</v>
      </c>
    </row>
    <row r="476" spans="1:36" ht="33.75" customHeight="1" x14ac:dyDescent="0.3">
      <c r="A476" s="17" t="s">
        <v>1006</v>
      </c>
      <c r="B476" s="26">
        <v>45556</v>
      </c>
      <c r="C476" s="5" t="s">
        <v>5</v>
      </c>
      <c r="D476" s="6" t="s">
        <v>1007</v>
      </c>
      <c r="E476" s="7">
        <v>56</v>
      </c>
      <c r="F476" s="7" t="s">
        <v>29</v>
      </c>
      <c r="G476" s="7" t="s">
        <v>106</v>
      </c>
      <c r="H476" s="7" t="s">
        <v>55</v>
      </c>
      <c r="I476" s="7" t="str">
        <f>VLOOKUP(Table2[[#This Row],[Product]],Table4[#All],2,0)</f>
        <v>Summer Wear</v>
      </c>
      <c r="J476" s="7">
        <v>3</v>
      </c>
      <c r="K476" s="7">
        <v>943</v>
      </c>
      <c r="L476" s="7">
        <v>0</v>
      </c>
      <c r="M476" s="7" t="s">
        <v>33</v>
      </c>
      <c r="N476" s="8" t="s">
        <v>40</v>
      </c>
      <c r="O476" s="4" t="str">
        <f>HLOOKUP(Table2[[#This Row],[Product]],lookUp!$A$20:$K$21,2,0)</f>
        <v>Summer Wear</v>
      </c>
      <c r="P476" s="8" t="str">
        <f>_xlfn.XLOOKUP(Table2[[#This Row],[Product]],Table4[Product],Table4[Category])</f>
        <v>Summer Wear</v>
      </c>
      <c r="Q476" s="6" t="s">
        <v>1007</v>
      </c>
      <c r="R476" s="32" t="str">
        <f>LEFT(Table2[[#This Row],[Full Name2]], 3)</f>
        <v>Ric</v>
      </c>
      <c r="S476" s="7" t="str">
        <f>RIGHT(Table2[[#This Row],[Full Name2]],3)</f>
        <v>mer</v>
      </c>
      <c r="T476" s="7" t="str">
        <f>MID(Table2[[#This Row],[Full Name2]],3,3)</f>
        <v>cha</v>
      </c>
      <c r="U476" s="7" t="str">
        <f>CONCATENATE(Table2[[#This Row],[Full Name2]]," - ",Table2[[#This Row],[Department]])</f>
        <v>Richard Kramer - Women</v>
      </c>
      <c r="V476" s="7" t="str">
        <f>_xlfn.TEXTJOIN(",",TRUE,Table2[[#This Row],[LEFT]],Table2[[#This Row],[MID]],Table2[[#This Row],[RIGHT]])</f>
        <v>Ric,cha,mer</v>
      </c>
      <c r="W476" s="7" t="str">
        <f>UPPER(Table2[[#This Row],[MID]])</f>
        <v>CHA</v>
      </c>
      <c r="X476" s="7" t="str">
        <f>LOWER(Table2[[#This Row],[Full Name2]])</f>
        <v>richard kramer</v>
      </c>
      <c r="Y476" s="7" t="str">
        <f>PROPER(Table2[[#This Row],[LOWER]])</f>
        <v>Richard Kramer</v>
      </c>
      <c r="Z476" s="7" t="str">
        <f>TRIM(Table2[[#This Row],[City]])</f>
        <v>Giza</v>
      </c>
      <c r="AA476" s="8">
        <f>LEN(Table2[[#This Row],[PROPER]])</f>
        <v>14</v>
      </c>
      <c r="AB476" s="5">
        <f t="shared" ca="1" si="21"/>
        <v>45776</v>
      </c>
      <c r="AC476" s="5">
        <f t="shared" si="22"/>
        <v>45556</v>
      </c>
      <c r="AD476" s="25">
        <f t="shared" ca="1" si="23"/>
        <v>45776.278505671296</v>
      </c>
      <c r="AE476" s="26">
        <f>EOMONTH(Table2[[#This Row],[Date]],1)</f>
        <v>45596</v>
      </c>
      <c r="AF476" s="11">
        <f>DATEDIF(Table2[[#This Row],[Date]],Table2[[#This Row],[EOMONTH]], "d")</f>
        <v>40</v>
      </c>
      <c r="AH476">
        <v>21</v>
      </c>
      <c r="AI476">
        <v>9</v>
      </c>
      <c r="AJ476">
        <v>2024</v>
      </c>
    </row>
    <row r="477" spans="1:36" ht="33.75" customHeight="1" x14ac:dyDescent="0.3">
      <c r="A477" s="17" t="s">
        <v>1008</v>
      </c>
      <c r="B477" s="26">
        <v>45466</v>
      </c>
      <c r="C477" s="5" t="s">
        <v>1</v>
      </c>
      <c r="D477" s="6" t="s">
        <v>1009</v>
      </c>
      <c r="E477" s="7">
        <v>25</v>
      </c>
      <c r="F477" s="7" t="s">
        <v>29</v>
      </c>
      <c r="G477" s="7" t="s">
        <v>60</v>
      </c>
      <c r="H477" s="7" t="s">
        <v>100</v>
      </c>
      <c r="I477" s="7" t="str">
        <f>VLOOKUP(Table2[[#This Row],[Product]],Table4[#All],2,0)</f>
        <v>Formal Wear</v>
      </c>
      <c r="J477" s="7">
        <v>1</v>
      </c>
      <c r="K477" s="7">
        <v>1030</v>
      </c>
      <c r="L477" s="7">
        <v>0.1</v>
      </c>
      <c r="M477" s="7" t="s">
        <v>57</v>
      </c>
      <c r="N477" s="8" t="s">
        <v>48</v>
      </c>
      <c r="O477" s="4" t="str">
        <f>HLOOKUP(Table2[[#This Row],[Product]],lookUp!$A$20:$K$21,2,0)</f>
        <v>Formal Wear</v>
      </c>
      <c r="P477" s="8" t="str">
        <f>_xlfn.XLOOKUP(Table2[[#This Row],[Product]],Table4[Product],Table4[Category])</f>
        <v>Formal Wear</v>
      </c>
      <c r="Q477" s="6" t="s">
        <v>1009</v>
      </c>
      <c r="R477" s="32" t="str">
        <f>LEFT(Table2[[#This Row],[Full Name2]], 3)</f>
        <v>Jam</v>
      </c>
      <c r="S477" s="7" t="str">
        <f>RIGHT(Table2[[#This Row],[Full Name2]],3)</f>
        <v>ott</v>
      </c>
      <c r="T477" s="7" t="str">
        <f>MID(Table2[[#This Row],[Full Name2]],3,3)</f>
        <v>mes</v>
      </c>
      <c r="U477" s="7" t="str">
        <f>CONCATENATE(Table2[[#This Row],[Full Name2]]," - ",Table2[[#This Row],[Department]])</f>
        <v>James Scott - Kids</v>
      </c>
      <c r="V477" s="7" t="str">
        <f>_xlfn.TEXTJOIN(",",TRUE,Table2[[#This Row],[LEFT]],Table2[[#This Row],[MID]],Table2[[#This Row],[RIGHT]])</f>
        <v>Jam,mes,ott</v>
      </c>
      <c r="W477" s="7" t="str">
        <f>UPPER(Table2[[#This Row],[MID]])</f>
        <v>MES</v>
      </c>
      <c r="X477" s="7" t="str">
        <f>LOWER(Table2[[#This Row],[Full Name2]])</f>
        <v>james scott</v>
      </c>
      <c r="Y477" s="7" t="str">
        <f>PROPER(Table2[[#This Row],[LOWER]])</f>
        <v>James Scott</v>
      </c>
      <c r="Z477" s="7" t="str">
        <f>TRIM(Table2[[#This Row],[City]])</f>
        <v>Port Said</v>
      </c>
      <c r="AA477" s="8">
        <f>LEN(Table2[[#This Row],[PROPER]])</f>
        <v>11</v>
      </c>
      <c r="AB477" s="5">
        <f t="shared" ca="1" si="21"/>
        <v>45776</v>
      </c>
      <c r="AC477" s="5">
        <f t="shared" si="22"/>
        <v>45466</v>
      </c>
      <c r="AD477" s="25">
        <f t="shared" ca="1" si="23"/>
        <v>45776.278505671296</v>
      </c>
      <c r="AE477" s="26">
        <f>EOMONTH(Table2[[#This Row],[Date]],1)</f>
        <v>45504</v>
      </c>
      <c r="AF477" s="11">
        <f>DATEDIF(Table2[[#This Row],[Date]],Table2[[#This Row],[EOMONTH]], "d")</f>
        <v>38</v>
      </c>
      <c r="AH477">
        <v>23</v>
      </c>
      <c r="AI477">
        <v>6</v>
      </c>
      <c r="AJ477">
        <v>2024</v>
      </c>
    </row>
    <row r="478" spans="1:36" ht="33.75" customHeight="1" x14ac:dyDescent="0.3">
      <c r="A478" s="17" t="s">
        <v>1010</v>
      </c>
      <c r="B478" s="26">
        <v>45668</v>
      </c>
      <c r="C478" s="5" t="s">
        <v>5</v>
      </c>
      <c r="D478" s="6" t="s">
        <v>1011</v>
      </c>
      <c r="E478" s="7">
        <v>18</v>
      </c>
      <c r="F478" s="7" t="s">
        <v>43</v>
      </c>
      <c r="G478" s="7" t="s">
        <v>30</v>
      </c>
      <c r="H478" s="7" t="s">
        <v>65</v>
      </c>
      <c r="I478" s="7" t="str">
        <f>VLOOKUP(Table2[[#This Row],[Product]],Table4[#All],2,0)</f>
        <v>Sportswear</v>
      </c>
      <c r="J478" s="7">
        <v>3</v>
      </c>
      <c r="K478" s="7">
        <v>1083</v>
      </c>
      <c r="L478" s="7">
        <v>0</v>
      </c>
      <c r="M478" s="7" t="s">
        <v>33</v>
      </c>
      <c r="N478" s="8" t="s">
        <v>40</v>
      </c>
      <c r="O478" s="4" t="str">
        <f>HLOOKUP(Table2[[#This Row],[Product]],lookUp!$A$20:$K$21,2,0)</f>
        <v>Sportswear</v>
      </c>
      <c r="P478" s="8" t="str">
        <f>_xlfn.XLOOKUP(Table2[[#This Row],[Product]],Table4[Product],Table4[Category])</f>
        <v>Sportswear</v>
      </c>
      <c r="Q478" s="6" t="s">
        <v>1011</v>
      </c>
      <c r="R478" s="32" t="str">
        <f>LEFT(Table2[[#This Row],[Full Name2]], 3)</f>
        <v>Cas</v>
      </c>
      <c r="S478" s="7" t="str">
        <f>RIGHT(Table2[[#This Row],[Full Name2]],3)</f>
        <v>Fox</v>
      </c>
      <c r="T478" s="7" t="str">
        <f>MID(Table2[[#This Row],[Full Name2]],3,3)</f>
        <v>sey</v>
      </c>
      <c r="U478" s="7" t="str">
        <f>CONCATENATE(Table2[[#This Row],[Full Name2]]," - ",Table2[[#This Row],[Department]])</f>
        <v>Casey Fox - Women</v>
      </c>
      <c r="V478" s="7" t="str">
        <f>_xlfn.TEXTJOIN(",",TRUE,Table2[[#This Row],[LEFT]],Table2[[#This Row],[MID]],Table2[[#This Row],[RIGHT]])</f>
        <v>Cas,sey,Fox</v>
      </c>
      <c r="W478" s="7" t="str">
        <f>UPPER(Table2[[#This Row],[MID]])</f>
        <v>SEY</v>
      </c>
      <c r="X478" s="7" t="str">
        <f>LOWER(Table2[[#This Row],[Full Name2]])</f>
        <v>casey fox</v>
      </c>
      <c r="Y478" s="7" t="str">
        <f>PROPER(Table2[[#This Row],[LOWER]])</f>
        <v>Casey Fox</v>
      </c>
      <c r="Z478" s="7" t="str">
        <f>TRIM(Table2[[#This Row],[City]])</f>
        <v>Mansoura</v>
      </c>
      <c r="AA478" s="8">
        <f>LEN(Table2[[#This Row],[PROPER]])</f>
        <v>9</v>
      </c>
      <c r="AB478" s="5">
        <f t="shared" ca="1" si="21"/>
        <v>45776</v>
      </c>
      <c r="AC478" s="5">
        <f t="shared" si="22"/>
        <v>45668</v>
      </c>
      <c r="AD478" s="25">
        <f t="shared" ca="1" si="23"/>
        <v>45776.278505671296</v>
      </c>
      <c r="AE478" s="26">
        <f>EOMONTH(Table2[[#This Row],[Date]],1)</f>
        <v>45716</v>
      </c>
      <c r="AF478" s="11">
        <f>DATEDIF(Table2[[#This Row],[Date]],Table2[[#This Row],[EOMONTH]], "d")</f>
        <v>48</v>
      </c>
      <c r="AH478">
        <v>11</v>
      </c>
      <c r="AI478">
        <v>1</v>
      </c>
      <c r="AJ478">
        <v>2025</v>
      </c>
    </row>
    <row r="479" spans="1:36" ht="33.75" customHeight="1" x14ac:dyDescent="0.3">
      <c r="A479" s="17" t="s">
        <v>1012</v>
      </c>
      <c r="B479" s="26">
        <v>45386</v>
      </c>
      <c r="C479" s="5" t="s">
        <v>6</v>
      </c>
      <c r="D479" s="6" t="s">
        <v>1013</v>
      </c>
      <c r="E479" s="7">
        <v>35</v>
      </c>
      <c r="F479" s="7" t="s">
        <v>29</v>
      </c>
      <c r="G479" s="7" t="s">
        <v>70</v>
      </c>
      <c r="H479" s="7" t="s">
        <v>74</v>
      </c>
      <c r="I479" s="7" t="str">
        <f>VLOOKUP(Table2[[#This Row],[Product]],Table4[#All],2,0)</f>
        <v>Formal Wear</v>
      </c>
      <c r="J479" s="7">
        <v>5</v>
      </c>
      <c r="K479" s="7">
        <v>246</v>
      </c>
      <c r="L479" s="7">
        <v>0</v>
      </c>
      <c r="M479" s="7" t="s">
        <v>57</v>
      </c>
      <c r="N479" s="8" t="s">
        <v>40</v>
      </c>
      <c r="O479" s="4" t="str">
        <f>HLOOKUP(Table2[[#This Row],[Product]],lookUp!$A$20:$K$21,2,0)</f>
        <v>Formal Wear</v>
      </c>
      <c r="P479" s="8" t="str">
        <f>_xlfn.XLOOKUP(Table2[[#This Row],[Product]],Table4[Product],Table4[Category])</f>
        <v>Formal Wear</v>
      </c>
      <c r="Q479" s="6" t="s">
        <v>1013</v>
      </c>
      <c r="R479" s="32" t="str">
        <f>LEFT(Table2[[#This Row],[Full Name2]], 3)</f>
        <v>Ang</v>
      </c>
      <c r="S479" s="7" t="str">
        <f>RIGHT(Table2[[#This Row],[Full Name2]],3)</f>
        <v>hoa</v>
      </c>
      <c r="T479" s="7" t="str">
        <f>MID(Table2[[#This Row],[Full Name2]],3,3)</f>
        <v>gel</v>
      </c>
      <c r="U479" s="7" t="str">
        <f>CONCATENATE(Table2[[#This Row],[Full Name2]]," - ",Table2[[#This Row],[Department]])</f>
        <v>Angelica Ochoa - Women</v>
      </c>
      <c r="V479" s="7" t="str">
        <f>_xlfn.TEXTJOIN(",",TRUE,Table2[[#This Row],[LEFT]],Table2[[#This Row],[MID]],Table2[[#This Row],[RIGHT]])</f>
        <v>Ang,gel,hoa</v>
      </c>
      <c r="W479" s="7" t="str">
        <f>UPPER(Table2[[#This Row],[MID]])</f>
        <v>GEL</v>
      </c>
      <c r="X479" s="7" t="str">
        <f>LOWER(Table2[[#This Row],[Full Name2]])</f>
        <v>angelica ochoa</v>
      </c>
      <c r="Y479" s="7" t="str">
        <f>PROPER(Table2[[#This Row],[LOWER]])</f>
        <v>Angelica Ochoa</v>
      </c>
      <c r="Z479" s="7" t="str">
        <f>TRIM(Table2[[#This Row],[City]])</f>
        <v>Luxor</v>
      </c>
      <c r="AA479" s="8">
        <f>LEN(Table2[[#This Row],[PROPER]])</f>
        <v>14</v>
      </c>
      <c r="AB479" s="5">
        <f t="shared" ca="1" si="21"/>
        <v>45776</v>
      </c>
      <c r="AC479" s="5">
        <f t="shared" si="22"/>
        <v>45386</v>
      </c>
      <c r="AD479" s="25">
        <f t="shared" ca="1" si="23"/>
        <v>45776.278505671296</v>
      </c>
      <c r="AE479" s="26">
        <f>EOMONTH(Table2[[#This Row],[Date]],1)</f>
        <v>45443</v>
      </c>
      <c r="AF479" s="11">
        <f>DATEDIF(Table2[[#This Row],[Date]],Table2[[#This Row],[EOMONTH]], "d")</f>
        <v>57</v>
      </c>
      <c r="AH479">
        <v>4</v>
      </c>
      <c r="AI479">
        <v>4</v>
      </c>
      <c r="AJ479">
        <v>2024</v>
      </c>
    </row>
    <row r="480" spans="1:36" ht="33.75" customHeight="1" x14ac:dyDescent="0.3">
      <c r="A480" s="17" t="s">
        <v>1014</v>
      </c>
      <c r="B480" s="26">
        <v>45443</v>
      </c>
      <c r="C480" s="5" t="s">
        <v>0</v>
      </c>
      <c r="D480" s="6" t="s">
        <v>1015</v>
      </c>
      <c r="E480" s="7">
        <v>50</v>
      </c>
      <c r="F480" s="7" t="s">
        <v>29</v>
      </c>
      <c r="G480" s="7" t="s">
        <v>73</v>
      </c>
      <c r="H480" s="7" t="s">
        <v>100</v>
      </c>
      <c r="I480" s="7" t="str">
        <f>VLOOKUP(Table2[[#This Row],[Product]],Table4[#All],2,0)</f>
        <v>Formal Wear</v>
      </c>
      <c r="J480" s="7">
        <v>1</v>
      </c>
      <c r="K480" s="7">
        <v>269</v>
      </c>
      <c r="L480" s="7">
        <v>0.2</v>
      </c>
      <c r="M480" s="7" t="s">
        <v>47</v>
      </c>
      <c r="N480" s="8" t="s">
        <v>40</v>
      </c>
      <c r="O480" s="4" t="str">
        <f>HLOOKUP(Table2[[#This Row],[Product]],lookUp!$A$20:$K$21,2,0)</f>
        <v>Formal Wear</v>
      </c>
      <c r="P480" s="8" t="str">
        <f>_xlfn.XLOOKUP(Table2[[#This Row],[Product]],Table4[Product],Table4[Category])</f>
        <v>Formal Wear</v>
      </c>
      <c r="Q480" s="6" t="s">
        <v>1015</v>
      </c>
      <c r="R480" s="32" t="str">
        <f>LEFT(Table2[[#This Row],[Full Name2]], 3)</f>
        <v>Gre</v>
      </c>
      <c r="S480" s="7" t="str">
        <f>RIGHT(Table2[[#This Row],[Full Name2]],3)</f>
        <v>son</v>
      </c>
      <c r="T480" s="7" t="str">
        <f>MID(Table2[[#This Row],[Full Name2]],3,3)</f>
        <v>ego</v>
      </c>
      <c r="U480" s="7" t="str">
        <f>CONCATENATE(Table2[[#This Row],[Full Name2]]," - ",Table2[[#This Row],[Department]])</f>
        <v>Gregory Hudson - Women</v>
      </c>
      <c r="V480" s="7" t="str">
        <f>_xlfn.TEXTJOIN(",",TRUE,Table2[[#This Row],[LEFT]],Table2[[#This Row],[MID]],Table2[[#This Row],[RIGHT]])</f>
        <v>Gre,ego,son</v>
      </c>
      <c r="W480" s="7" t="str">
        <f>UPPER(Table2[[#This Row],[MID]])</f>
        <v>EGO</v>
      </c>
      <c r="X480" s="7" t="str">
        <f>LOWER(Table2[[#This Row],[Full Name2]])</f>
        <v>gregory hudson</v>
      </c>
      <c r="Y480" s="7" t="str">
        <f>PROPER(Table2[[#This Row],[LOWER]])</f>
        <v>Gregory Hudson</v>
      </c>
      <c r="Z480" s="7" t="str">
        <f>TRIM(Table2[[#This Row],[City]])</f>
        <v>Tanta</v>
      </c>
      <c r="AA480" s="8">
        <f>LEN(Table2[[#This Row],[PROPER]])</f>
        <v>14</v>
      </c>
      <c r="AB480" s="5">
        <f t="shared" ca="1" si="21"/>
        <v>45776</v>
      </c>
      <c r="AC480" s="5">
        <f t="shared" si="22"/>
        <v>45443</v>
      </c>
      <c r="AD480" s="25">
        <f t="shared" ca="1" si="23"/>
        <v>45776.278505671296</v>
      </c>
      <c r="AE480" s="26">
        <f>EOMONTH(Table2[[#This Row],[Date]],1)</f>
        <v>45473</v>
      </c>
      <c r="AF480" s="11">
        <f>DATEDIF(Table2[[#This Row],[Date]],Table2[[#This Row],[EOMONTH]], "d")</f>
        <v>30</v>
      </c>
      <c r="AH480">
        <v>31</v>
      </c>
      <c r="AI480">
        <v>5</v>
      </c>
      <c r="AJ480">
        <v>2024</v>
      </c>
    </row>
    <row r="481" spans="1:36" ht="33.75" customHeight="1" x14ac:dyDescent="0.3">
      <c r="A481" s="17" t="s">
        <v>1016</v>
      </c>
      <c r="B481" s="26">
        <v>45596</v>
      </c>
      <c r="C481" s="5" t="s">
        <v>6</v>
      </c>
      <c r="D481" s="6" t="s">
        <v>1017</v>
      </c>
      <c r="E481" s="7">
        <v>59</v>
      </c>
      <c r="F481" s="7" t="s">
        <v>29</v>
      </c>
      <c r="G481" s="7" t="s">
        <v>103</v>
      </c>
      <c r="H481" s="7" t="s">
        <v>65</v>
      </c>
      <c r="I481" s="7" t="str">
        <f>VLOOKUP(Table2[[#This Row],[Product]],Table4[#All],2,0)</f>
        <v>Sportswear</v>
      </c>
      <c r="J481" s="7">
        <v>5</v>
      </c>
      <c r="K481" s="7">
        <v>1071</v>
      </c>
      <c r="L481" s="7">
        <v>0.15</v>
      </c>
      <c r="M481" s="7" t="s">
        <v>47</v>
      </c>
      <c r="N481" s="8" t="s">
        <v>40</v>
      </c>
      <c r="O481" s="4" t="str">
        <f>HLOOKUP(Table2[[#This Row],[Product]],lookUp!$A$20:$K$21,2,0)</f>
        <v>Sportswear</v>
      </c>
      <c r="P481" s="8" t="str">
        <f>_xlfn.XLOOKUP(Table2[[#This Row],[Product]],Table4[Product],Table4[Category])</f>
        <v>Sportswear</v>
      </c>
      <c r="Q481" s="6" t="s">
        <v>1017</v>
      </c>
      <c r="R481" s="32" t="str">
        <f>LEFT(Table2[[#This Row],[Full Name2]], 3)</f>
        <v>Kat</v>
      </c>
      <c r="S481" s="7" t="str">
        <f>RIGHT(Table2[[#This Row],[Full Name2]],3)</f>
        <v>hen</v>
      </c>
      <c r="T481" s="7" t="str">
        <f>MID(Table2[[#This Row],[Full Name2]],3,3)</f>
        <v>thl</v>
      </c>
      <c r="U481" s="7" t="str">
        <f>CONCATENATE(Table2[[#This Row],[Full Name2]]," - ",Table2[[#This Row],[Department]])</f>
        <v>Kathleen Cohen - Women</v>
      </c>
      <c r="V481" s="7" t="str">
        <f>_xlfn.TEXTJOIN(",",TRUE,Table2[[#This Row],[LEFT]],Table2[[#This Row],[MID]],Table2[[#This Row],[RIGHT]])</f>
        <v>Kat,thl,hen</v>
      </c>
      <c r="W481" s="7" t="str">
        <f>UPPER(Table2[[#This Row],[MID]])</f>
        <v>THL</v>
      </c>
      <c r="X481" s="7" t="str">
        <f>LOWER(Table2[[#This Row],[Full Name2]])</f>
        <v>kathleen cohen</v>
      </c>
      <c r="Y481" s="7" t="str">
        <f>PROPER(Table2[[#This Row],[LOWER]])</f>
        <v>Kathleen Cohen</v>
      </c>
      <c r="Z481" s="7" t="str">
        <f>TRIM(Table2[[#This Row],[City]])</f>
        <v>Sharm El-Sheikh</v>
      </c>
      <c r="AA481" s="8">
        <f>LEN(Table2[[#This Row],[PROPER]])</f>
        <v>14</v>
      </c>
      <c r="AB481" s="5">
        <f t="shared" ca="1" si="21"/>
        <v>45776</v>
      </c>
      <c r="AC481" s="5">
        <f t="shared" si="22"/>
        <v>45596</v>
      </c>
      <c r="AD481" s="25">
        <f t="shared" ca="1" si="23"/>
        <v>45776.278505671296</v>
      </c>
      <c r="AE481" s="26">
        <f>EOMONTH(Table2[[#This Row],[Date]],1)</f>
        <v>45626</v>
      </c>
      <c r="AF481" s="11">
        <f>DATEDIF(Table2[[#This Row],[Date]],Table2[[#This Row],[EOMONTH]], "d")</f>
        <v>30</v>
      </c>
      <c r="AH481">
        <v>31</v>
      </c>
      <c r="AI481">
        <v>10</v>
      </c>
      <c r="AJ481">
        <v>2024</v>
      </c>
    </row>
    <row r="482" spans="1:36" ht="33.75" customHeight="1" x14ac:dyDescent="0.3">
      <c r="A482" s="17" t="s">
        <v>1018</v>
      </c>
      <c r="B482" s="26">
        <v>45432</v>
      </c>
      <c r="C482" s="5" t="s">
        <v>4</v>
      </c>
      <c r="D482" s="6" t="s">
        <v>1019</v>
      </c>
      <c r="E482" s="7">
        <v>45</v>
      </c>
      <c r="F482" s="7" t="s">
        <v>29</v>
      </c>
      <c r="G482" s="7" t="s">
        <v>44</v>
      </c>
      <c r="H482" s="7" t="s">
        <v>100</v>
      </c>
      <c r="I482" s="7" t="str">
        <f>VLOOKUP(Table2[[#This Row],[Product]],Table4[#All],2,0)</f>
        <v>Formal Wear</v>
      </c>
      <c r="J482" s="7">
        <v>3</v>
      </c>
      <c r="K482" s="7">
        <v>271</v>
      </c>
      <c r="L482" s="7">
        <v>0.15</v>
      </c>
      <c r="M482" s="7" t="s">
        <v>57</v>
      </c>
      <c r="N482" s="8" t="s">
        <v>40</v>
      </c>
      <c r="O482" s="4" t="str">
        <f>HLOOKUP(Table2[[#This Row],[Product]],lookUp!$A$20:$K$21,2,0)</f>
        <v>Formal Wear</v>
      </c>
      <c r="P482" s="8" t="str">
        <f>_xlfn.XLOOKUP(Table2[[#This Row],[Product]],Table4[Product],Table4[Category])</f>
        <v>Formal Wear</v>
      </c>
      <c r="Q482" s="6" t="s">
        <v>1019</v>
      </c>
      <c r="R482" s="32" t="str">
        <f>LEFT(Table2[[#This Row],[Full Name2]], 3)</f>
        <v>Vic</v>
      </c>
      <c r="S482" s="7" t="str">
        <f>RIGHT(Table2[[#This Row],[Full Name2]],3)</f>
        <v>der</v>
      </c>
      <c r="T482" s="7" t="str">
        <f>MID(Table2[[#This Row],[Full Name2]],3,3)</f>
        <v>cto</v>
      </c>
      <c r="U482" s="7" t="str">
        <f>CONCATENATE(Table2[[#This Row],[Full Name2]]," - ",Table2[[#This Row],[Department]])</f>
        <v>Victor Schneider - Women</v>
      </c>
      <c r="V482" s="7" t="str">
        <f>_xlfn.TEXTJOIN(",",TRUE,Table2[[#This Row],[LEFT]],Table2[[#This Row],[MID]],Table2[[#This Row],[RIGHT]])</f>
        <v>Vic,cto,der</v>
      </c>
      <c r="W482" s="7" t="str">
        <f>UPPER(Table2[[#This Row],[MID]])</f>
        <v>CTO</v>
      </c>
      <c r="X482" s="7" t="str">
        <f>LOWER(Table2[[#This Row],[Full Name2]])</f>
        <v>victor schneider</v>
      </c>
      <c r="Y482" s="7" t="str">
        <f>PROPER(Table2[[#This Row],[LOWER]])</f>
        <v>Victor Schneider</v>
      </c>
      <c r="Z482" s="7" t="str">
        <f>TRIM(Table2[[#This Row],[City]])</f>
        <v>Alexandria</v>
      </c>
      <c r="AA482" s="8">
        <f>LEN(Table2[[#This Row],[PROPER]])</f>
        <v>16</v>
      </c>
      <c r="AB482" s="5">
        <f t="shared" ca="1" si="21"/>
        <v>45776</v>
      </c>
      <c r="AC482" s="5">
        <f t="shared" si="22"/>
        <v>45432</v>
      </c>
      <c r="AD482" s="25">
        <f t="shared" ca="1" si="23"/>
        <v>45776.278505671296</v>
      </c>
      <c r="AE482" s="26">
        <f>EOMONTH(Table2[[#This Row],[Date]],1)</f>
        <v>45473</v>
      </c>
      <c r="AF482" s="11">
        <f>DATEDIF(Table2[[#This Row],[Date]],Table2[[#This Row],[EOMONTH]], "d")</f>
        <v>41</v>
      </c>
      <c r="AH482">
        <v>20</v>
      </c>
      <c r="AI482">
        <v>5</v>
      </c>
      <c r="AJ482">
        <v>2024</v>
      </c>
    </row>
    <row r="483" spans="1:36" ht="33.75" customHeight="1" x14ac:dyDescent="0.3">
      <c r="A483" s="17" t="s">
        <v>1020</v>
      </c>
      <c r="B483" s="26">
        <v>45506</v>
      </c>
      <c r="C483" s="5" t="s">
        <v>0</v>
      </c>
      <c r="D483" s="6" t="s">
        <v>1021</v>
      </c>
      <c r="E483" s="7">
        <v>34</v>
      </c>
      <c r="F483" s="7" t="s">
        <v>29</v>
      </c>
      <c r="G483" s="7" t="s">
        <v>70</v>
      </c>
      <c r="H483" s="7" t="s">
        <v>100</v>
      </c>
      <c r="I483" s="7" t="str">
        <f>VLOOKUP(Table2[[#This Row],[Product]],Table4[#All],2,0)</f>
        <v>Formal Wear</v>
      </c>
      <c r="J483" s="7">
        <v>5</v>
      </c>
      <c r="K483" s="7">
        <v>560</v>
      </c>
      <c r="L483" s="7">
        <v>0.05</v>
      </c>
      <c r="M483" s="7" t="s">
        <v>33</v>
      </c>
      <c r="N483" s="8" t="s">
        <v>48</v>
      </c>
      <c r="O483" s="4" t="str">
        <f>HLOOKUP(Table2[[#This Row],[Product]],lookUp!$A$20:$K$21,2,0)</f>
        <v>Formal Wear</v>
      </c>
      <c r="P483" s="8" t="str">
        <f>_xlfn.XLOOKUP(Table2[[#This Row],[Product]],Table4[Product],Table4[Category])</f>
        <v>Formal Wear</v>
      </c>
      <c r="Q483" s="6" t="s">
        <v>1021</v>
      </c>
      <c r="R483" s="32" t="str">
        <f>LEFT(Table2[[#This Row],[Full Name2]], 3)</f>
        <v>Joh</v>
      </c>
      <c r="S483" s="7" t="str">
        <f>RIGHT(Table2[[#This Row],[Full Name2]],3)</f>
        <v>ham</v>
      </c>
      <c r="T483" s="7" t="str">
        <f>MID(Table2[[#This Row],[Full Name2]],3,3)</f>
        <v xml:space="preserve">hn </v>
      </c>
      <c r="U483" s="7" t="str">
        <f>CONCATENATE(Table2[[#This Row],[Full Name2]]," - ",Table2[[#This Row],[Department]])</f>
        <v>John Cunningham - Kids</v>
      </c>
      <c r="V483" s="7" t="str">
        <f>_xlfn.TEXTJOIN(",",TRUE,Table2[[#This Row],[LEFT]],Table2[[#This Row],[MID]],Table2[[#This Row],[RIGHT]])</f>
        <v>Joh,hn ,ham</v>
      </c>
      <c r="W483" s="7" t="str">
        <f>UPPER(Table2[[#This Row],[MID]])</f>
        <v xml:space="preserve">HN </v>
      </c>
      <c r="X483" s="7" t="str">
        <f>LOWER(Table2[[#This Row],[Full Name2]])</f>
        <v>john cunningham</v>
      </c>
      <c r="Y483" s="7" t="str">
        <f>PROPER(Table2[[#This Row],[LOWER]])</f>
        <v>John Cunningham</v>
      </c>
      <c r="Z483" s="7" t="str">
        <f>TRIM(Table2[[#This Row],[City]])</f>
        <v>Luxor</v>
      </c>
      <c r="AA483" s="8">
        <f>LEN(Table2[[#This Row],[PROPER]])</f>
        <v>15</v>
      </c>
      <c r="AB483" s="5">
        <f t="shared" ca="1" si="21"/>
        <v>45776</v>
      </c>
      <c r="AC483" s="5">
        <f t="shared" si="22"/>
        <v>45506</v>
      </c>
      <c r="AD483" s="25">
        <f t="shared" ca="1" si="23"/>
        <v>45776.278505671296</v>
      </c>
      <c r="AE483" s="26">
        <f>EOMONTH(Table2[[#This Row],[Date]],1)</f>
        <v>45565</v>
      </c>
      <c r="AF483" s="11">
        <f>DATEDIF(Table2[[#This Row],[Date]],Table2[[#This Row],[EOMONTH]], "d")</f>
        <v>59</v>
      </c>
      <c r="AH483">
        <v>2</v>
      </c>
      <c r="AI483">
        <v>8</v>
      </c>
      <c r="AJ483">
        <v>2024</v>
      </c>
    </row>
    <row r="484" spans="1:36" ht="33.75" customHeight="1" x14ac:dyDescent="0.3">
      <c r="A484" s="17" t="s">
        <v>1022</v>
      </c>
      <c r="B484" s="26">
        <v>45410</v>
      </c>
      <c r="C484" s="5" t="s">
        <v>1</v>
      </c>
      <c r="D484" s="6" t="s">
        <v>1023</v>
      </c>
      <c r="E484" s="7">
        <v>29</v>
      </c>
      <c r="F484" s="7" t="s">
        <v>43</v>
      </c>
      <c r="G484" s="7" t="s">
        <v>73</v>
      </c>
      <c r="H484" s="7" t="s">
        <v>84</v>
      </c>
      <c r="I484" s="7" t="str">
        <f>VLOOKUP(Table2[[#This Row],[Product]],Table4[#All],2,0)</f>
        <v>Fashion Accessories</v>
      </c>
      <c r="J484" s="7">
        <v>2</v>
      </c>
      <c r="K484" s="7">
        <v>1185</v>
      </c>
      <c r="L484" s="7">
        <v>0.1</v>
      </c>
      <c r="M484" s="7" t="s">
        <v>57</v>
      </c>
      <c r="N484" s="8" t="s">
        <v>34</v>
      </c>
      <c r="O484" s="4" t="str">
        <f>HLOOKUP(Table2[[#This Row],[Product]],lookUp!$A$20:$K$21,2,0)</f>
        <v>Fashion Accessories</v>
      </c>
      <c r="P484" s="8" t="str">
        <f>_xlfn.XLOOKUP(Table2[[#This Row],[Product]],Table4[Product],Table4[Category])</f>
        <v>Fashion Accessories</v>
      </c>
      <c r="Q484" s="6" t="s">
        <v>1023</v>
      </c>
      <c r="R484" s="32" t="str">
        <f>LEFT(Table2[[#This Row],[Full Name2]], 3)</f>
        <v>Cor</v>
      </c>
      <c r="S484" s="7" t="str">
        <f>RIGHT(Table2[[#This Row],[Full Name2]],3)</f>
        <v>ton</v>
      </c>
      <c r="T484" s="7" t="str">
        <f>MID(Table2[[#This Row],[Full Name2]],3,3)</f>
        <v>rey</v>
      </c>
      <c r="U484" s="7" t="str">
        <f>CONCATENATE(Table2[[#This Row],[Full Name2]]," - ",Table2[[#This Row],[Department]])</f>
        <v>Corey Johnston - Men</v>
      </c>
      <c r="V484" s="7" t="str">
        <f>_xlfn.TEXTJOIN(",",TRUE,Table2[[#This Row],[LEFT]],Table2[[#This Row],[MID]],Table2[[#This Row],[RIGHT]])</f>
        <v>Cor,rey,ton</v>
      </c>
      <c r="W484" s="7" t="str">
        <f>UPPER(Table2[[#This Row],[MID]])</f>
        <v>REY</v>
      </c>
      <c r="X484" s="7" t="str">
        <f>LOWER(Table2[[#This Row],[Full Name2]])</f>
        <v>corey johnston</v>
      </c>
      <c r="Y484" s="7" t="str">
        <f>PROPER(Table2[[#This Row],[LOWER]])</f>
        <v>Corey Johnston</v>
      </c>
      <c r="Z484" s="7" t="str">
        <f>TRIM(Table2[[#This Row],[City]])</f>
        <v>Tanta</v>
      </c>
      <c r="AA484" s="8">
        <f>LEN(Table2[[#This Row],[PROPER]])</f>
        <v>14</v>
      </c>
      <c r="AB484" s="5">
        <f t="shared" ca="1" si="21"/>
        <v>45776</v>
      </c>
      <c r="AC484" s="5">
        <f t="shared" si="22"/>
        <v>45410</v>
      </c>
      <c r="AD484" s="25">
        <f t="shared" ca="1" si="23"/>
        <v>45776.278505671296</v>
      </c>
      <c r="AE484" s="26">
        <f>EOMONTH(Table2[[#This Row],[Date]],1)</f>
        <v>45443</v>
      </c>
      <c r="AF484" s="11">
        <f>DATEDIF(Table2[[#This Row],[Date]],Table2[[#This Row],[EOMONTH]], "d")</f>
        <v>33</v>
      </c>
      <c r="AH484">
        <v>28</v>
      </c>
      <c r="AI484">
        <v>4</v>
      </c>
      <c r="AJ484">
        <v>2024</v>
      </c>
    </row>
    <row r="485" spans="1:36" ht="33.75" customHeight="1" x14ac:dyDescent="0.3">
      <c r="A485" s="17" t="s">
        <v>1024</v>
      </c>
      <c r="B485" s="26">
        <v>45611</v>
      </c>
      <c r="C485" s="5" t="s">
        <v>0</v>
      </c>
      <c r="D485" s="6" t="s">
        <v>1025</v>
      </c>
      <c r="E485" s="7">
        <v>41</v>
      </c>
      <c r="F485" s="7" t="s">
        <v>29</v>
      </c>
      <c r="G485" s="7" t="s">
        <v>30</v>
      </c>
      <c r="H485" s="7" t="s">
        <v>38</v>
      </c>
      <c r="I485" s="7" t="str">
        <f>VLOOKUP(Table2[[#This Row],[Product]],Table4[#All],2,0)</f>
        <v>Casual Wear</v>
      </c>
      <c r="J485" s="7">
        <v>3</v>
      </c>
      <c r="K485" s="7">
        <v>884</v>
      </c>
      <c r="L485" s="7">
        <v>0.2</v>
      </c>
      <c r="M485" s="7" t="s">
        <v>47</v>
      </c>
      <c r="N485" s="8" t="s">
        <v>34</v>
      </c>
      <c r="O485" s="4" t="str">
        <f>HLOOKUP(Table2[[#This Row],[Product]],lookUp!$A$20:$K$21,2,0)</f>
        <v>Casual Wear</v>
      </c>
      <c r="P485" s="8" t="str">
        <f>_xlfn.XLOOKUP(Table2[[#This Row],[Product]],Table4[Product],Table4[Category])</f>
        <v>Casual Wear</v>
      </c>
      <c r="Q485" s="6" t="s">
        <v>1025</v>
      </c>
      <c r="R485" s="32" t="str">
        <f>LEFT(Table2[[#This Row],[Full Name2]], 3)</f>
        <v>Bia</v>
      </c>
      <c r="S485" s="7" t="str">
        <f>RIGHT(Table2[[#This Row],[Full Name2]],3)</f>
        <v>cia</v>
      </c>
      <c r="T485" s="7" t="str">
        <f>MID(Table2[[#This Row],[Full Name2]],3,3)</f>
        <v>anc</v>
      </c>
      <c r="U485" s="7" t="str">
        <f>CONCATENATE(Table2[[#This Row],[Full Name2]]," - ",Table2[[#This Row],[Department]])</f>
        <v>Bianca Garcia - Men</v>
      </c>
      <c r="V485" s="7" t="str">
        <f>_xlfn.TEXTJOIN(",",TRUE,Table2[[#This Row],[LEFT]],Table2[[#This Row],[MID]],Table2[[#This Row],[RIGHT]])</f>
        <v>Bia,anc,cia</v>
      </c>
      <c r="W485" s="7" t="str">
        <f>UPPER(Table2[[#This Row],[MID]])</f>
        <v>ANC</v>
      </c>
      <c r="X485" s="7" t="str">
        <f>LOWER(Table2[[#This Row],[Full Name2]])</f>
        <v>bianca garcia</v>
      </c>
      <c r="Y485" s="7" t="str">
        <f>PROPER(Table2[[#This Row],[LOWER]])</f>
        <v>Bianca Garcia</v>
      </c>
      <c r="Z485" s="7" t="str">
        <f>TRIM(Table2[[#This Row],[City]])</f>
        <v>Mansoura</v>
      </c>
      <c r="AA485" s="8">
        <f>LEN(Table2[[#This Row],[PROPER]])</f>
        <v>13</v>
      </c>
      <c r="AB485" s="5">
        <f t="shared" ca="1" si="21"/>
        <v>45776</v>
      </c>
      <c r="AC485" s="5">
        <f t="shared" si="22"/>
        <v>45611</v>
      </c>
      <c r="AD485" s="25">
        <f t="shared" ca="1" si="23"/>
        <v>45776.278505671296</v>
      </c>
      <c r="AE485" s="26">
        <f>EOMONTH(Table2[[#This Row],[Date]],1)</f>
        <v>45657</v>
      </c>
      <c r="AF485" s="11">
        <f>DATEDIF(Table2[[#This Row],[Date]],Table2[[#This Row],[EOMONTH]], "d")</f>
        <v>46</v>
      </c>
      <c r="AH485">
        <v>15</v>
      </c>
      <c r="AI485">
        <v>11</v>
      </c>
      <c r="AJ485">
        <v>2024</v>
      </c>
    </row>
    <row r="486" spans="1:36" ht="33.75" customHeight="1" x14ac:dyDescent="0.3">
      <c r="A486" s="17" t="s">
        <v>1026</v>
      </c>
      <c r="B486" s="26">
        <v>45439</v>
      </c>
      <c r="C486" s="5" t="s">
        <v>4</v>
      </c>
      <c r="D486" s="6" t="s">
        <v>1027</v>
      </c>
      <c r="E486" s="7">
        <v>59</v>
      </c>
      <c r="F486" s="7" t="s">
        <v>43</v>
      </c>
      <c r="G486" s="7" t="s">
        <v>60</v>
      </c>
      <c r="H486" s="7" t="s">
        <v>61</v>
      </c>
      <c r="I486" s="7" t="str">
        <f>VLOOKUP(Table2[[#This Row],[Product]],Table4[#All],2,0)</f>
        <v>Casual Wear</v>
      </c>
      <c r="J486" s="7">
        <v>2</v>
      </c>
      <c r="K486" s="7">
        <v>449</v>
      </c>
      <c r="L486" s="7">
        <v>0</v>
      </c>
      <c r="M486" s="7" t="s">
        <v>47</v>
      </c>
      <c r="N486" s="8" t="s">
        <v>34</v>
      </c>
      <c r="O486" s="4" t="str">
        <f>HLOOKUP(Table2[[#This Row],[Product]],lookUp!$A$20:$K$21,2,0)</f>
        <v>Casual Wear</v>
      </c>
      <c r="P486" s="8" t="str">
        <f>_xlfn.XLOOKUP(Table2[[#This Row],[Product]],Table4[Product],Table4[Category])</f>
        <v>Casual Wear</v>
      </c>
      <c r="Q486" s="6" t="s">
        <v>1027</v>
      </c>
      <c r="R486" s="32" t="str">
        <f>LEFT(Table2[[#This Row],[Full Name2]], 3)</f>
        <v>Car</v>
      </c>
      <c r="S486" s="7" t="str">
        <f>RIGHT(Table2[[#This Row],[Full Name2]],3)</f>
        <v>wen</v>
      </c>
      <c r="T486" s="7" t="str">
        <f>MID(Table2[[#This Row],[Full Name2]],3,3)</f>
        <v>rlo</v>
      </c>
      <c r="U486" s="7" t="str">
        <f>CONCATENATE(Table2[[#This Row],[Full Name2]]," - ",Table2[[#This Row],[Department]])</f>
        <v>Carlos Bowen - Men</v>
      </c>
      <c r="V486" s="7" t="str">
        <f>_xlfn.TEXTJOIN(",",TRUE,Table2[[#This Row],[LEFT]],Table2[[#This Row],[MID]],Table2[[#This Row],[RIGHT]])</f>
        <v>Car,rlo,wen</v>
      </c>
      <c r="W486" s="7" t="str">
        <f>UPPER(Table2[[#This Row],[MID]])</f>
        <v>RLO</v>
      </c>
      <c r="X486" s="7" t="str">
        <f>LOWER(Table2[[#This Row],[Full Name2]])</f>
        <v>carlos bowen</v>
      </c>
      <c r="Y486" s="7" t="str">
        <f>PROPER(Table2[[#This Row],[LOWER]])</f>
        <v>Carlos Bowen</v>
      </c>
      <c r="Z486" s="7" t="str">
        <f>TRIM(Table2[[#This Row],[City]])</f>
        <v>Port Said</v>
      </c>
      <c r="AA486" s="8">
        <f>LEN(Table2[[#This Row],[PROPER]])</f>
        <v>12</v>
      </c>
      <c r="AB486" s="5">
        <f t="shared" ca="1" si="21"/>
        <v>45776</v>
      </c>
      <c r="AC486" s="5">
        <f t="shared" si="22"/>
        <v>45439</v>
      </c>
      <c r="AD486" s="25">
        <f t="shared" ca="1" si="23"/>
        <v>45776.278505671296</v>
      </c>
      <c r="AE486" s="26">
        <f>EOMONTH(Table2[[#This Row],[Date]],1)</f>
        <v>45473</v>
      </c>
      <c r="AF486" s="11">
        <f>DATEDIF(Table2[[#This Row],[Date]],Table2[[#This Row],[EOMONTH]], "d")</f>
        <v>34</v>
      </c>
      <c r="AH486">
        <v>27</v>
      </c>
      <c r="AI486">
        <v>5</v>
      </c>
      <c r="AJ486">
        <v>2024</v>
      </c>
    </row>
    <row r="487" spans="1:36" ht="33.75" customHeight="1" x14ac:dyDescent="0.3">
      <c r="A487" s="17" t="s">
        <v>1028</v>
      </c>
      <c r="B487" s="26">
        <v>45454</v>
      </c>
      <c r="C487" s="5" t="s">
        <v>2</v>
      </c>
      <c r="D487" s="6" t="s">
        <v>1029</v>
      </c>
      <c r="E487" s="7">
        <v>25</v>
      </c>
      <c r="F487" s="7" t="s">
        <v>43</v>
      </c>
      <c r="G487" s="7" t="s">
        <v>30</v>
      </c>
      <c r="H487" s="7" t="s">
        <v>61</v>
      </c>
      <c r="I487" s="7" t="str">
        <f>VLOOKUP(Table2[[#This Row],[Product]],Table4[#All],2,0)</f>
        <v>Casual Wear</v>
      </c>
      <c r="J487" s="7">
        <v>5</v>
      </c>
      <c r="K487" s="7">
        <v>1122</v>
      </c>
      <c r="L487" s="7">
        <v>0.05</v>
      </c>
      <c r="M487" s="7" t="s">
        <v>57</v>
      </c>
      <c r="N487" s="8" t="s">
        <v>34</v>
      </c>
      <c r="O487" s="4" t="str">
        <f>HLOOKUP(Table2[[#This Row],[Product]],lookUp!$A$20:$K$21,2,0)</f>
        <v>Casual Wear</v>
      </c>
      <c r="P487" s="8" t="str">
        <f>_xlfn.XLOOKUP(Table2[[#This Row],[Product]],Table4[Product],Table4[Category])</f>
        <v>Casual Wear</v>
      </c>
      <c r="Q487" s="6" t="s">
        <v>1029</v>
      </c>
      <c r="R487" s="32" t="str">
        <f>LEFT(Table2[[#This Row],[Full Name2]], 3)</f>
        <v>Sta</v>
      </c>
      <c r="S487" s="7" t="str">
        <f>RIGHT(Table2[[#This Row],[Full Name2]],3)</f>
        <v>man</v>
      </c>
      <c r="T487" s="7" t="str">
        <f>MID(Table2[[#This Row],[Full Name2]],3,3)</f>
        <v>ace</v>
      </c>
      <c r="U487" s="7" t="str">
        <f>CONCATENATE(Table2[[#This Row],[Full Name2]]," - ",Table2[[#This Row],[Department]])</f>
        <v>Stacey Chapman - Men</v>
      </c>
      <c r="V487" s="7" t="str">
        <f>_xlfn.TEXTJOIN(",",TRUE,Table2[[#This Row],[LEFT]],Table2[[#This Row],[MID]],Table2[[#This Row],[RIGHT]])</f>
        <v>Sta,ace,man</v>
      </c>
      <c r="W487" s="7" t="str">
        <f>UPPER(Table2[[#This Row],[MID]])</f>
        <v>ACE</v>
      </c>
      <c r="X487" s="7" t="str">
        <f>LOWER(Table2[[#This Row],[Full Name2]])</f>
        <v>stacey chapman</v>
      </c>
      <c r="Y487" s="7" t="str">
        <f>PROPER(Table2[[#This Row],[LOWER]])</f>
        <v>Stacey Chapman</v>
      </c>
      <c r="Z487" s="7" t="str">
        <f>TRIM(Table2[[#This Row],[City]])</f>
        <v>Mansoura</v>
      </c>
      <c r="AA487" s="8">
        <f>LEN(Table2[[#This Row],[PROPER]])</f>
        <v>14</v>
      </c>
      <c r="AB487" s="5">
        <f t="shared" ca="1" si="21"/>
        <v>45776</v>
      </c>
      <c r="AC487" s="5">
        <f t="shared" si="22"/>
        <v>45454</v>
      </c>
      <c r="AD487" s="25">
        <f t="shared" ca="1" si="23"/>
        <v>45776.278505671296</v>
      </c>
      <c r="AE487" s="26">
        <f>EOMONTH(Table2[[#This Row],[Date]],1)</f>
        <v>45504</v>
      </c>
      <c r="AF487" s="11">
        <f>DATEDIF(Table2[[#This Row],[Date]],Table2[[#This Row],[EOMONTH]], "d")</f>
        <v>50</v>
      </c>
      <c r="AH487">
        <v>11</v>
      </c>
      <c r="AI487">
        <v>6</v>
      </c>
      <c r="AJ487">
        <v>2024</v>
      </c>
    </row>
    <row r="488" spans="1:36" ht="33.75" customHeight="1" x14ac:dyDescent="0.3">
      <c r="A488" s="17" t="s">
        <v>1030</v>
      </c>
      <c r="B488" s="26">
        <v>45702</v>
      </c>
      <c r="C488" s="5" t="s">
        <v>0</v>
      </c>
      <c r="D488" s="6" t="s">
        <v>1031</v>
      </c>
      <c r="E488" s="7">
        <v>37</v>
      </c>
      <c r="F488" s="7" t="s">
        <v>43</v>
      </c>
      <c r="G488" s="7" t="s">
        <v>60</v>
      </c>
      <c r="H488" s="7" t="s">
        <v>45</v>
      </c>
      <c r="I488" s="7" t="str">
        <f>VLOOKUP(Table2[[#This Row],[Product]],Table4[#All],2,0)</f>
        <v>Sportswear</v>
      </c>
      <c r="J488" s="7">
        <v>5</v>
      </c>
      <c r="K488" s="7">
        <v>880</v>
      </c>
      <c r="L488" s="7">
        <v>0</v>
      </c>
      <c r="M488" s="7" t="s">
        <v>33</v>
      </c>
      <c r="N488" s="8" t="s">
        <v>34</v>
      </c>
      <c r="O488" s="4" t="str">
        <f>HLOOKUP(Table2[[#This Row],[Product]],lookUp!$A$20:$K$21,2,0)</f>
        <v>Sportswear</v>
      </c>
      <c r="P488" s="8" t="str">
        <f>_xlfn.XLOOKUP(Table2[[#This Row],[Product]],Table4[Product],Table4[Category])</f>
        <v>Sportswear</v>
      </c>
      <c r="Q488" s="6" t="s">
        <v>1031</v>
      </c>
      <c r="R488" s="32" t="str">
        <f>LEFT(Table2[[#This Row],[Full Name2]], 3)</f>
        <v>Dav</v>
      </c>
      <c r="S488" s="7" t="str">
        <f>RIGHT(Table2[[#This Row],[Full Name2]],3)</f>
        <v>ien</v>
      </c>
      <c r="T488" s="7" t="str">
        <f>MID(Table2[[#This Row],[Full Name2]],3,3)</f>
        <v>vid</v>
      </c>
      <c r="U488" s="7" t="str">
        <f>CONCATENATE(Table2[[#This Row],[Full Name2]]," - ",Table2[[#This Row],[Department]])</f>
        <v>David Obrien - Men</v>
      </c>
      <c r="V488" s="7" t="str">
        <f>_xlfn.TEXTJOIN(",",TRUE,Table2[[#This Row],[LEFT]],Table2[[#This Row],[MID]],Table2[[#This Row],[RIGHT]])</f>
        <v>Dav,vid,ien</v>
      </c>
      <c r="W488" s="7" t="str">
        <f>UPPER(Table2[[#This Row],[MID]])</f>
        <v>VID</v>
      </c>
      <c r="X488" s="7" t="str">
        <f>LOWER(Table2[[#This Row],[Full Name2]])</f>
        <v>david obrien</v>
      </c>
      <c r="Y488" s="7" t="str">
        <f>PROPER(Table2[[#This Row],[LOWER]])</f>
        <v>David Obrien</v>
      </c>
      <c r="Z488" s="7" t="str">
        <f>TRIM(Table2[[#This Row],[City]])</f>
        <v>Port Said</v>
      </c>
      <c r="AA488" s="8">
        <f>LEN(Table2[[#This Row],[PROPER]])</f>
        <v>12</v>
      </c>
      <c r="AB488" s="5">
        <f t="shared" ca="1" si="21"/>
        <v>45776</v>
      </c>
      <c r="AC488" s="5">
        <f t="shared" si="22"/>
        <v>45702</v>
      </c>
      <c r="AD488" s="25">
        <f t="shared" ca="1" si="23"/>
        <v>45776.278505671296</v>
      </c>
      <c r="AE488" s="26">
        <f>EOMONTH(Table2[[#This Row],[Date]],1)</f>
        <v>45747</v>
      </c>
      <c r="AF488" s="11">
        <f>DATEDIF(Table2[[#This Row],[Date]],Table2[[#This Row],[EOMONTH]], "d")</f>
        <v>45</v>
      </c>
      <c r="AH488">
        <v>14</v>
      </c>
      <c r="AI488">
        <v>2</v>
      </c>
      <c r="AJ488">
        <v>2025</v>
      </c>
    </row>
    <row r="489" spans="1:36" ht="33.75" customHeight="1" x14ac:dyDescent="0.3">
      <c r="A489" s="17" t="s">
        <v>1032</v>
      </c>
      <c r="B489" s="26">
        <v>45393</v>
      </c>
      <c r="C489" s="5" t="s">
        <v>6</v>
      </c>
      <c r="D489" s="6" t="s">
        <v>1033</v>
      </c>
      <c r="E489" s="7">
        <v>48</v>
      </c>
      <c r="F489" s="7" t="s">
        <v>43</v>
      </c>
      <c r="G489" s="7" t="s">
        <v>30</v>
      </c>
      <c r="H489" s="7" t="s">
        <v>74</v>
      </c>
      <c r="I489" s="7" t="str">
        <f>VLOOKUP(Table2[[#This Row],[Product]],Table4[#All],2,0)</f>
        <v>Formal Wear</v>
      </c>
      <c r="J489" s="7">
        <v>2</v>
      </c>
      <c r="K489" s="7">
        <v>917</v>
      </c>
      <c r="L489" s="7">
        <v>0</v>
      </c>
      <c r="M489" s="7" t="s">
        <v>57</v>
      </c>
      <c r="N489" s="8" t="s">
        <v>40</v>
      </c>
      <c r="O489" s="4" t="str">
        <f>HLOOKUP(Table2[[#This Row],[Product]],lookUp!$A$20:$K$21,2,0)</f>
        <v>Formal Wear</v>
      </c>
      <c r="P489" s="8" t="str">
        <f>_xlfn.XLOOKUP(Table2[[#This Row],[Product]],Table4[Product],Table4[Category])</f>
        <v>Formal Wear</v>
      </c>
      <c r="Q489" s="6" t="s">
        <v>1033</v>
      </c>
      <c r="R489" s="32" t="str">
        <f>LEFT(Table2[[#This Row],[Full Name2]], 3)</f>
        <v>Mar</v>
      </c>
      <c r="S489" s="7" t="str">
        <f>RIGHT(Table2[[#This Row],[Full Name2]],3)</f>
        <v>old</v>
      </c>
      <c r="T489" s="7" t="str">
        <f>MID(Table2[[#This Row],[Full Name2]],3,3)</f>
        <v>ria</v>
      </c>
      <c r="U489" s="7" t="str">
        <f>CONCATENATE(Table2[[#This Row],[Full Name2]]," - ",Table2[[#This Row],[Department]])</f>
        <v>Maria Arnold - Women</v>
      </c>
      <c r="V489" s="7" t="str">
        <f>_xlfn.TEXTJOIN(",",TRUE,Table2[[#This Row],[LEFT]],Table2[[#This Row],[MID]],Table2[[#This Row],[RIGHT]])</f>
        <v>Mar,ria,old</v>
      </c>
      <c r="W489" s="7" t="str">
        <f>UPPER(Table2[[#This Row],[MID]])</f>
        <v>RIA</v>
      </c>
      <c r="X489" s="7" t="str">
        <f>LOWER(Table2[[#This Row],[Full Name2]])</f>
        <v>maria arnold</v>
      </c>
      <c r="Y489" s="7" t="str">
        <f>PROPER(Table2[[#This Row],[LOWER]])</f>
        <v>Maria Arnold</v>
      </c>
      <c r="Z489" s="7" t="str">
        <f>TRIM(Table2[[#This Row],[City]])</f>
        <v>Mansoura</v>
      </c>
      <c r="AA489" s="8">
        <f>LEN(Table2[[#This Row],[PROPER]])</f>
        <v>12</v>
      </c>
      <c r="AB489" s="5">
        <f t="shared" ca="1" si="21"/>
        <v>45776</v>
      </c>
      <c r="AC489" s="5">
        <f t="shared" si="22"/>
        <v>45393</v>
      </c>
      <c r="AD489" s="25">
        <f t="shared" ca="1" si="23"/>
        <v>45776.278505671296</v>
      </c>
      <c r="AE489" s="26">
        <f>EOMONTH(Table2[[#This Row],[Date]],1)</f>
        <v>45443</v>
      </c>
      <c r="AF489" s="11">
        <f>DATEDIF(Table2[[#This Row],[Date]],Table2[[#This Row],[EOMONTH]], "d")</f>
        <v>50</v>
      </c>
      <c r="AH489">
        <v>11</v>
      </c>
      <c r="AI489">
        <v>4</v>
      </c>
      <c r="AJ489">
        <v>2024</v>
      </c>
    </row>
    <row r="490" spans="1:36" ht="33.75" customHeight="1" x14ac:dyDescent="0.3">
      <c r="A490" s="17" t="s">
        <v>1034</v>
      </c>
      <c r="B490" s="26">
        <v>45360</v>
      </c>
      <c r="C490" s="5" t="s">
        <v>5</v>
      </c>
      <c r="D490" s="6" t="s">
        <v>1035</v>
      </c>
      <c r="E490" s="7">
        <v>22</v>
      </c>
      <c r="F490" s="7" t="s">
        <v>43</v>
      </c>
      <c r="G490" s="7" t="s">
        <v>81</v>
      </c>
      <c r="H490" s="7" t="s">
        <v>100</v>
      </c>
      <c r="I490" s="7" t="str">
        <f>VLOOKUP(Table2[[#This Row],[Product]],Table4[#All],2,0)</f>
        <v>Formal Wear</v>
      </c>
      <c r="J490" s="7">
        <v>1</v>
      </c>
      <c r="K490" s="7">
        <v>232</v>
      </c>
      <c r="L490" s="7">
        <v>0.05</v>
      </c>
      <c r="M490" s="7" t="s">
        <v>57</v>
      </c>
      <c r="N490" s="8" t="s">
        <v>48</v>
      </c>
      <c r="O490" s="4" t="str">
        <f>HLOOKUP(Table2[[#This Row],[Product]],lookUp!$A$20:$K$21,2,0)</f>
        <v>Formal Wear</v>
      </c>
      <c r="P490" s="8" t="str">
        <f>_xlfn.XLOOKUP(Table2[[#This Row],[Product]],Table4[Product],Table4[Category])</f>
        <v>Formal Wear</v>
      </c>
      <c r="Q490" s="6" t="s">
        <v>1035</v>
      </c>
      <c r="R490" s="32" t="str">
        <f>LEFT(Table2[[#This Row],[Full Name2]], 3)</f>
        <v>Jul</v>
      </c>
      <c r="S490" s="7" t="str">
        <f>RIGHT(Table2[[#This Row],[Full Name2]],3)</f>
        <v>mas</v>
      </c>
      <c r="T490" s="7" t="str">
        <f>MID(Table2[[#This Row],[Full Name2]],3,3)</f>
        <v>lie</v>
      </c>
      <c r="U490" s="7" t="str">
        <f>CONCATENATE(Table2[[#This Row],[Full Name2]]," - ",Table2[[#This Row],[Department]])</f>
        <v>Julie Thomas - Kids</v>
      </c>
      <c r="V490" s="7" t="str">
        <f>_xlfn.TEXTJOIN(",",TRUE,Table2[[#This Row],[LEFT]],Table2[[#This Row],[MID]],Table2[[#This Row],[RIGHT]])</f>
        <v>Jul,lie,mas</v>
      </c>
      <c r="W490" s="7" t="str">
        <f>UPPER(Table2[[#This Row],[MID]])</f>
        <v>LIE</v>
      </c>
      <c r="X490" s="7" t="str">
        <f>LOWER(Table2[[#This Row],[Full Name2]])</f>
        <v>julie thomas</v>
      </c>
      <c r="Y490" s="7" t="str">
        <f>PROPER(Table2[[#This Row],[LOWER]])</f>
        <v>Julie Thomas</v>
      </c>
      <c r="Z490" s="7" t="str">
        <f>TRIM(Table2[[#This Row],[City]])</f>
        <v>Asyut</v>
      </c>
      <c r="AA490" s="8">
        <f>LEN(Table2[[#This Row],[PROPER]])</f>
        <v>12</v>
      </c>
      <c r="AB490" s="5">
        <f t="shared" ca="1" si="21"/>
        <v>45776</v>
      </c>
      <c r="AC490" s="5">
        <f t="shared" si="22"/>
        <v>45360</v>
      </c>
      <c r="AD490" s="25">
        <f t="shared" ca="1" si="23"/>
        <v>45776.278505671296</v>
      </c>
      <c r="AE490" s="26">
        <f>EOMONTH(Table2[[#This Row],[Date]],1)</f>
        <v>45412</v>
      </c>
      <c r="AF490" s="11">
        <f>DATEDIF(Table2[[#This Row],[Date]],Table2[[#This Row],[EOMONTH]], "d")</f>
        <v>52</v>
      </c>
      <c r="AH490">
        <v>9</v>
      </c>
      <c r="AI490">
        <v>3</v>
      </c>
      <c r="AJ490">
        <v>2024</v>
      </c>
    </row>
    <row r="491" spans="1:36" ht="33.75" customHeight="1" x14ac:dyDescent="0.3">
      <c r="A491" s="17" t="s">
        <v>1036</v>
      </c>
      <c r="B491" s="26">
        <v>45587</v>
      </c>
      <c r="C491" s="5" t="s">
        <v>2</v>
      </c>
      <c r="D491" s="6" t="s">
        <v>1037</v>
      </c>
      <c r="E491" s="7">
        <v>25</v>
      </c>
      <c r="F491" s="7" t="s">
        <v>43</v>
      </c>
      <c r="G491" s="7" t="s">
        <v>37</v>
      </c>
      <c r="H491" s="7" t="s">
        <v>84</v>
      </c>
      <c r="I491" s="7" t="str">
        <f>VLOOKUP(Table2[[#This Row],[Product]],Table4[#All],2,0)</f>
        <v>Fashion Accessories</v>
      </c>
      <c r="J491" s="7">
        <v>4</v>
      </c>
      <c r="K491" s="7">
        <v>344</v>
      </c>
      <c r="L491" s="7">
        <v>0.2</v>
      </c>
      <c r="M491" s="7" t="s">
        <v>33</v>
      </c>
      <c r="N491" s="8" t="s">
        <v>40</v>
      </c>
      <c r="O491" s="4" t="str">
        <f>HLOOKUP(Table2[[#This Row],[Product]],lookUp!$A$20:$K$21,2,0)</f>
        <v>Fashion Accessories</v>
      </c>
      <c r="P491" s="8" t="str">
        <f>_xlfn.XLOOKUP(Table2[[#This Row],[Product]],Table4[Product],Table4[Category])</f>
        <v>Fashion Accessories</v>
      </c>
      <c r="Q491" s="6" t="s">
        <v>1037</v>
      </c>
      <c r="R491" s="32" t="str">
        <f>LEFT(Table2[[#This Row],[Full Name2]], 3)</f>
        <v>Chr</v>
      </c>
      <c r="S491" s="7" t="str">
        <f>RIGHT(Table2[[#This Row],[Full Name2]],3)</f>
        <v>mes</v>
      </c>
      <c r="T491" s="7" t="str">
        <f>MID(Table2[[#This Row],[Full Name2]],3,3)</f>
        <v>ris</v>
      </c>
      <c r="U491" s="7" t="str">
        <f>CONCATENATE(Table2[[#This Row],[Full Name2]]," - ",Table2[[#This Row],[Department]])</f>
        <v>Christopher Holmes - Women</v>
      </c>
      <c r="V491" s="7" t="str">
        <f>_xlfn.TEXTJOIN(",",TRUE,Table2[[#This Row],[LEFT]],Table2[[#This Row],[MID]],Table2[[#This Row],[RIGHT]])</f>
        <v>Chr,ris,mes</v>
      </c>
      <c r="W491" s="7" t="str">
        <f>UPPER(Table2[[#This Row],[MID]])</f>
        <v>RIS</v>
      </c>
      <c r="X491" s="7" t="str">
        <f>LOWER(Table2[[#This Row],[Full Name2]])</f>
        <v>christopher holmes</v>
      </c>
      <c r="Y491" s="7" t="str">
        <f>PROPER(Table2[[#This Row],[LOWER]])</f>
        <v>Christopher Holmes</v>
      </c>
      <c r="Z491" s="7" t="str">
        <f>TRIM(Table2[[#This Row],[City]])</f>
        <v>Hurghada</v>
      </c>
      <c r="AA491" s="8">
        <f>LEN(Table2[[#This Row],[PROPER]])</f>
        <v>18</v>
      </c>
      <c r="AB491" s="5">
        <f t="shared" ca="1" si="21"/>
        <v>45776</v>
      </c>
      <c r="AC491" s="5">
        <f t="shared" si="22"/>
        <v>45587</v>
      </c>
      <c r="AD491" s="25">
        <f t="shared" ca="1" si="23"/>
        <v>45776.278505671296</v>
      </c>
      <c r="AE491" s="26">
        <f>EOMONTH(Table2[[#This Row],[Date]],1)</f>
        <v>45626</v>
      </c>
      <c r="AF491" s="11">
        <f>DATEDIF(Table2[[#This Row],[Date]],Table2[[#This Row],[EOMONTH]], "d")</f>
        <v>39</v>
      </c>
      <c r="AH491">
        <v>22</v>
      </c>
      <c r="AI491">
        <v>10</v>
      </c>
      <c r="AJ491">
        <v>2024</v>
      </c>
    </row>
    <row r="492" spans="1:36" ht="33.75" customHeight="1" x14ac:dyDescent="0.3">
      <c r="A492" s="17" t="s">
        <v>1038</v>
      </c>
      <c r="B492" s="26">
        <v>45374</v>
      </c>
      <c r="C492" s="5" t="s">
        <v>5</v>
      </c>
      <c r="D492" s="6" t="s">
        <v>1039</v>
      </c>
      <c r="E492" s="7">
        <v>51</v>
      </c>
      <c r="F492" s="7" t="s">
        <v>43</v>
      </c>
      <c r="G492" s="7" t="s">
        <v>64</v>
      </c>
      <c r="H492" s="7" t="s">
        <v>31</v>
      </c>
      <c r="I492" s="7" t="str">
        <f>VLOOKUP(Table2[[#This Row],[Product]],Table4[#All],2,0)</f>
        <v>Winter Wear</v>
      </c>
      <c r="J492" s="7">
        <v>5</v>
      </c>
      <c r="K492" s="7">
        <v>803</v>
      </c>
      <c r="L492" s="7">
        <v>0.15</v>
      </c>
      <c r="M492" s="7" t="s">
        <v>47</v>
      </c>
      <c r="N492" s="8" t="s">
        <v>40</v>
      </c>
      <c r="O492" s="4" t="str">
        <f>HLOOKUP(Table2[[#This Row],[Product]],lookUp!$A$20:$K$21,2,0)</f>
        <v>Winter Wear</v>
      </c>
      <c r="P492" s="8" t="str">
        <f>_xlfn.XLOOKUP(Table2[[#This Row],[Product]],Table4[Product],Table4[Category])</f>
        <v>Winter Wear</v>
      </c>
      <c r="Q492" s="6" t="s">
        <v>1039</v>
      </c>
      <c r="R492" s="32" t="str">
        <f>LEFT(Table2[[#This Row],[Full Name2]], 3)</f>
        <v>Amy</v>
      </c>
      <c r="S492" s="7" t="str">
        <f>RIGHT(Table2[[#This Row],[Full Name2]],3)</f>
        <v>man</v>
      </c>
      <c r="T492" s="7" t="str">
        <f>MID(Table2[[#This Row],[Full Name2]],3,3)</f>
        <v>y N</v>
      </c>
      <c r="U492" s="7" t="str">
        <f>CONCATENATE(Table2[[#This Row],[Full Name2]]," - ",Table2[[#This Row],[Department]])</f>
        <v>Amy Newman - Women</v>
      </c>
      <c r="V492" s="7" t="str">
        <f>_xlfn.TEXTJOIN(",",TRUE,Table2[[#This Row],[LEFT]],Table2[[#This Row],[MID]],Table2[[#This Row],[RIGHT]])</f>
        <v>Amy,y N,man</v>
      </c>
      <c r="W492" s="7" t="str">
        <f>UPPER(Table2[[#This Row],[MID]])</f>
        <v>Y N</v>
      </c>
      <c r="X492" s="7" t="str">
        <f>LOWER(Table2[[#This Row],[Full Name2]])</f>
        <v>amy newman</v>
      </c>
      <c r="Y492" s="7" t="str">
        <f>PROPER(Table2[[#This Row],[LOWER]])</f>
        <v>Amy Newman</v>
      </c>
      <c r="Z492" s="7" t="str">
        <f>TRIM(Table2[[#This Row],[City]])</f>
        <v>Cairo</v>
      </c>
      <c r="AA492" s="8">
        <f>LEN(Table2[[#This Row],[PROPER]])</f>
        <v>10</v>
      </c>
      <c r="AB492" s="5">
        <f t="shared" ca="1" si="21"/>
        <v>45776</v>
      </c>
      <c r="AC492" s="5">
        <f t="shared" si="22"/>
        <v>45374</v>
      </c>
      <c r="AD492" s="25">
        <f t="shared" ca="1" si="23"/>
        <v>45776.278505671296</v>
      </c>
      <c r="AE492" s="26">
        <f>EOMONTH(Table2[[#This Row],[Date]],1)</f>
        <v>45412</v>
      </c>
      <c r="AF492" s="11">
        <f>DATEDIF(Table2[[#This Row],[Date]],Table2[[#This Row],[EOMONTH]], "d")</f>
        <v>38</v>
      </c>
      <c r="AH492">
        <v>23</v>
      </c>
      <c r="AI492">
        <v>3</v>
      </c>
      <c r="AJ492">
        <v>2024</v>
      </c>
    </row>
    <row r="493" spans="1:36" ht="33.75" customHeight="1" x14ac:dyDescent="0.3">
      <c r="A493" s="17" t="s">
        <v>1040</v>
      </c>
      <c r="B493" s="26">
        <v>45549</v>
      </c>
      <c r="C493" s="5" t="s">
        <v>5</v>
      </c>
      <c r="D493" s="6" t="s">
        <v>1041</v>
      </c>
      <c r="E493" s="7">
        <v>29</v>
      </c>
      <c r="F493" s="7" t="s">
        <v>29</v>
      </c>
      <c r="G493" s="7" t="s">
        <v>44</v>
      </c>
      <c r="H493" s="7" t="s">
        <v>84</v>
      </c>
      <c r="I493" s="7" t="str">
        <f>VLOOKUP(Table2[[#This Row],[Product]],Table4[#All],2,0)</f>
        <v>Fashion Accessories</v>
      </c>
      <c r="J493" s="7">
        <v>1</v>
      </c>
      <c r="K493" s="7">
        <v>816</v>
      </c>
      <c r="L493" s="7">
        <v>0.15</v>
      </c>
      <c r="M493" s="7" t="s">
        <v>47</v>
      </c>
      <c r="N493" s="8" t="s">
        <v>40</v>
      </c>
      <c r="O493" s="4" t="str">
        <f>HLOOKUP(Table2[[#This Row],[Product]],lookUp!$A$20:$K$21,2,0)</f>
        <v>Fashion Accessories</v>
      </c>
      <c r="P493" s="8" t="str">
        <f>_xlfn.XLOOKUP(Table2[[#This Row],[Product]],Table4[Product],Table4[Category])</f>
        <v>Fashion Accessories</v>
      </c>
      <c r="Q493" s="6" t="s">
        <v>1041</v>
      </c>
      <c r="R493" s="32" t="str">
        <f>LEFT(Table2[[#This Row],[Full Name2]], 3)</f>
        <v>Ali</v>
      </c>
      <c r="S493" s="7" t="str">
        <f>RIGHT(Table2[[#This Row],[Full Name2]],3)</f>
        <v>ton</v>
      </c>
      <c r="T493" s="7" t="str">
        <f>MID(Table2[[#This Row],[Full Name2]],3,3)</f>
        <v>iso</v>
      </c>
      <c r="U493" s="7" t="str">
        <f>CONCATENATE(Table2[[#This Row],[Full Name2]]," - ",Table2[[#This Row],[Department]])</f>
        <v>Alison Hampton - Women</v>
      </c>
      <c r="V493" s="7" t="str">
        <f>_xlfn.TEXTJOIN(",",TRUE,Table2[[#This Row],[LEFT]],Table2[[#This Row],[MID]],Table2[[#This Row],[RIGHT]])</f>
        <v>Ali,iso,ton</v>
      </c>
      <c r="W493" s="7" t="str">
        <f>UPPER(Table2[[#This Row],[MID]])</f>
        <v>ISO</v>
      </c>
      <c r="X493" s="7" t="str">
        <f>LOWER(Table2[[#This Row],[Full Name2]])</f>
        <v>alison hampton</v>
      </c>
      <c r="Y493" s="7" t="str">
        <f>PROPER(Table2[[#This Row],[LOWER]])</f>
        <v>Alison Hampton</v>
      </c>
      <c r="Z493" s="7" t="str">
        <f>TRIM(Table2[[#This Row],[City]])</f>
        <v>Alexandria</v>
      </c>
      <c r="AA493" s="8">
        <f>LEN(Table2[[#This Row],[PROPER]])</f>
        <v>14</v>
      </c>
      <c r="AB493" s="5">
        <f t="shared" ca="1" si="21"/>
        <v>45776</v>
      </c>
      <c r="AC493" s="5">
        <f t="shared" si="22"/>
        <v>45549</v>
      </c>
      <c r="AD493" s="25">
        <f t="shared" ca="1" si="23"/>
        <v>45776.278505671296</v>
      </c>
      <c r="AE493" s="26">
        <f>EOMONTH(Table2[[#This Row],[Date]],1)</f>
        <v>45596</v>
      </c>
      <c r="AF493" s="11">
        <f>DATEDIF(Table2[[#This Row],[Date]],Table2[[#This Row],[EOMONTH]], "d")</f>
        <v>47</v>
      </c>
      <c r="AH493">
        <v>14</v>
      </c>
      <c r="AI493">
        <v>9</v>
      </c>
      <c r="AJ493">
        <v>2024</v>
      </c>
    </row>
    <row r="494" spans="1:36" ht="33.75" customHeight="1" x14ac:dyDescent="0.3">
      <c r="A494" s="17" t="s">
        <v>1042</v>
      </c>
      <c r="B494" s="26">
        <v>45568</v>
      </c>
      <c r="C494" s="5" t="s">
        <v>6</v>
      </c>
      <c r="D494" s="6" t="s">
        <v>1043</v>
      </c>
      <c r="E494" s="7">
        <v>20</v>
      </c>
      <c r="F494" s="7" t="s">
        <v>29</v>
      </c>
      <c r="G494" s="7" t="s">
        <v>37</v>
      </c>
      <c r="H494" s="7" t="s">
        <v>55</v>
      </c>
      <c r="I494" s="7" t="str">
        <f>VLOOKUP(Table2[[#This Row],[Product]],Table4[#All],2,0)</f>
        <v>Summer Wear</v>
      </c>
      <c r="J494" s="7">
        <v>2</v>
      </c>
      <c r="K494" s="7">
        <v>810</v>
      </c>
      <c r="L494" s="7">
        <v>0.1</v>
      </c>
      <c r="M494" s="7" t="s">
        <v>47</v>
      </c>
      <c r="N494" s="8" t="s">
        <v>48</v>
      </c>
      <c r="O494" s="4" t="str">
        <f>HLOOKUP(Table2[[#This Row],[Product]],lookUp!$A$20:$K$21,2,0)</f>
        <v>Summer Wear</v>
      </c>
      <c r="P494" s="8" t="str">
        <f>_xlfn.XLOOKUP(Table2[[#This Row],[Product]],Table4[Product],Table4[Category])</f>
        <v>Summer Wear</v>
      </c>
      <c r="Q494" s="6" t="s">
        <v>1043</v>
      </c>
      <c r="R494" s="32" t="str">
        <f>LEFT(Table2[[#This Row],[Full Name2]], 3)</f>
        <v>Mel</v>
      </c>
      <c r="S494" s="7" t="str">
        <f>RIGHT(Table2[[#This Row],[Full Name2]],3)</f>
        <v>ard</v>
      </c>
      <c r="T494" s="7" t="str">
        <f>MID(Table2[[#This Row],[Full Name2]],3,3)</f>
        <v>lis</v>
      </c>
      <c r="U494" s="7" t="str">
        <f>CONCATENATE(Table2[[#This Row],[Full Name2]]," - ",Table2[[#This Row],[Department]])</f>
        <v>Melissa Hubbard - Kids</v>
      </c>
      <c r="V494" s="7" t="str">
        <f>_xlfn.TEXTJOIN(",",TRUE,Table2[[#This Row],[LEFT]],Table2[[#This Row],[MID]],Table2[[#This Row],[RIGHT]])</f>
        <v>Mel,lis,ard</v>
      </c>
      <c r="W494" s="7" t="str">
        <f>UPPER(Table2[[#This Row],[MID]])</f>
        <v>LIS</v>
      </c>
      <c r="X494" s="7" t="str">
        <f>LOWER(Table2[[#This Row],[Full Name2]])</f>
        <v>melissa hubbard</v>
      </c>
      <c r="Y494" s="7" t="str">
        <f>PROPER(Table2[[#This Row],[LOWER]])</f>
        <v>Melissa Hubbard</v>
      </c>
      <c r="Z494" s="7" t="str">
        <f>TRIM(Table2[[#This Row],[City]])</f>
        <v>Hurghada</v>
      </c>
      <c r="AA494" s="8">
        <f>LEN(Table2[[#This Row],[PROPER]])</f>
        <v>15</v>
      </c>
      <c r="AB494" s="5">
        <f t="shared" ca="1" si="21"/>
        <v>45776</v>
      </c>
      <c r="AC494" s="5">
        <f t="shared" si="22"/>
        <v>45568</v>
      </c>
      <c r="AD494" s="25">
        <f t="shared" ca="1" si="23"/>
        <v>45776.278505671296</v>
      </c>
      <c r="AE494" s="26">
        <f>EOMONTH(Table2[[#This Row],[Date]],1)</f>
        <v>45626</v>
      </c>
      <c r="AF494" s="11">
        <f>DATEDIF(Table2[[#This Row],[Date]],Table2[[#This Row],[EOMONTH]], "d")</f>
        <v>58</v>
      </c>
      <c r="AH494">
        <v>3</v>
      </c>
      <c r="AI494">
        <v>10</v>
      </c>
      <c r="AJ494">
        <v>2024</v>
      </c>
    </row>
    <row r="495" spans="1:36" ht="33.75" customHeight="1" x14ac:dyDescent="0.3">
      <c r="A495" s="17" t="s">
        <v>1044</v>
      </c>
      <c r="B495" s="26">
        <v>45414</v>
      </c>
      <c r="C495" s="5" t="s">
        <v>6</v>
      </c>
      <c r="D495" s="6" t="s">
        <v>1045</v>
      </c>
      <c r="E495" s="7">
        <v>29</v>
      </c>
      <c r="F495" s="7" t="s">
        <v>29</v>
      </c>
      <c r="G495" s="7" t="s">
        <v>106</v>
      </c>
      <c r="H495" s="7" t="s">
        <v>84</v>
      </c>
      <c r="I495" s="7" t="str">
        <f>VLOOKUP(Table2[[#This Row],[Product]],Table4[#All],2,0)</f>
        <v>Fashion Accessories</v>
      </c>
      <c r="J495" s="7">
        <v>4</v>
      </c>
      <c r="K495" s="7">
        <v>810</v>
      </c>
      <c r="L495" s="7">
        <v>0.1</v>
      </c>
      <c r="M495" s="7" t="s">
        <v>57</v>
      </c>
      <c r="N495" s="8" t="s">
        <v>34</v>
      </c>
      <c r="O495" s="4" t="str">
        <f>HLOOKUP(Table2[[#This Row],[Product]],lookUp!$A$20:$K$21,2,0)</f>
        <v>Fashion Accessories</v>
      </c>
      <c r="P495" s="8" t="str">
        <f>_xlfn.XLOOKUP(Table2[[#This Row],[Product]],Table4[Product],Table4[Category])</f>
        <v>Fashion Accessories</v>
      </c>
      <c r="Q495" s="6" t="s">
        <v>1045</v>
      </c>
      <c r="R495" s="32" t="str">
        <f>LEFT(Table2[[#This Row],[Full Name2]], 3)</f>
        <v>San</v>
      </c>
      <c r="S495" s="7" t="str">
        <f>RIGHT(Table2[[#This Row],[Full Name2]],3)</f>
        <v>son</v>
      </c>
      <c r="T495" s="7" t="str">
        <f>MID(Table2[[#This Row],[Full Name2]],3,3)</f>
        <v>ndr</v>
      </c>
      <c r="U495" s="7" t="str">
        <f>CONCATENATE(Table2[[#This Row],[Full Name2]]," - ",Table2[[#This Row],[Department]])</f>
        <v>Sandra Williamson - Men</v>
      </c>
      <c r="V495" s="7" t="str">
        <f>_xlfn.TEXTJOIN(",",TRUE,Table2[[#This Row],[LEFT]],Table2[[#This Row],[MID]],Table2[[#This Row],[RIGHT]])</f>
        <v>San,ndr,son</v>
      </c>
      <c r="W495" s="7" t="str">
        <f>UPPER(Table2[[#This Row],[MID]])</f>
        <v>NDR</v>
      </c>
      <c r="X495" s="7" t="str">
        <f>LOWER(Table2[[#This Row],[Full Name2]])</f>
        <v>sandra williamson</v>
      </c>
      <c r="Y495" s="7" t="str">
        <f>PROPER(Table2[[#This Row],[LOWER]])</f>
        <v>Sandra Williamson</v>
      </c>
      <c r="Z495" s="7" t="str">
        <f>TRIM(Table2[[#This Row],[City]])</f>
        <v>Giza</v>
      </c>
      <c r="AA495" s="8">
        <f>LEN(Table2[[#This Row],[PROPER]])</f>
        <v>17</v>
      </c>
      <c r="AB495" s="5">
        <f t="shared" ca="1" si="21"/>
        <v>45776</v>
      </c>
      <c r="AC495" s="5">
        <f t="shared" si="22"/>
        <v>45414</v>
      </c>
      <c r="AD495" s="25">
        <f t="shared" ca="1" si="23"/>
        <v>45776.278505671296</v>
      </c>
      <c r="AE495" s="26">
        <f>EOMONTH(Table2[[#This Row],[Date]],1)</f>
        <v>45473</v>
      </c>
      <c r="AF495" s="11">
        <f>DATEDIF(Table2[[#This Row],[Date]],Table2[[#This Row],[EOMONTH]], "d")</f>
        <v>59</v>
      </c>
      <c r="AH495">
        <v>2</v>
      </c>
      <c r="AI495">
        <v>5</v>
      </c>
      <c r="AJ495">
        <v>2024</v>
      </c>
    </row>
    <row r="496" spans="1:36" ht="33.75" customHeight="1" x14ac:dyDescent="0.3">
      <c r="A496" s="17" t="s">
        <v>1046</v>
      </c>
      <c r="B496" s="26">
        <v>45505</v>
      </c>
      <c r="C496" s="5" t="s">
        <v>6</v>
      </c>
      <c r="D496" s="6" t="s">
        <v>1047</v>
      </c>
      <c r="E496" s="7">
        <v>43</v>
      </c>
      <c r="F496" s="7" t="s">
        <v>43</v>
      </c>
      <c r="G496" s="7" t="s">
        <v>73</v>
      </c>
      <c r="H496" s="7" t="s">
        <v>61</v>
      </c>
      <c r="I496" s="7" t="str">
        <f>VLOOKUP(Table2[[#This Row],[Product]],Table4[#All],2,0)</f>
        <v>Casual Wear</v>
      </c>
      <c r="J496" s="7">
        <v>1</v>
      </c>
      <c r="K496" s="7">
        <v>386</v>
      </c>
      <c r="L496" s="7">
        <v>0.2</v>
      </c>
      <c r="M496" s="7" t="s">
        <v>33</v>
      </c>
      <c r="N496" s="8" t="s">
        <v>48</v>
      </c>
      <c r="O496" s="4" t="str">
        <f>HLOOKUP(Table2[[#This Row],[Product]],lookUp!$A$20:$K$21,2,0)</f>
        <v>Casual Wear</v>
      </c>
      <c r="P496" s="8" t="str">
        <f>_xlfn.XLOOKUP(Table2[[#This Row],[Product]],Table4[Product],Table4[Category])</f>
        <v>Casual Wear</v>
      </c>
      <c r="Q496" s="6" t="s">
        <v>1047</v>
      </c>
      <c r="R496" s="32" t="str">
        <f>LEFT(Table2[[#This Row],[Full Name2]], 3)</f>
        <v>Mar</v>
      </c>
      <c r="S496" s="7" t="str">
        <f>RIGHT(Table2[[#This Row],[Full Name2]],3)</f>
        <v>one</v>
      </c>
      <c r="T496" s="7" t="str">
        <f>MID(Table2[[#This Row],[Full Name2]],3,3)</f>
        <v xml:space="preserve">ry </v>
      </c>
      <c r="U496" s="7" t="str">
        <f>CONCATENATE(Table2[[#This Row],[Full Name2]]," - ",Table2[[#This Row],[Department]])</f>
        <v>Mary Stone - Kids</v>
      </c>
      <c r="V496" s="7" t="str">
        <f>_xlfn.TEXTJOIN(",",TRUE,Table2[[#This Row],[LEFT]],Table2[[#This Row],[MID]],Table2[[#This Row],[RIGHT]])</f>
        <v>Mar,ry ,one</v>
      </c>
      <c r="W496" s="7" t="str">
        <f>UPPER(Table2[[#This Row],[MID]])</f>
        <v xml:space="preserve">RY </v>
      </c>
      <c r="X496" s="7" t="str">
        <f>LOWER(Table2[[#This Row],[Full Name2]])</f>
        <v>mary stone</v>
      </c>
      <c r="Y496" s="7" t="str">
        <f>PROPER(Table2[[#This Row],[LOWER]])</f>
        <v>Mary Stone</v>
      </c>
      <c r="Z496" s="7" t="str">
        <f>TRIM(Table2[[#This Row],[City]])</f>
        <v>Tanta</v>
      </c>
      <c r="AA496" s="8">
        <f>LEN(Table2[[#This Row],[PROPER]])</f>
        <v>10</v>
      </c>
      <c r="AB496" s="5">
        <f t="shared" ca="1" si="21"/>
        <v>45776</v>
      </c>
      <c r="AC496" s="5">
        <f t="shared" si="22"/>
        <v>45505</v>
      </c>
      <c r="AD496" s="25">
        <f t="shared" ca="1" si="23"/>
        <v>45776.278505671296</v>
      </c>
      <c r="AE496" s="26">
        <f>EOMONTH(Table2[[#This Row],[Date]],1)</f>
        <v>45565</v>
      </c>
      <c r="AF496" s="11">
        <f>DATEDIF(Table2[[#This Row],[Date]],Table2[[#This Row],[EOMONTH]], "d")</f>
        <v>60</v>
      </c>
      <c r="AH496">
        <v>1</v>
      </c>
      <c r="AI496">
        <v>8</v>
      </c>
      <c r="AJ496">
        <v>2024</v>
      </c>
    </row>
    <row r="497" spans="1:36" ht="33.75" customHeight="1" x14ac:dyDescent="0.3">
      <c r="A497" s="17" t="s">
        <v>1048</v>
      </c>
      <c r="B497" s="26">
        <v>45605</v>
      </c>
      <c r="C497" s="5" t="s">
        <v>5</v>
      </c>
      <c r="D497" s="6" t="s">
        <v>1049</v>
      </c>
      <c r="E497" s="7">
        <v>51</v>
      </c>
      <c r="F497" s="7" t="s">
        <v>29</v>
      </c>
      <c r="G497" s="7" t="s">
        <v>106</v>
      </c>
      <c r="H497" s="7" t="s">
        <v>31</v>
      </c>
      <c r="I497" s="7" t="str">
        <f>VLOOKUP(Table2[[#This Row],[Product]],Table4[#All],2,0)</f>
        <v>Winter Wear</v>
      </c>
      <c r="J497" s="7">
        <v>2</v>
      </c>
      <c r="K497" s="7">
        <v>927</v>
      </c>
      <c r="L497" s="7">
        <v>0.15</v>
      </c>
      <c r="M497" s="7" t="s">
        <v>57</v>
      </c>
      <c r="N497" s="8" t="s">
        <v>40</v>
      </c>
      <c r="O497" s="4" t="str">
        <f>HLOOKUP(Table2[[#This Row],[Product]],lookUp!$A$20:$K$21,2,0)</f>
        <v>Winter Wear</v>
      </c>
      <c r="P497" s="8" t="str">
        <f>_xlfn.XLOOKUP(Table2[[#This Row],[Product]],Table4[Product],Table4[Category])</f>
        <v>Winter Wear</v>
      </c>
      <c r="Q497" s="6" t="s">
        <v>1049</v>
      </c>
      <c r="R497" s="32" t="str">
        <f>LEFT(Table2[[#This Row],[Full Name2]], 3)</f>
        <v>Chr</v>
      </c>
      <c r="S497" s="7" t="str">
        <f>RIGHT(Table2[[#This Row],[Full Name2]],3)</f>
        <v>unn</v>
      </c>
      <c r="T497" s="7" t="str">
        <f>MID(Table2[[#This Row],[Full Name2]],3,3)</f>
        <v>ris</v>
      </c>
      <c r="U497" s="7" t="str">
        <f>CONCATENATE(Table2[[#This Row],[Full Name2]]," - ",Table2[[#This Row],[Department]])</f>
        <v>Christina Dunn - Women</v>
      </c>
      <c r="V497" s="7" t="str">
        <f>_xlfn.TEXTJOIN(",",TRUE,Table2[[#This Row],[LEFT]],Table2[[#This Row],[MID]],Table2[[#This Row],[RIGHT]])</f>
        <v>Chr,ris,unn</v>
      </c>
      <c r="W497" s="7" t="str">
        <f>UPPER(Table2[[#This Row],[MID]])</f>
        <v>RIS</v>
      </c>
      <c r="X497" s="7" t="str">
        <f>LOWER(Table2[[#This Row],[Full Name2]])</f>
        <v>christina dunn</v>
      </c>
      <c r="Y497" s="7" t="str">
        <f>PROPER(Table2[[#This Row],[LOWER]])</f>
        <v>Christina Dunn</v>
      </c>
      <c r="Z497" s="7" t="str">
        <f>TRIM(Table2[[#This Row],[City]])</f>
        <v>Giza</v>
      </c>
      <c r="AA497" s="8">
        <f>LEN(Table2[[#This Row],[PROPER]])</f>
        <v>14</v>
      </c>
      <c r="AB497" s="5">
        <f t="shared" ca="1" si="21"/>
        <v>45776</v>
      </c>
      <c r="AC497" s="5">
        <f t="shared" si="22"/>
        <v>45605</v>
      </c>
      <c r="AD497" s="25">
        <f t="shared" ca="1" si="23"/>
        <v>45776.278505671296</v>
      </c>
      <c r="AE497" s="26">
        <f>EOMONTH(Table2[[#This Row],[Date]],1)</f>
        <v>45657</v>
      </c>
      <c r="AF497" s="11">
        <f>DATEDIF(Table2[[#This Row],[Date]],Table2[[#This Row],[EOMONTH]], "d")</f>
        <v>52</v>
      </c>
      <c r="AH497">
        <v>9</v>
      </c>
      <c r="AI497">
        <v>11</v>
      </c>
      <c r="AJ497">
        <v>2024</v>
      </c>
    </row>
    <row r="498" spans="1:36" ht="33.75" customHeight="1" x14ac:dyDescent="0.3">
      <c r="A498" s="17" t="s">
        <v>1050</v>
      </c>
      <c r="B498" s="26">
        <v>45464</v>
      </c>
      <c r="C498" s="5" t="s">
        <v>0</v>
      </c>
      <c r="D498" s="6" t="s">
        <v>1051</v>
      </c>
      <c r="E498" s="7">
        <v>42</v>
      </c>
      <c r="F498" s="7" t="s">
        <v>43</v>
      </c>
      <c r="G498" s="7" t="s">
        <v>73</v>
      </c>
      <c r="H498" s="7" t="s">
        <v>31</v>
      </c>
      <c r="I498" s="7" t="str">
        <f>VLOOKUP(Table2[[#This Row],[Product]],Table4[#All],2,0)</f>
        <v>Winter Wear</v>
      </c>
      <c r="J498" s="7">
        <v>2</v>
      </c>
      <c r="K498" s="7">
        <v>624</v>
      </c>
      <c r="L498" s="7">
        <v>0.15</v>
      </c>
      <c r="M498" s="7" t="s">
        <v>33</v>
      </c>
      <c r="N498" s="8" t="s">
        <v>40</v>
      </c>
      <c r="O498" s="4" t="str">
        <f>HLOOKUP(Table2[[#This Row],[Product]],lookUp!$A$20:$K$21,2,0)</f>
        <v>Winter Wear</v>
      </c>
      <c r="P498" s="8" t="str">
        <f>_xlfn.XLOOKUP(Table2[[#This Row],[Product]],Table4[Product],Table4[Category])</f>
        <v>Winter Wear</v>
      </c>
      <c r="Q498" s="6" t="s">
        <v>1051</v>
      </c>
      <c r="R498" s="32" t="str">
        <f>LEFT(Table2[[#This Row],[Full Name2]], 3)</f>
        <v>Bra</v>
      </c>
      <c r="S498" s="7" t="str">
        <f>RIGHT(Table2[[#This Row],[Full Name2]],3)</f>
        <v>ash</v>
      </c>
      <c r="T498" s="7" t="str">
        <f>MID(Table2[[#This Row],[Full Name2]],3,3)</f>
        <v xml:space="preserve">ad </v>
      </c>
      <c r="U498" s="7" t="str">
        <f>CONCATENATE(Table2[[#This Row],[Full Name2]]," - ",Table2[[#This Row],[Department]])</f>
        <v>Brad Nash - Women</v>
      </c>
      <c r="V498" s="7" t="str">
        <f>_xlfn.TEXTJOIN(",",TRUE,Table2[[#This Row],[LEFT]],Table2[[#This Row],[MID]],Table2[[#This Row],[RIGHT]])</f>
        <v>Bra,ad ,ash</v>
      </c>
      <c r="W498" s="7" t="str">
        <f>UPPER(Table2[[#This Row],[MID]])</f>
        <v xml:space="preserve">AD </v>
      </c>
      <c r="X498" s="7" t="str">
        <f>LOWER(Table2[[#This Row],[Full Name2]])</f>
        <v>brad nash</v>
      </c>
      <c r="Y498" s="7" t="str">
        <f>PROPER(Table2[[#This Row],[LOWER]])</f>
        <v>Brad Nash</v>
      </c>
      <c r="Z498" s="7" t="str">
        <f>TRIM(Table2[[#This Row],[City]])</f>
        <v>Tanta</v>
      </c>
      <c r="AA498" s="8">
        <f>LEN(Table2[[#This Row],[PROPER]])</f>
        <v>9</v>
      </c>
      <c r="AB498" s="5">
        <f t="shared" ca="1" si="21"/>
        <v>45776</v>
      </c>
      <c r="AC498" s="5">
        <f t="shared" si="22"/>
        <v>45464</v>
      </c>
      <c r="AD498" s="25">
        <f t="shared" ca="1" si="23"/>
        <v>45776.278505671296</v>
      </c>
      <c r="AE498" s="26">
        <f>EOMONTH(Table2[[#This Row],[Date]],1)</f>
        <v>45504</v>
      </c>
      <c r="AF498" s="11">
        <f>DATEDIF(Table2[[#This Row],[Date]],Table2[[#This Row],[EOMONTH]], "d")</f>
        <v>40</v>
      </c>
      <c r="AH498">
        <v>21</v>
      </c>
      <c r="AI498">
        <v>6</v>
      </c>
      <c r="AJ498">
        <v>2024</v>
      </c>
    </row>
    <row r="499" spans="1:36" ht="33.75" customHeight="1" x14ac:dyDescent="0.3">
      <c r="A499" s="17" t="s">
        <v>1052</v>
      </c>
      <c r="B499" s="26">
        <v>45457</v>
      </c>
      <c r="C499" s="5" t="s">
        <v>0</v>
      </c>
      <c r="D499" s="6" t="s">
        <v>1053</v>
      </c>
      <c r="E499" s="7">
        <v>28</v>
      </c>
      <c r="F499" s="7" t="s">
        <v>29</v>
      </c>
      <c r="G499" s="7" t="s">
        <v>44</v>
      </c>
      <c r="H499" s="7" t="s">
        <v>84</v>
      </c>
      <c r="I499" s="7" t="str">
        <f>VLOOKUP(Table2[[#This Row],[Product]],Table4[#All],2,0)</f>
        <v>Fashion Accessories</v>
      </c>
      <c r="J499" s="7">
        <v>1</v>
      </c>
      <c r="K499" s="7">
        <v>233</v>
      </c>
      <c r="L499" s="7">
        <v>0</v>
      </c>
      <c r="M499" s="7" t="s">
        <v>47</v>
      </c>
      <c r="N499" s="8" t="s">
        <v>48</v>
      </c>
      <c r="O499" s="4" t="str">
        <f>HLOOKUP(Table2[[#This Row],[Product]],lookUp!$A$20:$K$21,2,0)</f>
        <v>Fashion Accessories</v>
      </c>
      <c r="P499" s="8" t="str">
        <f>_xlfn.XLOOKUP(Table2[[#This Row],[Product]],Table4[Product],Table4[Category])</f>
        <v>Fashion Accessories</v>
      </c>
      <c r="Q499" s="6" t="s">
        <v>1053</v>
      </c>
      <c r="R499" s="32" t="str">
        <f>LEFT(Table2[[#This Row],[Full Name2]], 3)</f>
        <v>Kyl</v>
      </c>
      <c r="S499" s="7" t="str">
        <f>RIGHT(Table2[[#This Row],[Full Name2]],3)</f>
        <v>iaz</v>
      </c>
      <c r="T499" s="7" t="str">
        <f>MID(Table2[[#This Row],[Full Name2]],3,3)</f>
        <v xml:space="preserve">le </v>
      </c>
      <c r="U499" s="7" t="str">
        <f>CONCATENATE(Table2[[#This Row],[Full Name2]]," - ",Table2[[#This Row],[Department]])</f>
        <v>Kyle Diaz - Kids</v>
      </c>
      <c r="V499" s="7" t="str">
        <f>_xlfn.TEXTJOIN(",",TRUE,Table2[[#This Row],[LEFT]],Table2[[#This Row],[MID]],Table2[[#This Row],[RIGHT]])</f>
        <v>Kyl,le ,iaz</v>
      </c>
      <c r="W499" s="7" t="str">
        <f>UPPER(Table2[[#This Row],[MID]])</f>
        <v xml:space="preserve">LE </v>
      </c>
      <c r="X499" s="7" t="str">
        <f>LOWER(Table2[[#This Row],[Full Name2]])</f>
        <v>kyle diaz</v>
      </c>
      <c r="Y499" s="7" t="str">
        <f>PROPER(Table2[[#This Row],[LOWER]])</f>
        <v>Kyle Diaz</v>
      </c>
      <c r="Z499" s="7" t="str">
        <f>TRIM(Table2[[#This Row],[City]])</f>
        <v>Alexandria</v>
      </c>
      <c r="AA499" s="8">
        <f>LEN(Table2[[#This Row],[PROPER]])</f>
        <v>9</v>
      </c>
      <c r="AB499" s="5">
        <f t="shared" ca="1" si="21"/>
        <v>45776</v>
      </c>
      <c r="AC499" s="5">
        <f t="shared" si="22"/>
        <v>45457</v>
      </c>
      <c r="AD499" s="25">
        <f t="shared" ca="1" si="23"/>
        <v>45776.278505671296</v>
      </c>
      <c r="AE499" s="26">
        <f>EOMONTH(Table2[[#This Row],[Date]],1)</f>
        <v>45504</v>
      </c>
      <c r="AF499" s="11">
        <f>DATEDIF(Table2[[#This Row],[Date]],Table2[[#This Row],[EOMONTH]], "d")</f>
        <v>47</v>
      </c>
      <c r="AH499">
        <v>14</v>
      </c>
      <c r="AI499">
        <v>6</v>
      </c>
      <c r="AJ499">
        <v>2024</v>
      </c>
    </row>
    <row r="500" spans="1:36" ht="33.75" customHeight="1" x14ac:dyDescent="0.3">
      <c r="A500" s="17" t="s">
        <v>1054</v>
      </c>
      <c r="B500" s="26">
        <v>45486</v>
      </c>
      <c r="C500" s="5" t="s">
        <v>5</v>
      </c>
      <c r="D500" s="6" t="s">
        <v>1055</v>
      </c>
      <c r="E500" s="7">
        <v>51</v>
      </c>
      <c r="F500" s="7" t="s">
        <v>29</v>
      </c>
      <c r="G500" s="7" t="s">
        <v>106</v>
      </c>
      <c r="H500" s="7" t="s">
        <v>74</v>
      </c>
      <c r="I500" s="7" t="str">
        <f>VLOOKUP(Table2[[#This Row],[Product]],Table4[#All],2,0)</f>
        <v>Formal Wear</v>
      </c>
      <c r="J500" s="7">
        <v>2</v>
      </c>
      <c r="K500" s="7">
        <v>1040</v>
      </c>
      <c r="L500" s="7">
        <v>0</v>
      </c>
      <c r="M500" s="7" t="s">
        <v>47</v>
      </c>
      <c r="N500" s="8" t="s">
        <v>40</v>
      </c>
      <c r="O500" s="4" t="str">
        <f>HLOOKUP(Table2[[#This Row],[Product]],lookUp!$A$20:$K$21,2,0)</f>
        <v>Formal Wear</v>
      </c>
      <c r="P500" s="8" t="str">
        <f>_xlfn.XLOOKUP(Table2[[#This Row],[Product]],Table4[Product],Table4[Category])</f>
        <v>Formal Wear</v>
      </c>
      <c r="Q500" s="6" t="s">
        <v>1055</v>
      </c>
      <c r="R500" s="32" t="str">
        <f>LEFT(Table2[[#This Row],[Full Name2]], 3)</f>
        <v>Kim</v>
      </c>
      <c r="S500" s="7" t="str">
        <f>RIGHT(Table2[[#This Row],[Full Name2]],3)</f>
        <v>nes</v>
      </c>
      <c r="T500" s="7" t="str">
        <f>MID(Table2[[#This Row],[Full Name2]],3,3)</f>
        <v>m J</v>
      </c>
      <c r="U500" s="7" t="str">
        <f>CONCATENATE(Table2[[#This Row],[Full Name2]]," - ",Table2[[#This Row],[Department]])</f>
        <v>Kim Jones - Women</v>
      </c>
      <c r="V500" s="7" t="str">
        <f>_xlfn.TEXTJOIN(",",TRUE,Table2[[#This Row],[LEFT]],Table2[[#This Row],[MID]],Table2[[#This Row],[RIGHT]])</f>
        <v>Kim,m J,nes</v>
      </c>
      <c r="W500" s="7" t="str">
        <f>UPPER(Table2[[#This Row],[MID]])</f>
        <v>M J</v>
      </c>
      <c r="X500" s="7" t="str">
        <f>LOWER(Table2[[#This Row],[Full Name2]])</f>
        <v>kim jones</v>
      </c>
      <c r="Y500" s="7" t="str">
        <f>PROPER(Table2[[#This Row],[LOWER]])</f>
        <v>Kim Jones</v>
      </c>
      <c r="Z500" s="7" t="str">
        <f>TRIM(Table2[[#This Row],[City]])</f>
        <v>Giza</v>
      </c>
      <c r="AA500" s="8">
        <f>LEN(Table2[[#This Row],[PROPER]])</f>
        <v>9</v>
      </c>
      <c r="AB500" s="5">
        <f t="shared" ca="1" si="21"/>
        <v>45776</v>
      </c>
      <c r="AC500" s="5">
        <f t="shared" si="22"/>
        <v>45486</v>
      </c>
      <c r="AD500" s="25">
        <f t="shared" ca="1" si="23"/>
        <v>45776.278505671296</v>
      </c>
      <c r="AE500" s="26">
        <f>EOMONTH(Table2[[#This Row],[Date]],1)</f>
        <v>45535</v>
      </c>
      <c r="AF500" s="11">
        <f>DATEDIF(Table2[[#This Row],[Date]],Table2[[#This Row],[EOMONTH]], "d")</f>
        <v>49</v>
      </c>
      <c r="AH500">
        <v>13</v>
      </c>
      <c r="AI500">
        <v>7</v>
      </c>
      <c r="AJ500">
        <v>2024</v>
      </c>
    </row>
    <row r="501" spans="1:36" ht="33.75" customHeight="1" x14ac:dyDescent="0.3">
      <c r="A501" s="17" t="s">
        <v>1056</v>
      </c>
      <c r="B501" s="26">
        <v>45608</v>
      </c>
      <c r="C501" s="5" t="s">
        <v>2</v>
      </c>
      <c r="D501" s="6" t="s">
        <v>1057</v>
      </c>
      <c r="E501" s="7">
        <v>53</v>
      </c>
      <c r="F501" s="7" t="s">
        <v>43</v>
      </c>
      <c r="G501" s="7" t="s">
        <v>70</v>
      </c>
      <c r="H501" s="7" t="s">
        <v>100</v>
      </c>
      <c r="I501" s="7" t="str">
        <f>VLOOKUP(Table2[[#This Row],[Product]],Table4[#All],2,0)</f>
        <v>Formal Wear</v>
      </c>
      <c r="J501" s="7">
        <v>5</v>
      </c>
      <c r="K501" s="7">
        <v>1112</v>
      </c>
      <c r="L501" s="7">
        <v>0.05</v>
      </c>
      <c r="M501" s="7" t="s">
        <v>47</v>
      </c>
      <c r="N501" s="8" t="s">
        <v>34</v>
      </c>
      <c r="O501" s="4" t="str">
        <f>HLOOKUP(Table2[[#This Row],[Product]],lookUp!$A$20:$K$21,2,0)</f>
        <v>Formal Wear</v>
      </c>
      <c r="P501" s="8" t="str">
        <f>_xlfn.XLOOKUP(Table2[[#This Row],[Product]],Table4[Product],Table4[Category])</f>
        <v>Formal Wear</v>
      </c>
      <c r="Q501" s="6" t="s">
        <v>1057</v>
      </c>
      <c r="R501" s="32" t="str">
        <f>LEFT(Table2[[#This Row],[Full Name2]], 3)</f>
        <v>Chr</v>
      </c>
      <c r="S501" s="7" t="str">
        <f>RIGHT(Table2[[#This Row],[Full Name2]],3)</f>
        <v>res</v>
      </c>
      <c r="T501" s="7" t="str">
        <f>MID(Table2[[#This Row],[Full Name2]],3,3)</f>
        <v>ris</v>
      </c>
      <c r="U501" s="7" t="str">
        <f>CONCATENATE(Table2[[#This Row],[Full Name2]]," - ",Table2[[#This Row],[Department]])</f>
        <v>Christina Torres - Men</v>
      </c>
      <c r="V501" s="7" t="str">
        <f>_xlfn.TEXTJOIN(",",TRUE,Table2[[#This Row],[LEFT]],Table2[[#This Row],[MID]],Table2[[#This Row],[RIGHT]])</f>
        <v>Chr,ris,res</v>
      </c>
      <c r="W501" s="7" t="str">
        <f>UPPER(Table2[[#This Row],[MID]])</f>
        <v>RIS</v>
      </c>
      <c r="X501" s="7" t="str">
        <f>LOWER(Table2[[#This Row],[Full Name2]])</f>
        <v>christina torres</v>
      </c>
      <c r="Y501" s="7" t="str">
        <f>PROPER(Table2[[#This Row],[LOWER]])</f>
        <v>Christina Torres</v>
      </c>
      <c r="Z501" s="7" t="str">
        <f>TRIM(Table2[[#This Row],[City]])</f>
        <v>Luxor</v>
      </c>
      <c r="AA501" s="8">
        <f>LEN(Table2[[#This Row],[PROPER]])</f>
        <v>16</v>
      </c>
      <c r="AB501" s="5">
        <f t="shared" ca="1" si="21"/>
        <v>45776</v>
      </c>
      <c r="AC501" s="5">
        <f t="shared" si="22"/>
        <v>45608</v>
      </c>
      <c r="AD501" s="25">
        <f t="shared" ca="1" si="23"/>
        <v>45776.278505671296</v>
      </c>
      <c r="AE501" s="26">
        <f>EOMONTH(Table2[[#This Row],[Date]],1)</f>
        <v>45657</v>
      </c>
      <c r="AF501" s="11">
        <f>DATEDIF(Table2[[#This Row],[Date]],Table2[[#This Row],[EOMONTH]], "d")</f>
        <v>49</v>
      </c>
      <c r="AH501">
        <v>12</v>
      </c>
      <c r="AI501">
        <v>11</v>
      </c>
      <c r="AJ501">
        <v>2024</v>
      </c>
    </row>
    <row r="502" spans="1:36" ht="33.75" customHeight="1" x14ac:dyDescent="0.3">
      <c r="A502" s="17" t="s">
        <v>1058</v>
      </c>
      <c r="B502" s="26">
        <v>45382</v>
      </c>
      <c r="C502" s="5" t="s">
        <v>1</v>
      </c>
      <c r="D502" s="6" t="s">
        <v>1059</v>
      </c>
      <c r="E502" s="7">
        <v>53</v>
      </c>
      <c r="F502" s="7" t="s">
        <v>29</v>
      </c>
      <c r="G502" s="7" t="s">
        <v>70</v>
      </c>
      <c r="H502" s="7" t="s">
        <v>65</v>
      </c>
      <c r="I502" s="7" t="str">
        <f>VLOOKUP(Table2[[#This Row],[Product]],Table4[#All],2,0)</f>
        <v>Sportswear</v>
      </c>
      <c r="J502" s="7">
        <v>5</v>
      </c>
      <c r="K502" s="7">
        <v>254</v>
      </c>
      <c r="L502" s="7">
        <v>0.2</v>
      </c>
      <c r="M502" s="7" t="s">
        <v>33</v>
      </c>
      <c r="N502" s="8" t="s">
        <v>34</v>
      </c>
      <c r="O502" s="4" t="str">
        <f>HLOOKUP(Table2[[#This Row],[Product]],lookUp!$A$20:$K$21,2,0)</f>
        <v>Sportswear</v>
      </c>
      <c r="P502" s="8" t="str">
        <f>_xlfn.XLOOKUP(Table2[[#This Row],[Product]],Table4[Product],Table4[Category])</f>
        <v>Sportswear</v>
      </c>
      <c r="Q502" s="6" t="s">
        <v>1059</v>
      </c>
      <c r="R502" s="32" t="str">
        <f>LEFT(Table2[[#This Row],[Full Name2]], 3)</f>
        <v>Jas</v>
      </c>
      <c r="S502" s="7" t="str">
        <f>RIGHT(Table2[[#This Row],[Full Name2]],3)</f>
        <v>ang</v>
      </c>
      <c r="T502" s="7" t="str">
        <f>MID(Table2[[#This Row],[Full Name2]],3,3)</f>
        <v>son</v>
      </c>
      <c r="U502" s="7" t="str">
        <f>CONCATENATE(Table2[[#This Row],[Full Name2]]," - ",Table2[[#This Row],[Department]])</f>
        <v>Jason Vang - Men</v>
      </c>
      <c r="V502" s="7" t="str">
        <f>_xlfn.TEXTJOIN(",",TRUE,Table2[[#This Row],[LEFT]],Table2[[#This Row],[MID]],Table2[[#This Row],[RIGHT]])</f>
        <v>Jas,son,ang</v>
      </c>
      <c r="W502" s="7" t="str">
        <f>UPPER(Table2[[#This Row],[MID]])</f>
        <v>SON</v>
      </c>
      <c r="X502" s="7" t="str">
        <f>LOWER(Table2[[#This Row],[Full Name2]])</f>
        <v>jason vang</v>
      </c>
      <c r="Y502" s="7" t="str">
        <f>PROPER(Table2[[#This Row],[LOWER]])</f>
        <v>Jason Vang</v>
      </c>
      <c r="Z502" s="7" t="str">
        <f>TRIM(Table2[[#This Row],[City]])</f>
        <v>Luxor</v>
      </c>
      <c r="AA502" s="8">
        <f>LEN(Table2[[#This Row],[PROPER]])</f>
        <v>10</v>
      </c>
      <c r="AB502" s="5">
        <f t="shared" ca="1" si="21"/>
        <v>45776</v>
      </c>
      <c r="AC502" s="5">
        <f t="shared" si="22"/>
        <v>45382</v>
      </c>
      <c r="AD502" s="25">
        <f t="shared" ca="1" si="23"/>
        <v>45776.278505671296</v>
      </c>
      <c r="AE502" s="26">
        <f>EOMONTH(Table2[[#This Row],[Date]],1)</f>
        <v>45412</v>
      </c>
      <c r="AF502" s="11">
        <f>DATEDIF(Table2[[#This Row],[Date]],Table2[[#This Row],[EOMONTH]], "d")</f>
        <v>30</v>
      </c>
      <c r="AH502">
        <v>31</v>
      </c>
      <c r="AI502">
        <v>3</v>
      </c>
      <c r="AJ502">
        <v>2024</v>
      </c>
    </row>
    <row r="503" spans="1:36" ht="33.75" customHeight="1" x14ac:dyDescent="0.3">
      <c r="A503" s="17" t="s">
        <v>1060</v>
      </c>
      <c r="B503" s="26">
        <v>45513</v>
      </c>
      <c r="C503" s="5" t="s">
        <v>0</v>
      </c>
      <c r="D503" s="6" t="s">
        <v>1061</v>
      </c>
      <c r="E503" s="7">
        <v>55</v>
      </c>
      <c r="F503" s="7" t="s">
        <v>43</v>
      </c>
      <c r="G503" s="7" t="s">
        <v>60</v>
      </c>
      <c r="H503" s="7" t="s">
        <v>100</v>
      </c>
      <c r="I503" s="7" t="str">
        <f>VLOOKUP(Table2[[#This Row],[Product]],Table4[#All],2,0)</f>
        <v>Formal Wear</v>
      </c>
      <c r="J503" s="7">
        <v>3</v>
      </c>
      <c r="K503" s="7">
        <v>1125</v>
      </c>
      <c r="L503" s="7">
        <v>0</v>
      </c>
      <c r="M503" s="7" t="s">
        <v>57</v>
      </c>
      <c r="N503" s="8" t="s">
        <v>48</v>
      </c>
      <c r="O503" s="4" t="str">
        <f>HLOOKUP(Table2[[#This Row],[Product]],lookUp!$A$20:$K$21,2,0)</f>
        <v>Formal Wear</v>
      </c>
      <c r="P503" s="8" t="str">
        <f>_xlfn.XLOOKUP(Table2[[#This Row],[Product]],Table4[Product],Table4[Category])</f>
        <v>Formal Wear</v>
      </c>
      <c r="Q503" s="6" t="s">
        <v>1061</v>
      </c>
      <c r="R503" s="32" t="str">
        <f>LEFT(Table2[[#This Row],[Full Name2]], 3)</f>
        <v>Ric</v>
      </c>
      <c r="S503" s="7" t="str">
        <f>RIGHT(Table2[[#This Row],[Full Name2]],3)</f>
        <v>mes</v>
      </c>
      <c r="T503" s="7" t="str">
        <f>MID(Table2[[#This Row],[Full Name2]],3,3)</f>
        <v>cha</v>
      </c>
      <c r="U503" s="7" t="str">
        <f>CONCATENATE(Table2[[#This Row],[Full Name2]]," - ",Table2[[#This Row],[Department]])</f>
        <v>Richard James - Kids</v>
      </c>
      <c r="V503" s="7" t="str">
        <f>_xlfn.TEXTJOIN(",",TRUE,Table2[[#This Row],[LEFT]],Table2[[#This Row],[MID]],Table2[[#This Row],[RIGHT]])</f>
        <v>Ric,cha,mes</v>
      </c>
      <c r="W503" s="7" t="str">
        <f>UPPER(Table2[[#This Row],[MID]])</f>
        <v>CHA</v>
      </c>
      <c r="X503" s="7" t="str">
        <f>LOWER(Table2[[#This Row],[Full Name2]])</f>
        <v>richard james</v>
      </c>
      <c r="Y503" s="7" t="str">
        <f>PROPER(Table2[[#This Row],[LOWER]])</f>
        <v>Richard James</v>
      </c>
      <c r="Z503" s="7" t="str">
        <f>TRIM(Table2[[#This Row],[City]])</f>
        <v>Port Said</v>
      </c>
      <c r="AA503" s="8">
        <f>LEN(Table2[[#This Row],[PROPER]])</f>
        <v>13</v>
      </c>
      <c r="AB503" s="5">
        <f t="shared" ca="1" si="21"/>
        <v>45776</v>
      </c>
      <c r="AC503" s="5">
        <f t="shared" si="22"/>
        <v>45513</v>
      </c>
      <c r="AD503" s="25">
        <f t="shared" ca="1" si="23"/>
        <v>45776.278505671296</v>
      </c>
      <c r="AE503" s="26">
        <f>EOMONTH(Table2[[#This Row],[Date]],1)</f>
        <v>45565</v>
      </c>
      <c r="AF503" s="11">
        <f>DATEDIF(Table2[[#This Row],[Date]],Table2[[#This Row],[EOMONTH]], "d")</f>
        <v>52</v>
      </c>
      <c r="AH503">
        <v>9</v>
      </c>
      <c r="AI503">
        <v>8</v>
      </c>
      <c r="AJ503">
        <v>2024</v>
      </c>
    </row>
    <row r="504" spans="1:36" ht="33.75" customHeight="1" x14ac:dyDescent="0.3">
      <c r="A504" s="17" t="s">
        <v>1062</v>
      </c>
      <c r="B504" s="26">
        <v>45606</v>
      </c>
      <c r="C504" s="5" t="s">
        <v>1</v>
      </c>
      <c r="D504" s="6" t="s">
        <v>1063</v>
      </c>
      <c r="E504" s="7">
        <v>32</v>
      </c>
      <c r="F504" s="7" t="s">
        <v>29</v>
      </c>
      <c r="G504" s="7" t="s">
        <v>70</v>
      </c>
      <c r="H504" s="7" t="s">
        <v>65</v>
      </c>
      <c r="I504" s="7" t="str">
        <f>VLOOKUP(Table2[[#This Row],[Product]],Table4[#All],2,0)</f>
        <v>Sportswear</v>
      </c>
      <c r="J504" s="7">
        <v>5</v>
      </c>
      <c r="K504" s="7">
        <v>743</v>
      </c>
      <c r="L504" s="7">
        <v>0.2</v>
      </c>
      <c r="M504" s="7" t="s">
        <v>33</v>
      </c>
      <c r="N504" s="8" t="s">
        <v>48</v>
      </c>
      <c r="O504" s="4" t="str">
        <f>HLOOKUP(Table2[[#This Row],[Product]],lookUp!$A$20:$K$21,2,0)</f>
        <v>Sportswear</v>
      </c>
      <c r="P504" s="8" t="str">
        <f>_xlfn.XLOOKUP(Table2[[#This Row],[Product]],Table4[Product],Table4[Category])</f>
        <v>Sportswear</v>
      </c>
      <c r="Q504" s="6" t="s">
        <v>1063</v>
      </c>
      <c r="R504" s="32" t="str">
        <f>LEFT(Table2[[#This Row],[Full Name2]], 3)</f>
        <v>Law</v>
      </c>
      <c r="S504" s="7" t="str">
        <f>RIGHT(Table2[[#This Row],[Full Name2]],3)</f>
        <v>uff</v>
      </c>
      <c r="T504" s="7" t="str">
        <f>MID(Table2[[#This Row],[Full Name2]],3,3)</f>
        <v>wre</v>
      </c>
      <c r="U504" s="7" t="str">
        <f>CONCATENATE(Table2[[#This Row],[Full Name2]]," - ",Table2[[#This Row],[Department]])</f>
        <v>Lawrence Huff - Kids</v>
      </c>
      <c r="V504" s="7" t="str">
        <f>_xlfn.TEXTJOIN(",",TRUE,Table2[[#This Row],[LEFT]],Table2[[#This Row],[MID]],Table2[[#This Row],[RIGHT]])</f>
        <v>Law,wre,uff</v>
      </c>
      <c r="W504" s="7" t="str">
        <f>UPPER(Table2[[#This Row],[MID]])</f>
        <v>WRE</v>
      </c>
      <c r="X504" s="7" t="str">
        <f>LOWER(Table2[[#This Row],[Full Name2]])</f>
        <v>lawrence huff</v>
      </c>
      <c r="Y504" s="7" t="str">
        <f>PROPER(Table2[[#This Row],[LOWER]])</f>
        <v>Lawrence Huff</v>
      </c>
      <c r="Z504" s="7" t="str">
        <f>TRIM(Table2[[#This Row],[City]])</f>
        <v>Luxor</v>
      </c>
      <c r="AA504" s="8">
        <f>LEN(Table2[[#This Row],[PROPER]])</f>
        <v>13</v>
      </c>
      <c r="AB504" s="5">
        <f t="shared" ca="1" si="21"/>
        <v>45776</v>
      </c>
      <c r="AC504" s="5">
        <f t="shared" si="22"/>
        <v>45606</v>
      </c>
      <c r="AD504" s="25">
        <f t="shared" ca="1" si="23"/>
        <v>45776.278505671296</v>
      </c>
      <c r="AE504" s="26">
        <f>EOMONTH(Table2[[#This Row],[Date]],1)</f>
        <v>45657</v>
      </c>
      <c r="AF504" s="11">
        <f>DATEDIF(Table2[[#This Row],[Date]],Table2[[#This Row],[EOMONTH]], "d")</f>
        <v>51</v>
      </c>
      <c r="AH504">
        <v>10</v>
      </c>
      <c r="AI504">
        <v>11</v>
      </c>
      <c r="AJ504">
        <v>2024</v>
      </c>
    </row>
    <row r="505" spans="1:36" ht="33.75" customHeight="1" x14ac:dyDescent="0.3">
      <c r="A505" s="17" t="s">
        <v>1064</v>
      </c>
      <c r="B505" s="26">
        <v>45451</v>
      </c>
      <c r="C505" s="5" t="s">
        <v>5</v>
      </c>
      <c r="D505" s="6" t="s">
        <v>1065</v>
      </c>
      <c r="E505" s="7">
        <v>18</v>
      </c>
      <c r="F505" s="7" t="s">
        <v>43</v>
      </c>
      <c r="G505" s="7" t="s">
        <v>37</v>
      </c>
      <c r="H505" s="7" t="s">
        <v>45</v>
      </c>
      <c r="I505" s="7" t="str">
        <f>VLOOKUP(Table2[[#This Row],[Product]],Table4[#All],2,0)</f>
        <v>Sportswear</v>
      </c>
      <c r="J505" s="7">
        <v>4</v>
      </c>
      <c r="K505" s="7">
        <v>871</v>
      </c>
      <c r="L505" s="7">
        <v>0.15</v>
      </c>
      <c r="M505" s="7" t="s">
        <v>33</v>
      </c>
      <c r="N505" s="8" t="s">
        <v>48</v>
      </c>
      <c r="O505" s="4" t="str">
        <f>HLOOKUP(Table2[[#This Row],[Product]],lookUp!$A$20:$K$21,2,0)</f>
        <v>Sportswear</v>
      </c>
      <c r="P505" s="8" t="str">
        <f>_xlfn.XLOOKUP(Table2[[#This Row],[Product]],Table4[Product],Table4[Category])</f>
        <v>Sportswear</v>
      </c>
      <c r="Q505" s="6" t="s">
        <v>1065</v>
      </c>
      <c r="R505" s="32" t="str">
        <f>LEFT(Table2[[#This Row],[Full Name2]], 3)</f>
        <v>Sha</v>
      </c>
      <c r="S505" s="7" t="str">
        <f>RIGHT(Table2[[#This Row],[Full Name2]],3)</f>
        <v>lch</v>
      </c>
      <c r="T505" s="7" t="str">
        <f>MID(Table2[[#This Row],[Full Name2]],3,3)</f>
        <v>ane</v>
      </c>
      <c r="U505" s="7" t="str">
        <f>CONCATENATE(Table2[[#This Row],[Full Name2]]," - ",Table2[[#This Row],[Department]])</f>
        <v>Shane Welch - Kids</v>
      </c>
      <c r="V505" s="7" t="str">
        <f>_xlfn.TEXTJOIN(",",TRUE,Table2[[#This Row],[LEFT]],Table2[[#This Row],[MID]],Table2[[#This Row],[RIGHT]])</f>
        <v>Sha,ane,lch</v>
      </c>
      <c r="W505" s="7" t="str">
        <f>UPPER(Table2[[#This Row],[MID]])</f>
        <v>ANE</v>
      </c>
      <c r="X505" s="7" t="str">
        <f>LOWER(Table2[[#This Row],[Full Name2]])</f>
        <v>shane welch</v>
      </c>
      <c r="Y505" s="7" t="str">
        <f>PROPER(Table2[[#This Row],[LOWER]])</f>
        <v>Shane Welch</v>
      </c>
      <c r="Z505" s="7" t="str">
        <f>TRIM(Table2[[#This Row],[City]])</f>
        <v>Hurghada</v>
      </c>
      <c r="AA505" s="8">
        <f>LEN(Table2[[#This Row],[PROPER]])</f>
        <v>11</v>
      </c>
      <c r="AB505" s="5">
        <f t="shared" ca="1" si="21"/>
        <v>45776</v>
      </c>
      <c r="AC505" s="5">
        <f t="shared" si="22"/>
        <v>45451</v>
      </c>
      <c r="AD505" s="25">
        <f t="shared" ca="1" si="23"/>
        <v>45776.278505671296</v>
      </c>
      <c r="AE505" s="26">
        <f>EOMONTH(Table2[[#This Row],[Date]],1)</f>
        <v>45504</v>
      </c>
      <c r="AF505" s="11">
        <f>DATEDIF(Table2[[#This Row],[Date]],Table2[[#This Row],[EOMONTH]], "d")</f>
        <v>53</v>
      </c>
      <c r="AH505">
        <v>8</v>
      </c>
      <c r="AI505">
        <v>6</v>
      </c>
      <c r="AJ505">
        <v>2024</v>
      </c>
    </row>
    <row r="506" spans="1:36" ht="33.75" customHeight="1" x14ac:dyDescent="0.3">
      <c r="A506" s="17" t="s">
        <v>1066</v>
      </c>
      <c r="B506" s="26">
        <v>45540</v>
      </c>
      <c r="C506" s="5" t="s">
        <v>6</v>
      </c>
      <c r="D506" s="6" t="s">
        <v>1067</v>
      </c>
      <c r="E506" s="7">
        <v>35</v>
      </c>
      <c r="F506" s="7" t="s">
        <v>43</v>
      </c>
      <c r="G506" s="7" t="s">
        <v>106</v>
      </c>
      <c r="H506" s="7" t="s">
        <v>84</v>
      </c>
      <c r="I506" s="7" t="str">
        <f>VLOOKUP(Table2[[#This Row],[Product]],Table4[#All],2,0)</f>
        <v>Fashion Accessories</v>
      </c>
      <c r="J506" s="7">
        <v>2</v>
      </c>
      <c r="K506" s="7">
        <v>176</v>
      </c>
      <c r="L506" s="7">
        <v>0</v>
      </c>
      <c r="M506" s="7" t="s">
        <v>57</v>
      </c>
      <c r="N506" s="8" t="s">
        <v>40</v>
      </c>
      <c r="O506" s="4" t="str">
        <f>HLOOKUP(Table2[[#This Row],[Product]],lookUp!$A$20:$K$21,2,0)</f>
        <v>Fashion Accessories</v>
      </c>
      <c r="P506" s="8" t="str">
        <f>_xlfn.XLOOKUP(Table2[[#This Row],[Product]],Table4[Product],Table4[Category])</f>
        <v>Fashion Accessories</v>
      </c>
      <c r="Q506" s="6" t="s">
        <v>1067</v>
      </c>
      <c r="R506" s="32" t="str">
        <f>LEFT(Table2[[#This Row],[Full Name2]], 3)</f>
        <v>Aly</v>
      </c>
      <c r="S506" s="7" t="str">
        <f>RIGHT(Table2[[#This Row],[Full Name2]],3)</f>
        <v>rez</v>
      </c>
      <c r="T506" s="7" t="str">
        <f>MID(Table2[[#This Row],[Full Name2]],3,3)</f>
        <v>yss</v>
      </c>
      <c r="U506" s="7" t="str">
        <f>CONCATENATE(Table2[[#This Row],[Full Name2]]," - ",Table2[[#This Row],[Department]])</f>
        <v>Alyssa Ramirez - Women</v>
      </c>
      <c r="V506" s="7" t="str">
        <f>_xlfn.TEXTJOIN(",",TRUE,Table2[[#This Row],[LEFT]],Table2[[#This Row],[MID]],Table2[[#This Row],[RIGHT]])</f>
        <v>Aly,yss,rez</v>
      </c>
      <c r="W506" s="7" t="str">
        <f>UPPER(Table2[[#This Row],[MID]])</f>
        <v>YSS</v>
      </c>
      <c r="X506" s="7" t="str">
        <f>LOWER(Table2[[#This Row],[Full Name2]])</f>
        <v>alyssa ramirez</v>
      </c>
      <c r="Y506" s="7" t="str">
        <f>PROPER(Table2[[#This Row],[LOWER]])</f>
        <v>Alyssa Ramirez</v>
      </c>
      <c r="Z506" s="7" t="str">
        <f>TRIM(Table2[[#This Row],[City]])</f>
        <v>Giza</v>
      </c>
      <c r="AA506" s="8">
        <f>LEN(Table2[[#This Row],[PROPER]])</f>
        <v>14</v>
      </c>
      <c r="AB506" s="5">
        <f t="shared" ca="1" si="21"/>
        <v>45776</v>
      </c>
      <c r="AC506" s="5">
        <f t="shared" si="22"/>
        <v>45540</v>
      </c>
      <c r="AD506" s="25">
        <f t="shared" ca="1" si="23"/>
        <v>45776.278505671296</v>
      </c>
      <c r="AE506" s="26">
        <f>EOMONTH(Table2[[#This Row],[Date]],1)</f>
        <v>45596</v>
      </c>
      <c r="AF506" s="11">
        <f>DATEDIF(Table2[[#This Row],[Date]],Table2[[#This Row],[EOMONTH]], "d")</f>
        <v>56</v>
      </c>
      <c r="AH506">
        <v>5</v>
      </c>
      <c r="AI506">
        <v>9</v>
      </c>
      <c r="AJ506">
        <v>2024</v>
      </c>
    </row>
    <row r="507" spans="1:36" ht="33.75" customHeight="1" x14ac:dyDescent="0.3">
      <c r="A507" s="17" t="s">
        <v>1068</v>
      </c>
      <c r="B507" s="26">
        <v>45687</v>
      </c>
      <c r="C507" s="5" t="s">
        <v>6</v>
      </c>
      <c r="D507" s="6" t="s">
        <v>1069</v>
      </c>
      <c r="E507" s="7">
        <v>41</v>
      </c>
      <c r="F507" s="7" t="s">
        <v>43</v>
      </c>
      <c r="G507" s="7" t="s">
        <v>64</v>
      </c>
      <c r="H507" s="7" t="s">
        <v>84</v>
      </c>
      <c r="I507" s="7" t="str">
        <f>VLOOKUP(Table2[[#This Row],[Product]],Table4[#All],2,0)</f>
        <v>Fashion Accessories</v>
      </c>
      <c r="J507" s="7">
        <v>2</v>
      </c>
      <c r="K507" s="7">
        <v>255</v>
      </c>
      <c r="L507" s="7">
        <v>0.05</v>
      </c>
      <c r="M507" s="7" t="s">
        <v>47</v>
      </c>
      <c r="N507" s="8" t="s">
        <v>40</v>
      </c>
      <c r="O507" s="4" t="str">
        <f>HLOOKUP(Table2[[#This Row],[Product]],lookUp!$A$20:$K$21,2,0)</f>
        <v>Fashion Accessories</v>
      </c>
      <c r="P507" s="8" t="str">
        <f>_xlfn.XLOOKUP(Table2[[#This Row],[Product]],Table4[Product],Table4[Category])</f>
        <v>Fashion Accessories</v>
      </c>
      <c r="Q507" s="6" t="s">
        <v>1069</v>
      </c>
      <c r="R507" s="32" t="str">
        <f>LEFT(Table2[[#This Row],[Full Name2]], 3)</f>
        <v>Mar</v>
      </c>
      <c r="S507" s="7" t="str">
        <f>RIGHT(Table2[[#This Row],[Full Name2]],3)</f>
        <v>era</v>
      </c>
      <c r="T507" s="7" t="str">
        <f>MID(Table2[[#This Row],[Full Name2]],3,3)</f>
        <v>ril</v>
      </c>
      <c r="U507" s="7" t="str">
        <f>CONCATENATE(Table2[[#This Row],[Full Name2]]," - ",Table2[[#This Row],[Department]])</f>
        <v>Marilyn Herrera - Women</v>
      </c>
      <c r="V507" s="7" t="str">
        <f>_xlfn.TEXTJOIN(",",TRUE,Table2[[#This Row],[LEFT]],Table2[[#This Row],[MID]],Table2[[#This Row],[RIGHT]])</f>
        <v>Mar,ril,era</v>
      </c>
      <c r="W507" s="7" t="str">
        <f>UPPER(Table2[[#This Row],[MID]])</f>
        <v>RIL</v>
      </c>
      <c r="X507" s="7" t="str">
        <f>LOWER(Table2[[#This Row],[Full Name2]])</f>
        <v>marilyn herrera</v>
      </c>
      <c r="Y507" s="7" t="str">
        <f>PROPER(Table2[[#This Row],[LOWER]])</f>
        <v>Marilyn Herrera</v>
      </c>
      <c r="Z507" s="7" t="str">
        <f>TRIM(Table2[[#This Row],[City]])</f>
        <v>Cairo</v>
      </c>
      <c r="AA507" s="8">
        <f>LEN(Table2[[#This Row],[PROPER]])</f>
        <v>15</v>
      </c>
      <c r="AB507" s="5">
        <f t="shared" ca="1" si="21"/>
        <v>45776</v>
      </c>
      <c r="AC507" s="5">
        <f t="shared" si="22"/>
        <v>45687</v>
      </c>
      <c r="AD507" s="25">
        <f t="shared" ca="1" si="23"/>
        <v>45776.278505671296</v>
      </c>
      <c r="AE507" s="26">
        <f>EOMONTH(Table2[[#This Row],[Date]],1)</f>
        <v>45716</v>
      </c>
      <c r="AF507" s="11">
        <f>DATEDIF(Table2[[#This Row],[Date]],Table2[[#This Row],[EOMONTH]], "d")</f>
        <v>29</v>
      </c>
      <c r="AH507">
        <v>30</v>
      </c>
      <c r="AI507">
        <v>1</v>
      </c>
      <c r="AJ507">
        <v>2025</v>
      </c>
    </row>
    <row r="508" spans="1:36" ht="33.75" customHeight="1" x14ac:dyDescent="0.3">
      <c r="A508" s="17" t="s">
        <v>1070</v>
      </c>
      <c r="B508" s="26">
        <v>45368</v>
      </c>
      <c r="C508" s="5" t="s">
        <v>1</v>
      </c>
      <c r="D508" s="6" t="s">
        <v>1071</v>
      </c>
      <c r="E508" s="7">
        <v>30</v>
      </c>
      <c r="F508" s="7" t="s">
        <v>43</v>
      </c>
      <c r="G508" s="7" t="s">
        <v>81</v>
      </c>
      <c r="H508" s="7" t="s">
        <v>51</v>
      </c>
      <c r="I508" s="7" t="str">
        <f>VLOOKUP(Table2[[#This Row],[Product]],Table4[#All],2,0)</f>
        <v>Formal Wear</v>
      </c>
      <c r="J508" s="7">
        <v>1</v>
      </c>
      <c r="K508" s="7">
        <v>221</v>
      </c>
      <c r="L508" s="7">
        <v>0.2</v>
      </c>
      <c r="M508" s="7" t="s">
        <v>57</v>
      </c>
      <c r="N508" s="8" t="s">
        <v>34</v>
      </c>
      <c r="O508" s="4" t="str">
        <f>HLOOKUP(Table2[[#This Row],[Product]],lookUp!$A$20:$K$21,2,0)</f>
        <v>Formal Wear</v>
      </c>
      <c r="P508" s="8" t="str">
        <f>_xlfn.XLOOKUP(Table2[[#This Row],[Product]],Table4[Product],Table4[Category])</f>
        <v>Formal Wear</v>
      </c>
      <c r="Q508" s="6" t="s">
        <v>1071</v>
      </c>
      <c r="R508" s="32" t="str">
        <f>LEFT(Table2[[#This Row],[Full Name2]], 3)</f>
        <v>Rus</v>
      </c>
      <c r="S508" s="7" t="str">
        <f>RIGHT(Table2[[#This Row],[Full Name2]],3)</f>
        <v>rds</v>
      </c>
      <c r="T508" s="7" t="str">
        <f>MID(Table2[[#This Row],[Full Name2]],3,3)</f>
        <v>sse</v>
      </c>
      <c r="U508" s="7" t="str">
        <f>CONCATENATE(Table2[[#This Row],[Full Name2]]," - ",Table2[[#This Row],[Department]])</f>
        <v>Russell Richards - Men</v>
      </c>
      <c r="V508" s="7" t="str">
        <f>_xlfn.TEXTJOIN(",",TRUE,Table2[[#This Row],[LEFT]],Table2[[#This Row],[MID]],Table2[[#This Row],[RIGHT]])</f>
        <v>Rus,sse,rds</v>
      </c>
      <c r="W508" s="7" t="str">
        <f>UPPER(Table2[[#This Row],[MID]])</f>
        <v>SSE</v>
      </c>
      <c r="X508" s="7" t="str">
        <f>LOWER(Table2[[#This Row],[Full Name2]])</f>
        <v>russell richards</v>
      </c>
      <c r="Y508" s="7" t="str">
        <f>PROPER(Table2[[#This Row],[LOWER]])</f>
        <v>Russell Richards</v>
      </c>
      <c r="Z508" s="7" t="str">
        <f>TRIM(Table2[[#This Row],[City]])</f>
        <v>Asyut</v>
      </c>
      <c r="AA508" s="8">
        <f>LEN(Table2[[#This Row],[PROPER]])</f>
        <v>16</v>
      </c>
      <c r="AB508" s="5">
        <f t="shared" ca="1" si="21"/>
        <v>45776</v>
      </c>
      <c r="AC508" s="5">
        <f t="shared" si="22"/>
        <v>45368</v>
      </c>
      <c r="AD508" s="25">
        <f t="shared" ca="1" si="23"/>
        <v>45776.278505671296</v>
      </c>
      <c r="AE508" s="26">
        <f>EOMONTH(Table2[[#This Row],[Date]],1)</f>
        <v>45412</v>
      </c>
      <c r="AF508" s="11">
        <f>DATEDIF(Table2[[#This Row],[Date]],Table2[[#This Row],[EOMONTH]], "d")</f>
        <v>44</v>
      </c>
      <c r="AH508">
        <v>17</v>
      </c>
      <c r="AI508">
        <v>3</v>
      </c>
      <c r="AJ508">
        <v>2024</v>
      </c>
    </row>
    <row r="509" spans="1:36" ht="33.75" customHeight="1" x14ac:dyDescent="0.3">
      <c r="A509" s="17" t="s">
        <v>1072</v>
      </c>
      <c r="B509" s="26">
        <v>45707</v>
      </c>
      <c r="C509" s="5" t="s">
        <v>3</v>
      </c>
      <c r="D509" s="6" t="s">
        <v>1073</v>
      </c>
      <c r="E509" s="7">
        <v>60</v>
      </c>
      <c r="F509" s="7" t="s">
        <v>29</v>
      </c>
      <c r="G509" s="7" t="s">
        <v>106</v>
      </c>
      <c r="H509" s="7" t="s">
        <v>84</v>
      </c>
      <c r="I509" s="7" t="str">
        <f>VLOOKUP(Table2[[#This Row],[Product]],Table4[#All],2,0)</f>
        <v>Fashion Accessories</v>
      </c>
      <c r="J509" s="7">
        <v>4</v>
      </c>
      <c r="K509" s="7">
        <v>383</v>
      </c>
      <c r="L509" s="7">
        <v>0.2</v>
      </c>
      <c r="M509" s="7" t="s">
        <v>47</v>
      </c>
      <c r="N509" s="8" t="s">
        <v>34</v>
      </c>
      <c r="O509" s="4" t="str">
        <f>HLOOKUP(Table2[[#This Row],[Product]],lookUp!$A$20:$K$21,2,0)</f>
        <v>Fashion Accessories</v>
      </c>
      <c r="P509" s="8" t="str">
        <f>_xlfn.XLOOKUP(Table2[[#This Row],[Product]],Table4[Product],Table4[Category])</f>
        <v>Fashion Accessories</v>
      </c>
      <c r="Q509" s="6" t="s">
        <v>1073</v>
      </c>
      <c r="R509" s="32" t="str">
        <f>LEFT(Table2[[#This Row],[Full Name2]], 3)</f>
        <v>Ron</v>
      </c>
      <c r="S509" s="7" t="str">
        <f>RIGHT(Table2[[#This Row],[Full Name2]],3)</f>
        <v>ore</v>
      </c>
      <c r="T509" s="7" t="str">
        <f>MID(Table2[[#This Row],[Full Name2]],3,3)</f>
        <v>nal</v>
      </c>
      <c r="U509" s="7" t="str">
        <f>CONCATENATE(Table2[[#This Row],[Full Name2]]," - ",Table2[[#This Row],[Department]])</f>
        <v>Ronald Moore - Men</v>
      </c>
      <c r="V509" s="7" t="str">
        <f>_xlfn.TEXTJOIN(",",TRUE,Table2[[#This Row],[LEFT]],Table2[[#This Row],[MID]],Table2[[#This Row],[RIGHT]])</f>
        <v>Ron,nal,ore</v>
      </c>
      <c r="W509" s="7" t="str">
        <f>UPPER(Table2[[#This Row],[MID]])</f>
        <v>NAL</v>
      </c>
      <c r="X509" s="7" t="str">
        <f>LOWER(Table2[[#This Row],[Full Name2]])</f>
        <v>ronald moore</v>
      </c>
      <c r="Y509" s="7" t="str">
        <f>PROPER(Table2[[#This Row],[LOWER]])</f>
        <v>Ronald Moore</v>
      </c>
      <c r="Z509" s="7" t="str">
        <f>TRIM(Table2[[#This Row],[City]])</f>
        <v>Giza</v>
      </c>
      <c r="AA509" s="8">
        <f>LEN(Table2[[#This Row],[PROPER]])</f>
        <v>12</v>
      </c>
      <c r="AB509" s="5">
        <f t="shared" ca="1" si="21"/>
        <v>45776</v>
      </c>
      <c r="AC509" s="5">
        <f t="shared" si="22"/>
        <v>45707</v>
      </c>
      <c r="AD509" s="25">
        <f t="shared" ca="1" si="23"/>
        <v>45776.278505671296</v>
      </c>
      <c r="AE509" s="26">
        <f>EOMONTH(Table2[[#This Row],[Date]],1)</f>
        <v>45747</v>
      </c>
      <c r="AF509" s="11">
        <f>DATEDIF(Table2[[#This Row],[Date]],Table2[[#This Row],[EOMONTH]], "d")</f>
        <v>40</v>
      </c>
      <c r="AH509">
        <v>19</v>
      </c>
      <c r="AI509">
        <v>2</v>
      </c>
      <c r="AJ509">
        <v>2025</v>
      </c>
    </row>
    <row r="510" spans="1:36" ht="33.75" customHeight="1" x14ac:dyDescent="0.3">
      <c r="A510" s="17" t="s">
        <v>1074</v>
      </c>
      <c r="B510" s="26">
        <v>45652</v>
      </c>
      <c r="C510" s="5" t="s">
        <v>6</v>
      </c>
      <c r="D510" s="6" t="s">
        <v>1075</v>
      </c>
      <c r="E510" s="7">
        <v>33</v>
      </c>
      <c r="F510" s="7" t="s">
        <v>29</v>
      </c>
      <c r="G510" s="7" t="s">
        <v>64</v>
      </c>
      <c r="H510" s="7" t="s">
        <v>55</v>
      </c>
      <c r="I510" s="7" t="str">
        <f>VLOOKUP(Table2[[#This Row],[Product]],Table4[#All],2,0)</f>
        <v>Summer Wear</v>
      </c>
      <c r="J510" s="7">
        <v>4</v>
      </c>
      <c r="K510" s="7">
        <v>790</v>
      </c>
      <c r="L510" s="7">
        <v>0.15</v>
      </c>
      <c r="M510" s="7" t="s">
        <v>47</v>
      </c>
      <c r="N510" s="8" t="s">
        <v>34</v>
      </c>
      <c r="O510" s="4" t="str">
        <f>HLOOKUP(Table2[[#This Row],[Product]],lookUp!$A$20:$K$21,2,0)</f>
        <v>Summer Wear</v>
      </c>
      <c r="P510" s="8" t="str">
        <f>_xlfn.XLOOKUP(Table2[[#This Row],[Product]],Table4[Product],Table4[Category])</f>
        <v>Summer Wear</v>
      </c>
      <c r="Q510" s="6" t="s">
        <v>1075</v>
      </c>
      <c r="R510" s="32" t="str">
        <f>LEFT(Table2[[#This Row],[Full Name2]], 3)</f>
        <v>Jes</v>
      </c>
      <c r="S510" s="7" t="str">
        <f>RIGHT(Table2[[#This Row],[Full Name2]],3)</f>
        <v>ing</v>
      </c>
      <c r="T510" s="7" t="str">
        <f>MID(Table2[[#This Row],[Full Name2]],3,3)</f>
        <v>ssi</v>
      </c>
      <c r="U510" s="7" t="str">
        <f>CONCATENATE(Table2[[#This Row],[Full Name2]]," - ",Table2[[#This Row],[Department]])</f>
        <v>Jessica King - Men</v>
      </c>
      <c r="V510" s="7" t="str">
        <f>_xlfn.TEXTJOIN(",",TRUE,Table2[[#This Row],[LEFT]],Table2[[#This Row],[MID]],Table2[[#This Row],[RIGHT]])</f>
        <v>Jes,ssi,ing</v>
      </c>
      <c r="W510" s="7" t="str">
        <f>UPPER(Table2[[#This Row],[MID]])</f>
        <v>SSI</v>
      </c>
      <c r="X510" s="7" t="str">
        <f>LOWER(Table2[[#This Row],[Full Name2]])</f>
        <v>jessica king</v>
      </c>
      <c r="Y510" s="7" t="str">
        <f>PROPER(Table2[[#This Row],[LOWER]])</f>
        <v>Jessica King</v>
      </c>
      <c r="Z510" s="7" t="str">
        <f>TRIM(Table2[[#This Row],[City]])</f>
        <v>Cairo</v>
      </c>
      <c r="AA510" s="8">
        <f>LEN(Table2[[#This Row],[PROPER]])</f>
        <v>12</v>
      </c>
      <c r="AB510" s="5">
        <f t="shared" ca="1" si="21"/>
        <v>45776</v>
      </c>
      <c r="AC510" s="5">
        <f t="shared" si="22"/>
        <v>45652</v>
      </c>
      <c r="AD510" s="25">
        <f t="shared" ca="1" si="23"/>
        <v>45776.278505671296</v>
      </c>
      <c r="AE510" s="26">
        <f>EOMONTH(Table2[[#This Row],[Date]],1)</f>
        <v>45688</v>
      </c>
      <c r="AF510" s="11">
        <f>DATEDIF(Table2[[#This Row],[Date]],Table2[[#This Row],[EOMONTH]], "d")</f>
        <v>36</v>
      </c>
      <c r="AH510">
        <v>26</v>
      </c>
      <c r="AI510">
        <v>12</v>
      </c>
      <c r="AJ510">
        <v>2024</v>
      </c>
    </row>
    <row r="511" spans="1:36" ht="33.75" customHeight="1" x14ac:dyDescent="0.3">
      <c r="A511" s="17" t="s">
        <v>1076</v>
      </c>
      <c r="B511" s="26">
        <v>45436</v>
      </c>
      <c r="C511" s="5" t="s">
        <v>0</v>
      </c>
      <c r="D511" s="6" t="s">
        <v>1077</v>
      </c>
      <c r="E511" s="7">
        <v>60</v>
      </c>
      <c r="F511" s="7" t="s">
        <v>29</v>
      </c>
      <c r="G511" s="7" t="s">
        <v>103</v>
      </c>
      <c r="H511" s="7" t="s">
        <v>31</v>
      </c>
      <c r="I511" s="7" t="str">
        <f>VLOOKUP(Table2[[#This Row],[Product]],Table4[#All],2,0)</f>
        <v>Winter Wear</v>
      </c>
      <c r="J511" s="7">
        <v>3</v>
      </c>
      <c r="K511" s="7">
        <v>1030</v>
      </c>
      <c r="L511" s="7">
        <v>0.1</v>
      </c>
      <c r="M511" s="7" t="s">
        <v>33</v>
      </c>
      <c r="N511" s="8" t="s">
        <v>48</v>
      </c>
      <c r="O511" s="4" t="str">
        <f>HLOOKUP(Table2[[#This Row],[Product]],lookUp!$A$20:$K$21,2,0)</f>
        <v>Winter Wear</v>
      </c>
      <c r="P511" s="8" t="str">
        <f>_xlfn.XLOOKUP(Table2[[#This Row],[Product]],Table4[Product],Table4[Category])</f>
        <v>Winter Wear</v>
      </c>
      <c r="Q511" s="6" t="s">
        <v>1077</v>
      </c>
      <c r="R511" s="32" t="str">
        <f>LEFT(Table2[[#This Row],[Full Name2]], 3)</f>
        <v>Kim</v>
      </c>
      <c r="S511" s="7" t="str">
        <f>RIGHT(Table2[[#This Row],[Full Name2]],3)</f>
        <v>ott</v>
      </c>
      <c r="T511" s="7" t="str">
        <f>MID(Table2[[#This Row],[Full Name2]],3,3)</f>
        <v>mbe</v>
      </c>
      <c r="U511" s="7" t="str">
        <f>CONCATENATE(Table2[[#This Row],[Full Name2]]," - ",Table2[[#This Row],[Department]])</f>
        <v>Kimberly Scott - Kids</v>
      </c>
      <c r="V511" s="7" t="str">
        <f>_xlfn.TEXTJOIN(",",TRUE,Table2[[#This Row],[LEFT]],Table2[[#This Row],[MID]],Table2[[#This Row],[RIGHT]])</f>
        <v>Kim,mbe,ott</v>
      </c>
      <c r="W511" s="7" t="str">
        <f>UPPER(Table2[[#This Row],[MID]])</f>
        <v>MBE</v>
      </c>
      <c r="X511" s="7" t="str">
        <f>LOWER(Table2[[#This Row],[Full Name2]])</f>
        <v>kimberly scott</v>
      </c>
      <c r="Y511" s="7" t="str">
        <f>PROPER(Table2[[#This Row],[LOWER]])</f>
        <v>Kimberly Scott</v>
      </c>
      <c r="Z511" s="7" t="str">
        <f>TRIM(Table2[[#This Row],[City]])</f>
        <v>Sharm El-Sheikh</v>
      </c>
      <c r="AA511" s="8">
        <f>LEN(Table2[[#This Row],[PROPER]])</f>
        <v>14</v>
      </c>
      <c r="AB511" s="5">
        <f t="shared" ca="1" si="21"/>
        <v>45776</v>
      </c>
      <c r="AC511" s="5">
        <f t="shared" si="22"/>
        <v>45436</v>
      </c>
      <c r="AD511" s="25">
        <f t="shared" ca="1" si="23"/>
        <v>45776.278505671296</v>
      </c>
      <c r="AE511" s="26">
        <f>EOMONTH(Table2[[#This Row],[Date]],1)</f>
        <v>45473</v>
      </c>
      <c r="AF511" s="11">
        <f>DATEDIF(Table2[[#This Row],[Date]],Table2[[#This Row],[EOMONTH]], "d")</f>
        <v>37</v>
      </c>
      <c r="AH511">
        <v>24</v>
      </c>
      <c r="AI511">
        <v>5</v>
      </c>
      <c r="AJ511">
        <v>2024</v>
      </c>
    </row>
    <row r="512" spans="1:36" ht="33.75" customHeight="1" x14ac:dyDescent="0.3">
      <c r="A512" s="17" t="s">
        <v>1078</v>
      </c>
      <c r="B512" s="26">
        <v>45453</v>
      </c>
      <c r="C512" s="5" t="s">
        <v>4</v>
      </c>
      <c r="D512" s="6" t="s">
        <v>1079</v>
      </c>
      <c r="E512" s="7">
        <v>23</v>
      </c>
      <c r="F512" s="7" t="s">
        <v>43</v>
      </c>
      <c r="G512" s="7" t="s">
        <v>44</v>
      </c>
      <c r="H512" s="7" t="s">
        <v>61</v>
      </c>
      <c r="I512" s="7" t="str">
        <f>VLOOKUP(Table2[[#This Row],[Product]],Table4[#All],2,0)</f>
        <v>Casual Wear</v>
      </c>
      <c r="J512" s="7">
        <v>3</v>
      </c>
      <c r="K512" s="7">
        <v>523</v>
      </c>
      <c r="L512" s="7">
        <v>0</v>
      </c>
      <c r="M512" s="7" t="s">
        <v>57</v>
      </c>
      <c r="N512" s="8" t="s">
        <v>48</v>
      </c>
      <c r="O512" s="4" t="str">
        <f>HLOOKUP(Table2[[#This Row],[Product]],lookUp!$A$20:$K$21,2,0)</f>
        <v>Casual Wear</v>
      </c>
      <c r="P512" s="8" t="str">
        <f>_xlfn.XLOOKUP(Table2[[#This Row],[Product]],Table4[Product],Table4[Category])</f>
        <v>Casual Wear</v>
      </c>
      <c r="Q512" s="6" t="s">
        <v>1079</v>
      </c>
      <c r="R512" s="32" t="str">
        <f>LEFT(Table2[[#This Row],[Full Name2]], 3)</f>
        <v>Cod</v>
      </c>
      <c r="S512" s="7" t="str">
        <f>RIGHT(Table2[[#This Row],[Full Name2]],3)</f>
        <v>nes</v>
      </c>
      <c r="T512" s="7" t="str">
        <f>MID(Table2[[#This Row],[Full Name2]],3,3)</f>
        <v xml:space="preserve">dy </v>
      </c>
      <c r="U512" s="7" t="str">
        <f>CONCATENATE(Table2[[#This Row],[Full Name2]]," - ",Table2[[#This Row],[Department]])</f>
        <v>Cody Jones - Kids</v>
      </c>
      <c r="V512" s="7" t="str">
        <f>_xlfn.TEXTJOIN(",",TRUE,Table2[[#This Row],[LEFT]],Table2[[#This Row],[MID]],Table2[[#This Row],[RIGHT]])</f>
        <v>Cod,dy ,nes</v>
      </c>
      <c r="W512" s="7" t="str">
        <f>UPPER(Table2[[#This Row],[MID]])</f>
        <v xml:space="preserve">DY </v>
      </c>
      <c r="X512" s="7" t="str">
        <f>LOWER(Table2[[#This Row],[Full Name2]])</f>
        <v>cody jones</v>
      </c>
      <c r="Y512" s="7" t="str">
        <f>PROPER(Table2[[#This Row],[LOWER]])</f>
        <v>Cody Jones</v>
      </c>
      <c r="Z512" s="7" t="str">
        <f>TRIM(Table2[[#This Row],[City]])</f>
        <v>Alexandria</v>
      </c>
      <c r="AA512" s="8">
        <f>LEN(Table2[[#This Row],[PROPER]])</f>
        <v>10</v>
      </c>
      <c r="AB512" s="5">
        <f t="shared" ca="1" si="21"/>
        <v>45776</v>
      </c>
      <c r="AC512" s="5">
        <f t="shared" si="22"/>
        <v>45453</v>
      </c>
      <c r="AD512" s="25">
        <f t="shared" ca="1" si="23"/>
        <v>45776.278505671296</v>
      </c>
      <c r="AE512" s="26">
        <f>EOMONTH(Table2[[#This Row],[Date]],1)</f>
        <v>45504</v>
      </c>
      <c r="AF512" s="11">
        <f>DATEDIF(Table2[[#This Row],[Date]],Table2[[#This Row],[EOMONTH]], "d")</f>
        <v>51</v>
      </c>
      <c r="AH512">
        <v>10</v>
      </c>
      <c r="AI512">
        <v>6</v>
      </c>
      <c r="AJ512">
        <v>2024</v>
      </c>
    </row>
    <row r="513" spans="1:36" ht="33.75" customHeight="1" x14ac:dyDescent="0.3">
      <c r="A513" s="17" t="s">
        <v>1080</v>
      </c>
      <c r="B513" s="26">
        <v>45373</v>
      </c>
      <c r="C513" s="5" t="s">
        <v>0</v>
      </c>
      <c r="D513" s="6" t="s">
        <v>1081</v>
      </c>
      <c r="E513" s="7">
        <v>49</v>
      </c>
      <c r="F513" s="7" t="s">
        <v>29</v>
      </c>
      <c r="G513" s="7" t="s">
        <v>73</v>
      </c>
      <c r="H513" s="7" t="s">
        <v>38</v>
      </c>
      <c r="I513" s="7" t="str">
        <f>VLOOKUP(Table2[[#This Row],[Product]],Table4[#All],2,0)</f>
        <v>Casual Wear</v>
      </c>
      <c r="J513" s="7">
        <v>5</v>
      </c>
      <c r="K513" s="7">
        <v>1074</v>
      </c>
      <c r="L513" s="7">
        <v>0.05</v>
      </c>
      <c r="M513" s="7" t="s">
        <v>47</v>
      </c>
      <c r="N513" s="8" t="s">
        <v>48</v>
      </c>
      <c r="O513" s="4" t="str">
        <f>HLOOKUP(Table2[[#This Row],[Product]],lookUp!$A$20:$K$21,2,0)</f>
        <v>Casual Wear</v>
      </c>
      <c r="P513" s="8" t="str">
        <f>_xlfn.XLOOKUP(Table2[[#This Row],[Product]],Table4[Product],Table4[Category])</f>
        <v>Casual Wear</v>
      </c>
      <c r="Q513" s="6" t="s">
        <v>1081</v>
      </c>
      <c r="R513" s="32" t="str">
        <f>LEFT(Table2[[#This Row],[Full Name2]], 3)</f>
        <v>Aar</v>
      </c>
      <c r="S513" s="7" t="str">
        <f>RIGHT(Table2[[#This Row],[Full Name2]],3)</f>
        <v>ard</v>
      </c>
      <c r="T513" s="7" t="str">
        <f>MID(Table2[[#This Row],[Full Name2]],3,3)</f>
        <v>ron</v>
      </c>
      <c r="U513" s="7" t="str">
        <f>CONCATENATE(Table2[[#This Row],[Full Name2]]," - ",Table2[[#This Row],[Department]])</f>
        <v>Aaron Beard - Kids</v>
      </c>
      <c r="V513" s="7" t="str">
        <f>_xlfn.TEXTJOIN(",",TRUE,Table2[[#This Row],[LEFT]],Table2[[#This Row],[MID]],Table2[[#This Row],[RIGHT]])</f>
        <v>Aar,ron,ard</v>
      </c>
      <c r="W513" s="7" t="str">
        <f>UPPER(Table2[[#This Row],[MID]])</f>
        <v>RON</v>
      </c>
      <c r="X513" s="7" t="str">
        <f>LOWER(Table2[[#This Row],[Full Name2]])</f>
        <v>aaron beard</v>
      </c>
      <c r="Y513" s="7" t="str">
        <f>PROPER(Table2[[#This Row],[LOWER]])</f>
        <v>Aaron Beard</v>
      </c>
      <c r="Z513" s="7" t="str">
        <f>TRIM(Table2[[#This Row],[City]])</f>
        <v>Tanta</v>
      </c>
      <c r="AA513" s="8">
        <f>LEN(Table2[[#This Row],[PROPER]])</f>
        <v>11</v>
      </c>
      <c r="AB513" s="5">
        <f t="shared" ca="1" si="21"/>
        <v>45776</v>
      </c>
      <c r="AC513" s="5">
        <f t="shared" si="22"/>
        <v>45373</v>
      </c>
      <c r="AD513" s="25">
        <f t="shared" ca="1" si="23"/>
        <v>45776.278505671296</v>
      </c>
      <c r="AE513" s="26">
        <f>EOMONTH(Table2[[#This Row],[Date]],1)</f>
        <v>45412</v>
      </c>
      <c r="AF513" s="11">
        <f>DATEDIF(Table2[[#This Row],[Date]],Table2[[#This Row],[EOMONTH]], "d")</f>
        <v>39</v>
      </c>
      <c r="AH513">
        <v>22</v>
      </c>
      <c r="AI513">
        <v>3</v>
      </c>
      <c r="AJ513">
        <v>2024</v>
      </c>
    </row>
    <row r="514" spans="1:36" ht="33.75" customHeight="1" x14ac:dyDescent="0.3">
      <c r="A514" s="17" t="s">
        <v>1082</v>
      </c>
      <c r="B514" s="26">
        <v>45541</v>
      </c>
      <c r="C514" s="5" t="s">
        <v>0</v>
      </c>
      <c r="D514" s="6" t="s">
        <v>1083</v>
      </c>
      <c r="E514" s="7">
        <v>49</v>
      </c>
      <c r="F514" s="7" t="s">
        <v>43</v>
      </c>
      <c r="G514" s="7" t="s">
        <v>106</v>
      </c>
      <c r="H514" s="7" t="s">
        <v>84</v>
      </c>
      <c r="I514" s="7" t="str">
        <f>VLOOKUP(Table2[[#This Row],[Product]],Table4[#All],2,0)</f>
        <v>Fashion Accessories</v>
      </c>
      <c r="J514" s="7">
        <v>4</v>
      </c>
      <c r="K514" s="7">
        <v>862</v>
      </c>
      <c r="L514" s="7">
        <v>0.15</v>
      </c>
      <c r="M514" s="7" t="s">
        <v>47</v>
      </c>
      <c r="N514" s="8" t="s">
        <v>34</v>
      </c>
      <c r="O514" s="4" t="str">
        <f>HLOOKUP(Table2[[#This Row],[Product]],lookUp!$A$20:$K$21,2,0)</f>
        <v>Fashion Accessories</v>
      </c>
      <c r="P514" s="8" t="str">
        <f>_xlfn.XLOOKUP(Table2[[#This Row],[Product]],Table4[Product],Table4[Category])</f>
        <v>Fashion Accessories</v>
      </c>
      <c r="Q514" s="6" t="s">
        <v>1083</v>
      </c>
      <c r="R514" s="32" t="str">
        <f>LEFT(Table2[[#This Row],[Full Name2]], 3)</f>
        <v>Kel</v>
      </c>
      <c r="S514" s="7" t="str">
        <f>RIGHT(Table2[[#This Row],[Full Name2]],3)</f>
        <v>ams</v>
      </c>
      <c r="T514" s="7" t="str">
        <f>MID(Table2[[#This Row],[Full Name2]],3,3)</f>
        <v>lly</v>
      </c>
      <c r="U514" s="7" t="str">
        <f>CONCATENATE(Table2[[#This Row],[Full Name2]]," - ",Table2[[#This Row],[Department]])</f>
        <v>Kelly Williams - Men</v>
      </c>
      <c r="V514" s="7" t="str">
        <f>_xlfn.TEXTJOIN(",",TRUE,Table2[[#This Row],[LEFT]],Table2[[#This Row],[MID]],Table2[[#This Row],[RIGHT]])</f>
        <v>Kel,lly,ams</v>
      </c>
      <c r="W514" s="7" t="str">
        <f>UPPER(Table2[[#This Row],[MID]])</f>
        <v>LLY</v>
      </c>
      <c r="X514" s="7" t="str">
        <f>LOWER(Table2[[#This Row],[Full Name2]])</f>
        <v>kelly williams</v>
      </c>
      <c r="Y514" s="7" t="str">
        <f>PROPER(Table2[[#This Row],[LOWER]])</f>
        <v>Kelly Williams</v>
      </c>
      <c r="Z514" s="7" t="str">
        <f>TRIM(Table2[[#This Row],[City]])</f>
        <v>Giza</v>
      </c>
      <c r="AA514" s="8">
        <f>LEN(Table2[[#This Row],[PROPER]])</f>
        <v>14</v>
      </c>
      <c r="AB514" s="5">
        <f t="shared" ca="1" si="21"/>
        <v>45776</v>
      </c>
      <c r="AC514" s="5">
        <f t="shared" si="22"/>
        <v>45541</v>
      </c>
      <c r="AD514" s="25">
        <f t="shared" ca="1" si="23"/>
        <v>45776.278505671296</v>
      </c>
      <c r="AE514" s="26">
        <f>EOMONTH(Table2[[#This Row],[Date]],1)</f>
        <v>45596</v>
      </c>
      <c r="AF514" s="11">
        <f>DATEDIF(Table2[[#This Row],[Date]],Table2[[#This Row],[EOMONTH]], "d")</f>
        <v>55</v>
      </c>
      <c r="AH514">
        <v>6</v>
      </c>
      <c r="AI514">
        <v>9</v>
      </c>
      <c r="AJ514">
        <v>2024</v>
      </c>
    </row>
    <row r="515" spans="1:36" ht="33.75" customHeight="1" x14ac:dyDescent="0.3">
      <c r="A515" s="17" t="s">
        <v>1084</v>
      </c>
      <c r="B515" s="26">
        <v>45434</v>
      </c>
      <c r="C515" s="5" t="s">
        <v>3</v>
      </c>
      <c r="D515" s="6" t="s">
        <v>1085</v>
      </c>
      <c r="E515" s="7">
        <v>36</v>
      </c>
      <c r="F515" s="7" t="s">
        <v>43</v>
      </c>
      <c r="G515" s="7" t="s">
        <v>44</v>
      </c>
      <c r="H515" s="7" t="s">
        <v>31</v>
      </c>
      <c r="I515" s="7" t="str">
        <f>VLOOKUP(Table2[[#This Row],[Product]],Table4[#All],2,0)</f>
        <v>Winter Wear</v>
      </c>
      <c r="J515" s="7">
        <v>1</v>
      </c>
      <c r="K515" s="7">
        <v>692</v>
      </c>
      <c r="L515" s="7">
        <v>0.05</v>
      </c>
      <c r="M515" s="7" t="s">
        <v>47</v>
      </c>
      <c r="N515" s="8" t="s">
        <v>40</v>
      </c>
      <c r="O515" s="4" t="str">
        <f>HLOOKUP(Table2[[#This Row],[Product]],lookUp!$A$20:$K$21,2,0)</f>
        <v>Winter Wear</v>
      </c>
      <c r="P515" s="8" t="str">
        <f>_xlfn.XLOOKUP(Table2[[#This Row],[Product]],Table4[Product],Table4[Category])</f>
        <v>Winter Wear</v>
      </c>
      <c r="Q515" s="6" t="s">
        <v>1085</v>
      </c>
      <c r="R515" s="32" t="str">
        <f>LEFT(Table2[[#This Row],[Full Name2]], 3)</f>
        <v>Lor</v>
      </c>
      <c r="S515" s="7" t="str">
        <f>RIGHT(Table2[[#This Row],[Full Name2]],3)</f>
        <v>ver</v>
      </c>
      <c r="T515" s="7" t="str">
        <f>MID(Table2[[#This Row],[Full Name2]],3,3)</f>
        <v xml:space="preserve">ri </v>
      </c>
      <c r="U515" s="7" t="str">
        <f>CONCATENATE(Table2[[#This Row],[Full Name2]]," - ",Table2[[#This Row],[Department]])</f>
        <v>Lori Glover - Women</v>
      </c>
      <c r="V515" s="7" t="str">
        <f>_xlfn.TEXTJOIN(",",TRUE,Table2[[#This Row],[LEFT]],Table2[[#This Row],[MID]],Table2[[#This Row],[RIGHT]])</f>
        <v>Lor,ri ,ver</v>
      </c>
      <c r="W515" s="7" t="str">
        <f>UPPER(Table2[[#This Row],[MID]])</f>
        <v xml:space="preserve">RI </v>
      </c>
      <c r="X515" s="7" t="str">
        <f>LOWER(Table2[[#This Row],[Full Name2]])</f>
        <v>lori glover</v>
      </c>
      <c r="Y515" s="7" t="str">
        <f>PROPER(Table2[[#This Row],[LOWER]])</f>
        <v>Lori Glover</v>
      </c>
      <c r="Z515" s="7" t="str">
        <f>TRIM(Table2[[#This Row],[City]])</f>
        <v>Alexandria</v>
      </c>
      <c r="AA515" s="8">
        <f>LEN(Table2[[#This Row],[PROPER]])</f>
        <v>11</v>
      </c>
      <c r="AB515" s="5">
        <f t="shared" ref="AB515:AB578" ca="1" si="24">TODAY()</f>
        <v>45776</v>
      </c>
      <c r="AC515" s="5">
        <f t="shared" ref="AC515:AC578" si="25">DATE(AJ515,AI515,AH515)</f>
        <v>45434</v>
      </c>
      <c r="AD515" s="25">
        <f t="shared" ref="AD515:AD578" ca="1" si="26">NOW()</f>
        <v>45776.278505671296</v>
      </c>
      <c r="AE515" s="26">
        <f>EOMONTH(Table2[[#This Row],[Date]],1)</f>
        <v>45473</v>
      </c>
      <c r="AF515" s="11">
        <f>DATEDIF(Table2[[#This Row],[Date]],Table2[[#This Row],[EOMONTH]], "d")</f>
        <v>39</v>
      </c>
      <c r="AH515">
        <v>22</v>
      </c>
      <c r="AI515">
        <v>5</v>
      </c>
      <c r="AJ515">
        <v>2024</v>
      </c>
    </row>
    <row r="516" spans="1:36" ht="33.75" customHeight="1" x14ac:dyDescent="0.3">
      <c r="A516" s="17" t="s">
        <v>1086</v>
      </c>
      <c r="B516" s="26">
        <v>45484</v>
      </c>
      <c r="C516" s="5" t="s">
        <v>6</v>
      </c>
      <c r="D516" s="6" t="s">
        <v>1087</v>
      </c>
      <c r="E516" s="7">
        <v>50</v>
      </c>
      <c r="F516" s="7" t="s">
        <v>43</v>
      </c>
      <c r="G516" s="7" t="s">
        <v>64</v>
      </c>
      <c r="H516" s="7" t="s">
        <v>61</v>
      </c>
      <c r="I516" s="7" t="str">
        <f>VLOOKUP(Table2[[#This Row],[Product]],Table4[#All],2,0)</f>
        <v>Casual Wear</v>
      </c>
      <c r="J516" s="7">
        <v>4</v>
      </c>
      <c r="K516" s="7">
        <v>605</v>
      </c>
      <c r="L516" s="7">
        <v>0.05</v>
      </c>
      <c r="M516" s="7" t="s">
        <v>47</v>
      </c>
      <c r="N516" s="8" t="s">
        <v>34</v>
      </c>
      <c r="O516" s="4" t="str">
        <f>HLOOKUP(Table2[[#This Row],[Product]],lookUp!$A$20:$K$21,2,0)</f>
        <v>Casual Wear</v>
      </c>
      <c r="P516" s="8" t="str">
        <f>_xlfn.XLOOKUP(Table2[[#This Row],[Product]],Table4[Product],Table4[Category])</f>
        <v>Casual Wear</v>
      </c>
      <c r="Q516" s="6" t="s">
        <v>1087</v>
      </c>
      <c r="R516" s="32" t="str">
        <f>LEFT(Table2[[#This Row],[Full Name2]], 3)</f>
        <v>Joh</v>
      </c>
      <c r="S516" s="7" t="str">
        <f>RIGHT(Table2[[#This Row],[Full Name2]],3)</f>
        <v>son</v>
      </c>
      <c r="T516" s="7" t="str">
        <f>MID(Table2[[#This Row],[Full Name2]],3,3)</f>
        <v>hna</v>
      </c>
      <c r="U516" s="7" t="str">
        <f>CONCATENATE(Table2[[#This Row],[Full Name2]]," - ",Table2[[#This Row],[Department]])</f>
        <v>Johnathan Simpson - Men</v>
      </c>
      <c r="V516" s="7" t="str">
        <f>_xlfn.TEXTJOIN(",",TRUE,Table2[[#This Row],[LEFT]],Table2[[#This Row],[MID]],Table2[[#This Row],[RIGHT]])</f>
        <v>Joh,hna,son</v>
      </c>
      <c r="W516" s="7" t="str">
        <f>UPPER(Table2[[#This Row],[MID]])</f>
        <v>HNA</v>
      </c>
      <c r="X516" s="7" t="str">
        <f>LOWER(Table2[[#This Row],[Full Name2]])</f>
        <v>johnathan simpson</v>
      </c>
      <c r="Y516" s="7" t="str">
        <f>PROPER(Table2[[#This Row],[LOWER]])</f>
        <v>Johnathan Simpson</v>
      </c>
      <c r="Z516" s="7" t="str">
        <f>TRIM(Table2[[#This Row],[City]])</f>
        <v>Cairo</v>
      </c>
      <c r="AA516" s="8">
        <f>LEN(Table2[[#This Row],[PROPER]])</f>
        <v>17</v>
      </c>
      <c r="AB516" s="5">
        <f t="shared" ca="1" si="24"/>
        <v>45776</v>
      </c>
      <c r="AC516" s="5">
        <f t="shared" si="25"/>
        <v>45484</v>
      </c>
      <c r="AD516" s="25">
        <f t="shared" ca="1" si="26"/>
        <v>45776.278505671296</v>
      </c>
      <c r="AE516" s="26">
        <f>EOMONTH(Table2[[#This Row],[Date]],1)</f>
        <v>45535</v>
      </c>
      <c r="AF516" s="11">
        <f>DATEDIF(Table2[[#This Row],[Date]],Table2[[#This Row],[EOMONTH]], "d")</f>
        <v>51</v>
      </c>
      <c r="AH516">
        <v>11</v>
      </c>
      <c r="AI516">
        <v>7</v>
      </c>
      <c r="AJ516">
        <v>2024</v>
      </c>
    </row>
    <row r="517" spans="1:36" ht="33.75" customHeight="1" x14ac:dyDescent="0.3">
      <c r="A517" s="17" t="s">
        <v>1088</v>
      </c>
      <c r="B517" s="26">
        <v>45356</v>
      </c>
      <c r="C517" s="5" t="s">
        <v>2</v>
      </c>
      <c r="D517" s="6" t="s">
        <v>1089</v>
      </c>
      <c r="E517" s="7">
        <v>51</v>
      </c>
      <c r="F517" s="7" t="s">
        <v>43</v>
      </c>
      <c r="G517" s="7" t="s">
        <v>37</v>
      </c>
      <c r="H517" s="7" t="s">
        <v>61</v>
      </c>
      <c r="I517" s="7" t="str">
        <f>VLOOKUP(Table2[[#This Row],[Product]],Table4[#All],2,0)</f>
        <v>Casual Wear</v>
      </c>
      <c r="J517" s="7">
        <v>2</v>
      </c>
      <c r="K517" s="7">
        <v>701</v>
      </c>
      <c r="L517" s="7">
        <v>0.15</v>
      </c>
      <c r="M517" s="7" t="s">
        <v>47</v>
      </c>
      <c r="N517" s="8" t="s">
        <v>40</v>
      </c>
      <c r="O517" s="4" t="str">
        <f>HLOOKUP(Table2[[#This Row],[Product]],lookUp!$A$20:$K$21,2,0)</f>
        <v>Casual Wear</v>
      </c>
      <c r="P517" s="8" t="str">
        <f>_xlfn.XLOOKUP(Table2[[#This Row],[Product]],Table4[Product],Table4[Category])</f>
        <v>Casual Wear</v>
      </c>
      <c r="Q517" s="6" t="s">
        <v>1089</v>
      </c>
      <c r="R517" s="32" t="str">
        <f>LEFT(Table2[[#This Row],[Full Name2]], 3)</f>
        <v>Ken</v>
      </c>
      <c r="S517" s="7" t="str">
        <f>RIGHT(Table2[[#This Row],[Full Name2]],3)</f>
        <v>own</v>
      </c>
      <c r="T517" s="7" t="str">
        <f>MID(Table2[[#This Row],[Full Name2]],3,3)</f>
        <v>nne</v>
      </c>
      <c r="U517" s="7" t="str">
        <f>CONCATENATE(Table2[[#This Row],[Full Name2]]," - ",Table2[[#This Row],[Department]])</f>
        <v>Kenneth Brown - Women</v>
      </c>
      <c r="V517" s="7" t="str">
        <f>_xlfn.TEXTJOIN(",",TRUE,Table2[[#This Row],[LEFT]],Table2[[#This Row],[MID]],Table2[[#This Row],[RIGHT]])</f>
        <v>Ken,nne,own</v>
      </c>
      <c r="W517" s="7" t="str">
        <f>UPPER(Table2[[#This Row],[MID]])</f>
        <v>NNE</v>
      </c>
      <c r="X517" s="7" t="str">
        <f>LOWER(Table2[[#This Row],[Full Name2]])</f>
        <v>kenneth brown</v>
      </c>
      <c r="Y517" s="7" t="str">
        <f>PROPER(Table2[[#This Row],[LOWER]])</f>
        <v>Kenneth Brown</v>
      </c>
      <c r="Z517" s="7" t="str">
        <f>TRIM(Table2[[#This Row],[City]])</f>
        <v>Hurghada</v>
      </c>
      <c r="AA517" s="8">
        <f>LEN(Table2[[#This Row],[PROPER]])</f>
        <v>13</v>
      </c>
      <c r="AB517" s="5">
        <f t="shared" ca="1" si="24"/>
        <v>45776</v>
      </c>
      <c r="AC517" s="5">
        <f t="shared" si="25"/>
        <v>45356</v>
      </c>
      <c r="AD517" s="25">
        <f t="shared" ca="1" si="26"/>
        <v>45776.278505671296</v>
      </c>
      <c r="AE517" s="26">
        <f>EOMONTH(Table2[[#This Row],[Date]],1)</f>
        <v>45412</v>
      </c>
      <c r="AF517" s="11">
        <f>DATEDIF(Table2[[#This Row],[Date]],Table2[[#This Row],[EOMONTH]], "d")</f>
        <v>56</v>
      </c>
      <c r="AH517">
        <v>5</v>
      </c>
      <c r="AI517">
        <v>3</v>
      </c>
      <c r="AJ517">
        <v>2024</v>
      </c>
    </row>
    <row r="518" spans="1:36" ht="33.75" customHeight="1" x14ac:dyDescent="0.3">
      <c r="A518" s="17" t="s">
        <v>1090</v>
      </c>
      <c r="B518" s="26">
        <v>45573</v>
      </c>
      <c r="C518" s="5" t="s">
        <v>2</v>
      </c>
      <c r="D518" s="6" t="s">
        <v>1091</v>
      </c>
      <c r="E518" s="7">
        <v>22</v>
      </c>
      <c r="F518" s="7" t="s">
        <v>29</v>
      </c>
      <c r="G518" s="7" t="s">
        <v>64</v>
      </c>
      <c r="H518" s="7" t="s">
        <v>61</v>
      </c>
      <c r="I518" s="7" t="str">
        <f>VLOOKUP(Table2[[#This Row],[Product]],Table4[#All],2,0)</f>
        <v>Casual Wear</v>
      </c>
      <c r="J518" s="7">
        <v>3</v>
      </c>
      <c r="K518" s="7">
        <v>584</v>
      </c>
      <c r="L518" s="7">
        <v>0</v>
      </c>
      <c r="M518" s="7" t="s">
        <v>33</v>
      </c>
      <c r="N518" s="8" t="s">
        <v>40</v>
      </c>
      <c r="O518" s="4" t="str">
        <f>HLOOKUP(Table2[[#This Row],[Product]],lookUp!$A$20:$K$21,2,0)</f>
        <v>Casual Wear</v>
      </c>
      <c r="P518" s="8" t="str">
        <f>_xlfn.XLOOKUP(Table2[[#This Row],[Product]],Table4[Product],Table4[Category])</f>
        <v>Casual Wear</v>
      </c>
      <c r="Q518" s="6" t="s">
        <v>1091</v>
      </c>
      <c r="R518" s="32" t="str">
        <f>LEFT(Table2[[#This Row],[Full Name2]], 3)</f>
        <v>Jus</v>
      </c>
      <c r="S518" s="7" t="str">
        <f>RIGHT(Table2[[#This Row],[Full Name2]],3)</f>
        <v>son</v>
      </c>
      <c r="T518" s="7" t="str">
        <f>MID(Table2[[#This Row],[Full Name2]],3,3)</f>
        <v>sti</v>
      </c>
      <c r="U518" s="7" t="str">
        <f>CONCATENATE(Table2[[#This Row],[Full Name2]]," - ",Table2[[#This Row],[Department]])</f>
        <v>Justin Thompson - Women</v>
      </c>
      <c r="V518" s="7" t="str">
        <f>_xlfn.TEXTJOIN(",",TRUE,Table2[[#This Row],[LEFT]],Table2[[#This Row],[MID]],Table2[[#This Row],[RIGHT]])</f>
        <v>Jus,sti,son</v>
      </c>
      <c r="W518" s="7" t="str">
        <f>UPPER(Table2[[#This Row],[MID]])</f>
        <v>STI</v>
      </c>
      <c r="X518" s="7" t="str">
        <f>LOWER(Table2[[#This Row],[Full Name2]])</f>
        <v>justin thompson</v>
      </c>
      <c r="Y518" s="7" t="str">
        <f>PROPER(Table2[[#This Row],[LOWER]])</f>
        <v>Justin Thompson</v>
      </c>
      <c r="Z518" s="7" t="str">
        <f>TRIM(Table2[[#This Row],[City]])</f>
        <v>Cairo</v>
      </c>
      <c r="AA518" s="8">
        <f>LEN(Table2[[#This Row],[PROPER]])</f>
        <v>15</v>
      </c>
      <c r="AB518" s="5">
        <f t="shared" ca="1" si="24"/>
        <v>45776</v>
      </c>
      <c r="AC518" s="5">
        <f t="shared" si="25"/>
        <v>45573</v>
      </c>
      <c r="AD518" s="25">
        <f t="shared" ca="1" si="26"/>
        <v>45776.278505671296</v>
      </c>
      <c r="AE518" s="26">
        <f>EOMONTH(Table2[[#This Row],[Date]],1)</f>
        <v>45626</v>
      </c>
      <c r="AF518" s="11">
        <f>DATEDIF(Table2[[#This Row],[Date]],Table2[[#This Row],[EOMONTH]], "d")</f>
        <v>53</v>
      </c>
      <c r="AH518">
        <v>8</v>
      </c>
      <c r="AI518">
        <v>10</v>
      </c>
      <c r="AJ518">
        <v>2024</v>
      </c>
    </row>
    <row r="519" spans="1:36" ht="33.75" customHeight="1" x14ac:dyDescent="0.3">
      <c r="A519" s="17" t="s">
        <v>1092</v>
      </c>
      <c r="B519" s="26">
        <v>45360</v>
      </c>
      <c r="C519" s="5" t="s">
        <v>5</v>
      </c>
      <c r="D519" s="6" t="s">
        <v>1093</v>
      </c>
      <c r="E519" s="7">
        <v>23</v>
      </c>
      <c r="F519" s="7" t="s">
        <v>43</v>
      </c>
      <c r="G519" s="7" t="s">
        <v>70</v>
      </c>
      <c r="H519" s="7" t="s">
        <v>31</v>
      </c>
      <c r="I519" s="7" t="str">
        <f>VLOOKUP(Table2[[#This Row],[Product]],Table4[#All],2,0)</f>
        <v>Winter Wear</v>
      </c>
      <c r="J519" s="7">
        <v>5</v>
      </c>
      <c r="K519" s="7">
        <v>463</v>
      </c>
      <c r="L519" s="7">
        <v>0.2</v>
      </c>
      <c r="M519" s="7" t="s">
        <v>33</v>
      </c>
      <c r="N519" s="8" t="s">
        <v>48</v>
      </c>
      <c r="O519" s="4" t="str">
        <f>HLOOKUP(Table2[[#This Row],[Product]],lookUp!$A$20:$K$21,2,0)</f>
        <v>Winter Wear</v>
      </c>
      <c r="P519" s="8" t="str">
        <f>_xlfn.XLOOKUP(Table2[[#This Row],[Product]],Table4[Product],Table4[Category])</f>
        <v>Winter Wear</v>
      </c>
      <c r="Q519" s="6" t="s">
        <v>1093</v>
      </c>
      <c r="R519" s="32" t="str">
        <f>LEFT(Table2[[#This Row],[Full Name2]], 3)</f>
        <v>Whi</v>
      </c>
      <c r="S519" s="7" t="str">
        <f>RIGHT(Table2[[#This Row],[Full Name2]],3)</f>
        <v>der</v>
      </c>
      <c r="T519" s="7" t="str">
        <f>MID(Table2[[#This Row],[Full Name2]],3,3)</f>
        <v>itn</v>
      </c>
      <c r="U519" s="7" t="str">
        <f>CONCATENATE(Table2[[#This Row],[Full Name2]]," - ",Table2[[#This Row],[Department]])</f>
        <v>Whitney Snyder - Kids</v>
      </c>
      <c r="V519" s="7" t="str">
        <f>_xlfn.TEXTJOIN(",",TRUE,Table2[[#This Row],[LEFT]],Table2[[#This Row],[MID]],Table2[[#This Row],[RIGHT]])</f>
        <v>Whi,itn,der</v>
      </c>
      <c r="W519" s="7" t="str">
        <f>UPPER(Table2[[#This Row],[MID]])</f>
        <v>ITN</v>
      </c>
      <c r="X519" s="7" t="str">
        <f>LOWER(Table2[[#This Row],[Full Name2]])</f>
        <v>whitney snyder</v>
      </c>
      <c r="Y519" s="7" t="str">
        <f>PROPER(Table2[[#This Row],[LOWER]])</f>
        <v>Whitney Snyder</v>
      </c>
      <c r="Z519" s="7" t="str">
        <f>TRIM(Table2[[#This Row],[City]])</f>
        <v>Luxor</v>
      </c>
      <c r="AA519" s="8">
        <f>LEN(Table2[[#This Row],[PROPER]])</f>
        <v>14</v>
      </c>
      <c r="AB519" s="5">
        <f t="shared" ca="1" si="24"/>
        <v>45776</v>
      </c>
      <c r="AC519" s="5">
        <f t="shared" si="25"/>
        <v>45360</v>
      </c>
      <c r="AD519" s="25">
        <f t="shared" ca="1" si="26"/>
        <v>45776.278505671296</v>
      </c>
      <c r="AE519" s="26">
        <f>EOMONTH(Table2[[#This Row],[Date]],1)</f>
        <v>45412</v>
      </c>
      <c r="AF519" s="11">
        <f>DATEDIF(Table2[[#This Row],[Date]],Table2[[#This Row],[EOMONTH]], "d")</f>
        <v>52</v>
      </c>
      <c r="AH519">
        <v>9</v>
      </c>
      <c r="AI519">
        <v>3</v>
      </c>
      <c r="AJ519">
        <v>2024</v>
      </c>
    </row>
    <row r="520" spans="1:36" ht="33.75" customHeight="1" x14ac:dyDescent="0.3">
      <c r="A520" s="17" t="s">
        <v>1094</v>
      </c>
      <c r="B520" s="26">
        <v>45545</v>
      </c>
      <c r="C520" s="5" t="s">
        <v>2</v>
      </c>
      <c r="D520" s="6" t="s">
        <v>1095</v>
      </c>
      <c r="E520" s="7">
        <v>32</v>
      </c>
      <c r="F520" s="7" t="s">
        <v>29</v>
      </c>
      <c r="G520" s="7" t="s">
        <v>103</v>
      </c>
      <c r="H520" s="7" t="s">
        <v>65</v>
      </c>
      <c r="I520" s="7" t="str">
        <f>VLOOKUP(Table2[[#This Row],[Product]],Table4[#All],2,0)</f>
        <v>Sportswear</v>
      </c>
      <c r="J520" s="7">
        <v>3</v>
      </c>
      <c r="K520" s="7">
        <v>939</v>
      </c>
      <c r="L520" s="7">
        <v>0.15</v>
      </c>
      <c r="M520" s="7" t="s">
        <v>47</v>
      </c>
      <c r="N520" s="8" t="s">
        <v>48</v>
      </c>
      <c r="O520" s="4" t="str">
        <f>HLOOKUP(Table2[[#This Row],[Product]],lookUp!$A$20:$K$21,2,0)</f>
        <v>Sportswear</v>
      </c>
      <c r="P520" s="8" t="str">
        <f>_xlfn.XLOOKUP(Table2[[#This Row],[Product]],Table4[Product],Table4[Category])</f>
        <v>Sportswear</v>
      </c>
      <c r="Q520" s="6" t="s">
        <v>1095</v>
      </c>
      <c r="R520" s="32" t="str">
        <f>LEFT(Table2[[#This Row],[Full Name2]], 3)</f>
        <v>Joh</v>
      </c>
      <c r="S520" s="7" t="str">
        <f>RIGHT(Table2[[#This Row],[Full Name2]],3)</f>
        <v>son</v>
      </c>
      <c r="T520" s="7" t="str">
        <f>MID(Table2[[#This Row],[Full Name2]],3,3)</f>
        <v xml:space="preserve">hn </v>
      </c>
      <c r="U520" s="7" t="str">
        <f>CONCATENATE(Table2[[#This Row],[Full Name2]]," - ",Table2[[#This Row],[Department]])</f>
        <v>John Atkinson - Kids</v>
      </c>
      <c r="V520" s="7" t="str">
        <f>_xlfn.TEXTJOIN(",",TRUE,Table2[[#This Row],[LEFT]],Table2[[#This Row],[MID]],Table2[[#This Row],[RIGHT]])</f>
        <v>Joh,hn ,son</v>
      </c>
      <c r="W520" s="7" t="str">
        <f>UPPER(Table2[[#This Row],[MID]])</f>
        <v xml:space="preserve">HN </v>
      </c>
      <c r="X520" s="7" t="str">
        <f>LOWER(Table2[[#This Row],[Full Name2]])</f>
        <v>john atkinson</v>
      </c>
      <c r="Y520" s="7" t="str">
        <f>PROPER(Table2[[#This Row],[LOWER]])</f>
        <v>John Atkinson</v>
      </c>
      <c r="Z520" s="7" t="str">
        <f>TRIM(Table2[[#This Row],[City]])</f>
        <v>Sharm El-Sheikh</v>
      </c>
      <c r="AA520" s="8">
        <f>LEN(Table2[[#This Row],[PROPER]])</f>
        <v>13</v>
      </c>
      <c r="AB520" s="5">
        <f t="shared" ca="1" si="24"/>
        <v>45776</v>
      </c>
      <c r="AC520" s="5">
        <f t="shared" si="25"/>
        <v>45545</v>
      </c>
      <c r="AD520" s="25">
        <f t="shared" ca="1" si="26"/>
        <v>45776.278505671296</v>
      </c>
      <c r="AE520" s="26">
        <f>EOMONTH(Table2[[#This Row],[Date]],1)</f>
        <v>45596</v>
      </c>
      <c r="AF520" s="11">
        <f>DATEDIF(Table2[[#This Row],[Date]],Table2[[#This Row],[EOMONTH]], "d")</f>
        <v>51</v>
      </c>
      <c r="AH520">
        <v>10</v>
      </c>
      <c r="AI520">
        <v>9</v>
      </c>
      <c r="AJ520">
        <v>2024</v>
      </c>
    </row>
    <row r="521" spans="1:36" ht="33.75" customHeight="1" x14ac:dyDescent="0.3">
      <c r="A521" s="17" t="s">
        <v>1096</v>
      </c>
      <c r="B521" s="26">
        <v>45655</v>
      </c>
      <c r="C521" s="5" t="s">
        <v>1</v>
      </c>
      <c r="D521" s="6" t="s">
        <v>1097</v>
      </c>
      <c r="E521" s="7">
        <v>47</v>
      </c>
      <c r="F521" s="7" t="s">
        <v>43</v>
      </c>
      <c r="G521" s="7" t="s">
        <v>37</v>
      </c>
      <c r="H521" s="7" t="s">
        <v>38</v>
      </c>
      <c r="I521" s="7" t="str">
        <f>VLOOKUP(Table2[[#This Row],[Product]],Table4[#All],2,0)</f>
        <v>Casual Wear</v>
      </c>
      <c r="J521" s="7">
        <v>1</v>
      </c>
      <c r="K521" s="7">
        <v>1179</v>
      </c>
      <c r="L521" s="7">
        <v>0</v>
      </c>
      <c r="M521" s="7" t="s">
        <v>47</v>
      </c>
      <c r="N521" s="8" t="s">
        <v>40</v>
      </c>
      <c r="O521" s="4" t="str">
        <f>HLOOKUP(Table2[[#This Row],[Product]],lookUp!$A$20:$K$21,2,0)</f>
        <v>Casual Wear</v>
      </c>
      <c r="P521" s="8" t="str">
        <f>_xlfn.XLOOKUP(Table2[[#This Row],[Product]],Table4[Product],Table4[Category])</f>
        <v>Casual Wear</v>
      </c>
      <c r="Q521" s="6" t="s">
        <v>1097</v>
      </c>
      <c r="R521" s="32" t="str">
        <f>LEFT(Table2[[#This Row],[Full Name2]], 3)</f>
        <v>Eri</v>
      </c>
      <c r="S521" s="7" t="str">
        <f>RIGHT(Table2[[#This Row],[Full Name2]],3)</f>
        <v>all</v>
      </c>
      <c r="T521" s="7" t="str">
        <f>MID(Table2[[#This Row],[Full Name2]],3,3)</f>
        <v xml:space="preserve">in </v>
      </c>
      <c r="U521" s="7" t="str">
        <f>CONCATENATE(Table2[[#This Row],[Full Name2]]," - ",Table2[[#This Row],[Department]])</f>
        <v>Erin Hall - Women</v>
      </c>
      <c r="V521" s="7" t="str">
        <f>_xlfn.TEXTJOIN(",",TRUE,Table2[[#This Row],[LEFT]],Table2[[#This Row],[MID]],Table2[[#This Row],[RIGHT]])</f>
        <v>Eri,in ,all</v>
      </c>
      <c r="W521" s="7" t="str">
        <f>UPPER(Table2[[#This Row],[MID]])</f>
        <v xml:space="preserve">IN </v>
      </c>
      <c r="X521" s="7" t="str">
        <f>LOWER(Table2[[#This Row],[Full Name2]])</f>
        <v>erin hall</v>
      </c>
      <c r="Y521" s="7" t="str">
        <f>PROPER(Table2[[#This Row],[LOWER]])</f>
        <v>Erin Hall</v>
      </c>
      <c r="Z521" s="7" t="str">
        <f>TRIM(Table2[[#This Row],[City]])</f>
        <v>Hurghada</v>
      </c>
      <c r="AA521" s="8">
        <f>LEN(Table2[[#This Row],[PROPER]])</f>
        <v>9</v>
      </c>
      <c r="AB521" s="5">
        <f t="shared" ca="1" si="24"/>
        <v>45776</v>
      </c>
      <c r="AC521" s="5">
        <f t="shared" si="25"/>
        <v>45655</v>
      </c>
      <c r="AD521" s="25">
        <f t="shared" ca="1" si="26"/>
        <v>45776.278505671296</v>
      </c>
      <c r="AE521" s="26">
        <f>EOMONTH(Table2[[#This Row],[Date]],1)</f>
        <v>45688</v>
      </c>
      <c r="AF521" s="11">
        <f>DATEDIF(Table2[[#This Row],[Date]],Table2[[#This Row],[EOMONTH]], "d")</f>
        <v>33</v>
      </c>
      <c r="AH521">
        <v>29</v>
      </c>
      <c r="AI521">
        <v>12</v>
      </c>
      <c r="AJ521">
        <v>2024</v>
      </c>
    </row>
    <row r="522" spans="1:36" ht="33.75" customHeight="1" x14ac:dyDescent="0.3">
      <c r="A522" s="17" t="s">
        <v>1098</v>
      </c>
      <c r="B522" s="26">
        <v>45718</v>
      </c>
      <c r="C522" s="5" t="s">
        <v>1</v>
      </c>
      <c r="D522" s="6" t="s">
        <v>1099</v>
      </c>
      <c r="E522" s="7">
        <v>20</v>
      </c>
      <c r="F522" s="7" t="s">
        <v>43</v>
      </c>
      <c r="G522" s="7" t="s">
        <v>73</v>
      </c>
      <c r="H522" s="7" t="s">
        <v>31</v>
      </c>
      <c r="I522" s="7" t="str">
        <f>VLOOKUP(Table2[[#This Row],[Product]],Table4[#All],2,0)</f>
        <v>Winter Wear</v>
      </c>
      <c r="J522" s="7">
        <v>4</v>
      </c>
      <c r="K522" s="7">
        <v>728</v>
      </c>
      <c r="L522" s="7">
        <v>0.1</v>
      </c>
      <c r="M522" s="7" t="s">
        <v>33</v>
      </c>
      <c r="N522" s="8" t="s">
        <v>34</v>
      </c>
      <c r="O522" s="4" t="str">
        <f>HLOOKUP(Table2[[#This Row],[Product]],lookUp!$A$20:$K$21,2,0)</f>
        <v>Winter Wear</v>
      </c>
      <c r="P522" s="8" t="str">
        <f>_xlfn.XLOOKUP(Table2[[#This Row],[Product]],Table4[Product],Table4[Category])</f>
        <v>Winter Wear</v>
      </c>
      <c r="Q522" s="6" t="s">
        <v>1099</v>
      </c>
      <c r="R522" s="32" t="str">
        <f>LEFT(Table2[[#This Row],[Full Name2]], 3)</f>
        <v>Kim</v>
      </c>
      <c r="S522" s="7" t="str">
        <f>RIGHT(Table2[[#This Row],[Full Name2]],3)</f>
        <v>ott</v>
      </c>
      <c r="T522" s="7" t="str">
        <f>MID(Table2[[#This Row],[Full Name2]],3,3)</f>
        <v>m S</v>
      </c>
      <c r="U522" s="7" t="str">
        <f>CONCATENATE(Table2[[#This Row],[Full Name2]]," - ",Table2[[#This Row],[Department]])</f>
        <v>Kim Scott - Men</v>
      </c>
      <c r="V522" s="7" t="str">
        <f>_xlfn.TEXTJOIN(",",TRUE,Table2[[#This Row],[LEFT]],Table2[[#This Row],[MID]],Table2[[#This Row],[RIGHT]])</f>
        <v>Kim,m S,ott</v>
      </c>
      <c r="W522" s="7" t="str">
        <f>UPPER(Table2[[#This Row],[MID]])</f>
        <v>M S</v>
      </c>
      <c r="X522" s="7" t="str">
        <f>LOWER(Table2[[#This Row],[Full Name2]])</f>
        <v>kim scott</v>
      </c>
      <c r="Y522" s="7" t="str">
        <f>PROPER(Table2[[#This Row],[LOWER]])</f>
        <v>Kim Scott</v>
      </c>
      <c r="Z522" s="7" t="str">
        <f>TRIM(Table2[[#This Row],[City]])</f>
        <v>Tanta</v>
      </c>
      <c r="AA522" s="8">
        <f>LEN(Table2[[#This Row],[PROPER]])</f>
        <v>9</v>
      </c>
      <c r="AB522" s="5">
        <f t="shared" ca="1" si="24"/>
        <v>45776</v>
      </c>
      <c r="AC522" s="5">
        <f t="shared" si="25"/>
        <v>45718</v>
      </c>
      <c r="AD522" s="25">
        <f t="shared" ca="1" si="26"/>
        <v>45776.278505671296</v>
      </c>
      <c r="AE522" s="26">
        <f>EOMONTH(Table2[[#This Row],[Date]],1)</f>
        <v>45777</v>
      </c>
      <c r="AF522" s="11">
        <f>DATEDIF(Table2[[#This Row],[Date]],Table2[[#This Row],[EOMONTH]], "d")</f>
        <v>59</v>
      </c>
      <c r="AH522">
        <v>2</v>
      </c>
      <c r="AI522">
        <v>3</v>
      </c>
      <c r="AJ522">
        <v>2025</v>
      </c>
    </row>
    <row r="523" spans="1:36" ht="33.75" customHeight="1" x14ac:dyDescent="0.3">
      <c r="A523" s="17" t="s">
        <v>1100</v>
      </c>
      <c r="B523" s="26">
        <v>45643</v>
      </c>
      <c r="C523" s="5" t="s">
        <v>2</v>
      </c>
      <c r="D523" s="6" t="s">
        <v>1101</v>
      </c>
      <c r="E523" s="7">
        <v>33</v>
      </c>
      <c r="F523" s="7" t="s">
        <v>43</v>
      </c>
      <c r="G523" s="7" t="s">
        <v>81</v>
      </c>
      <c r="H523" s="7" t="s">
        <v>100</v>
      </c>
      <c r="I523" s="7" t="str">
        <f>VLOOKUP(Table2[[#This Row],[Product]],Table4[#All],2,0)</f>
        <v>Formal Wear</v>
      </c>
      <c r="J523" s="7">
        <v>4</v>
      </c>
      <c r="K523" s="7">
        <v>1005</v>
      </c>
      <c r="L523" s="7">
        <v>0.1</v>
      </c>
      <c r="M523" s="7" t="s">
        <v>57</v>
      </c>
      <c r="N523" s="8" t="s">
        <v>48</v>
      </c>
      <c r="O523" s="4" t="str">
        <f>HLOOKUP(Table2[[#This Row],[Product]],lookUp!$A$20:$K$21,2,0)</f>
        <v>Formal Wear</v>
      </c>
      <c r="P523" s="8" t="str">
        <f>_xlfn.XLOOKUP(Table2[[#This Row],[Product]],Table4[Product],Table4[Category])</f>
        <v>Formal Wear</v>
      </c>
      <c r="Q523" s="6" t="s">
        <v>1101</v>
      </c>
      <c r="R523" s="32" t="str">
        <f>LEFT(Table2[[#This Row],[Full Name2]], 3)</f>
        <v>Dre</v>
      </c>
      <c r="S523" s="7" t="str">
        <f>RIGHT(Table2[[#This Row],[Full Name2]],3)</f>
        <v>wis</v>
      </c>
      <c r="T523" s="7" t="str">
        <f>MID(Table2[[#This Row],[Full Name2]],3,3)</f>
        <v xml:space="preserve">ew </v>
      </c>
      <c r="U523" s="7" t="str">
        <f>CONCATENATE(Table2[[#This Row],[Full Name2]]," - ",Table2[[#This Row],[Department]])</f>
        <v>Drew Lewis - Kids</v>
      </c>
      <c r="V523" s="7" t="str">
        <f>_xlfn.TEXTJOIN(",",TRUE,Table2[[#This Row],[LEFT]],Table2[[#This Row],[MID]],Table2[[#This Row],[RIGHT]])</f>
        <v>Dre,ew ,wis</v>
      </c>
      <c r="W523" s="7" t="str">
        <f>UPPER(Table2[[#This Row],[MID]])</f>
        <v xml:space="preserve">EW </v>
      </c>
      <c r="X523" s="7" t="str">
        <f>LOWER(Table2[[#This Row],[Full Name2]])</f>
        <v>drew lewis</v>
      </c>
      <c r="Y523" s="7" t="str">
        <f>PROPER(Table2[[#This Row],[LOWER]])</f>
        <v>Drew Lewis</v>
      </c>
      <c r="Z523" s="7" t="str">
        <f>TRIM(Table2[[#This Row],[City]])</f>
        <v>Asyut</v>
      </c>
      <c r="AA523" s="8">
        <f>LEN(Table2[[#This Row],[PROPER]])</f>
        <v>10</v>
      </c>
      <c r="AB523" s="5">
        <f t="shared" ca="1" si="24"/>
        <v>45776</v>
      </c>
      <c r="AC523" s="5">
        <f t="shared" si="25"/>
        <v>45643</v>
      </c>
      <c r="AD523" s="25">
        <f t="shared" ca="1" si="26"/>
        <v>45776.278505671296</v>
      </c>
      <c r="AE523" s="26">
        <f>EOMONTH(Table2[[#This Row],[Date]],1)</f>
        <v>45688</v>
      </c>
      <c r="AF523" s="11">
        <f>DATEDIF(Table2[[#This Row],[Date]],Table2[[#This Row],[EOMONTH]], "d")</f>
        <v>45</v>
      </c>
      <c r="AH523">
        <v>17</v>
      </c>
      <c r="AI523">
        <v>12</v>
      </c>
      <c r="AJ523">
        <v>2024</v>
      </c>
    </row>
    <row r="524" spans="1:36" ht="33.75" customHeight="1" x14ac:dyDescent="0.3">
      <c r="A524" s="17" t="s">
        <v>1102</v>
      </c>
      <c r="B524" s="26">
        <v>45503</v>
      </c>
      <c r="C524" s="5" t="s">
        <v>2</v>
      </c>
      <c r="D524" s="6" t="s">
        <v>1103</v>
      </c>
      <c r="E524" s="7">
        <v>50</v>
      </c>
      <c r="F524" s="7" t="s">
        <v>43</v>
      </c>
      <c r="G524" s="7" t="s">
        <v>73</v>
      </c>
      <c r="H524" s="7" t="s">
        <v>31</v>
      </c>
      <c r="I524" s="7" t="str">
        <f>VLOOKUP(Table2[[#This Row],[Product]],Table4[#All],2,0)</f>
        <v>Winter Wear</v>
      </c>
      <c r="J524" s="7">
        <v>5</v>
      </c>
      <c r="K524" s="7">
        <v>170</v>
      </c>
      <c r="L524" s="7">
        <v>0.05</v>
      </c>
      <c r="M524" s="7" t="s">
        <v>33</v>
      </c>
      <c r="N524" s="8" t="s">
        <v>34</v>
      </c>
      <c r="O524" s="4" t="str">
        <f>HLOOKUP(Table2[[#This Row],[Product]],lookUp!$A$20:$K$21,2,0)</f>
        <v>Winter Wear</v>
      </c>
      <c r="P524" s="8" t="str">
        <f>_xlfn.XLOOKUP(Table2[[#This Row],[Product]],Table4[Product],Table4[Category])</f>
        <v>Winter Wear</v>
      </c>
      <c r="Q524" s="6" t="s">
        <v>1103</v>
      </c>
      <c r="R524" s="32" t="str">
        <f>LEFT(Table2[[#This Row],[Full Name2]], 3)</f>
        <v>Lin</v>
      </c>
      <c r="S524" s="7" t="str">
        <f>RIGHT(Table2[[#This Row],[Full Name2]],3)</f>
        <v>ens</v>
      </c>
      <c r="T524" s="7" t="str">
        <f>MID(Table2[[#This Row],[Full Name2]],3,3)</f>
        <v>nda</v>
      </c>
      <c r="U524" s="7" t="str">
        <f>CONCATENATE(Table2[[#This Row],[Full Name2]]," - ",Table2[[#This Row],[Department]])</f>
        <v>Linda Stephens - Men</v>
      </c>
      <c r="V524" s="7" t="str">
        <f>_xlfn.TEXTJOIN(",",TRUE,Table2[[#This Row],[LEFT]],Table2[[#This Row],[MID]],Table2[[#This Row],[RIGHT]])</f>
        <v>Lin,nda,ens</v>
      </c>
      <c r="W524" s="7" t="str">
        <f>UPPER(Table2[[#This Row],[MID]])</f>
        <v>NDA</v>
      </c>
      <c r="X524" s="7" t="str">
        <f>LOWER(Table2[[#This Row],[Full Name2]])</f>
        <v>linda stephens</v>
      </c>
      <c r="Y524" s="7" t="str">
        <f>PROPER(Table2[[#This Row],[LOWER]])</f>
        <v>Linda Stephens</v>
      </c>
      <c r="Z524" s="7" t="str">
        <f>TRIM(Table2[[#This Row],[City]])</f>
        <v>Tanta</v>
      </c>
      <c r="AA524" s="8">
        <f>LEN(Table2[[#This Row],[PROPER]])</f>
        <v>14</v>
      </c>
      <c r="AB524" s="5">
        <f t="shared" ca="1" si="24"/>
        <v>45776</v>
      </c>
      <c r="AC524" s="5">
        <f t="shared" si="25"/>
        <v>45503</v>
      </c>
      <c r="AD524" s="25">
        <f t="shared" ca="1" si="26"/>
        <v>45776.278505671296</v>
      </c>
      <c r="AE524" s="26">
        <f>EOMONTH(Table2[[#This Row],[Date]],1)</f>
        <v>45535</v>
      </c>
      <c r="AF524" s="11">
        <f>DATEDIF(Table2[[#This Row],[Date]],Table2[[#This Row],[EOMONTH]], "d")</f>
        <v>32</v>
      </c>
      <c r="AH524">
        <v>30</v>
      </c>
      <c r="AI524">
        <v>7</v>
      </c>
      <c r="AJ524">
        <v>2024</v>
      </c>
    </row>
    <row r="525" spans="1:36" ht="33.75" customHeight="1" x14ac:dyDescent="0.3">
      <c r="A525" s="17" t="s">
        <v>1104</v>
      </c>
      <c r="B525" s="26">
        <v>45430</v>
      </c>
      <c r="C525" s="5" t="s">
        <v>5</v>
      </c>
      <c r="D525" s="6" t="s">
        <v>1105</v>
      </c>
      <c r="E525" s="7">
        <v>33</v>
      </c>
      <c r="F525" s="7" t="s">
        <v>29</v>
      </c>
      <c r="G525" s="7" t="s">
        <v>73</v>
      </c>
      <c r="H525" s="7" t="s">
        <v>100</v>
      </c>
      <c r="I525" s="7" t="str">
        <f>VLOOKUP(Table2[[#This Row],[Product]],Table4[#All],2,0)</f>
        <v>Formal Wear</v>
      </c>
      <c r="J525" s="7">
        <v>2</v>
      </c>
      <c r="K525" s="7">
        <v>367</v>
      </c>
      <c r="L525" s="7">
        <v>0</v>
      </c>
      <c r="M525" s="7" t="s">
        <v>57</v>
      </c>
      <c r="N525" s="8" t="s">
        <v>34</v>
      </c>
      <c r="O525" s="4" t="str">
        <f>HLOOKUP(Table2[[#This Row],[Product]],lookUp!$A$20:$K$21,2,0)</f>
        <v>Formal Wear</v>
      </c>
      <c r="P525" s="8" t="str">
        <f>_xlfn.XLOOKUP(Table2[[#This Row],[Product]],Table4[Product],Table4[Category])</f>
        <v>Formal Wear</v>
      </c>
      <c r="Q525" s="6" t="s">
        <v>1105</v>
      </c>
      <c r="R525" s="32" t="str">
        <f>LEFT(Table2[[#This Row],[Full Name2]], 3)</f>
        <v>Sha</v>
      </c>
      <c r="S525" s="7" t="str">
        <f>RIGHT(Table2[[#This Row],[Full Name2]],3)</f>
        <v>son</v>
      </c>
      <c r="T525" s="7" t="str">
        <f>MID(Table2[[#This Row],[Full Name2]],3,3)</f>
        <v>aun</v>
      </c>
      <c r="U525" s="7" t="str">
        <f>CONCATENATE(Table2[[#This Row],[Full Name2]]," - ",Table2[[#This Row],[Department]])</f>
        <v>Shaun Johnson - Men</v>
      </c>
      <c r="V525" s="7" t="str">
        <f>_xlfn.TEXTJOIN(",",TRUE,Table2[[#This Row],[LEFT]],Table2[[#This Row],[MID]],Table2[[#This Row],[RIGHT]])</f>
        <v>Sha,aun,son</v>
      </c>
      <c r="W525" s="7" t="str">
        <f>UPPER(Table2[[#This Row],[MID]])</f>
        <v>AUN</v>
      </c>
      <c r="X525" s="7" t="str">
        <f>LOWER(Table2[[#This Row],[Full Name2]])</f>
        <v>shaun johnson</v>
      </c>
      <c r="Y525" s="7" t="str">
        <f>PROPER(Table2[[#This Row],[LOWER]])</f>
        <v>Shaun Johnson</v>
      </c>
      <c r="Z525" s="7" t="str">
        <f>TRIM(Table2[[#This Row],[City]])</f>
        <v>Tanta</v>
      </c>
      <c r="AA525" s="8">
        <f>LEN(Table2[[#This Row],[PROPER]])</f>
        <v>13</v>
      </c>
      <c r="AB525" s="5">
        <f t="shared" ca="1" si="24"/>
        <v>45776</v>
      </c>
      <c r="AC525" s="5">
        <f t="shared" si="25"/>
        <v>45430</v>
      </c>
      <c r="AD525" s="25">
        <f t="shared" ca="1" si="26"/>
        <v>45776.278505671296</v>
      </c>
      <c r="AE525" s="26">
        <f>EOMONTH(Table2[[#This Row],[Date]],1)</f>
        <v>45473</v>
      </c>
      <c r="AF525" s="11">
        <f>DATEDIF(Table2[[#This Row],[Date]],Table2[[#This Row],[EOMONTH]], "d")</f>
        <v>43</v>
      </c>
      <c r="AH525">
        <v>18</v>
      </c>
      <c r="AI525">
        <v>5</v>
      </c>
      <c r="AJ525">
        <v>2024</v>
      </c>
    </row>
    <row r="526" spans="1:36" ht="33.75" customHeight="1" x14ac:dyDescent="0.3">
      <c r="A526" s="17" t="s">
        <v>1106</v>
      </c>
      <c r="B526" s="26">
        <v>45446</v>
      </c>
      <c r="C526" s="5" t="s">
        <v>4</v>
      </c>
      <c r="D526" s="6" t="s">
        <v>1107</v>
      </c>
      <c r="E526" s="7">
        <v>45</v>
      </c>
      <c r="F526" s="7" t="s">
        <v>29</v>
      </c>
      <c r="G526" s="7" t="s">
        <v>106</v>
      </c>
      <c r="H526" s="7" t="s">
        <v>61</v>
      </c>
      <c r="I526" s="7" t="str">
        <f>VLOOKUP(Table2[[#This Row],[Product]],Table4[#All],2,0)</f>
        <v>Casual Wear</v>
      </c>
      <c r="J526" s="7">
        <v>4</v>
      </c>
      <c r="K526" s="7">
        <v>315</v>
      </c>
      <c r="L526" s="7">
        <v>0.1</v>
      </c>
      <c r="M526" s="7" t="s">
        <v>33</v>
      </c>
      <c r="N526" s="8" t="s">
        <v>40</v>
      </c>
      <c r="O526" s="4" t="str">
        <f>HLOOKUP(Table2[[#This Row],[Product]],lookUp!$A$20:$K$21,2,0)</f>
        <v>Casual Wear</v>
      </c>
      <c r="P526" s="8" t="str">
        <f>_xlfn.XLOOKUP(Table2[[#This Row],[Product]],Table4[Product],Table4[Category])</f>
        <v>Casual Wear</v>
      </c>
      <c r="Q526" s="6" t="s">
        <v>1107</v>
      </c>
      <c r="R526" s="32" t="str">
        <f>LEFT(Table2[[#This Row],[Full Name2]], 3)</f>
        <v>Sha</v>
      </c>
      <c r="S526" s="7" t="str">
        <f>RIGHT(Table2[[#This Row],[Full Name2]],3)</f>
        <v>own</v>
      </c>
      <c r="T526" s="7" t="str">
        <f>MID(Table2[[#This Row],[Full Name2]],3,3)</f>
        <v>aro</v>
      </c>
      <c r="U526" s="7" t="str">
        <f>CONCATENATE(Table2[[#This Row],[Full Name2]]," - ",Table2[[#This Row],[Department]])</f>
        <v>Sharon Brown - Women</v>
      </c>
      <c r="V526" s="7" t="str">
        <f>_xlfn.TEXTJOIN(",",TRUE,Table2[[#This Row],[LEFT]],Table2[[#This Row],[MID]],Table2[[#This Row],[RIGHT]])</f>
        <v>Sha,aro,own</v>
      </c>
      <c r="W526" s="7" t="str">
        <f>UPPER(Table2[[#This Row],[MID]])</f>
        <v>ARO</v>
      </c>
      <c r="X526" s="7" t="str">
        <f>LOWER(Table2[[#This Row],[Full Name2]])</f>
        <v>sharon brown</v>
      </c>
      <c r="Y526" s="7" t="str">
        <f>PROPER(Table2[[#This Row],[LOWER]])</f>
        <v>Sharon Brown</v>
      </c>
      <c r="Z526" s="7" t="str">
        <f>TRIM(Table2[[#This Row],[City]])</f>
        <v>Giza</v>
      </c>
      <c r="AA526" s="8">
        <f>LEN(Table2[[#This Row],[PROPER]])</f>
        <v>12</v>
      </c>
      <c r="AB526" s="5">
        <f t="shared" ca="1" si="24"/>
        <v>45776</v>
      </c>
      <c r="AC526" s="5">
        <f t="shared" si="25"/>
        <v>45446</v>
      </c>
      <c r="AD526" s="25">
        <f t="shared" ca="1" si="26"/>
        <v>45776.278505671296</v>
      </c>
      <c r="AE526" s="26">
        <f>EOMONTH(Table2[[#This Row],[Date]],1)</f>
        <v>45504</v>
      </c>
      <c r="AF526" s="11">
        <f>DATEDIF(Table2[[#This Row],[Date]],Table2[[#This Row],[EOMONTH]], "d")</f>
        <v>58</v>
      </c>
      <c r="AH526">
        <v>3</v>
      </c>
      <c r="AI526">
        <v>6</v>
      </c>
      <c r="AJ526">
        <v>2024</v>
      </c>
    </row>
    <row r="527" spans="1:36" ht="33.75" customHeight="1" x14ac:dyDescent="0.3">
      <c r="A527" s="17" t="s">
        <v>1108</v>
      </c>
      <c r="B527" s="26">
        <v>45645</v>
      </c>
      <c r="C527" s="5" t="s">
        <v>6</v>
      </c>
      <c r="D527" s="6" t="s">
        <v>1109</v>
      </c>
      <c r="E527" s="7">
        <v>38</v>
      </c>
      <c r="F527" s="7" t="s">
        <v>43</v>
      </c>
      <c r="G527" s="7" t="s">
        <v>30</v>
      </c>
      <c r="H527" s="7" t="s">
        <v>100</v>
      </c>
      <c r="I527" s="7" t="str">
        <f>VLOOKUP(Table2[[#This Row],[Product]],Table4[#All],2,0)</f>
        <v>Formal Wear</v>
      </c>
      <c r="J527" s="7">
        <v>3</v>
      </c>
      <c r="K527" s="7">
        <v>520</v>
      </c>
      <c r="L527" s="7">
        <v>0.05</v>
      </c>
      <c r="M527" s="7" t="s">
        <v>47</v>
      </c>
      <c r="N527" s="8" t="s">
        <v>48</v>
      </c>
      <c r="O527" s="4" t="str">
        <f>HLOOKUP(Table2[[#This Row],[Product]],lookUp!$A$20:$K$21,2,0)</f>
        <v>Formal Wear</v>
      </c>
      <c r="P527" s="8" t="str">
        <f>_xlfn.XLOOKUP(Table2[[#This Row],[Product]],Table4[Product],Table4[Category])</f>
        <v>Formal Wear</v>
      </c>
      <c r="Q527" s="6" t="s">
        <v>1109</v>
      </c>
      <c r="R527" s="32" t="str">
        <f>LEFT(Table2[[#This Row],[Full Name2]], 3)</f>
        <v>Mar</v>
      </c>
      <c r="S527" s="7" t="str">
        <f>RIGHT(Table2[[#This Row],[Full Name2]],3)</f>
        <v>els</v>
      </c>
      <c r="T527" s="7" t="str">
        <f>MID(Table2[[#This Row],[Full Name2]],3,3)</f>
        <v xml:space="preserve">ry </v>
      </c>
      <c r="U527" s="7" t="str">
        <f>CONCATENATE(Table2[[#This Row],[Full Name2]]," - ",Table2[[#This Row],[Department]])</f>
        <v>Mary Daniels - Kids</v>
      </c>
      <c r="V527" s="7" t="str">
        <f>_xlfn.TEXTJOIN(",",TRUE,Table2[[#This Row],[LEFT]],Table2[[#This Row],[MID]],Table2[[#This Row],[RIGHT]])</f>
        <v>Mar,ry ,els</v>
      </c>
      <c r="W527" s="7" t="str">
        <f>UPPER(Table2[[#This Row],[MID]])</f>
        <v xml:space="preserve">RY </v>
      </c>
      <c r="X527" s="7" t="str">
        <f>LOWER(Table2[[#This Row],[Full Name2]])</f>
        <v>mary daniels</v>
      </c>
      <c r="Y527" s="7" t="str">
        <f>PROPER(Table2[[#This Row],[LOWER]])</f>
        <v>Mary Daniels</v>
      </c>
      <c r="Z527" s="7" t="str">
        <f>TRIM(Table2[[#This Row],[City]])</f>
        <v>Mansoura</v>
      </c>
      <c r="AA527" s="8">
        <f>LEN(Table2[[#This Row],[PROPER]])</f>
        <v>12</v>
      </c>
      <c r="AB527" s="5">
        <f t="shared" ca="1" si="24"/>
        <v>45776</v>
      </c>
      <c r="AC527" s="5">
        <f t="shared" si="25"/>
        <v>45645</v>
      </c>
      <c r="AD527" s="25">
        <f t="shared" ca="1" si="26"/>
        <v>45776.278505671296</v>
      </c>
      <c r="AE527" s="26">
        <f>EOMONTH(Table2[[#This Row],[Date]],1)</f>
        <v>45688</v>
      </c>
      <c r="AF527" s="11">
        <f>DATEDIF(Table2[[#This Row],[Date]],Table2[[#This Row],[EOMONTH]], "d")</f>
        <v>43</v>
      </c>
      <c r="AH527">
        <v>19</v>
      </c>
      <c r="AI527">
        <v>12</v>
      </c>
      <c r="AJ527">
        <v>2024</v>
      </c>
    </row>
    <row r="528" spans="1:36" ht="33.75" customHeight="1" x14ac:dyDescent="0.3">
      <c r="A528" s="17" t="s">
        <v>1110</v>
      </c>
      <c r="B528" s="26">
        <v>45606</v>
      </c>
      <c r="C528" s="5" t="s">
        <v>1</v>
      </c>
      <c r="D528" s="6" t="s">
        <v>1111</v>
      </c>
      <c r="E528" s="7">
        <v>32</v>
      </c>
      <c r="F528" s="7" t="s">
        <v>29</v>
      </c>
      <c r="G528" s="7" t="s">
        <v>73</v>
      </c>
      <c r="H528" s="7" t="s">
        <v>65</v>
      </c>
      <c r="I528" s="7" t="str">
        <f>VLOOKUP(Table2[[#This Row],[Product]],Table4[#All],2,0)</f>
        <v>Sportswear</v>
      </c>
      <c r="J528" s="7">
        <v>5</v>
      </c>
      <c r="K528" s="7">
        <v>1010</v>
      </c>
      <c r="L528" s="7">
        <v>0.1</v>
      </c>
      <c r="M528" s="7" t="s">
        <v>33</v>
      </c>
      <c r="N528" s="8" t="s">
        <v>48</v>
      </c>
      <c r="O528" s="4" t="str">
        <f>HLOOKUP(Table2[[#This Row],[Product]],lookUp!$A$20:$K$21,2,0)</f>
        <v>Sportswear</v>
      </c>
      <c r="P528" s="8" t="str">
        <f>_xlfn.XLOOKUP(Table2[[#This Row],[Product]],Table4[Product],Table4[Category])</f>
        <v>Sportswear</v>
      </c>
      <c r="Q528" s="6" t="s">
        <v>1111</v>
      </c>
      <c r="R528" s="32" t="str">
        <f>LEFT(Table2[[#This Row],[Full Name2]], 3)</f>
        <v>Kay</v>
      </c>
      <c r="S528" s="7" t="str">
        <f>RIGHT(Table2[[#This Row],[Full Name2]],3)</f>
        <v>yne</v>
      </c>
      <c r="T528" s="7" t="str">
        <f>MID(Table2[[#This Row],[Full Name2]],3,3)</f>
        <v>yla</v>
      </c>
      <c r="U528" s="7" t="str">
        <f>CONCATENATE(Table2[[#This Row],[Full Name2]]," - ",Table2[[#This Row],[Department]])</f>
        <v>Kayla Payne - Kids</v>
      </c>
      <c r="V528" s="7" t="str">
        <f>_xlfn.TEXTJOIN(",",TRUE,Table2[[#This Row],[LEFT]],Table2[[#This Row],[MID]],Table2[[#This Row],[RIGHT]])</f>
        <v>Kay,yla,yne</v>
      </c>
      <c r="W528" s="7" t="str">
        <f>UPPER(Table2[[#This Row],[MID]])</f>
        <v>YLA</v>
      </c>
      <c r="X528" s="7" t="str">
        <f>LOWER(Table2[[#This Row],[Full Name2]])</f>
        <v>kayla payne</v>
      </c>
      <c r="Y528" s="7" t="str">
        <f>PROPER(Table2[[#This Row],[LOWER]])</f>
        <v>Kayla Payne</v>
      </c>
      <c r="Z528" s="7" t="str">
        <f>TRIM(Table2[[#This Row],[City]])</f>
        <v>Tanta</v>
      </c>
      <c r="AA528" s="8">
        <f>LEN(Table2[[#This Row],[PROPER]])</f>
        <v>11</v>
      </c>
      <c r="AB528" s="5">
        <f t="shared" ca="1" si="24"/>
        <v>45776</v>
      </c>
      <c r="AC528" s="5">
        <f t="shared" si="25"/>
        <v>45606</v>
      </c>
      <c r="AD528" s="25">
        <f t="shared" ca="1" si="26"/>
        <v>45776.278505671296</v>
      </c>
      <c r="AE528" s="26">
        <f>EOMONTH(Table2[[#This Row],[Date]],1)</f>
        <v>45657</v>
      </c>
      <c r="AF528" s="11">
        <f>DATEDIF(Table2[[#This Row],[Date]],Table2[[#This Row],[EOMONTH]], "d")</f>
        <v>51</v>
      </c>
      <c r="AH528">
        <v>10</v>
      </c>
      <c r="AI528">
        <v>11</v>
      </c>
      <c r="AJ528">
        <v>2024</v>
      </c>
    </row>
    <row r="529" spans="1:36" ht="33.75" customHeight="1" x14ac:dyDescent="0.3">
      <c r="A529" s="17" t="s">
        <v>1112</v>
      </c>
      <c r="B529" s="26">
        <v>45455</v>
      </c>
      <c r="C529" s="5" t="s">
        <v>3</v>
      </c>
      <c r="D529" s="6" t="s">
        <v>819</v>
      </c>
      <c r="E529" s="7">
        <v>54</v>
      </c>
      <c r="F529" s="7" t="s">
        <v>43</v>
      </c>
      <c r="G529" s="7" t="s">
        <v>70</v>
      </c>
      <c r="H529" s="7" t="s">
        <v>65</v>
      </c>
      <c r="I529" s="7" t="str">
        <f>VLOOKUP(Table2[[#This Row],[Product]],Table4[#All],2,0)</f>
        <v>Sportswear</v>
      </c>
      <c r="J529" s="7">
        <v>3</v>
      </c>
      <c r="K529" s="7">
        <v>714</v>
      </c>
      <c r="L529" s="7">
        <v>0.2</v>
      </c>
      <c r="M529" s="7" t="s">
        <v>47</v>
      </c>
      <c r="N529" s="8" t="s">
        <v>34</v>
      </c>
      <c r="O529" s="4" t="str">
        <f>HLOOKUP(Table2[[#This Row],[Product]],lookUp!$A$20:$K$21,2,0)</f>
        <v>Sportswear</v>
      </c>
      <c r="P529" s="8" t="str">
        <f>_xlfn.XLOOKUP(Table2[[#This Row],[Product]],Table4[Product],Table4[Category])</f>
        <v>Sportswear</v>
      </c>
      <c r="Q529" s="6" t="s">
        <v>819</v>
      </c>
      <c r="R529" s="32" t="str">
        <f>LEFT(Table2[[#This Row],[Full Name2]], 3)</f>
        <v>Ash</v>
      </c>
      <c r="S529" s="7" t="str">
        <f>RIGHT(Table2[[#This Row],[Full Name2]],3)</f>
        <v>lez</v>
      </c>
      <c r="T529" s="7" t="str">
        <f>MID(Table2[[#This Row],[Full Name2]],3,3)</f>
        <v>hle</v>
      </c>
      <c r="U529" s="7" t="str">
        <f>CONCATENATE(Table2[[#This Row],[Full Name2]]," - ",Table2[[#This Row],[Department]])</f>
        <v>Ashley Gonzalez - Men</v>
      </c>
      <c r="V529" s="7" t="str">
        <f>_xlfn.TEXTJOIN(",",TRUE,Table2[[#This Row],[LEFT]],Table2[[#This Row],[MID]],Table2[[#This Row],[RIGHT]])</f>
        <v>Ash,hle,lez</v>
      </c>
      <c r="W529" s="7" t="str">
        <f>UPPER(Table2[[#This Row],[MID]])</f>
        <v>HLE</v>
      </c>
      <c r="X529" s="7" t="str">
        <f>LOWER(Table2[[#This Row],[Full Name2]])</f>
        <v>ashley gonzalez</v>
      </c>
      <c r="Y529" s="7" t="str">
        <f>PROPER(Table2[[#This Row],[LOWER]])</f>
        <v>Ashley Gonzalez</v>
      </c>
      <c r="Z529" s="7" t="str">
        <f>TRIM(Table2[[#This Row],[City]])</f>
        <v>Luxor</v>
      </c>
      <c r="AA529" s="8">
        <f>LEN(Table2[[#This Row],[PROPER]])</f>
        <v>15</v>
      </c>
      <c r="AB529" s="5">
        <f t="shared" ca="1" si="24"/>
        <v>45776</v>
      </c>
      <c r="AC529" s="5">
        <f t="shared" si="25"/>
        <v>45455</v>
      </c>
      <c r="AD529" s="25">
        <f t="shared" ca="1" si="26"/>
        <v>45776.278505671296</v>
      </c>
      <c r="AE529" s="26">
        <f>EOMONTH(Table2[[#This Row],[Date]],1)</f>
        <v>45504</v>
      </c>
      <c r="AF529" s="11">
        <f>DATEDIF(Table2[[#This Row],[Date]],Table2[[#This Row],[EOMONTH]], "d")</f>
        <v>49</v>
      </c>
      <c r="AH529">
        <v>12</v>
      </c>
      <c r="AI529">
        <v>6</v>
      </c>
      <c r="AJ529">
        <v>2024</v>
      </c>
    </row>
    <row r="530" spans="1:36" ht="33.75" customHeight="1" x14ac:dyDescent="0.3">
      <c r="A530" s="17" t="s">
        <v>1113</v>
      </c>
      <c r="B530" s="26">
        <v>45565</v>
      </c>
      <c r="C530" s="5" t="s">
        <v>4</v>
      </c>
      <c r="D530" s="6" t="s">
        <v>1114</v>
      </c>
      <c r="E530" s="7">
        <v>25</v>
      </c>
      <c r="F530" s="7" t="s">
        <v>29</v>
      </c>
      <c r="G530" s="7" t="s">
        <v>60</v>
      </c>
      <c r="H530" s="7" t="s">
        <v>31</v>
      </c>
      <c r="I530" s="7" t="str">
        <f>VLOOKUP(Table2[[#This Row],[Product]],Table4[#All],2,0)</f>
        <v>Winter Wear</v>
      </c>
      <c r="J530" s="7">
        <v>4</v>
      </c>
      <c r="K530" s="7">
        <v>861</v>
      </c>
      <c r="L530" s="7">
        <v>0.1</v>
      </c>
      <c r="M530" s="7" t="s">
        <v>33</v>
      </c>
      <c r="N530" s="8" t="s">
        <v>40</v>
      </c>
      <c r="O530" s="4" t="str">
        <f>HLOOKUP(Table2[[#This Row],[Product]],lookUp!$A$20:$K$21,2,0)</f>
        <v>Winter Wear</v>
      </c>
      <c r="P530" s="8" t="str">
        <f>_xlfn.XLOOKUP(Table2[[#This Row],[Product]],Table4[Product],Table4[Category])</f>
        <v>Winter Wear</v>
      </c>
      <c r="Q530" s="6" t="s">
        <v>1114</v>
      </c>
      <c r="R530" s="32" t="str">
        <f>LEFT(Table2[[#This Row],[Full Name2]], 3)</f>
        <v>Edd</v>
      </c>
      <c r="S530" s="7" t="str">
        <f>RIGHT(Table2[[#This Row],[Full Name2]],3)</f>
        <v>rty</v>
      </c>
      <c r="T530" s="7" t="str">
        <f>MID(Table2[[#This Row],[Full Name2]],3,3)</f>
        <v>die</v>
      </c>
      <c r="U530" s="7" t="str">
        <f>CONCATENATE(Table2[[#This Row],[Full Name2]]," - ",Table2[[#This Row],[Department]])</f>
        <v>Eddie Dougherty - Women</v>
      </c>
      <c r="V530" s="7" t="str">
        <f>_xlfn.TEXTJOIN(",",TRUE,Table2[[#This Row],[LEFT]],Table2[[#This Row],[MID]],Table2[[#This Row],[RIGHT]])</f>
        <v>Edd,die,rty</v>
      </c>
      <c r="W530" s="7" t="str">
        <f>UPPER(Table2[[#This Row],[MID]])</f>
        <v>DIE</v>
      </c>
      <c r="X530" s="7" t="str">
        <f>LOWER(Table2[[#This Row],[Full Name2]])</f>
        <v>eddie dougherty</v>
      </c>
      <c r="Y530" s="7" t="str">
        <f>PROPER(Table2[[#This Row],[LOWER]])</f>
        <v>Eddie Dougherty</v>
      </c>
      <c r="Z530" s="7" t="str">
        <f>TRIM(Table2[[#This Row],[City]])</f>
        <v>Port Said</v>
      </c>
      <c r="AA530" s="8">
        <f>LEN(Table2[[#This Row],[PROPER]])</f>
        <v>15</v>
      </c>
      <c r="AB530" s="5">
        <f t="shared" ca="1" si="24"/>
        <v>45776</v>
      </c>
      <c r="AC530" s="5">
        <f t="shared" si="25"/>
        <v>45565</v>
      </c>
      <c r="AD530" s="25">
        <f t="shared" ca="1" si="26"/>
        <v>45776.278505671296</v>
      </c>
      <c r="AE530" s="26">
        <f>EOMONTH(Table2[[#This Row],[Date]],1)</f>
        <v>45596</v>
      </c>
      <c r="AF530" s="11">
        <f>DATEDIF(Table2[[#This Row],[Date]],Table2[[#This Row],[EOMONTH]], "d")</f>
        <v>31</v>
      </c>
      <c r="AH530">
        <v>30</v>
      </c>
      <c r="AI530">
        <v>9</v>
      </c>
      <c r="AJ530">
        <v>2024</v>
      </c>
    </row>
    <row r="531" spans="1:36" ht="33.75" customHeight="1" x14ac:dyDescent="0.3">
      <c r="A531" s="17" t="s">
        <v>1115</v>
      </c>
      <c r="B531" s="26">
        <v>45420</v>
      </c>
      <c r="C531" s="5" t="s">
        <v>3</v>
      </c>
      <c r="D531" s="6" t="s">
        <v>1116</v>
      </c>
      <c r="E531" s="7">
        <v>55</v>
      </c>
      <c r="F531" s="7" t="s">
        <v>29</v>
      </c>
      <c r="G531" s="7" t="s">
        <v>106</v>
      </c>
      <c r="H531" s="7" t="s">
        <v>45</v>
      </c>
      <c r="I531" s="7" t="str">
        <f>VLOOKUP(Table2[[#This Row],[Product]],Table4[#All],2,0)</f>
        <v>Sportswear</v>
      </c>
      <c r="J531" s="7">
        <v>1</v>
      </c>
      <c r="K531" s="7">
        <v>425</v>
      </c>
      <c r="L531" s="7">
        <v>0.2</v>
      </c>
      <c r="M531" s="7" t="s">
        <v>33</v>
      </c>
      <c r="N531" s="8" t="s">
        <v>40</v>
      </c>
      <c r="O531" s="4" t="str">
        <f>HLOOKUP(Table2[[#This Row],[Product]],lookUp!$A$20:$K$21,2,0)</f>
        <v>Sportswear</v>
      </c>
      <c r="P531" s="8" t="str">
        <f>_xlfn.XLOOKUP(Table2[[#This Row],[Product]],Table4[Product],Table4[Category])</f>
        <v>Sportswear</v>
      </c>
      <c r="Q531" s="6" t="s">
        <v>1116</v>
      </c>
      <c r="R531" s="32" t="str">
        <f>LEFT(Table2[[#This Row],[Full Name2]], 3)</f>
        <v>She</v>
      </c>
      <c r="S531" s="7" t="str">
        <f>RIGHT(Table2[[#This Row],[Full Name2]],3)</f>
        <v>vis</v>
      </c>
      <c r="T531" s="7" t="str">
        <f>MID(Table2[[#This Row],[Full Name2]],3,3)</f>
        <v>ell</v>
      </c>
      <c r="U531" s="7" t="str">
        <f>CONCATENATE(Table2[[#This Row],[Full Name2]]," - ",Table2[[#This Row],[Department]])</f>
        <v>Shelly Davis - Women</v>
      </c>
      <c r="V531" s="7" t="str">
        <f>_xlfn.TEXTJOIN(",",TRUE,Table2[[#This Row],[LEFT]],Table2[[#This Row],[MID]],Table2[[#This Row],[RIGHT]])</f>
        <v>She,ell,vis</v>
      </c>
      <c r="W531" s="7" t="str">
        <f>UPPER(Table2[[#This Row],[MID]])</f>
        <v>ELL</v>
      </c>
      <c r="X531" s="7" t="str">
        <f>LOWER(Table2[[#This Row],[Full Name2]])</f>
        <v>shelly davis</v>
      </c>
      <c r="Y531" s="7" t="str">
        <f>PROPER(Table2[[#This Row],[LOWER]])</f>
        <v>Shelly Davis</v>
      </c>
      <c r="Z531" s="7" t="str">
        <f>TRIM(Table2[[#This Row],[City]])</f>
        <v>Giza</v>
      </c>
      <c r="AA531" s="8">
        <f>LEN(Table2[[#This Row],[PROPER]])</f>
        <v>12</v>
      </c>
      <c r="AB531" s="5">
        <f t="shared" ca="1" si="24"/>
        <v>45776</v>
      </c>
      <c r="AC531" s="5">
        <f t="shared" si="25"/>
        <v>45420</v>
      </c>
      <c r="AD531" s="25">
        <f t="shared" ca="1" si="26"/>
        <v>45776.278505671296</v>
      </c>
      <c r="AE531" s="26">
        <f>EOMONTH(Table2[[#This Row],[Date]],1)</f>
        <v>45473</v>
      </c>
      <c r="AF531" s="11">
        <f>DATEDIF(Table2[[#This Row],[Date]],Table2[[#This Row],[EOMONTH]], "d")</f>
        <v>53</v>
      </c>
      <c r="AH531">
        <v>8</v>
      </c>
      <c r="AI531">
        <v>5</v>
      </c>
      <c r="AJ531">
        <v>2024</v>
      </c>
    </row>
    <row r="532" spans="1:36" ht="33.75" customHeight="1" x14ac:dyDescent="0.3">
      <c r="A532" s="17" t="s">
        <v>1117</v>
      </c>
      <c r="B532" s="26">
        <v>45421</v>
      </c>
      <c r="C532" s="5" t="s">
        <v>6</v>
      </c>
      <c r="D532" s="6" t="s">
        <v>1118</v>
      </c>
      <c r="E532" s="7">
        <v>28</v>
      </c>
      <c r="F532" s="7" t="s">
        <v>29</v>
      </c>
      <c r="G532" s="7" t="s">
        <v>60</v>
      </c>
      <c r="H532" s="7" t="s">
        <v>65</v>
      </c>
      <c r="I532" s="7" t="str">
        <f>VLOOKUP(Table2[[#This Row],[Product]],Table4[#All],2,0)</f>
        <v>Sportswear</v>
      </c>
      <c r="J532" s="7">
        <v>5</v>
      </c>
      <c r="K532" s="7">
        <v>809</v>
      </c>
      <c r="L532" s="7">
        <v>0</v>
      </c>
      <c r="M532" s="7" t="s">
        <v>57</v>
      </c>
      <c r="N532" s="8" t="s">
        <v>48</v>
      </c>
      <c r="O532" s="4" t="str">
        <f>HLOOKUP(Table2[[#This Row],[Product]],lookUp!$A$20:$K$21,2,0)</f>
        <v>Sportswear</v>
      </c>
      <c r="P532" s="8" t="str">
        <f>_xlfn.XLOOKUP(Table2[[#This Row],[Product]],Table4[Product],Table4[Category])</f>
        <v>Sportswear</v>
      </c>
      <c r="Q532" s="6" t="s">
        <v>1118</v>
      </c>
      <c r="R532" s="32" t="str">
        <f>LEFT(Table2[[#This Row],[Full Name2]], 3)</f>
        <v>Jac</v>
      </c>
      <c r="S532" s="7" t="str">
        <f>RIGHT(Table2[[#This Row],[Full Name2]],3)</f>
        <v>olt</v>
      </c>
      <c r="T532" s="7" t="str">
        <f>MID(Table2[[#This Row],[Full Name2]],3,3)</f>
        <v>cqu</v>
      </c>
      <c r="U532" s="7" t="str">
        <f>CONCATENATE(Table2[[#This Row],[Full Name2]]," - ",Table2[[#This Row],[Department]])</f>
        <v>Jacqueline Holt - Kids</v>
      </c>
      <c r="V532" s="7" t="str">
        <f>_xlfn.TEXTJOIN(",",TRUE,Table2[[#This Row],[LEFT]],Table2[[#This Row],[MID]],Table2[[#This Row],[RIGHT]])</f>
        <v>Jac,cqu,olt</v>
      </c>
      <c r="W532" s="7" t="str">
        <f>UPPER(Table2[[#This Row],[MID]])</f>
        <v>CQU</v>
      </c>
      <c r="X532" s="7" t="str">
        <f>LOWER(Table2[[#This Row],[Full Name2]])</f>
        <v>jacqueline holt</v>
      </c>
      <c r="Y532" s="7" t="str">
        <f>PROPER(Table2[[#This Row],[LOWER]])</f>
        <v>Jacqueline Holt</v>
      </c>
      <c r="Z532" s="7" t="str">
        <f>TRIM(Table2[[#This Row],[City]])</f>
        <v>Port Said</v>
      </c>
      <c r="AA532" s="8">
        <f>LEN(Table2[[#This Row],[PROPER]])</f>
        <v>15</v>
      </c>
      <c r="AB532" s="5">
        <f t="shared" ca="1" si="24"/>
        <v>45776</v>
      </c>
      <c r="AC532" s="5">
        <f t="shared" si="25"/>
        <v>45421</v>
      </c>
      <c r="AD532" s="25">
        <f t="shared" ca="1" si="26"/>
        <v>45776.278505671296</v>
      </c>
      <c r="AE532" s="26">
        <f>EOMONTH(Table2[[#This Row],[Date]],1)</f>
        <v>45473</v>
      </c>
      <c r="AF532" s="11">
        <f>DATEDIF(Table2[[#This Row],[Date]],Table2[[#This Row],[EOMONTH]], "d")</f>
        <v>52</v>
      </c>
      <c r="AH532">
        <v>9</v>
      </c>
      <c r="AI532">
        <v>5</v>
      </c>
      <c r="AJ532">
        <v>2024</v>
      </c>
    </row>
    <row r="533" spans="1:36" ht="33.75" customHeight="1" x14ac:dyDescent="0.3">
      <c r="A533" s="17" t="s">
        <v>1119</v>
      </c>
      <c r="B533" s="26">
        <v>45466</v>
      </c>
      <c r="C533" s="5" t="s">
        <v>1</v>
      </c>
      <c r="D533" s="6" t="s">
        <v>1120</v>
      </c>
      <c r="E533" s="7">
        <v>60</v>
      </c>
      <c r="F533" s="7" t="s">
        <v>29</v>
      </c>
      <c r="G533" s="7" t="s">
        <v>37</v>
      </c>
      <c r="H533" s="7" t="s">
        <v>55</v>
      </c>
      <c r="I533" s="7" t="str">
        <f>VLOOKUP(Table2[[#This Row],[Product]],Table4[#All],2,0)</f>
        <v>Summer Wear</v>
      </c>
      <c r="J533" s="7">
        <v>2</v>
      </c>
      <c r="K533" s="7">
        <v>450</v>
      </c>
      <c r="L533" s="7">
        <v>0.15</v>
      </c>
      <c r="M533" s="7" t="s">
        <v>57</v>
      </c>
      <c r="N533" s="8" t="s">
        <v>40</v>
      </c>
      <c r="O533" s="4" t="str">
        <f>HLOOKUP(Table2[[#This Row],[Product]],lookUp!$A$20:$K$21,2,0)</f>
        <v>Summer Wear</v>
      </c>
      <c r="P533" s="8" t="str">
        <f>_xlfn.XLOOKUP(Table2[[#This Row],[Product]],Table4[Product],Table4[Category])</f>
        <v>Summer Wear</v>
      </c>
      <c r="Q533" s="6" t="s">
        <v>1120</v>
      </c>
      <c r="R533" s="32" t="str">
        <f>LEFT(Table2[[#This Row],[Full Name2]], 3)</f>
        <v>Car</v>
      </c>
      <c r="S533" s="7" t="str">
        <f>RIGHT(Table2[[#This Row],[Full Name2]],3)</f>
        <v>ams</v>
      </c>
      <c r="T533" s="7" t="str">
        <f>MID(Table2[[#This Row],[Full Name2]],3,3)</f>
        <v>rlo</v>
      </c>
      <c r="U533" s="7" t="str">
        <f>CONCATENATE(Table2[[#This Row],[Full Name2]]," - ",Table2[[#This Row],[Department]])</f>
        <v>Carlos Williams - Women</v>
      </c>
      <c r="V533" s="7" t="str">
        <f>_xlfn.TEXTJOIN(",",TRUE,Table2[[#This Row],[LEFT]],Table2[[#This Row],[MID]],Table2[[#This Row],[RIGHT]])</f>
        <v>Car,rlo,ams</v>
      </c>
      <c r="W533" s="7" t="str">
        <f>UPPER(Table2[[#This Row],[MID]])</f>
        <v>RLO</v>
      </c>
      <c r="X533" s="7" t="str">
        <f>LOWER(Table2[[#This Row],[Full Name2]])</f>
        <v>carlos williams</v>
      </c>
      <c r="Y533" s="7" t="str">
        <f>PROPER(Table2[[#This Row],[LOWER]])</f>
        <v>Carlos Williams</v>
      </c>
      <c r="Z533" s="7" t="str">
        <f>TRIM(Table2[[#This Row],[City]])</f>
        <v>Hurghada</v>
      </c>
      <c r="AA533" s="8">
        <f>LEN(Table2[[#This Row],[PROPER]])</f>
        <v>15</v>
      </c>
      <c r="AB533" s="5">
        <f t="shared" ca="1" si="24"/>
        <v>45776</v>
      </c>
      <c r="AC533" s="5">
        <f t="shared" si="25"/>
        <v>45466</v>
      </c>
      <c r="AD533" s="25">
        <f t="shared" ca="1" si="26"/>
        <v>45776.278505671296</v>
      </c>
      <c r="AE533" s="26">
        <f>EOMONTH(Table2[[#This Row],[Date]],1)</f>
        <v>45504</v>
      </c>
      <c r="AF533" s="11">
        <f>DATEDIF(Table2[[#This Row],[Date]],Table2[[#This Row],[EOMONTH]], "d")</f>
        <v>38</v>
      </c>
      <c r="AH533">
        <v>23</v>
      </c>
      <c r="AI533">
        <v>6</v>
      </c>
      <c r="AJ533">
        <v>2024</v>
      </c>
    </row>
    <row r="534" spans="1:36" ht="33.75" customHeight="1" x14ac:dyDescent="0.3">
      <c r="A534" s="17" t="s">
        <v>1121</v>
      </c>
      <c r="B534" s="26">
        <v>45635</v>
      </c>
      <c r="C534" s="5" t="s">
        <v>4</v>
      </c>
      <c r="D534" s="6" t="s">
        <v>1122</v>
      </c>
      <c r="E534" s="7">
        <v>36</v>
      </c>
      <c r="F534" s="7" t="s">
        <v>29</v>
      </c>
      <c r="G534" s="7" t="s">
        <v>81</v>
      </c>
      <c r="H534" s="7" t="s">
        <v>45</v>
      </c>
      <c r="I534" s="7" t="str">
        <f>VLOOKUP(Table2[[#This Row],[Product]],Table4[#All],2,0)</f>
        <v>Sportswear</v>
      </c>
      <c r="J534" s="7">
        <v>3</v>
      </c>
      <c r="K534" s="7">
        <v>491</v>
      </c>
      <c r="L534" s="7">
        <v>0.15</v>
      </c>
      <c r="M534" s="7" t="s">
        <v>33</v>
      </c>
      <c r="N534" s="8" t="s">
        <v>40</v>
      </c>
      <c r="O534" s="4" t="str">
        <f>HLOOKUP(Table2[[#This Row],[Product]],lookUp!$A$20:$K$21,2,0)</f>
        <v>Sportswear</v>
      </c>
      <c r="P534" s="8" t="str">
        <f>_xlfn.XLOOKUP(Table2[[#This Row],[Product]],Table4[Product],Table4[Category])</f>
        <v>Sportswear</v>
      </c>
      <c r="Q534" s="6" t="s">
        <v>1122</v>
      </c>
      <c r="R534" s="32" t="str">
        <f>LEFT(Table2[[#This Row],[Full Name2]], 3)</f>
        <v>Ang</v>
      </c>
      <c r="S534" s="7" t="str">
        <f>RIGHT(Table2[[#This Row],[Full Name2]],3)</f>
        <v>der</v>
      </c>
      <c r="T534" s="7" t="str">
        <f>MID(Table2[[#This Row],[Full Name2]],3,3)</f>
        <v>gel</v>
      </c>
      <c r="U534" s="7" t="str">
        <f>CONCATENATE(Table2[[#This Row],[Full Name2]]," - ",Table2[[#This Row],[Department]])</f>
        <v>Angel Alexander - Women</v>
      </c>
      <c r="V534" s="7" t="str">
        <f>_xlfn.TEXTJOIN(",",TRUE,Table2[[#This Row],[LEFT]],Table2[[#This Row],[MID]],Table2[[#This Row],[RIGHT]])</f>
        <v>Ang,gel,der</v>
      </c>
      <c r="W534" s="7" t="str">
        <f>UPPER(Table2[[#This Row],[MID]])</f>
        <v>GEL</v>
      </c>
      <c r="X534" s="7" t="str">
        <f>LOWER(Table2[[#This Row],[Full Name2]])</f>
        <v>angel alexander</v>
      </c>
      <c r="Y534" s="7" t="str">
        <f>PROPER(Table2[[#This Row],[LOWER]])</f>
        <v>Angel Alexander</v>
      </c>
      <c r="Z534" s="7" t="str">
        <f>TRIM(Table2[[#This Row],[City]])</f>
        <v>Asyut</v>
      </c>
      <c r="AA534" s="8">
        <f>LEN(Table2[[#This Row],[PROPER]])</f>
        <v>15</v>
      </c>
      <c r="AB534" s="5">
        <f t="shared" ca="1" si="24"/>
        <v>45776</v>
      </c>
      <c r="AC534" s="5">
        <f t="shared" si="25"/>
        <v>45635</v>
      </c>
      <c r="AD534" s="25">
        <f t="shared" ca="1" si="26"/>
        <v>45776.278505671296</v>
      </c>
      <c r="AE534" s="26">
        <f>EOMONTH(Table2[[#This Row],[Date]],1)</f>
        <v>45688</v>
      </c>
      <c r="AF534" s="11">
        <f>DATEDIF(Table2[[#This Row],[Date]],Table2[[#This Row],[EOMONTH]], "d")</f>
        <v>53</v>
      </c>
      <c r="AH534">
        <v>9</v>
      </c>
      <c r="AI534">
        <v>12</v>
      </c>
      <c r="AJ534">
        <v>2024</v>
      </c>
    </row>
    <row r="535" spans="1:36" ht="33.75" customHeight="1" x14ac:dyDescent="0.3">
      <c r="A535" s="17" t="s">
        <v>1123</v>
      </c>
      <c r="B535" s="26">
        <v>45505</v>
      </c>
      <c r="C535" s="5" t="s">
        <v>6</v>
      </c>
      <c r="D535" s="6" t="s">
        <v>1124</v>
      </c>
      <c r="E535" s="7">
        <v>50</v>
      </c>
      <c r="F535" s="7" t="s">
        <v>43</v>
      </c>
      <c r="G535" s="7" t="s">
        <v>64</v>
      </c>
      <c r="H535" s="7" t="s">
        <v>45</v>
      </c>
      <c r="I535" s="7" t="str">
        <f>VLOOKUP(Table2[[#This Row],[Product]],Table4[#All],2,0)</f>
        <v>Sportswear</v>
      </c>
      <c r="J535" s="7">
        <v>1</v>
      </c>
      <c r="K535" s="7">
        <v>1146</v>
      </c>
      <c r="L535" s="7">
        <v>0</v>
      </c>
      <c r="M535" s="7" t="s">
        <v>47</v>
      </c>
      <c r="N535" s="8" t="s">
        <v>48</v>
      </c>
      <c r="O535" s="4" t="str">
        <f>HLOOKUP(Table2[[#This Row],[Product]],lookUp!$A$20:$K$21,2,0)</f>
        <v>Sportswear</v>
      </c>
      <c r="P535" s="8" t="str">
        <f>_xlfn.XLOOKUP(Table2[[#This Row],[Product]],Table4[Product],Table4[Category])</f>
        <v>Sportswear</v>
      </c>
      <c r="Q535" s="6" t="s">
        <v>1124</v>
      </c>
      <c r="R535" s="32" t="str">
        <f>LEFT(Table2[[#This Row],[Full Name2]], 3)</f>
        <v>Don</v>
      </c>
      <c r="S535" s="7" t="str">
        <f>RIGHT(Table2[[#This Row],[Full Name2]],3)</f>
        <v>son</v>
      </c>
      <c r="T535" s="7" t="str">
        <f>MID(Table2[[#This Row],[Full Name2]],3,3)</f>
        <v>nal</v>
      </c>
      <c r="U535" s="7" t="str">
        <f>CONCATENATE(Table2[[#This Row],[Full Name2]]," - ",Table2[[#This Row],[Department]])</f>
        <v>Donald Harrison - Kids</v>
      </c>
      <c r="V535" s="7" t="str">
        <f>_xlfn.TEXTJOIN(",",TRUE,Table2[[#This Row],[LEFT]],Table2[[#This Row],[MID]],Table2[[#This Row],[RIGHT]])</f>
        <v>Don,nal,son</v>
      </c>
      <c r="W535" s="7" t="str">
        <f>UPPER(Table2[[#This Row],[MID]])</f>
        <v>NAL</v>
      </c>
      <c r="X535" s="7" t="str">
        <f>LOWER(Table2[[#This Row],[Full Name2]])</f>
        <v>donald harrison</v>
      </c>
      <c r="Y535" s="7" t="str">
        <f>PROPER(Table2[[#This Row],[LOWER]])</f>
        <v>Donald Harrison</v>
      </c>
      <c r="Z535" s="7" t="str">
        <f>TRIM(Table2[[#This Row],[City]])</f>
        <v>Cairo</v>
      </c>
      <c r="AA535" s="8">
        <f>LEN(Table2[[#This Row],[PROPER]])</f>
        <v>15</v>
      </c>
      <c r="AB535" s="5">
        <f t="shared" ca="1" si="24"/>
        <v>45776</v>
      </c>
      <c r="AC535" s="5">
        <f t="shared" si="25"/>
        <v>45505</v>
      </c>
      <c r="AD535" s="25">
        <f t="shared" ca="1" si="26"/>
        <v>45776.278505671296</v>
      </c>
      <c r="AE535" s="26">
        <f>EOMONTH(Table2[[#This Row],[Date]],1)</f>
        <v>45565</v>
      </c>
      <c r="AF535" s="11">
        <f>DATEDIF(Table2[[#This Row],[Date]],Table2[[#This Row],[EOMONTH]], "d")</f>
        <v>60</v>
      </c>
      <c r="AH535">
        <v>1</v>
      </c>
      <c r="AI535">
        <v>8</v>
      </c>
      <c r="AJ535">
        <v>2024</v>
      </c>
    </row>
    <row r="536" spans="1:36" ht="33.75" customHeight="1" x14ac:dyDescent="0.3">
      <c r="A536" s="17" t="s">
        <v>1125</v>
      </c>
      <c r="B536" s="26">
        <v>45642</v>
      </c>
      <c r="C536" s="5" t="s">
        <v>4</v>
      </c>
      <c r="D536" s="6" t="s">
        <v>1126</v>
      </c>
      <c r="E536" s="7">
        <v>38</v>
      </c>
      <c r="F536" s="7" t="s">
        <v>43</v>
      </c>
      <c r="G536" s="7" t="s">
        <v>70</v>
      </c>
      <c r="H536" s="7" t="s">
        <v>38</v>
      </c>
      <c r="I536" s="7" t="str">
        <f>VLOOKUP(Table2[[#This Row],[Product]],Table4[#All],2,0)</f>
        <v>Casual Wear</v>
      </c>
      <c r="J536" s="7">
        <v>5</v>
      </c>
      <c r="K536" s="7">
        <v>281</v>
      </c>
      <c r="L536" s="7">
        <v>0</v>
      </c>
      <c r="M536" s="7" t="s">
        <v>33</v>
      </c>
      <c r="N536" s="8" t="s">
        <v>40</v>
      </c>
      <c r="O536" s="4" t="str">
        <f>HLOOKUP(Table2[[#This Row],[Product]],lookUp!$A$20:$K$21,2,0)</f>
        <v>Casual Wear</v>
      </c>
      <c r="P536" s="8" t="str">
        <f>_xlfn.XLOOKUP(Table2[[#This Row],[Product]],Table4[Product],Table4[Category])</f>
        <v>Casual Wear</v>
      </c>
      <c r="Q536" s="6" t="s">
        <v>1126</v>
      </c>
      <c r="R536" s="32" t="str">
        <f>LEFT(Table2[[#This Row],[Full Name2]], 3)</f>
        <v>Mrs</v>
      </c>
      <c r="S536" s="7" t="str">
        <f>RIGHT(Table2[[#This Row],[Full Name2]],3)</f>
        <v>xis</v>
      </c>
      <c r="T536" s="7" t="str">
        <f>MID(Table2[[#This Row],[Full Name2]],3,3)</f>
        <v xml:space="preserve">s. </v>
      </c>
      <c r="U536" s="7" t="str">
        <f>CONCATENATE(Table2[[#This Row],[Full Name2]]," - ",Table2[[#This Row],[Department]])</f>
        <v>Mrs. Alexis - Women</v>
      </c>
      <c r="V536" s="7" t="str">
        <f>_xlfn.TEXTJOIN(",",TRUE,Table2[[#This Row],[LEFT]],Table2[[#This Row],[MID]],Table2[[#This Row],[RIGHT]])</f>
        <v>Mrs,s. ,xis</v>
      </c>
      <c r="W536" s="7" t="str">
        <f>UPPER(Table2[[#This Row],[MID]])</f>
        <v xml:space="preserve">S. </v>
      </c>
      <c r="X536" s="7" t="str">
        <f>LOWER(Table2[[#This Row],[Full Name2]])</f>
        <v>mrs. alexis</v>
      </c>
      <c r="Y536" s="7" t="str">
        <f>PROPER(Table2[[#This Row],[LOWER]])</f>
        <v>Mrs. Alexis</v>
      </c>
      <c r="Z536" s="7" t="str">
        <f>TRIM(Table2[[#This Row],[City]])</f>
        <v>Luxor</v>
      </c>
      <c r="AA536" s="8">
        <f>LEN(Table2[[#This Row],[PROPER]])</f>
        <v>11</v>
      </c>
      <c r="AB536" s="5">
        <f t="shared" ca="1" si="24"/>
        <v>45776</v>
      </c>
      <c r="AC536" s="5">
        <f t="shared" si="25"/>
        <v>45642</v>
      </c>
      <c r="AD536" s="25">
        <f t="shared" ca="1" si="26"/>
        <v>45776.278505671296</v>
      </c>
      <c r="AE536" s="26">
        <f>EOMONTH(Table2[[#This Row],[Date]],1)</f>
        <v>45688</v>
      </c>
      <c r="AF536" s="11">
        <f>DATEDIF(Table2[[#This Row],[Date]],Table2[[#This Row],[EOMONTH]], "d")</f>
        <v>46</v>
      </c>
      <c r="AH536">
        <v>16</v>
      </c>
      <c r="AI536">
        <v>12</v>
      </c>
      <c r="AJ536">
        <v>2024</v>
      </c>
    </row>
    <row r="537" spans="1:36" ht="33.75" customHeight="1" x14ac:dyDescent="0.3">
      <c r="A537" s="17" t="s">
        <v>1127</v>
      </c>
      <c r="B537" s="26">
        <v>45377</v>
      </c>
      <c r="C537" s="5" t="s">
        <v>2</v>
      </c>
      <c r="D537" s="6" t="s">
        <v>1128</v>
      </c>
      <c r="E537" s="7">
        <v>20</v>
      </c>
      <c r="F537" s="7" t="s">
        <v>43</v>
      </c>
      <c r="G537" s="7" t="s">
        <v>30</v>
      </c>
      <c r="H537" s="7" t="s">
        <v>65</v>
      </c>
      <c r="I537" s="7" t="str">
        <f>VLOOKUP(Table2[[#This Row],[Product]],Table4[#All],2,0)</f>
        <v>Sportswear</v>
      </c>
      <c r="J537" s="7">
        <v>5</v>
      </c>
      <c r="K537" s="7">
        <v>1070</v>
      </c>
      <c r="L537" s="7">
        <v>0.05</v>
      </c>
      <c r="M537" s="7" t="s">
        <v>57</v>
      </c>
      <c r="N537" s="8" t="s">
        <v>48</v>
      </c>
      <c r="O537" s="4" t="str">
        <f>HLOOKUP(Table2[[#This Row],[Product]],lookUp!$A$20:$K$21,2,0)</f>
        <v>Sportswear</v>
      </c>
      <c r="P537" s="8" t="str">
        <f>_xlfn.XLOOKUP(Table2[[#This Row],[Product]],Table4[Product],Table4[Category])</f>
        <v>Sportswear</v>
      </c>
      <c r="Q537" s="6" t="s">
        <v>1128</v>
      </c>
      <c r="R537" s="32" t="str">
        <f>LEFT(Table2[[#This Row],[Full Name2]], 3)</f>
        <v>Joh</v>
      </c>
      <c r="S537" s="7" t="str">
        <f>RIGHT(Table2[[#This Row],[Full Name2]],3)</f>
        <v>mos</v>
      </c>
      <c r="T537" s="7" t="str">
        <f>MID(Table2[[#This Row],[Full Name2]],3,3)</f>
        <v xml:space="preserve">hn </v>
      </c>
      <c r="U537" s="7" t="str">
        <f>CONCATENATE(Table2[[#This Row],[Full Name2]]," - ",Table2[[#This Row],[Department]])</f>
        <v>John Ramos - Kids</v>
      </c>
      <c r="V537" s="7" t="str">
        <f>_xlfn.TEXTJOIN(",",TRUE,Table2[[#This Row],[LEFT]],Table2[[#This Row],[MID]],Table2[[#This Row],[RIGHT]])</f>
        <v>Joh,hn ,mos</v>
      </c>
      <c r="W537" s="7" t="str">
        <f>UPPER(Table2[[#This Row],[MID]])</f>
        <v xml:space="preserve">HN </v>
      </c>
      <c r="X537" s="7" t="str">
        <f>LOWER(Table2[[#This Row],[Full Name2]])</f>
        <v>john ramos</v>
      </c>
      <c r="Y537" s="7" t="str">
        <f>PROPER(Table2[[#This Row],[LOWER]])</f>
        <v>John Ramos</v>
      </c>
      <c r="Z537" s="7" t="str">
        <f>TRIM(Table2[[#This Row],[City]])</f>
        <v>Mansoura</v>
      </c>
      <c r="AA537" s="8">
        <f>LEN(Table2[[#This Row],[PROPER]])</f>
        <v>10</v>
      </c>
      <c r="AB537" s="5">
        <f t="shared" ca="1" si="24"/>
        <v>45776</v>
      </c>
      <c r="AC537" s="5">
        <f t="shared" si="25"/>
        <v>45377</v>
      </c>
      <c r="AD537" s="25">
        <f t="shared" ca="1" si="26"/>
        <v>45776.278505671296</v>
      </c>
      <c r="AE537" s="26">
        <f>EOMONTH(Table2[[#This Row],[Date]],1)</f>
        <v>45412</v>
      </c>
      <c r="AF537" s="11">
        <f>DATEDIF(Table2[[#This Row],[Date]],Table2[[#This Row],[EOMONTH]], "d")</f>
        <v>35</v>
      </c>
      <c r="AH537">
        <v>26</v>
      </c>
      <c r="AI537">
        <v>3</v>
      </c>
      <c r="AJ537">
        <v>2024</v>
      </c>
    </row>
    <row r="538" spans="1:36" ht="33.75" customHeight="1" x14ac:dyDescent="0.3">
      <c r="A538" s="17" t="s">
        <v>1129</v>
      </c>
      <c r="B538" s="26">
        <v>45579</v>
      </c>
      <c r="C538" s="5" t="s">
        <v>4</v>
      </c>
      <c r="D538" s="6" t="s">
        <v>1130</v>
      </c>
      <c r="E538" s="7">
        <v>50</v>
      </c>
      <c r="F538" s="7" t="s">
        <v>29</v>
      </c>
      <c r="G538" s="7" t="s">
        <v>81</v>
      </c>
      <c r="H538" s="7" t="s">
        <v>100</v>
      </c>
      <c r="I538" s="7" t="str">
        <f>VLOOKUP(Table2[[#This Row],[Product]],Table4[#All],2,0)</f>
        <v>Formal Wear</v>
      </c>
      <c r="J538" s="7">
        <v>4</v>
      </c>
      <c r="K538" s="7">
        <v>780</v>
      </c>
      <c r="L538" s="7">
        <v>0.05</v>
      </c>
      <c r="M538" s="7" t="s">
        <v>57</v>
      </c>
      <c r="N538" s="8" t="s">
        <v>34</v>
      </c>
      <c r="O538" s="4" t="str">
        <f>HLOOKUP(Table2[[#This Row],[Product]],lookUp!$A$20:$K$21,2,0)</f>
        <v>Formal Wear</v>
      </c>
      <c r="P538" s="8" t="str">
        <f>_xlfn.XLOOKUP(Table2[[#This Row],[Product]],Table4[Product],Table4[Category])</f>
        <v>Formal Wear</v>
      </c>
      <c r="Q538" s="6" t="s">
        <v>1130</v>
      </c>
      <c r="R538" s="32" t="str">
        <f>LEFT(Table2[[#This Row],[Full Name2]], 3)</f>
        <v>Sha</v>
      </c>
      <c r="S538" s="7" t="str">
        <f>RIGHT(Table2[[#This Row],[Full Name2]],3)</f>
        <v>ves</v>
      </c>
      <c r="T538" s="7" t="str">
        <f>MID(Table2[[#This Row],[Full Name2]],3,3)</f>
        <v>aro</v>
      </c>
      <c r="U538" s="7" t="str">
        <f>CONCATENATE(Table2[[#This Row],[Full Name2]]," - ",Table2[[#This Row],[Department]])</f>
        <v>Sharon Reeves - Men</v>
      </c>
      <c r="V538" s="7" t="str">
        <f>_xlfn.TEXTJOIN(",",TRUE,Table2[[#This Row],[LEFT]],Table2[[#This Row],[MID]],Table2[[#This Row],[RIGHT]])</f>
        <v>Sha,aro,ves</v>
      </c>
      <c r="W538" s="7" t="str">
        <f>UPPER(Table2[[#This Row],[MID]])</f>
        <v>ARO</v>
      </c>
      <c r="X538" s="7" t="str">
        <f>LOWER(Table2[[#This Row],[Full Name2]])</f>
        <v>sharon reeves</v>
      </c>
      <c r="Y538" s="7" t="str">
        <f>PROPER(Table2[[#This Row],[LOWER]])</f>
        <v>Sharon Reeves</v>
      </c>
      <c r="Z538" s="7" t="str">
        <f>TRIM(Table2[[#This Row],[City]])</f>
        <v>Asyut</v>
      </c>
      <c r="AA538" s="8">
        <f>LEN(Table2[[#This Row],[PROPER]])</f>
        <v>13</v>
      </c>
      <c r="AB538" s="5">
        <f t="shared" ca="1" si="24"/>
        <v>45776</v>
      </c>
      <c r="AC538" s="5">
        <f t="shared" si="25"/>
        <v>45579</v>
      </c>
      <c r="AD538" s="25">
        <f t="shared" ca="1" si="26"/>
        <v>45776.278505671296</v>
      </c>
      <c r="AE538" s="26">
        <f>EOMONTH(Table2[[#This Row],[Date]],1)</f>
        <v>45626</v>
      </c>
      <c r="AF538" s="11">
        <f>DATEDIF(Table2[[#This Row],[Date]],Table2[[#This Row],[EOMONTH]], "d")</f>
        <v>47</v>
      </c>
      <c r="AH538">
        <v>14</v>
      </c>
      <c r="AI538">
        <v>10</v>
      </c>
      <c r="AJ538">
        <v>2024</v>
      </c>
    </row>
    <row r="539" spans="1:36" ht="33.75" customHeight="1" x14ac:dyDescent="0.3">
      <c r="A539" s="17" t="s">
        <v>1131</v>
      </c>
      <c r="B539" s="26">
        <v>45529</v>
      </c>
      <c r="C539" s="5" t="s">
        <v>1</v>
      </c>
      <c r="D539" s="6" t="s">
        <v>436</v>
      </c>
      <c r="E539" s="7">
        <v>20</v>
      </c>
      <c r="F539" s="7" t="s">
        <v>29</v>
      </c>
      <c r="G539" s="7" t="s">
        <v>103</v>
      </c>
      <c r="H539" s="7" t="s">
        <v>55</v>
      </c>
      <c r="I539" s="7" t="str">
        <f>VLOOKUP(Table2[[#This Row],[Product]],Table4[#All],2,0)</f>
        <v>Summer Wear</v>
      </c>
      <c r="J539" s="7">
        <v>5</v>
      </c>
      <c r="K539" s="7">
        <v>617</v>
      </c>
      <c r="L539" s="7">
        <v>0.15</v>
      </c>
      <c r="M539" s="7" t="s">
        <v>47</v>
      </c>
      <c r="N539" s="8" t="s">
        <v>34</v>
      </c>
      <c r="O539" s="4" t="str">
        <f>HLOOKUP(Table2[[#This Row],[Product]],lookUp!$A$20:$K$21,2,0)</f>
        <v>Summer Wear</v>
      </c>
      <c r="P539" s="8" t="str">
        <f>_xlfn.XLOOKUP(Table2[[#This Row],[Product]],Table4[Product],Table4[Category])</f>
        <v>Summer Wear</v>
      </c>
      <c r="Q539" s="6" t="s">
        <v>436</v>
      </c>
      <c r="R539" s="32" t="str">
        <f>LEFT(Table2[[#This Row],[Full Name2]], 3)</f>
        <v>Jam</v>
      </c>
      <c r="S539" s="7" t="str">
        <f>RIGHT(Table2[[#This Row],[Full Name2]],3)</f>
        <v>Lee</v>
      </c>
      <c r="T539" s="7" t="str">
        <f>MID(Table2[[#This Row],[Full Name2]],3,3)</f>
        <v>mie</v>
      </c>
      <c r="U539" s="7" t="str">
        <f>CONCATENATE(Table2[[#This Row],[Full Name2]]," - ",Table2[[#This Row],[Department]])</f>
        <v>Jamie Lee - Men</v>
      </c>
      <c r="V539" s="7" t="str">
        <f>_xlfn.TEXTJOIN(",",TRUE,Table2[[#This Row],[LEFT]],Table2[[#This Row],[MID]],Table2[[#This Row],[RIGHT]])</f>
        <v>Jam,mie,Lee</v>
      </c>
      <c r="W539" s="7" t="str">
        <f>UPPER(Table2[[#This Row],[MID]])</f>
        <v>MIE</v>
      </c>
      <c r="X539" s="7" t="str">
        <f>LOWER(Table2[[#This Row],[Full Name2]])</f>
        <v>jamie lee</v>
      </c>
      <c r="Y539" s="7" t="str">
        <f>PROPER(Table2[[#This Row],[LOWER]])</f>
        <v>Jamie Lee</v>
      </c>
      <c r="Z539" s="7" t="str">
        <f>TRIM(Table2[[#This Row],[City]])</f>
        <v>Sharm El-Sheikh</v>
      </c>
      <c r="AA539" s="8">
        <f>LEN(Table2[[#This Row],[PROPER]])</f>
        <v>9</v>
      </c>
      <c r="AB539" s="5">
        <f t="shared" ca="1" si="24"/>
        <v>45776</v>
      </c>
      <c r="AC539" s="5">
        <f t="shared" si="25"/>
        <v>45529</v>
      </c>
      <c r="AD539" s="25">
        <f t="shared" ca="1" si="26"/>
        <v>45776.278505671296</v>
      </c>
      <c r="AE539" s="26">
        <f>EOMONTH(Table2[[#This Row],[Date]],1)</f>
        <v>45565</v>
      </c>
      <c r="AF539" s="11">
        <f>DATEDIF(Table2[[#This Row],[Date]],Table2[[#This Row],[EOMONTH]], "d")</f>
        <v>36</v>
      </c>
      <c r="AH539">
        <v>25</v>
      </c>
      <c r="AI539">
        <v>8</v>
      </c>
      <c r="AJ539">
        <v>2024</v>
      </c>
    </row>
    <row r="540" spans="1:36" ht="33.75" customHeight="1" x14ac:dyDescent="0.3">
      <c r="A540" s="17" t="s">
        <v>1132</v>
      </c>
      <c r="B540" s="26">
        <v>45685</v>
      </c>
      <c r="C540" s="5" t="s">
        <v>2</v>
      </c>
      <c r="D540" s="6" t="s">
        <v>1133</v>
      </c>
      <c r="E540" s="7">
        <v>23</v>
      </c>
      <c r="F540" s="7" t="s">
        <v>43</v>
      </c>
      <c r="G540" s="7" t="s">
        <v>106</v>
      </c>
      <c r="H540" s="7" t="s">
        <v>31</v>
      </c>
      <c r="I540" s="7" t="str">
        <f>VLOOKUP(Table2[[#This Row],[Product]],Table4[#All],2,0)</f>
        <v>Winter Wear</v>
      </c>
      <c r="J540" s="7">
        <v>3</v>
      </c>
      <c r="K540" s="7">
        <v>1194</v>
      </c>
      <c r="L540" s="7">
        <v>0.1</v>
      </c>
      <c r="M540" s="7" t="s">
        <v>57</v>
      </c>
      <c r="N540" s="8" t="s">
        <v>40</v>
      </c>
      <c r="O540" s="4" t="str">
        <f>HLOOKUP(Table2[[#This Row],[Product]],lookUp!$A$20:$K$21,2,0)</f>
        <v>Winter Wear</v>
      </c>
      <c r="P540" s="8" t="str">
        <f>_xlfn.XLOOKUP(Table2[[#This Row],[Product]],Table4[Product],Table4[Category])</f>
        <v>Winter Wear</v>
      </c>
      <c r="Q540" s="6" t="s">
        <v>1133</v>
      </c>
      <c r="R540" s="32" t="str">
        <f>LEFT(Table2[[#This Row],[Full Name2]], 3)</f>
        <v>Den</v>
      </c>
      <c r="S540" s="7" t="str">
        <f>RIGHT(Table2[[#This Row],[Full Name2]],3)</f>
        <v>own</v>
      </c>
      <c r="T540" s="7" t="str">
        <f>MID(Table2[[#This Row],[Full Name2]],3,3)</f>
        <v>nni</v>
      </c>
      <c r="U540" s="7" t="str">
        <f>CONCATENATE(Table2[[#This Row],[Full Name2]]," - ",Table2[[#This Row],[Department]])</f>
        <v>Dennis Brown - Women</v>
      </c>
      <c r="V540" s="7" t="str">
        <f>_xlfn.TEXTJOIN(",",TRUE,Table2[[#This Row],[LEFT]],Table2[[#This Row],[MID]],Table2[[#This Row],[RIGHT]])</f>
        <v>Den,nni,own</v>
      </c>
      <c r="W540" s="7" t="str">
        <f>UPPER(Table2[[#This Row],[MID]])</f>
        <v>NNI</v>
      </c>
      <c r="X540" s="7" t="str">
        <f>LOWER(Table2[[#This Row],[Full Name2]])</f>
        <v>dennis brown</v>
      </c>
      <c r="Y540" s="7" t="str">
        <f>PROPER(Table2[[#This Row],[LOWER]])</f>
        <v>Dennis Brown</v>
      </c>
      <c r="Z540" s="7" t="str">
        <f>TRIM(Table2[[#This Row],[City]])</f>
        <v>Giza</v>
      </c>
      <c r="AA540" s="8">
        <f>LEN(Table2[[#This Row],[PROPER]])</f>
        <v>12</v>
      </c>
      <c r="AB540" s="5">
        <f t="shared" ca="1" si="24"/>
        <v>45776</v>
      </c>
      <c r="AC540" s="5">
        <f t="shared" si="25"/>
        <v>45685</v>
      </c>
      <c r="AD540" s="25">
        <f t="shared" ca="1" si="26"/>
        <v>45776.278505671296</v>
      </c>
      <c r="AE540" s="26">
        <f>EOMONTH(Table2[[#This Row],[Date]],1)</f>
        <v>45716</v>
      </c>
      <c r="AF540" s="11">
        <f>DATEDIF(Table2[[#This Row],[Date]],Table2[[#This Row],[EOMONTH]], "d")</f>
        <v>31</v>
      </c>
      <c r="AH540">
        <v>28</v>
      </c>
      <c r="AI540">
        <v>1</v>
      </c>
      <c r="AJ540">
        <v>2025</v>
      </c>
    </row>
    <row r="541" spans="1:36" ht="33.75" customHeight="1" x14ac:dyDescent="0.3">
      <c r="A541" s="17" t="s">
        <v>1134</v>
      </c>
      <c r="B541" s="26">
        <v>45573</v>
      </c>
      <c r="C541" s="5" t="s">
        <v>2</v>
      </c>
      <c r="D541" s="6" t="s">
        <v>1135</v>
      </c>
      <c r="E541" s="7">
        <v>21</v>
      </c>
      <c r="F541" s="7" t="s">
        <v>43</v>
      </c>
      <c r="G541" s="7" t="s">
        <v>64</v>
      </c>
      <c r="H541" s="7" t="s">
        <v>45</v>
      </c>
      <c r="I541" s="7" t="str">
        <f>VLOOKUP(Table2[[#This Row],[Product]],Table4[#All],2,0)</f>
        <v>Sportswear</v>
      </c>
      <c r="J541" s="7">
        <v>4</v>
      </c>
      <c r="K541" s="7">
        <v>830</v>
      </c>
      <c r="L541" s="7">
        <v>0.05</v>
      </c>
      <c r="M541" s="7" t="s">
        <v>47</v>
      </c>
      <c r="N541" s="8" t="s">
        <v>40</v>
      </c>
      <c r="O541" s="4" t="str">
        <f>HLOOKUP(Table2[[#This Row],[Product]],lookUp!$A$20:$K$21,2,0)</f>
        <v>Sportswear</v>
      </c>
      <c r="P541" s="8" t="str">
        <f>_xlfn.XLOOKUP(Table2[[#This Row],[Product]],Table4[Product],Table4[Category])</f>
        <v>Sportswear</v>
      </c>
      <c r="Q541" s="6" t="s">
        <v>1135</v>
      </c>
      <c r="R541" s="32" t="str">
        <f>LEFT(Table2[[#This Row],[Full Name2]], 3)</f>
        <v>Eri</v>
      </c>
      <c r="S541" s="7" t="str">
        <f>RIGHT(Table2[[#This Row],[Full Name2]],3)</f>
        <v>son</v>
      </c>
      <c r="T541" s="7" t="str">
        <f>MID(Table2[[#This Row],[Full Name2]],3,3)</f>
        <v xml:space="preserve">ic </v>
      </c>
      <c r="U541" s="7" t="str">
        <f>CONCATENATE(Table2[[#This Row],[Full Name2]]," - ",Table2[[#This Row],[Department]])</f>
        <v>Eric Mason - Women</v>
      </c>
      <c r="V541" s="7" t="str">
        <f>_xlfn.TEXTJOIN(",",TRUE,Table2[[#This Row],[LEFT]],Table2[[#This Row],[MID]],Table2[[#This Row],[RIGHT]])</f>
        <v>Eri,ic ,son</v>
      </c>
      <c r="W541" s="7" t="str">
        <f>UPPER(Table2[[#This Row],[MID]])</f>
        <v xml:space="preserve">IC </v>
      </c>
      <c r="X541" s="7" t="str">
        <f>LOWER(Table2[[#This Row],[Full Name2]])</f>
        <v>eric mason</v>
      </c>
      <c r="Y541" s="7" t="str">
        <f>PROPER(Table2[[#This Row],[LOWER]])</f>
        <v>Eric Mason</v>
      </c>
      <c r="Z541" s="7" t="str">
        <f>TRIM(Table2[[#This Row],[City]])</f>
        <v>Cairo</v>
      </c>
      <c r="AA541" s="8">
        <f>LEN(Table2[[#This Row],[PROPER]])</f>
        <v>10</v>
      </c>
      <c r="AB541" s="5">
        <f t="shared" ca="1" si="24"/>
        <v>45776</v>
      </c>
      <c r="AC541" s="5">
        <f t="shared" si="25"/>
        <v>45573</v>
      </c>
      <c r="AD541" s="25">
        <f t="shared" ca="1" si="26"/>
        <v>45776.278505671296</v>
      </c>
      <c r="AE541" s="26">
        <f>EOMONTH(Table2[[#This Row],[Date]],1)</f>
        <v>45626</v>
      </c>
      <c r="AF541" s="11">
        <f>DATEDIF(Table2[[#This Row],[Date]],Table2[[#This Row],[EOMONTH]], "d")</f>
        <v>53</v>
      </c>
      <c r="AH541">
        <v>8</v>
      </c>
      <c r="AI541">
        <v>10</v>
      </c>
      <c r="AJ541">
        <v>2024</v>
      </c>
    </row>
    <row r="542" spans="1:36" ht="33.75" customHeight="1" x14ac:dyDescent="0.3">
      <c r="A542" s="17" t="s">
        <v>1136</v>
      </c>
      <c r="B542" s="26">
        <v>45475</v>
      </c>
      <c r="C542" s="5" t="s">
        <v>2</v>
      </c>
      <c r="D542" s="6" t="s">
        <v>1137</v>
      </c>
      <c r="E542" s="7">
        <v>39</v>
      </c>
      <c r="F542" s="7" t="s">
        <v>29</v>
      </c>
      <c r="G542" s="7" t="s">
        <v>81</v>
      </c>
      <c r="H542" s="7" t="s">
        <v>65</v>
      </c>
      <c r="I542" s="7" t="str">
        <f>VLOOKUP(Table2[[#This Row],[Product]],Table4[#All],2,0)</f>
        <v>Sportswear</v>
      </c>
      <c r="J542" s="7">
        <v>2</v>
      </c>
      <c r="K542" s="7">
        <v>1175</v>
      </c>
      <c r="L542" s="7">
        <v>0.15</v>
      </c>
      <c r="M542" s="7" t="s">
        <v>33</v>
      </c>
      <c r="N542" s="8" t="s">
        <v>40</v>
      </c>
      <c r="O542" s="4" t="str">
        <f>HLOOKUP(Table2[[#This Row],[Product]],lookUp!$A$20:$K$21,2,0)</f>
        <v>Sportswear</v>
      </c>
      <c r="P542" s="8" t="str">
        <f>_xlfn.XLOOKUP(Table2[[#This Row],[Product]],Table4[Product],Table4[Category])</f>
        <v>Sportswear</v>
      </c>
      <c r="Q542" s="6" t="s">
        <v>1137</v>
      </c>
      <c r="R542" s="32" t="str">
        <f>LEFT(Table2[[#This Row],[Full Name2]], 3)</f>
        <v>Amy</v>
      </c>
      <c r="S542" s="7" t="str">
        <f>RIGHT(Table2[[#This Row],[Full Name2]],3)</f>
        <v>lor</v>
      </c>
      <c r="T542" s="7" t="str">
        <f>MID(Table2[[#This Row],[Full Name2]],3,3)</f>
        <v>y T</v>
      </c>
      <c r="U542" s="7" t="str">
        <f>CONCATENATE(Table2[[#This Row],[Full Name2]]," - ",Table2[[#This Row],[Department]])</f>
        <v>Amy Taylor - Women</v>
      </c>
      <c r="V542" s="7" t="str">
        <f>_xlfn.TEXTJOIN(",",TRUE,Table2[[#This Row],[LEFT]],Table2[[#This Row],[MID]],Table2[[#This Row],[RIGHT]])</f>
        <v>Amy,y T,lor</v>
      </c>
      <c r="W542" s="7" t="str">
        <f>UPPER(Table2[[#This Row],[MID]])</f>
        <v>Y T</v>
      </c>
      <c r="X542" s="7" t="str">
        <f>LOWER(Table2[[#This Row],[Full Name2]])</f>
        <v>amy taylor</v>
      </c>
      <c r="Y542" s="7" t="str">
        <f>PROPER(Table2[[#This Row],[LOWER]])</f>
        <v>Amy Taylor</v>
      </c>
      <c r="Z542" s="7" t="str">
        <f>TRIM(Table2[[#This Row],[City]])</f>
        <v>Asyut</v>
      </c>
      <c r="AA542" s="8">
        <f>LEN(Table2[[#This Row],[PROPER]])</f>
        <v>10</v>
      </c>
      <c r="AB542" s="5">
        <f t="shared" ca="1" si="24"/>
        <v>45776</v>
      </c>
      <c r="AC542" s="5">
        <f t="shared" si="25"/>
        <v>45475</v>
      </c>
      <c r="AD542" s="25">
        <f t="shared" ca="1" si="26"/>
        <v>45776.278505671296</v>
      </c>
      <c r="AE542" s="26">
        <f>EOMONTH(Table2[[#This Row],[Date]],1)</f>
        <v>45535</v>
      </c>
      <c r="AF542" s="11">
        <f>DATEDIF(Table2[[#This Row],[Date]],Table2[[#This Row],[EOMONTH]], "d")</f>
        <v>60</v>
      </c>
      <c r="AH542">
        <v>2</v>
      </c>
      <c r="AI542">
        <v>7</v>
      </c>
      <c r="AJ542">
        <v>2024</v>
      </c>
    </row>
    <row r="543" spans="1:36" ht="33.75" customHeight="1" x14ac:dyDescent="0.3">
      <c r="A543" s="17" t="s">
        <v>1138</v>
      </c>
      <c r="B543" s="26">
        <v>45691</v>
      </c>
      <c r="C543" s="5" t="s">
        <v>4</v>
      </c>
      <c r="D543" s="6" t="s">
        <v>1139</v>
      </c>
      <c r="E543" s="7">
        <v>18</v>
      </c>
      <c r="F543" s="7" t="s">
        <v>29</v>
      </c>
      <c r="G543" s="7" t="s">
        <v>44</v>
      </c>
      <c r="H543" s="7" t="s">
        <v>31</v>
      </c>
      <c r="I543" s="7" t="str">
        <f>VLOOKUP(Table2[[#This Row],[Product]],Table4[#All],2,0)</f>
        <v>Winter Wear</v>
      </c>
      <c r="J543" s="7">
        <v>4</v>
      </c>
      <c r="K543" s="7">
        <v>791</v>
      </c>
      <c r="L543" s="7">
        <v>0</v>
      </c>
      <c r="M543" s="7" t="s">
        <v>47</v>
      </c>
      <c r="N543" s="8" t="s">
        <v>40</v>
      </c>
      <c r="O543" s="4" t="str">
        <f>HLOOKUP(Table2[[#This Row],[Product]],lookUp!$A$20:$K$21,2,0)</f>
        <v>Winter Wear</v>
      </c>
      <c r="P543" s="8" t="str">
        <f>_xlfn.XLOOKUP(Table2[[#This Row],[Product]],Table4[Product],Table4[Category])</f>
        <v>Winter Wear</v>
      </c>
      <c r="Q543" s="6" t="s">
        <v>1139</v>
      </c>
      <c r="R543" s="32" t="str">
        <f>LEFT(Table2[[#This Row],[Full Name2]], 3)</f>
        <v>Kel</v>
      </c>
      <c r="S543" s="7" t="str">
        <f>RIGHT(Table2[[#This Row],[Full Name2]],3)</f>
        <v>ter</v>
      </c>
      <c r="T543" s="7" t="str">
        <f>MID(Table2[[#This Row],[Full Name2]],3,3)</f>
        <v>lse</v>
      </c>
      <c r="U543" s="7" t="str">
        <f>CONCATENATE(Table2[[#This Row],[Full Name2]]," - ",Table2[[#This Row],[Department]])</f>
        <v>Kelsey Foster - Women</v>
      </c>
      <c r="V543" s="7" t="str">
        <f>_xlfn.TEXTJOIN(",",TRUE,Table2[[#This Row],[LEFT]],Table2[[#This Row],[MID]],Table2[[#This Row],[RIGHT]])</f>
        <v>Kel,lse,ter</v>
      </c>
      <c r="W543" s="7" t="str">
        <f>UPPER(Table2[[#This Row],[MID]])</f>
        <v>LSE</v>
      </c>
      <c r="X543" s="7" t="str">
        <f>LOWER(Table2[[#This Row],[Full Name2]])</f>
        <v>kelsey foster</v>
      </c>
      <c r="Y543" s="7" t="str">
        <f>PROPER(Table2[[#This Row],[LOWER]])</f>
        <v>Kelsey Foster</v>
      </c>
      <c r="Z543" s="7" t="str">
        <f>TRIM(Table2[[#This Row],[City]])</f>
        <v>Alexandria</v>
      </c>
      <c r="AA543" s="8">
        <f>LEN(Table2[[#This Row],[PROPER]])</f>
        <v>13</v>
      </c>
      <c r="AB543" s="5">
        <f t="shared" ca="1" si="24"/>
        <v>45776</v>
      </c>
      <c r="AC543" s="5">
        <f t="shared" si="25"/>
        <v>45691</v>
      </c>
      <c r="AD543" s="25">
        <f t="shared" ca="1" si="26"/>
        <v>45776.278505671296</v>
      </c>
      <c r="AE543" s="26">
        <f>EOMONTH(Table2[[#This Row],[Date]],1)</f>
        <v>45747</v>
      </c>
      <c r="AF543" s="11">
        <f>DATEDIF(Table2[[#This Row],[Date]],Table2[[#This Row],[EOMONTH]], "d")</f>
        <v>56</v>
      </c>
      <c r="AH543">
        <v>3</v>
      </c>
      <c r="AI543">
        <v>2</v>
      </c>
      <c r="AJ543">
        <v>2025</v>
      </c>
    </row>
    <row r="544" spans="1:36" ht="33.75" customHeight="1" x14ac:dyDescent="0.3">
      <c r="A544" s="17" t="s">
        <v>1140</v>
      </c>
      <c r="B544" s="26">
        <v>45449</v>
      </c>
      <c r="C544" s="5" t="s">
        <v>6</v>
      </c>
      <c r="D544" s="6" t="s">
        <v>1141</v>
      </c>
      <c r="E544" s="7">
        <v>52</v>
      </c>
      <c r="F544" s="7" t="s">
        <v>29</v>
      </c>
      <c r="G544" s="7" t="s">
        <v>60</v>
      </c>
      <c r="H544" s="7" t="s">
        <v>61</v>
      </c>
      <c r="I544" s="7" t="str">
        <f>VLOOKUP(Table2[[#This Row],[Product]],Table4[#All],2,0)</f>
        <v>Casual Wear</v>
      </c>
      <c r="J544" s="7">
        <v>1</v>
      </c>
      <c r="K544" s="7">
        <v>387</v>
      </c>
      <c r="L544" s="7">
        <v>0</v>
      </c>
      <c r="M544" s="7" t="s">
        <v>33</v>
      </c>
      <c r="N544" s="8" t="s">
        <v>40</v>
      </c>
      <c r="O544" s="4" t="str">
        <f>HLOOKUP(Table2[[#This Row],[Product]],lookUp!$A$20:$K$21,2,0)</f>
        <v>Casual Wear</v>
      </c>
      <c r="P544" s="8" t="str">
        <f>_xlfn.XLOOKUP(Table2[[#This Row],[Product]],Table4[Product],Table4[Category])</f>
        <v>Casual Wear</v>
      </c>
      <c r="Q544" s="6" t="s">
        <v>1141</v>
      </c>
      <c r="R544" s="32" t="str">
        <f>LEFT(Table2[[#This Row],[Full Name2]], 3)</f>
        <v>Gre</v>
      </c>
      <c r="S544" s="7" t="str">
        <f>RIGHT(Table2[[#This Row],[Full Name2]],3)</f>
        <v>son</v>
      </c>
      <c r="T544" s="7" t="str">
        <f>MID(Table2[[#This Row],[Full Name2]],3,3)</f>
        <v>ego</v>
      </c>
      <c r="U544" s="7" t="str">
        <f>CONCATENATE(Table2[[#This Row],[Full Name2]]," - ",Table2[[#This Row],[Department]])</f>
        <v>Gregory Henson - Women</v>
      </c>
      <c r="V544" s="7" t="str">
        <f>_xlfn.TEXTJOIN(",",TRUE,Table2[[#This Row],[LEFT]],Table2[[#This Row],[MID]],Table2[[#This Row],[RIGHT]])</f>
        <v>Gre,ego,son</v>
      </c>
      <c r="W544" s="7" t="str">
        <f>UPPER(Table2[[#This Row],[MID]])</f>
        <v>EGO</v>
      </c>
      <c r="X544" s="7" t="str">
        <f>LOWER(Table2[[#This Row],[Full Name2]])</f>
        <v>gregory henson</v>
      </c>
      <c r="Y544" s="7" t="str">
        <f>PROPER(Table2[[#This Row],[LOWER]])</f>
        <v>Gregory Henson</v>
      </c>
      <c r="Z544" s="7" t="str">
        <f>TRIM(Table2[[#This Row],[City]])</f>
        <v>Port Said</v>
      </c>
      <c r="AA544" s="8">
        <f>LEN(Table2[[#This Row],[PROPER]])</f>
        <v>14</v>
      </c>
      <c r="AB544" s="5">
        <f t="shared" ca="1" si="24"/>
        <v>45776</v>
      </c>
      <c r="AC544" s="5">
        <f t="shared" si="25"/>
        <v>45449</v>
      </c>
      <c r="AD544" s="25">
        <f t="shared" ca="1" si="26"/>
        <v>45776.278505671296</v>
      </c>
      <c r="AE544" s="26">
        <f>EOMONTH(Table2[[#This Row],[Date]],1)</f>
        <v>45504</v>
      </c>
      <c r="AF544" s="11">
        <f>DATEDIF(Table2[[#This Row],[Date]],Table2[[#This Row],[EOMONTH]], "d")</f>
        <v>55</v>
      </c>
      <c r="AH544">
        <v>6</v>
      </c>
      <c r="AI544">
        <v>6</v>
      </c>
      <c r="AJ544">
        <v>2024</v>
      </c>
    </row>
    <row r="545" spans="1:36" ht="33.75" customHeight="1" x14ac:dyDescent="0.3">
      <c r="A545" s="17" t="s">
        <v>1142</v>
      </c>
      <c r="B545" s="26">
        <v>45640</v>
      </c>
      <c r="C545" s="5" t="s">
        <v>5</v>
      </c>
      <c r="D545" s="6" t="s">
        <v>1143</v>
      </c>
      <c r="E545" s="7">
        <v>20</v>
      </c>
      <c r="F545" s="7" t="s">
        <v>29</v>
      </c>
      <c r="G545" s="7" t="s">
        <v>64</v>
      </c>
      <c r="H545" s="7" t="s">
        <v>61</v>
      </c>
      <c r="I545" s="7" t="str">
        <f>VLOOKUP(Table2[[#This Row],[Product]],Table4[#All],2,0)</f>
        <v>Casual Wear</v>
      </c>
      <c r="J545" s="7">
        <v>4</v>
      </c>
      <c r="K545" s="7">
        <v>1061</v>
      </c>
      <c r="L545" s="7">
        <v>0</v>
      </c>
      <c r="M545" s="7" t="s">
        <v>57</v>
      </c>
      <c r="N545" s="8" t="s">
        <v>48</v>
      </c>
      <c r="O545" s="4" t="str">
        <f>HLOOKUP(Table2[[#This Row],[Product]],lookUp!$A$20:$K$21,2,0)</f>
        <v>Casual Wear</v>
      </c>
      <c r="P545" s="8" t="str">
        <f>_xlfn.XLOOKUP(Table2[[#This Row],[Product]],Table4[Product],Table4[Category])</f>
        <v>Casual Wear</v>
      </c>
      <c r="Q545" s="6" t="s">
        <v>1143</v>
      </c>
      <c r="R545" s="32" t="str">
        <f>LEFT(Table2[[#This Row],[Full Name2]], 3)</f>
        <v>Bob</v>
      </c>
      <c r="S545" s="7" t="str">
        <f>RIGHT(Table2[[#This Row],[Full Name2]],3)</f>
        <v>lor</v>
      </c>
      <c r="T545" s="7" t="str">
        <f>MID(Table2[[#This Row],[Full Name2]],3,3)</f>
        <v>bby</v>
      </c>
      <c r="U545" s="7" t="str">
        <f>CONCATENATE(Table2[[#This Row],[Full Name2]]," - ",Table2[[#This Row],[Department]])</f>
        <v>Bobby Taylor - Kids</v>
      </c>
      <c r="V545" s="7" t="str">
        <f>_xlfn.TEXTJOIN(",",TRUE,Table2[[#This Row],[LEFT]],Table2[[#This Row],[MID]],Table2[[#This Row],[RIGHT]])</f>
        <v>Bob,bby,lor</v>
      </c>
      <c r="W545" s="7" t="str">
        <f>UPPER(Table2[[#This Row],[MID]])</f>
        <v>BBY</v>
      </c>
      <c r="X545" s="7" t="str">
        <f>LOWER(Table2[[#This Row],[Full Name2]])</f>
        <v>bobby taylor</v>
      </c>
      <c r="Y545" s="7" t="str">
        <f>PROPER(Table2[[#This Row],[LOWER]])</f>
        <v>Bobby Taylor</v>
      </c>
      <c r="Z545" s="7" t="str">
        <f>TRIM(Table2[[#This Row],[City]])</f>
        <v>Cairo</v>
      </c>
      <c r="AA545" s="8">
        <f>LEN(Table2[[#This Row],[PROPER]])</f>
        <v>12</v>
      </c>
      <c r="AB545" s="5">
        <f t="shared" ca="1" si="24"/>
        <v>45776</v>
      </c>
      <c r="AC545" s="5">
        <f t="shared" si="25"/>
        <v>45640</v>
      </c>
      <c r="AD545" s="25">
        <f t="shared" ca="1" si="26"/>
        <v>45776.278505671296</v>
      </c>
      <c r="AE545" s="26">
        <f>EOMONTH(Table2[[#This Row],[Date]],1)</f>
        <v>45688</v>
      </c>
      <c r="AF545" s="11">
        <f>DATEDIF(Table2[[#This Row],[Date]],Table2[[#This Row],[EOMONTH]], "d")</f>
        <v>48</v>
      </c>
      <c r="AH545">
        <v>14</v>
      </c>
      <c r="AI545">
        <v>12</v>
      </c>
      <c r="AJ545">
        <v>2024</v>
      </c>
    </row>
    <row r="546" spans="1:36" ht="33.75" customHeight="1" x14ac:dyDescent="0.3">
      <c r="A546" s="17" t="s">
        <v>1144</v>
      </c>
      <c r="B546" s="26">
        <v>45465</v>
      </c>
      <c r="C546" s="5" t="s">
        <v>5</v>
      </c>
      <c r="D546" s="6" t="s">
        <v>1145</v>
      </c>
      <c r="E546" s="7">
        <v>26</v>
      </c>
      <c r="F546" s="7" t="s">
        <v>43</v>
      </c>
      <c r="G546" s="7" t="s">
        <v>60</v>
      </c>
      <c r="H546" s="7" t="s">
        <v>100</v>
      </c>
      <c r="I546" s="7" t="str">
        <f>VLOOKUP(Table2[[#This Row],[Product]],Table4[#All],2,0)</f>
        <v>Formal Wear</v>
      </c>
      <c r="J546" s="7">
        <v>5</v>
      </c>
      <c r="K546" s="7">
        <v>765</v>
      </c>
      <c r="L546" s="7">
        <v>0.15</v>
      </c>
      <c r="M546" s="7" t="s">
        <v>47</v>
      </c>
      <c r="N546" s="8" t="s">
        <v>34</v>
      </c>
      <c r="O546" s="4" t="str">
        <f>HLOOKUP(Table2[[#This Row],[Product]],lookUp!$A$20:$K$21,2,0)</f>
        <v>Formal Wear</v>
      </c>
      <c r="P546" s="8" t="str">
        <f>_xlfn.XLOOKUP(Table2[[#This Row],[Product]],Table4[Product],Table4[Category])</f>
        <v>Formal Wear</v>
      </c>
      <c r="Q546" s="6" t="s">
        <v>1145</v>
      </c>
      <c r="R546" s="32" t="str">
        <f>LEFT(Table2[[#This Row],[Full Name2]], 3)</f>
        <v>Sam</v>
      </c>
      <c r="S546" s="7" t="str">
        <f>RIGHT(Table2[[#This Row],[Full Name2]],3)</f>
        <v>utz</v>
      </c>
      <c r="T546" s="7" t="str">
        <f>MID(Table2[[#This Row],[Full Name2]],3,3)</f>
        <v>man</v>
      </c>
      <c r="U546" s="7" t="str">
        <f>CONCATENATE(Table2[[#This Row],[Full Name2]]," - ",Table2[[#This Row],[Department]])</f>
        <v>Samantha Lutz - Men</v>
      </c>
      <c r="V546" s="7" t="str">
        <f>_xlfn.TEXTJOIN(",",TRUE,Table2[[#This Row],[LEFT]],Table2[[#This Row],[MID]],Table2[[#This Row],[RIGHT]])</f>
        <v>Sam,man,utz</v>
      </c>
      <c r="W546" s="7" t="str">
        <f>UPPER(Table2[[#This Row],[MID]])</f>
        <v>MAN</v>
      </c>
      <c r="X546" s="7" t="str">
        <f>LOWER(Table2[[#This Row],[Full Name2]])</f>
        <v>samantha lutz</v>
      </c>
      <c r="Y546" s="7" t="str">
        <f>PROPER(Table2[[#This Row],[LOWER]])</f>
        <v>Samantha Lutz</v>
      </c>
      <c r="Z546" s="7" t="str">
        <f>TRIM(Table2[[#This Row],[City]])</f>
        <v>Port Said</v>
      </c>
      <c r="AA546" s="8">
        <f>LEN(Table2[[#This Row],[PROPER]])</f>
        <v>13</v>
      </c>
      <c r="AB546" s="5">
        <f t="shared" ca="1" si="24"/>
        <v>45776</v>
      </c>
      <c r="AC546" s="5">
        <f t="shared" si="25"/>
        <v>45465</v>
      </c>
      <c r="AD546" s="25">
        <f t="shared" ca="1" si="26"/>
        <v>45776.278505671296</v>
      </c>
      <c r="AE546" s="26">
        <f>EOMONTH(Table2[[#This Row],[Date]],1)</f>
        <v>45504</v>
      </c>
      <c r="AF546" s="11">
        <f>DATEDIF(Table2[[#This Row],[Date]],Table2[[#This Row],[EOMONTH]], "d")</f>
        <v>39</v>
      </c>
      <c r="AH546">
        <v>22</v>
      </c>
      <c r="AI546">
        <v>6</v>
      </c>
      <c r="AJ546">
        <v>2024</v>
      </c>
    </row>
    <row r="547" spans="1:36" ht="33.75" customHeight="1" x14ac:dyDescent="0.3">
      <c r="A547" s="17" t="s">
        <v>1146</v>
      </c>
      <c r="B547" s="26">
        <v>45643</v>
      </c>
      <c r="C547" s="5" t="s">
        <v>2</v>
      </c>
      <c r="D547" s="6" t="s">
        <v>1120</v>
      </c>
      <c r="E547" s="7">
        <v>45</v>
      </c>
      <c r="F547" s="7" t="s">
        <v>43</v>
      </c>
      <c r="G547" s="7" t="s">
        <v>106</v>
      </c>
      <c r="H547" s="7" t="s">
        <v>55</v>
      </c>
      <c r="I547" s="7" t="str">
        <f>VLOOKUP(Table2[[#This Row],[Product]],Table4[#All],2,0)</f>
        <v>Summer Wear</v>
      </c>
      <c r="J547" s="7">
        <v>2</v>
      </c>
      <c r="K547" s="7">
        <v>1020</v>
      </c>
      <c r="L547" s="7">
        <v>0</v>
      </c>
      <c r="M547" s="7" t="s">
        <v>57</v>
      </c>
      <c r="N547" s="8" t="s">
        <v>34</v>
      </c>
      <c r="O547" s="4" t="str">
        <f>HLOOKUP(Table2[[#This Row],[Product]],lookUp!$A$20:$K$21,2,0)</f>
        <v>Summer Wear</v>
      </c>
      <c r="P547" s="8" t="str">
        <f>_xlfn.XLOOKUP(Table2[[#This Row],[Product]],Table4[Product],Table4[Category])</f>
        <v>Summer Wear</v>
      </c>
      <c r="Q547" s="6" t="s">
        <v>1120</v>
      </c>
      <c r="R547" s="32" t="str">
        <f>LEFT(Table2[[#This Row],[Full Name2]], 3)</f>
        <v>Car</v>
      </c>
      <c r="S547" s="7" t="str">
        <f>RIGHT(Table2[[#This Row],[Full Name2]],3)</f>
        <v>ams</v>
      </c>
      <c r="T547" s="7" t="str">
        <f>MID(Table2[[#This Row],[Full Name2]],3,3)</f>
        <v>rlo</v>
      </c>
      <c r="U547" s="7" t="str">
        <f>CONCATENATE(Table2[[#This Row],[Full Name2]]," - ",Table2[[#This Row],[Department]])</f>
        <v>Carlos Williams - Men</v>
      </c>
      <c r="V547" s="7" t="str">
        <f>_xlfn.TEXTJOIN(",",TRUE,Table2[[#This Row],[LEFT]],Table2[[#This Row],[MID]],Table2[[#This Row],[RIGHT]])</f>
        <v>Car,rlo,ams</v>
      </c>
      <c r="W547" s="7" t="str">
        <f>UPPER(Table2[[#This Row],[MID]])</f>
        <v>RLO</v>
      </c>
      <c r="X547" s="7" t="str">
        <f>LOWER(Table2[[#This Row],[Full Name2]])</f>
        <v>carlos williams</v>
      </c>
      <c r="Y547" s="7" t="str">
        <f>PROPER(Table2[[#This Row],[LOWER]])</f>
        <v>Carlos Williams</v>
      </c>
      <c r="Z547" s="7" t="str">
        <f>TRIM(Table2[[#This Row],[City]])</f>
        <v>Giza</v>
      </c>
      <c r="AA547" s="8">
        <f>LEN(Table2[[#This Row],[PROPER]])</f>
        <v>15</v>
      </c>
      <c r="AB547" s="5">
        <f t="shared" ca="1" si="24"/>
        <v>45776</v>
      </c>
      <c r="AC547" s="5">
        <f t="shared" si="25"/>
        <v>45643</v>
      </c>
      <c r="AD547" s="25">
        <f t="shared" ca="1" si="26"/>
        <v>45776.278505671296</v>
      </c>
      <c r="AE547" s="26">
        <f>EOMONTH(Table2[[#This Row],[Date]],1)</f>
        <v>45688</v>
      </c>
      <c r="AF547" s="11">
        <f>DATEDIF(Table2[[#This Row],[Date]],Table2[[#This Row],[EOMONTH]], "d")</f>
        <v>45</v>
      </c>
      <c r="AH547">
        <v>17</v>
      </c>
      <c r="AI547">
        <v>12</v>
      </c>
      <c r="AJ547">
        <v>2024</v>
      </c>
    </row>
    <row r="548" spans="1:36" ht="33.75" customHeight="1" x14ac:dyDescent="0.3">
      <c r="A548" s="17" t="s">
        <v>1147</v>
      </c>
      <c r="B548" s="26">
        <v>45697</v>
      </c>
      <c r="C548" s="5" t="s">
        <v>1</v>
      </c>
      <c r="D548" s="6" t="s">
        <v>1148</v>
      </c>
      <c r="E548" s="7">
        <v>44</v>
      </c>
      <c r="F548" s="7" t="s">
        <v>29</v>
      </c>
      <c r="G548" s="7" t="s">
        <v>44</v>
      </c>
      <c r="H548" s="7" t="s">
        <v>65</v>
      </c>
      <c r="I548" s="7" t="str">
        <f>VLOOKUP(Table2[[#This Row],[Product]],Table4[#All],2,0)</f>
        <v>Sportswear</v>
      </c>
      <c r="J548" s="7">
        <v>4</v>
      </c>
      <c r="K548" s="7">
        <v>536</v>
      </c>
      <c r="L548" s="7">
        <v>0.05</v>
      </c>
      <c r="M548" s="7" t="s">
        <v>57</v>
      </c>
      <c r="N548" s="8" t="s">
        <v>48</v>
      </c>
      <c r="O548" s="4" t="str">
        <f>HLOOKUP(Table2[[#This Row],[Product]],lookUp!$A$20:$K$21,2,0)</f>
        <v>Sportswear</v>
      </c>
      <c r="P548" s="8" t="str">
        <f>_xlfn.XLOOKUP(Table2[[#This Row],[Product]],Table4[Product],Table4[Category])</f>
        <v>Sportswear</v>
      </c>
      <c r="Q548" s="6" t="s">
        <v>1148</v>
      </c>
      <c r="R548" s="32" t="str">
        <f>LEFT(Table2[[#This Row],[Full Name2]], 3)</f>
        <v>Dr.</v>
      </c>
      <c r="S548" s="7" t="str">
        <f>RIGHT(Table2[[#This Row],[Full Name2]],3)</f>
        <v>rdo</v>
      </c>
      <c r="T548" s="7" t="str">
        <f>MID(Table2[[#This Row],[Full Name2]],3,3)</f>
        <v>. R</v>
      </c>
      <c r="U548" s="7" t="str">
        <f>CONCATENATE(Table2[[#This Row],[Full Name2]]," - ",Table2[[#This Row],[Department]])</f>
        <v>Dr. Ricardo - Kids</v>
      </c>
      <c r="V548" s="7" t="str">
        <f>_xlfn.TEXTJOIN(",",TRUE,Table2[[#This Row],[LEFT]],Table2[[#This Row],[MID]],Table2[[#This Row],[RIGHT]])</f>
        <v>Dr.,. R,rdo</v>
      </c>
      <c r="W548" s="7" t="str">
        <f>UPPER(Table2[[#This Row],[MID]])</f>
        <v>. R</v>
      </c>
      <c r="X548" s="7" t="str">
        <f>LOWER(Table2[[#This Row],[Full Name2]])</f>
        <v>dr. ricardo</v>
      </c>
      <c r="Y548" s="7" t="str">
        <f>PROPER(Table2[[#This Row],[LOWER]])</f>
        <v>Dr. Ricardo</v>
      </c>
      <c r="Z548" s="7" t="str">
        <f>TRIM(Table2[[#This Row],[City]])</f>
        <v>Alexandria</v>
      </c>
      <c r="AA548" s="8">
        <f>LEN(Table2[[#This Row],[PROPER]])</f>
        <v>11</v>
      </c>
      <c r="AB548" s="5">
        <f t="shared" ca="1" si="24"/>
        <v>45776</v>
      </c>
      <c r="AC548" s="5">
        <f t="shared" si="25"/>
        <v>45697</v>
      </c>
      <c r="AD548" s="25">
        <f t="shared" ca="1" si="26"/>
        <v>45776.278505671296</v>
      </c>
      <c r="AE548" s="26">
        <f>EOMONTH(Table2[[#This Row],[Date]],1)</f>
        <v>45747</v>
      </c>
      <c r="AF548" s="11">
        <f>DATEDIF(Table2[[#This Row],[Date]],Table2[[#This Row],[EOMONTH]], "d")</f>
        <v>50</v>
      </c>
      <c r="AH548">
        <v>9</v>
      </c>
      <c r="AI548">
        <v>2</v>
      </c>
      <c r="AJ548">
        <v>2025</v>
      </c>
    </row>
    <row r="549" spans="1:36" ht="33.75" customHeight="1" x14ac:dyDescent="0.3">
      <c r="A549" s="17" t="s">
        <v>1149</v>
      </c>
      <c r="B549" s="26">
        <v>45399</v>
      </c>
      <c r="C549" s="5" t="s">
        <v>3</v>
      </c>
      <c r="D549" s="6" t="s">
        <v>1150</v>
      </c>
      <c r="E549" s="7">
        <v>31</v>
      </c>
      <c r="F549" s="7" t="s">
        <v>43</v>
      </c>
      <c r="G549" s="7" t="s">
        <v>37</v>
      </c>
      <c r="H549" s="7" t="s">
        <v>65</v>
      </c>
      <c r="I549" s="7" t="str">
        <f>VLOOKUP(Table2[[#This Row],[Product]],Table4[#All],2,0)</f>
        <v>Sportswear</v>
      </c>
      <c r="J549" s="7">
        <v>5</v>
      </c>
      <c r="K549" s="7">
        <v>332</v>
      </c>
      <c r="L549" s="7">
        <v>0</v>
      </c>
      <c r="M549" s="7" t="s">
        <v>47</v>
      </c>
      <c r="N549" s="8" t="s">
        <v>40</v>
      </c>
      <c r="O549" s="4" t="str">
        <f>HLOOKUP(Table2[[#This Row],[Product]],lookUp!$A$20:$K$21,2,0)</f>
        <v>Sportswear</v>
      </c>
      <c r="P549" s="8" t="str">
        <f>_xlfn.XLOOKUP(Table2[[#This Row],[Product]],Table4[Product],Table4[Category])</f>
        <v>Sportswear</v>
      </c>
      <c r="Q549" s="6" t="s">
        <v>1150</v>
      </c>
      <c r="R549" s="32" t="str">
        <f>LEFT(Table2[[#This Row],[Full Name2]], 3)</f>
        <v>Cli</v>
      </c>
      <c r="S549" s="7" t="str">
        <f>RIGHT(Table2[[#This Row],[Full Name2]],3)</f>
        <v>nes</v>
      </c>
      <c r="T549" s="7" t="str">
        <f>MID(Table2[[#This Row],[Full Name2]],3,3)</f>
        <v>int</v>
      </c>
      <c r="U549" s="7" t="str">
        <f>CONCATENATE(Table2[[#This Row],[Full Name2]]," - ",Table2[[#This Row],[Department]])</f>
        <v>Clinton Jones - Women</v>
      </c>
      <c r="V549" s="7" t="str">
        <f>_xlfn.TEXTJOIN(",",TRUE,Table2[[#This Row],[LEFT]],Table2[[#This Row],[MID]],Table2[[#This Row],[RIGHT]])</f>
        <v>Cli,int,nes</v>
      </c>
      <c r="W549" s="7" t="str">
        <f>UPPER(Table2[[#This Row],[MID]])</f>
        <v>INT</v>
      </c>
      <c r="X549" s="7" t="str">
        <f>LOWER(Table2[[#This Row],[Full Name2]])</f>
        <v>clinton jones</v>
      </c>
      <c r="Y549" s="7" t="str">
        <f>PROPER(Table2[[#This Row],[LOWER]])</f>
        <v>Clinton Jones</v>
      </c>
      <c r="Z549" s="7" t="str">
        <f>TRIM(Table2[[#This Row],[City]])</f>
        <v>Hurghada</v>
      </c>
      <c r="AA549" s="8">
        <f>LEN(Table2[[#This Row],[PROPER]])</f>
        <v>13</v>
      </c>
      <c r="AB549" s="5">
        <f t="shared" ca="1" si="24"/>
        <v>45776</v>
      </c>
      <c r="AC549" s="5">
        <f t="shared" si="25"/>
        <v>45399</v>
      </c>
      <c r="AD549" s="25">
        <f t="shared" ca="1" si="26"/>
        <v>45776.278505671296</v>
      </c>
      <c r="AE549" s="26">
        <f>EOMONTH(Table2[[#This Row],[Date]],1)</f>
        <v>45443</v>
      </c>
      <c r="AF549" s="11">
        <f>DATEDIF(Table2[[#This Row],[Date]],Table2[[#This Row],[EOMONTH]], "d")</f>
        <v>44</v>
      </c>
      <c r="AH549">
        <v>17</v>
      </c>
      <c r="AI549">
        <v>4</v>
      </c>
      <c r="AJ549">
        <v>2024</v>
      </c>
    </row>
    <row r="550" spans="1:36" ht="33.75" customHeight="1" x14ac:dyDescent="0.3">
      <c r="A550" s="17" t="s">
        <v>1151</v>
      </c>
      <c r="B550" s="26">
        <v>45490</v>
      </c>
      <c r="C550" s="5" t="s">
        <v>3</v>
      </c>
      <c r="D550" s="6" t="s">
        <v>1152</v>
      </c>
      <c r="E550" s="7">
        <v>48</v>
      </c>
      <c r="F550" s="7" t="s">
        <v>43</v>
      </c>
      <c r="G550" s="7" t="s">
        <v>70</v>
      </c>
      <c r="H550" s="7" t="s">
        <v>100</v>
      </c>
      <c r="I550" s="7" t="str">
        <f>VLOOKUP(Table2[[#This Row],[Product]],Table4[#All],2,0)</f>
        <v>Formal Wear</v>
      </c>
      <c r="J550" s="7">
        <v>2</v>
      </c>
      <c r="K550" s="7">
        <v>490</v>
      </c>
      <c r="L550" s="7">
        <v>0.1</v>
      </c>
      <c r="M550" s="7" t="s">
        <v>57</v>
      </c>
      <c r="N550" s="8" t="s">
        <v>48</v>
      </c>
      <c r="O550" s="4" t="str">
        <f>HLOOKUP(Table2[[#This Row],[Product]],lookUp!$A$20:$K$21,2,0)</f>
        <v>Formal Wear</v>
      </c>
      <c r="P550" s="8" t="str">
        <f>_xlfn.XLOOKUP(Table2[[#This Row],[Product]],Table4[Product],Table4[Category])</f>
        <v>Formal Wear</v>
      </c>
      <c r="Q550" s="6" t="s">
        <v>1152</v>
      </c>
      <c r="R550" s="32" t="str">
        <f>LEFT(Table2[[#This Row],[Full Name2]], 3)</f>
        <v>Nat</v>
      </c>
      <c r="S550" s="7" t="str">
        <f>RIGHT(Table2[[#This Row],[Full Name2]],3)</f>
        <v>son</v>
      </c>
      <c r="T550" s="7" t="str">
        <f>MID(Table2[[#This Row],[Full Name2]],3,3)</f>
        <v>tha</v>
      </c>
      <c r="U550" s="7" t="str">
        <f>CONCATENATE(Table2[[#This Row],[Full Name2]]," - ",Table2[[#This Row],[Department]])</f>
        <v>Nathan Lawson - Kids</v>
      </c>
      <c r="V550" s="7" t="str">
        <f>_xlfn.TEXTJOIN(",",TRUE,Table2[[#This Row],[LEFT]],Table2[[#This Row],[MID]],Table2[[#This Row],[RIGHT]])</f>
        <v>Nat,tha,son</v>
      </c>
      <c r="W550" s="7" t="str">
        <f>UPPER(Table2[[#This Row],[MID]])</f>
        <v>THA</v>
      </c>
      <c r="X550" s="7" t="str">
        <f>LOWER(Table2[[#This Row],[Full Name2]])</f>
        <v>nathan lawson</v>
      </c>
      <c r="Y550" s="7" t="str">
        <f>PROPER(Table2[[#This Row],[LOWER]])</f>
        <v>Nathan Lawson</v>
      </c>
      <c r="Z550" s="7" t="str">
        <f>TRIM(Table2[[#This Row],[City]])</f>
        <v>Luxor</v>
      </c>
      <c r="AA550" s="8">
        <f>LEN(Table2[[#This Row],[PROPER]])</f>
        <v>13</v>
      </c>
      <c r="AB550" s="5">
        <f t="shared" ca="1" si="24"/>
        <v>45776</v>
      </c>
      <c r="AC550" s="5">
        <f t="shared" si="25"/>
        <v>45490</v>
      </c>
      <c r="AD550" s="25">
        <f t="shared" ca="1" si="26"/>
        <v>45776.278505671296</v>
      </c>
      <c r="AE550" s="26">
        <f>EOMONTH(Table2[[#This Row],[Date]],1)</f>
        <v>45535</v>
      </c>
      <c r="AF550" s="11">
        <f>DATEDIF(Table2[[#This Row],[Date]],Table2[[#This Row],[EOMONTH]], "d")</f>
        <v>45</v>
      </c>
      <c r="AH550">
        <v>17</v>
      </c>
      <c r="AI550">
        <v>7</v>
      </c>
      <c r="AJ550">
        <v>2024</v>
      </c>
    </row>
    <row r="551" spans="1:36" ht="33.75" customHeight="1" x14ac:dyDescent="0.3">
      <c r="A551" s="17" t="s">
        <v>1153</v>
      </c>
      <c r="B551" s="26">
        <v>45382</v>
      </c>
      <c r="C551" s="5" t="s">
        <v>1</v>
      </c>
      <c r="D551" s="6" t="s">
        <v>1154</v>
      </c>
      <c r="E551" s="7">
        <v>35</v>
      </c>
      <c r="F551" s="7" t="s">
        <v>29</v>
      </c>
      <c r="G551" s="7" t="s">
        <v>81</v>
      </c>
      <c r="H551" s="7" t="s">
        <v>84</v>
      </c>
      <c r="I551" s="7" t="str">
        <f>VLOOKUP(Table2[[#This Row],[Product]],Table4[#All],2,0)</f>
        <v>Fashion Accessories</v>
      </c>
      <c r="J551" s="7">
        <v>5</v>
      </c>
      <c r="K551" s="7">
        <v>990</v>
      </c>
      <c r="L551" s="7">
        <v>0.2</v>
      </c>
      <c r="M551" s="7" t="s">
        <v>57</v>
      </c>
      <c r="N551" s="8" t="s">
        <v>40</v>
      </c>
      <c r="O551" s="4" t="str">
        <f>HLOOKUP(Table2[[#This Row],[Product]],lookUp!$A$20:$K$21,2,0)</f>
        <v>Fashion Accessories</v>
      </c>
      <c r="P551" s="8" t="str">
        <f>_xlfn.XLOOKUP(Table2[[#This Row],[Product]],Table4[Product],Table4[Category])</f>
        <v>Fashion Accessories</v>
      </c>
      <c r="Q551" s="6" t="s">
        <v>1154</v>
      </c>
      <c r="R551" s="32" t="str">
        <f>LEFT(Table2[[#This Row],[Full Name2]], 3)</f>
        <v>Car</v>
      </c>
      <c r="S551" s="7" t="str">
        <f>RIGHT(Table2[[#This Row],[Full Name2]],3)</f>
        <v>eal</v>
      </c>
      <c r="T551" s="7" t="str">
        <f>MID(Table2[[#This Row],[Full Name2]],3,3)</f>
        <v xml:space="preserve">rl </v>
      </c>
      <c r="U551" s="7" t="str">
        <f>CONCATENATE(Table2[[#This Row],[Full Name2]]," - ",Table2[[#This Row],[Department]])</f>
        <v>Carl Oneal - Women</v>
      </c>
      <c r="V551" s="7" t="str">
        <f>_xlfn.TEXTJOIN(",",TRUE,Table2[[#This Row],[LEFT]],Table2[[#This Row],[MID]],Table2[[#This Row],[RIGHT]])</f>
        <v>Car,rl ,eal</v>
      </c>
      <c r="W551" s="7" t="str">
        <f>UPPER(Table2[[#This Row],[MID]])</f>
        <v xml:space="preserve">RL </v>
      </c>
      <c r="X551" s="7" t="str">
        <f>LOWER(Table2[[#This Row],[Full Name2]])</f>
        <v>carl oneal</v>
      </c>
      <c r="Y551" s="7" t="str">
        <f>PROPER(Table2[[#This Row],[LOWER]])</f>
        <v>Carl Oneal</v>
      </c>
      <c r="Z551" s="7" t="str">
        <f>TRIM(Table2[[#This Row],[City]])</f>
        <v>Asyut</v>
      </c>
      <c r="AA551" s="8">
        <f>LEN(Table2[[#This Row],[PROPER]])</f>
        <v>10</v>
      </c>
      <c r="AB551" s="5">
        <f t="shared" ca="1" si="24"/>
        <v>45776</v>
      </c>
      <c r="AC551" s="5">
        <f t="shared" si="25"/>
        <v>45382</v>
      </c>
      <c r="AD551" s="25">
        <f t="shared" ca="1" si="26"/>
        <v>45776.278505671296</v>
      </c>
      <c r="AE551" s="26">
        <f>EOMONTH(Table2[[#This Row],[Date]],1)</f>
        <v>45412</v>
      </c>
      <c r="AF551" s="11">
        <f>DATEDIF(Table2[[#This Row],[Date]],Table2[[#This Row],[EOMONTH]], "d")</f>
        <v>30</v>
      </c>
      <c r="AH551">
        <v>31</v>
      </c>
      <c r="AI551">
        <v>3</v>
      </c>
      <c r="AJ551">
        <v>2024</v>
      </c>
    </row>
    <row r="552" spans="1:36" ht="33.75" customHeight="1" x14ac:dyDescent="0.3">
      <c r="A552" s="17" t="s">
        <v>1155</v>
      </c>
      <c r="B552" s="26">
        <v>45382</v>
      </c>
      <c r="C552" s="5" t="s">
        <v>1</v>
      </c>
      <c r="D552" s="6" t="s">
        <v>1156</v>
      </c>
      <c r="E552" s="7">
        <v>51</v>
      </c>
      <c r="F552" s="7" t="s">
        <v>43</v>
      </c>
      <c r="G552" s="7" t="s">
        <v>103</v>
      </c>
      <c r="H552" s="7" t="s">
        <v>100</v>
      </c>
      <c r="I552" s="7" t="str">
        <f>VLOOKUP(Table2[[#This Row],[Product]],Table4[#All],2,0)</f>
        <v>Formal Wear</v>
      </c>
      <c r="J552" s="7">
        <v>3</v>
      </c>
      <c r="K552" s="7">
        <v>305</v>
      </c>
      <c r="L552" s="7">
        <v>0.15</v>
      </c>
      <c r="M552" s="7" t="s">
        <v>33</v>
      </c>
      <c r="N552" s="8" t="s">
        <v>40</v>
      </c>
      <c r="O552" s="4" t="str">
        <f>HLOOKUP(Table2[[#This Row],[Product]],lookUp!$A$20:$K$21,2,0)</f>
        <v>Formal Wear</v>
      </c>
      <c r="P552" s="8" t="str">
        <f>_xlfn.XLOOKUP(Table2[[#This Row],[Product]],Table4[Product],Table4[Category])</f>
        <v>Formal Wear</v>
      </c>
      <c r="Q552" s="6" t="s">
        <v>1156</v>
      </c>
      <c r="R552" s="32" t="str">
        <f>LEFT(Table2[[#This Row],[Full Name2]], 3)</f>
        <v>Kat</v>
      </c>
      <c r="S552" s="7" t="str">
        <f>RIGHT(Table2[[#This Row],[Full Name2]],3)</f>
        <v>ill</v>
      </c>
      <c r="T552" s="7" t="str">
        <f>MID(Table2[[#This Row],[Full Name2]],3,3)</f>
        <v>the</v>
      </c>
      <c r="U552" s="7" t="str">
        <f>CONCATENATE(Table2[[#This Row],[Full Name2]]," - ",Table2[[#This Row],[Department]])</f>
        <v>Katherine Hill - Women</v>
      </c>
      <c r="V552" s="7" t="str">
        <f>_xlfn.TEXTJOIN(",",TRUE,Table2[[#This Row],[LEFT]],Table2[[#This Row],[MID]],Table2[[#This Row],[RIGHT]])</f>
        <v>Kat,the,ill</v>
      </c>
      <c r="W552" s="7" t="str">
        <f>UPPER(Table2[[#This Row],[MID]])</f>
        <v>THE</v>
      </c>
      <c r="X552" s="7" t="str">
        <f>LOWER(Table2[[#This Row],[Full Name2]])</f>
        <v>katherine hill</v>
      </c>
      <c r="Y552" s="7" t="str">
        <f>PROPER(Table2[[#This Row],[LOWER]])</f>
        <v>Katherine Hill</v>
      </c>
      <c r="Z552" s="7" t="str">
        <f>TRIM(Table2[[#This Row],[City]])</f>
        <v>Sharm El-Sheikh</v>
      </c>
      <c r="AA552" s="8">
        <f>LEN(Table2[[#This Row],[PROPER]])</f>
        <v>14</v>
      </c>
      <c r="AB552" s="5">
        <f t="shared" ca="1" si="24"/>
        <v>45776</v>
      </c>
      <c r="AC552" s="5">
        <f t="shared" si="25"/>
        <v>45382</v>
      </c>
      <c r="AD552" s="25">
        <f t="shared" ca="1" si="26"/>
        <v>45776.278505671296</v>
      </c>
      <c r="AE552" s="26">
        <f>EOMONTH(Table2[[#This Row],[Date]],1)</f>
        <v>45412</v>
      </c>
      <c r="AF552" s="11">
        <f>DATEDIF(Table2[[#This Row],[Date]],Table2[[#This Row],[EOMONTH]], "d")</f>
        <v>30</v>
      </c>
      <c r="AH552">
        <v>31</v>
      </c>
      <c r="AI552">
        <v>3</v>
      </c>
      <c r="AJ552">
        <v>2024</v>
      </c>
    </row>
    <row r="553" spans="1:36" ht="33.75" customHeight="1" x14ac:dyDescent="0.3">
      <c r="A553" s="17" t="s">
        <v>1157</v>
      </c>
      <c r="B553" s="26">
        <v>45500</v>
      </c>
      <c r="C553" s="5" t="s">
        <v>5</v>
      </c>
      <c r="D553" s="6" t="s">
        <v>1158</v>
      </c>
      <c r="E553" s="7">
        <v>44</v>
      </c>
      <c r="F553" s="7" t="s">
        <v>29</v>
      </c>
      <c r="G553" s="7" t="s">
        <v>64</v>
      </c>
      <c r="H553" s="7" t="s">
        <v>45</v>
      </c>
      <c r="I553" s="7" t="str">
        <f>VLOOKUP(Table2[[#This Row],[Product]],Table4[#All],2,0)</f>
        <v>Sportswear</v>
      </c>
      <c r="J553" s="7">
        <v>4</v>
      </c>
      <c r="K553" s="7">
        <v>1173</v>
      </c>
      <c r="L553" s="7">
        <v>0.1</v>
      </c>
      <c r="M553" s="7" t="s">
        <v>57</v>
      </c>
      <c r="N553" s="8" t="s">
        <v>48</v>
      </c>
      <c r="O553" s="4" t="str">
        <f>HLOOKUP(Table2[[#This Row],[Product]],lookUp!$A$20:$K$21,2,0)</f>
        <v>Sportswear</v>
      </c>
      <c r="P553" s="8" t="str">
        <f>_xlfn.XLOOKUP(Table2[[#This Row],[Product]],Table4[Product],Table4[Category])</f>
        <v>Sportswear</v>
      </c>
      <c r="Q553" s="6" t="s">
        <v>1158</v>
      </c>
      <c r="R553" s="32" t="str">
        <f>LEFT(Table2[[#This Row],[Full Name2]], 3)</f>
        <v>Cas</v>
      </c>
      <c r="S553" s="7" t="str">
        <f>RIGHT(Table2[[#This Row],[Full Name2]],3)</f>
        <v>yes</v>
      </c>
      <c r="T553" s="7" t="str">
        <f>MID(Table2[[#This Row],[Full Name2]],3,3)</f>
        <v>ssi</v>
      </c>
      <c r="U553" s="7" t="str">
        <f>CONCATENATE(Table2[[#This Row],[Full Name2]]," - ",Table2[[#This Row],[Department]])</f>
        <v>Cassie Reyes - Kids</v>
      </c>
      <c r="V553" s="7" t="str">
        <f>_xlfn.TEXTJOIN(",",TRUE,Table2[[#This Row],[LEFT]],Table2[[#This Row],[MID]],Table2[[#This Row],[RIGHT]])</f>
        <v>Cas,ssi,yes</v>
      </c>
      <c r="W553" s="7" t="str">
        <f>UPPER(Table2[[#This Row],[MID]])</f>
        <v>SSI</v>
      </c>
      <c r="X553" s="7" t="str">
        <f>LOWER(Table2[[#This Row],[Full Name2]])</f>
        <v>cassie reyes</v>
      </c>
      <c r="Y553" s="7" t="str">
        <f>PROPER(Table2[[#This Row],[LOWER]])</f>
        <v>Cassie Reyes</v>
      </c>
      <c r="Z553" s="7" t="str">
        <f>TRIM(Table2[[#This Row],[City]])</f>
        <v>Cairo</v>
      </c>
      <c r="AA553" s="8">
        <f>LEN(Table2[[#This Row],[PROPER]])</f>
        <v>12</v>
      </c>
      <c r="AB553" s="5">
        <f t="shared" ca="1" si="24"/>
        <v>45776</v>
      </c>
      <c r="AC553" s="5">
        <f t="shared" si="25"/>
        <v>45500</v>
      </c>
      <c r="AD553" s="25">
        <f t="shared" ca="1" si="26"/>
        <v>45776.278505671296</v>
      </c>
      <c r="AE553" s="26">
        <f>EOMONTH(Table2[[#This Row],[Date]],1)</f>
        <v>45535</v>
      </c>
      <c r="AF553" s="11">
        <f>DATEDIF(Table2[[#This Row],[Date]],Table2[[#This Row],[EOMONTH]], "d")</f>
        <v>35</v>
      </c>
      <c r="AH553">
        <v>27</v>
      </c>
      <c r="AI553">
        <v>7</v>
      </c>
      <c r="AJ553">
        <v>2024</v>
      </c>
    </row>
    <row r="554" spans="1:36" ht="33.75" customHeight="1" x14ac:dyDescent="0.3">
      <c r="A554" s="17" t="s">
        <v>1159</v>
      </c>
      <c r="B554" s="26">
        <v>45528</v>
      </c>
      <c r="C554" s="5" t="s">
        <v>5</v>
      </c>
      <c r="D554" s="6" t="s">
        <v>1160</v>
      </c>
      <c r="E554" s="7">
        <v>25</v>
      </c>
      <c r="F554" s="7" t="s">
        <v>29</v>
      </c>
      <c r="G554" s="7" t="s">
        <v>103</v>
      </c>
      <c r="H554" s="7" t="s">
        <v>55</v>
      </c>
      <c r="I554" s="7" t="str">
        <f>VLOOKUP(Table2[[#This Row],[Product]],Table4[#All],2,0)</f>
        <v>Summer Wear</v>
      </c>
      <c r="J554" s="7">
        <v>1</v>
      </c>
      <c r="K554" s="7">
        <v>990</v>
      </c>
      <c r="L554" s="7">
        <v>0.15</v>
      </c>
      <c r="M554" s="7" t="s">
        <v>33</v>
      </c>
      <c r="N554" s="8" t="s">
        <v>34</v>
      </c>
      <c r="O554" s="4" t="str">
        <f>HLOOKUP(Table2[[#This Row],[Product]],lookUp!$A$20:$K$21,2,0)</f>
        <v>Summer Wear</v>
      </c>
      <c r="P554" s="8" t="str">
        <f>_xlfn.XLOOKUP(Table2[[#This Row],[Product]],Table4[Product],Table4[Category])</f>
        <v>Summer Wear</v>
      </c>
      <c r="Q554" s="6" t="s">
        <v>1160</v>
      </c>
      <c r="R554" s="32" t="str">
        <f>LEFT(Table2[[#This Row],[Full Name2]], 3)</f>
        <v>Eve</v>
      </c>
      <c r="S554" s="7" t="str">
        <f>RIGHT(Table2[[#This Row],[Full Name2]],3)</f>
        <v>ray</v>
      </c>
      <c r="T554" s="7" t="str">
        <f>MID(Table2[[#This Row],[Full Name2]],3,3)</f>
        <v>ely</v>
      </c>
      <c r="U554" s="7" t="str">
        <f>CONCATENATE(Table2[[#This Row],[Full Name2]]," - ",Table2[[#This Row],[Department]])</f>
        <v>Evelyn Bray - Men</v>
      </c>
      <c r="V554" s="7" t="str">
        <f>_xlfn.TEXTJOIN(",",TRUE,Table2[[#This Row],[LEFT]],Table2[[#This Row],[MID]],Table2[[#This Row],[RIGHT]])</f>
        <v>Eve,ely,ray</v>
      </c>
      <c r="W554" s="7" t="str">
        <f>UPPER(Table2[[#This Row],[MID]])</f>
        <v>ELY</v>
      </c>
      <c r="X554" s="7" t="str">
        <f>LOWER(Table2[[#This Row],[Full Name2]])</f>
        <v>evelyn bray</v>
      </c>
      <c r="Y554" s="7" t="str">
        <f>PROPER(Table2[[#This Row],[LOWER]])</f>
        <v>Evelyn Bray</v>
      </c>
      <c r="Z554" s="7" t="str">
        <f>TRIM(Table2[[#This Row],[City]])</f>
        <v>Sharm El-Sheikh</v>
      </c>
      <c r="AA554" s="8">
        <f>LEN(Table2[[#This Row],[PROPER]])</f>
        <v>11</v>
      </c>
      <c r="AB554" s="5">
        <f t="shared" ca="1" si="24"/>
        <v>45776</v>
      </c>
      <c r="AC554" s="5">
        <f t="shared" si="25"/>
        <v>45528</v>
      </c>
      <c r="AD554" s="25">
        <f t="shared" ca="1" si="26"/>
        <v>45776.278505671296</v>
      </c>
      <c r="AE554" s="26">
        <f>EOMONTH(Table2[[#This Row],[Date]],1)</f>
        <v>45565</v>
      </c>
      <c r="AF554" s="11">
        <f>DATEDIF(Table2[[#This Row],[Date]],Table2[[#This Row],[EOMONTH]], "d")</f>
        <v>37</v>
      </c>
      <c r="AH554">
        <v>24</v>
      </c>
      <c r="AI554">
        <v>8</v>
      </c>
      <c r="AJ554">
        <v>2024</v>
      </c>
    </row>
    <row r="555" spans="1:36" ht="33.75" customHeight="1" x14ac:dyDescent="0.3">
      <c r="A555" s="17" t="s">
        <v>1161</v>
      </c>
      <c r="B555" s="26">
        <v>45682</v>
      </c>
      <c r="C555" s="5" t="s">
        <v>5</v>
      </c>
      <c r="D555" s="6" t="s">
        <v>1162</v>
      </c>
      <c r="E555" s="7">
        <v>50</v>
      </c>
      <c r="F555" s="7" t="s">
        <v>29</v>
      </c>
      <c r="G555" s="7" t="s">
        <v>37</v>
      </c>
      <c r="H555" s="7" t="s">
        <v>100</v>
      </c>
      <c r="I555" s="7" t="str">
        <f>VLOOKUP(Table2[[#This Row],[Product]],Table4[#All],2,0)</f>
        <v>Formal Wear</v>
      </c>
      <c r="J555" s="7">
        <v>3</v>
      </c>
      <c r="K555" s="7">
        <v>881</v>
      </c>
      <c r="L555" s="7">
        <v>0</v>
      </c>
      <c r="M555" s="7" t="s">
        <v>47</v>
      </c>
      <c r="N555" s="8" t="s">
        <v>34</v>
      </c>
      <c r="O555" s="4" t="str">
        <f>HLOOKUP(Table2[[#This Row],[Product]],lookUp!$A$20:$K$21,2,0)</f>
        <v>Formal Wear</v>
      </c>
      <c r="P555" s="8" t="str">
        <f>_xlfn.XLOOKUP(Table2[[#This Row],[Product]],Table4[Product],Table4[Category])</f>
        <v>Formal Wear</v>
      </c>
      <c r="Q555" s="6" t="s">
        <v>1162</v>
      </c>
      <c r="R555" s="32" t="str">
        <f>LEFT(Table2[[#This Row],[Full Name2]], 3)</f>
        <v>Rob</v>
      </c>
      <c r="S555" s="7" t="str">
        <f>RIGHT(Table2[[#This Row],[Full Name2]],3)</f>
        <v>all</v>
      </c>
      <c r="T555" s="7" t="str">
        <f>MID(Table2[[#This Row],[Full Name2]],3,3)</f>
        <v>ber</v>
      </c>
      <c r="U555" s="7" t="str">
        <f>CONCATENATE(Table2[[#This Row],[Full Name2]]," - ",Table2[[#This Row],[Department]])</f>
        <v>Robert Hall - Men</v>
      </c>
      <c r="V555" s="7" t="str">
        <f>_xlfn.TEXTJOIN(",",TRUE,Table2[[#This Row],[LEFT]],Table2[[#This Row],[MID]],Table2[[#This Row],[RIGHT]])</f>
        <v>Rob,ber,all</v>
      </c>
      <c r="W555" s="7" t="str">
        <f>UPPER(Table2[[#This Row],[MID]])</f>
        <v>BER</v>
      </c>
      <c r="X555" s="7" t="str">
        <f>LOWER(Table2[[#This Row],[Full Name2]])</f>
        <v>robert hall</v>
      </c>
      <c r="Y555" s="7" t="str">
        <f>PROPER(Table2[[#This Row],[LOWER]])</f>
        <v>Robert Hall</v>
      </c>
      <c r="Z555" s="7" t="str">
        <f>TRIM(Table2[[#This Row],[City]])</f>
        <v>Hurghada</v>
      </c>
      <c r="AA555" s="8">
        <f>LEN(Table2[[#This Row],[PROPER]])</f>
        <v>11</v>
      </c>
      <c r="AB555" s="5">
        <f t="shared" ca="1" si="24"/>
        <v>45776</v>
      </c>
      <c r="AC555" s="5">
        <f t="shared" si="25"/>
        <v>45682</v>
      </c>
      <c r="AD555" s="25">
        <f t="shared" ca="1" si="26"/>
        <v>45776.278505671296</v>
      </c>
      <c r="AE555" s="26">
        <f>EOMONTH(Table2[[#This Row],[Date]],1)</f>
        <v>45716</v>
      </c>
      <c r="AF555" s="11">
        <f>DATEDIF(Table2[[#This Row],[Date]],Table2[[#This Row],[EOMONTH]], "d")</f>
        <v>34</v>
      </c>
      <c r="AH555">
        <v>25</v>
      </c>
      <c r="AI555">
        <v>1</v>
      </c>
      <c r="AJ555">
        <v>2025</v>
      </c>
    </row>
    <row r="556" spans="1:36" ht="33.75" customHeight="1" x14ac:dyDescent="0.3">
      <c r="A556" s="17" t="s">
        <v>1163</v>
      </c>
      <c r="B556" s="26">
        <v>45450</v>
      </c>
      <c r="C556" s="5" t="s">
        <v>0</v>
      </c>
      <c r="D556" s="6" t="s">
        <v>1164</v>
      </c>
      <c r="E556" s="7">
        <v>46</v>
      </c>
      <c r="F556" s="7" t="s">
        <v>43</v>
      </c>
      <c r="G556" s="7" t="s">
        <v>60</v>
      </c>
      <c r="H556" s="7" t="s">
        <v>100</v>
      </c>
      <c r="I556" s="7" t="str">
        <f>VLOOKUP(Table2[[#This Row],[Product]],Table4[#All],2,0)</f>
        <v>Formal Wear</v>
      </c>
      <c r="J556" s="7">
        <v>2</v>
      </c>
      <c r="K556" s="7">
        <v>513</v>
      </c>
      <c r="L556" s="7">
        <v>0.05</v>
      </c>
      <c r="M556" s="7" t="s">
        <v>57</v>
      </c>
      <c r="N556" s="8" t="s">
        <v>48</v>
      </c>
      <c r="O556" s="4" t="str">
        <f>HLOOKUP(Table2[[#This Row],[Product]],lookUp!$A$20:$K$21,2,0)</f>
        <v>Formal Wear</v>
      </c>
      <c r="P556" s="8" t="str">
        <f>_xlfn.XLOOKUP(Table2[[#This Row],[Product]],Table4[Product],Table4[Category])</f>
        <v>Formal Wear</v>
      </c>
      <c r="Q556" s="6" t="s">
        <v>1164</v>
      </c>
      <c r="R556" s="32" t="str">
        <f>LEFT(Table2[[#This Row],[Full Name2]], 3)</f>
        <v>Ang</v>
      </c>
      <c r="S556" s="7" t="str">
        <f>RIGHT(Table2[[#This Row],[Full Name2]],3)</f>
        <v>ton</v>
      </c>
      <c r="T556" s="7" t="str">
        <f>MID(Table2[[#This Row],[Full Name2]],3,3)</f>
        <v>gel</v>
      </c>
      <c r="U556" s="7" t="str">
        <f>CONCATENATE(Table2[[#This Row],[Full Name2]]," - ",Table2[[#This Row],[Department]])</f>
        <v>Angela Newton - Kids</v>
      </c>
      <c r="V556" s="7" t="str">
        <f>_xlfn.TEXTJOIN(",",TRUE,Table2[[#This Row],[LEFT]],Table2[[#This Row],[MID]],Table2[[#This Row],[RIGHT]])</f>
        <v>Ang,gel,ton</v>
      </c>
      <c r="W556" s="7" t="str">
        <f>UPPER(Table2[[#This Row],[MID]])</f>
        <v>GEL</v>
      </c>
      <c r="X556" s="7" t="str">
        <f>LOWER(Table2[[#This Row],[Full Name2]])</f>
        <v>angela newton</v>
      </c>
      <c r="Y556" s="7" t="str">
        <f>PROPER(Table2[[#This Row],[LOWER]])</f>
        <v>Angela Newton</v>
      </c>
      <c r="Z556" s="7" t="str">
        <f>TRIM(Table2[[#This Row],[City]])</f>
        <v>Port Said</v>
      </c>
      <c r="AA556" s="8">
        <f>LEN(Table2[[#This Row],[PROPER]])</f>
        <v>13</v>
      </c>
      <c r="AB556" s="5">
        <f t="shared" ca="1" si="24"/>
        <v>45776</v>
      </c>
      <c r="AC556" s="5">
        <f t="shared" si="25"/>
        <v>45450</v>
      </c>
      <c r="AD556" s="25">
        <f t="shared" ca="1" si="26"/>
        <v>45776.278505671296</v>
      </c>
      <c r="AE556" s="26">
        <f>EOMONTH(Table2[[#This Row],[Date]],1)</f>
        <v>45504</v>
      </c>
      <c r="AF556" s="11">
        <f>DATEDIF(Table2[[#This Row],[Date]],Table2[[#This Row],[EOMONTH]], "d")</f>
        <v>54</v>
      </c>
      <c r="AH556">
        <v>7</v>
      </c>
      <c r="AI556">
        <v>6</v>
      </c>
      <c r="AJ556">
        <v>2024</v>
      </c>
    </row>
    <row r="557" spans="1:36" ht="33.75" customHeight="1" x14ac:dyDescent="0.3">
      <c r="A557" s="17" t="s">
        <v>1165</v>
      </c>
      <c r="B557" s="26">
        <v>45502</v>
      </c>
      <c r="C557" s="5" t="s">
        <v>4</v>
      </c>
      <c r="D557" s="6" t="s">
        <v>1166</v>
      </c>
      <c r="E557" s="7">
        <v>19</v>
      </c>
      <c r="F557" s="7" t="s">
        <v>43</v>
      </c>
      <c r="G557" s="7" t="s">
        <v>37</v>
      </c>
      <c r="H557" s="7" t="s">
        <v>74</v>
      </c>
      <c r="I557" s="7" t="str">
        <f>VLOOKUP(Table2[[#This Row],[Product]],Table4[#All],2,0)</f>
        <v>Formal Wear</v>
      </c>
      <c r="J557" s="7">
        <v>5</v>
      </c>
      <c r="K557" s="7">
        <v>328</v>
      </c>
      <c r="L557" s="7">
        <v>0</v>
      </c>
      <c r="M557" s="7" t="s">
        <v>57</v>
      </c>
      <c r="N557" s="8" t="s">
        <v>40</v>
      </c>
      <c r="O557" s="4" t="str">
        <f>HLOOKUP(Table2[[#This Row],[Product]],lookUp!$A$20:$K$21,2,0)</f>
        <v>Formal Wear</v>
      </c>
      <c r="P557" s="8" t="str">
        <f>_xlfn.XLOOKUP(Table2[[#This Row],[Product]],Table4[Product],Table4[Category])</f>
        <v>Formal Wear</v>
      </c>
      <c r="Q557" s="6" t="s">
        <v>1166</v>
      </c>
      <c r="R557" s="32" t="str">
        <f>LEFT(Table2[[#This Row],[Full Name2]], 3)</f>
        <v>Kim</v>
      </c>
      <c r="S557" s="7" t="str">
        <f>RIGHT(Table2[[#This Row],[Full Name2]],3)</f>
        <v>own</v>
      </c>
      <c r="T557" s="7" t="str">
        <f>MID(Table2[[#This Row],[Full Name2]],3,3)</f>
        <v>mbe</v>
      </c>
      <c r="U557" s="7" t="str">
        <f>CONCATENATE(Table2[[#This Row],[Full Name2]]," - ",Table2[[#This Row],[Department]])</f>
        <v>Kimberly Brown - Women</v>
      </c>
      <c r="V557" s="7" t="str">
        <f>_xlfn.TEXTJOIN(",",TRUE,Table2[[#This Row],[LEFT]],Table2[[#This Row],[MID]],Table2[[#This Row],[RIGHT]])</f>
        <v>Kim,mbe,own</v>
      </c>
      <c r="W557" s="7" t="str">
        <f>UPPER(Table2[[#This Row],[MID]])</f>
        <v>MBE</v>
      </c>
      <c r="X557" s="7" t="str">
        <f>LOWER(Table2[[#This Row],[Full Name2]])</f>
        <v>kimberly brown</v>
      </c>
      <c r="Y557" s="7" t="str">
        <f>PROPER(Table2[[#This Row],[LOWER]])</f>
        <v>Kimberly Brown</v>
      </c>
      <c r="Z557" s="7" t="str">
        <f>TRIM(Table2[[#This Row],[City]])</f>
        <v>Hurghada</v>
      </c>
      <c r="AA557" s="8">
        <f>LEN(Table2[[#This Row],[PROPER]])</f>
        <v>14</v>
      </c>
      <c r="AB557" s="5">
        <f t="shared" ca="1" si="24"/>
        <v>45776</v>
      </c>
      <c r="AC557" s="5">
        <f t="shared" si="25"/>
        <v>45502</v>
      </c>
      <c r="AD557" s="25">
        <f t="shared" ca="1" si="26"/>
        <v>45776.278505671296</v>
      </c>
      <c r="AE557" s="26">
        <f>EOMONTH(Table2[[#This Row],[Date]],1)</f>
        <v>45535</v>
      </c>
      <c r="AF557" s="11">
        <f>DATEDIF(Table2[[#This Row],[Date]],Table2[[#This Row],[EOMONTH]], "d")</f>
        <v>33</v>
      </c>
      <c r="AH557">
        <v>29</v>
      </c>
      <c r="AI557">
        <v>7</v>
      </c>
      <c r="AJ557">
        <v>2024</v>
      </c>
    </row>
    <row r="558" spans="1:36" ht="33.75" customHeight="1" x14ac:dyDescent="0.3">
      <c r="A558" s="17" t="s">
        <v>1167</v>
      </c>
      <c r="B558" s="26">
        <v>45594</v>
      </c>
      <c r="C558" s="5" t="s">
        <v>2</v>
      </c>
      <c r="D558" s="6" t="s">
        <v>1168</v>
      </c>
      <c r="E558" s="7">
        <v>43</v>
      </c>
      <c r="F558" s="7" t="s">
        <v>43</v>
      </c>
      <c r="G558" s="7" t="s">
        <v>106</v>
      </c>
      <c r="H558" s="7" t="s">
        <v>61</v>
      </c>
      <c r="I558" s="7" t="str">
        <f>VLOOKUP(Table2[[#This Row],[Product]],Table4[#All],2,0)</f>
        <v>Casual Wear</v>
      </c>
      <c r="J558" s="7">
        <v>1</v>
      </c>
      <c r="K558" s="7">
        <v>1190</v>
      </c>
      <c r="L558" s="7">
        <v>0.15</v>
      </c>
      <c r="M558" s="7" t="s">
        <v>47</v>
      </c>
      <c r="N558" s="8" t="s">
        <v>40</v>
      </c>
      <c r="O558" s="4" t="str">
        <f>HLOOKUP(Table2[[#This Row],[Product]],lookUp!$A$20:$K$21,2,0)</f>
        <v>Casual Wear</v>
      </c>
      <c r="P558" s="8" t="str">
        <f>_xlfn.XLOOKUP(Table2[[#This Row],[Product]],Table4[Product],Table4[Category])</f>
        <v>Casual Wear</v>
      </c>
      <c r="Q558" s="6" t="s">
        <v>1168</v>
      </c>
      <c r="R558" s="32" t="str">
        <f>LEFT(Table2[[#This Row],[Full Name2]], 3)</f>
        <v>Ela</v>
      </c>
      <c r="S558" s="7" t="str">
        <f>RIGHT(Table2[[#This Row],[Full Name2]],3)</f>
        <v>own</v>
      </c>
      <c r="T558" s="7" t="str">
        <f>MID(Table2[[#This Row],[Full Name2]],3,3)</f>
        <v>ain</v>
      </c>
      <c r="U558" s="7" t="str">
        <f>CONCATENATE(Table2[[#This Row],[Full Name2]]," - ",Table2[[#This Row],[Department]])</f>
        <v>Elaine Brown - Women</v>
      </c>
      <c r="V558" s="7" t="str">
        <f>_xlfn.TEXTJOIN(",",TRUE,Table2[[#This Row],[LEFT]],Table2[[#This Row],[MID]],Table2[[#This Row],[RIGHT]])</f>
        <v>Ela,ain,own</v>
      </c>
      <c r="W558" s="7" t="str">
        <f>UPPER(Table2[[#This Row],[MID]])</f>
        <v>AIN</v>
      </c>
      <c r="X558" s="7" t="str">
        <f>LOWER(Table2[[#This Row],[Full Name2]])</f>
        <v>elaine brown</v>
      </c>
      <c r="Y558" s="7" t="str">
        <f>PROPER(Table2[[#This Row],[LOWER]])</f>
        <v>Elaine Brown</v>
      </c>
      <c r="Z558" s="7" t="str">
        <f>TRIM(Table2[[#This Row],[City]])</f>
        <v>Giza</v>
      </c>
      <c r="AA558" s="8">
        <f>LEN(Table2[[#This Row],[PROPER]])</f>
        <v>12</v>
      </c>
      <c r="AB558" s="5">
        <f t="shared" ca="1" si="24"/>
        <v>45776</v>
      </c>
      <c r="AC558" s="5">
        <f t="shared" si="25"/>
        <v>45594</v>
      </c>
      <c r="AD558" s="25">
        <f t="shared" ca="1" si="26"/>
        <v>45776.278505671296</v>
      </c>
      <c r="AE558" s="26">
        <f>EOMONTH(Table2[[#This Row],[Date]],1)</f>
        <v>45626</v>
      </c>
      <c r="AF558" s="11">
        <f>DATEDIF(Table2[[#This Row],[Date]],Table2[[#This Row],[EOMONTH]], "d")</f>
        <v>32</v>
      </c>
      <c r="AH558">
        <v>29</v>
      </c>
      <c r="AI558">
        <v>10</v>
      </c>
      <c r="AJ558">
        <v>2024</v>
      </c>
    </row>
    <row r="559" spans="1:36" ht="33.75" customHeight="1" x14ac:dyDescent="0.3">
      <c r="A559" s="17" t="s">
        <v>1169</v>
      </c>
      <c r="B559" s="26">
        <v>45651</v>
      </c>
      <c r="C559" s="5" t="s">
        <v>3</v>
      </c>
      <c r="D559" s="6" t="s">
        <v>1170</v>
      </c>
      <c r="E559" s="7">
        <v>38</v>
      </c>
      <c r="F559" s="7" t="s">
        <v>29</v>
      </c>
      <c r="G559" s="7" t="s">
        <v>37</v>
      </c>
      <c r="H559" s="7" t="s">
        <v>65</v>
      </c>
      <c r="I559" s="7" t="str">
        <f>VLOOKUP(Table2[[#This Row],[Product]],Table4[#All],2,0)</f>
        <v>Sportswear</v>
      </c>
      <c r="J559" s="7">
        <v>2</v>
      </c>
      <c r="K559" s="7">
        <v>415</v>
      </c>
      <c r="L559" s="7">
        <v>0.05</v>
      </c>
      <c r="M559" s="7" t="s">
        <v>57</v>
      </c>
      <c r="N559" s="8" t="s">
        <v>48</v>
      </c>
      <c r="O559" s="4" t="str">
        <f>HLOOKUP(Table2[[#This Row],[Product]],lookUp!$A$20:$K$21,2,0)</f>
        <v>Sportswear</v>
      </c>
      <c r="P559" s="8" t="str">
        <f>_xlfn.XLOOKUP(Table2[[#This Row],[Product]],Table4[Product],Table4[Category])</f>
        <v>Sportswear</v>
      </c>
      <c r="Q559" s="6" t="s">
        <v>1170</v>
      </c>
      <c r="R559" s="32" t="str">
        <f>LEFT(Table2[[#This Row],[Full Name2]], 3)</f>
        <v>Pat</v>
      </c>
      <c r="S559" s="7" t="str">
        <f>RIGHT(Table2[[#This Row],[Full Name2]],3)</f>
        <v>ard</v>
      </c>
      <c r="T559" s="7" t="str">
        <f>MID(Table2[[#This Row],[Full Name2]],3,3)</f>
        <v>tri</v>
      </c>
      <c r="U559" s="7" t="str">
        <f>CONCATENATE(Table2[[#This Row],[Full Name2]]," - ",Table2[[#This Row],[Department]])</f>
        <v>Patricia Pollard - Kids</v>
      </c>
      <c r="V559" s="7" t="str">
        <f>_xlfn.TEXTJOIN(",",TRUE,Table2[[#This Row],[LEFT]],Table2[[#This Row],[MID]],Table2[[#This Row],[RIGHT]])</f>
        <v>Pat,tri,ard</v>
      </c>
      <c r="W559" s="7" t="str">
        <f>UPPER(Table2[[#This Row],[MID]])</f>
        <v>TRI</v>
      </c>
      <c r="X559" s="7" t="str">
        <f>LOWER(Table2[[#This Row],[Full Name2]])</f>
        <v>patricia pollard</v>
      </c>
      <c r="Y559" s="7" t="str">
        <f>PROPER(Table2[[#This Row],[LOWER]])</f>
        <v>Patricia Pollard</v>
      </c>
      <c r="Z559" s="7" t="str">
        <f>TRIM(Table2[[#This Row],[City]])</f>
        <v>Hurghada</v>
      </c>
      <c r="AA559" s="8">
        <f>LEN(Table2[[#This Row],[PROPER]])</f>
        <v>16</v>
      </c>
      <c r="AB559" s="5">
        <f t="shared" ca="1" si="24"/>
        <v>45776</v>
      </c>
      <c r="AC559" s="5">
        <f t="shared" si="25"/>
        <v>45651</v>
      </c>
      <c r="AD559" s="25">
        <f t="shared" ca="1" si="26"/>
        <v>45776.278505671296</v>
      </c>
      <c r="AE559" s="26">
        <f>EOMONTH(Table2[[#This Row],[Date]],1)</f>
        <v>45688</v>
      </c>
      <c r="AF559" s="11">
        <f>DATEDIF(Table2[[#This Row],[Date]],Table2[[#This Row],[EOMONTH]], "d")</f>
        <v>37</v>
      </c>
      <c r="AH559">
        <v>25</v>
      </c>
      <c r="AI559">
        <v>12</v>
      </c>
      <c r="AJ559">
        <v>2024</v>
      </c>
    </row>
    <row r="560" spans="1:36" ht="33.75" customHeight="1" x14ac:dyDescent="0.3">
      <c r="A560" s="17" t="s">
        <v>1171</v>
      </c>
      <c r="B560" s="26">
        <v>45415</v>
      </c>
      <c r="C560" s="5" t="s">
        <v>0</v>
      </c>
      <c r="D560" s="6" t="s">
        <v>1172</v>
      </c>
      <c r="E560" s="7">
        <v>31</v>
      </c>
      <c r="F560" s="7" t="s">
        <v>43</v>
      </c>
      <c r="G560" s="7" t="s">
        <v>70</v>
      </c>
      <c r="H560" s="7" t="s">
        <v>61</v>
      </c>
      <c r="I560" s="7" t="str">
        <f>VLOOKUP(Table2[[#This Row],[Product]],Table4[#All],2,0)</f>
        <v>Casual Wear</v>
      </c>
      <c r="J560" s="7">
        <v>3</v>
      </c>
      <c r="K560" s="7">
        <v>437</v>
      </c>
      <c r="L560" s="7">
        <v>0.15</v>
      </c>
      <c r="M560" s="7" t="s">
        <v>57</v>
      </c>
      <c r="N560" s="8" t="s">
        <v>40</v>
      </c>
      <c r="O560" s="4" t="str">
        <f>HLOOKUP(Table2[[#This Row],[Product]],lookUp!$A$20:$K$21,2,0)</f>
        <v>Casual Wear</v>
      </c>
      <c r="P560" s="8" t="str">
        <f>_xlfn.XLOOKUP(Table2[[#This Row],[Product]],Table4[Product],Table4[Category])</f>
        <v>Casual Wear</v>
      </c>
      <c r="Q560" s="6" t="s">
        <v>1172</v>
      </c>
      <c r="R560" s="32" t="str">
        <f>LEFT(Table2[[#This Row],[Full Name2]], 3)</f>
        <v>Joh</v>
      </c>
      <c r="S560" s="7" t="str">
        <f>RIGHT(Table2[[#This Row],[Full Name2]],3)</f>
        <v>man</v>
      </c>
      <c r="T560" s="7" t="str">
        <f>MID(Table2[[#This Row],[Full Name2]],3,3)</f>
        <v xml:space="preserve">hn </v>
      </c>
      <c r="U560" s="7" t="str">
        <f>CONCATENATE(Table2[[#This Row],[Full Name2]]," - ",Table2[[#This Row],[Department]])</f>
        <v>John Norman - Women</v>
      </c>
      <c r="V560" s="7" t="str">
        <f>_xlfn.TEXTJOIN(",",TRUE,Table2[[#This Row],[LEFT]],Table2[[#This Row],[MID]],Table2[[#This Row],[RIGHT]])</f>
        <v>Joh,hn ,man</v>
      </c>
      <c r="W560" s="7" t="str">
        <f>UPPER(Table2[[#This Row],[MID]])</f>
        <v xml:space="preserve">HN </v>
      </c>
      <c r="X560" s="7" t="str">
        <f>LOWER(Table2[[#This Row],[Full Name2]])</f>
        <v>john norman</v>
      </c>
      <c r="Y560" s="7" t="str">
        <f>PROPER(Table2[[#This Row],[LOWER]])</f>
        <v>John Norman</v>
      </c>
      <c r="Z560" s="7" t="str">
        <f>TRIM(Table2[[#This Row],[City]])</f>
        <v>Luxor</v>
      </c>
      <c r="AA560" s="8">
        <f>LEN(Table2[[#This Row],[PROPER]])</f>
        <v>11</v>
      </c>
      <c r="AB560" s="5">
        <f t="shared" ca="1" si="24"/>
        <v>45776</v>
      </c>
      <c r="AC560" s="5">
        <f t="shared" si="25"/>
        <v>45415</v>
      </c>
      <c r="AD560" s="25">
        <f t="shared" ca="1" si="26"/>
        <v>45776.278505671296</v>
      </c>
      <c r="AE560" s="26">
        <f>EOMONTH(Table2[[#This Row],[Date]],1)</f>
        <v>45473</v>
      </c>
      <c r="AF560" s="11">
        <f>DATEDIF(Table2[[#This Row],[Date]],Table2[[#This Row],[EOMONTH]], "d")</f>
        <v>58</v>
      </c>
      <c r="AH560">
        <v>3</v>
      </c>
      <c r="AI560">
        <v>5</v>
      </c>
      <c r="AJ560">
        <v>2024</v>
      </c>
    </row>
    <row r="561" spans="1:36" ht="33.75" customHeight="1" x14ac:dyDescent="0.3">
      <c r="A561" s="17" t="s">
        <v>1173</v>
      </c>
      <c r="B561" s="26">
        <v>45549</v>
      </c>
      <c r="C561" s="5" t="s">
        <v>5</v>
      </c>
      <c r="D561" s="6" t="s">
        <v>1174</v>
      </c>
      <c r="E561" s="7">
        <v>18</v>
      </c>
      <c r="F561" s="7" t="s">
        <v>29</v>
      </c>
      <c r="G561" s="7" t="s">
        <v>60</v>
      </c>
      <c r="H561" s="7" t="s">
        <v>84</v>
      </c>
      <c r="I561" s="7" t="str">
        <f>VLOOKUP(Table2[[#This Row],[Product]],Table4[#All],2,0)</f>
        <v>Fashion Accessories</v>
      </c>
      <c r="J561" s="7">
        <v>2</v>
      </c>
      <c r="K561" s="7">
        <v>1184</v>
      </c>
      <c r="L561" s="7">
        <v>0.1</v>
      </c>
      <c r="M561" s="7" t="s">
        <v>57</v>
      </c>
      <c r="N561" s="8" t="s">
        <v>48</v>
      </c>
      <c r="O561" s="4" t="str">
        <f>HLOOKUP(Table2[[#This Row],[Product]],lookUp!$A$20:$K$21,2,0)</f>
        <v>Fashion Accessories</v>
      </c>
      <c r="P561" s="8" t="str">
        <f>_xlfn.XLOOKUP(Table2[[#This Row],[Product]],Table4[Product],Table4[Category])</f>
        <v>Fashion Accessories</v>
      </c>
      <c r="Q561" s="6" t="s">
        <v>1174</v>
      </c>
      <c r="R561" s="32" t="str">
        <f>LEFT(Table2[[#This Row],[Full Name2]], 3)</f>
        <v>Tho</v>
      </c>
      <c r="S561" s="7" t="str">
        <f>RIGHT(Table2[[#This Row],[Full Name2]],3)</f>
        <v>son</v>
      </c>
      <c r="T561" s="7" t="str">
        <f>MID(Table2[[#This Row],[Full Name2]],3,3)</f>
        <v>oma</v>
      </c>
      <c r="U561" s="7" t="str">
        <f>CONCATENATE(Table2[[#This Row],[Full Name2]]," - ",Table2[[#This Row],[Department]])</f>
        <v>Thomas Johnson - Kids</v>
      </c>
      <c r="V561" s="7" t="str">
        <f>_xlfn.TEXTJOIN(",",TRUE,Table2[[#This Row],[LEFT]],Table2[[#This Row],[MID]],Table2[[#This Row],[RIGHT]])</f>
        <v>Tho,oma,son</v>
      </c>
      <c r="W561" s="7" t="str">
        <f>UPPER(Table2[[#This Row],[MID]])</f>
        <v>OMA</v>
      </c>
      <c r="X561" s="7" t="str">
        <f>LOWER(Table2[[#This Row],[Full Name2]])</f>
        <v>thomas johnson</v>
      </c>
      <c r="Y561" s="7" t="str">
        <f>PROPER(Table2[[#This Row],[LOWER]])</f>
        <v>Thomas Johnson</v>
      </c>
      <c r="Z561" s="7" t="str">
        <f>TRIM(Table2[[#This Row],[City]])</f>
        <v>Port Said</v>
      </c>
      <c r="AA561" s="8">
        <f>LEN(Table2[[#This Row],[PROPER]])</f>
        <v>14</v>
      </c>
      <c r="AB561" s="5">
        <f t="shared" ca="1" si="24"/>
        <v>45776</v>
      </c>
      <c r="AC561" s="5">
        <f t="shared" si="25"/>
        <v>45549</v>
      </c>
      <c r="AD561" s="25">
        <f t="shared" ca="1" si="26"/>
        <v>45776.278505671296</v>
      </c>
      <c r="AE561" s="26">
        <f>EOMONTH(Table2[[#This Row],[Date]],1)</f>
        <v>45596</v>
      </c>
      <c r="AF561" s="11">
        <f>DATEDIF(Table2[[#This Row],[Date]],Table2[[#This Row],[EOMONTH]], "d")</f>
        <v>47</v>
      </c>
      <c r="AH561">
        <v>14</v>
      </c>
      <c r="AI561">
        <v>9</v>
      </c>
      <c r="AJ561">
        <v>2024</v>
      </c>
    </row>
    <row r="562" spans="1:36" ht="33.75" customHeight="1" x14ac:dyDescent="0.3">
      <c r="A562" s="17" t="s">
        <v>1175</v>
      </c>
      <c r="B562" s="26">
        <v>45532</v>
      </c>
      <c r="C562" s="5" t="s">
        <v>3</v>
      </c>
      <c r="D562" s="6" t="s">
        <v>466</v>
      </c>
      <c r="E562" s="7">
        <v>41</v>
      </c>
      <c r="F562" s="7" t="s">
        <v>43</v>
      </c>
      <c r="G562" s="7" t="s">
        <v>60</v>
      </c>
      <c r="H562" s="7" t="s">
        <v>51</v>
      </c>
      <c r="I562" s="7" t="str">
        <f>VLOOKUP(Table2[[#This Row],[Product]],Table4[#All],2,0)</f>
        <v>Formal Wear</v>
      </c>
      <c r="J562" s="7">
        <v>5</v>
      </c>
      <c r="K562" s="7">
        <v>688</v>
      </c>
      <c r="L562" s="7">
        <v>0.15</v>
      </c>
      <c r="M562" s="7" t="s">
        <v>47</v>
      </c>
      <c r="N562" s="8" t="s">
        <v>40</v>
      </c>
      <c r="O562" s="4" t="str">
        <f>HLOOKUP(Table2[[#This Row],[Product]],lookUp!$A$20:$K$21,2,0)</f>
        <v>Formal Wear</v>
      </c>
      <c r="P562" s="8" t="str">
        <f>_xlfn.XLOOKUP(Table2[[#This Row],[Product]],Table4[Product],Table4[Category])</f>
        <v>Formal Wear</v>
      </c>
      <c r="Q562" s="6" t="s">
        <v>466</v>
      </c>
      <c r="R562" s="32" t="str">
        <f>LEFT(Table2[[#This Row],[Full Name2]], 3)</f>
        <v>Mic</v>
      </c>
      <c r="S562" s="7" t="str">
        <f>RIGHT(Table2[[#This Row],[Full Name2]],3)</f>
        <v>ith</v>
      </c>
      <c r="T562" s="7" t="str">
        <f>MID(Table2[[#This Row],[Full Name2]],3,3)</f>
        <v>cha</v>
      </c>
      <c r="U562" s="7" t="str">
        <f>CONCATENATE(Table2[[#This Row],[Full Name2]]," - ",Table2[[#This Row],[Department]])</f>
        <v>Michael Smith - Women</v>
      </c>
      <c r="V562" s="7" t="str">
        <f>_xlfn.TEXTJOIN(",",TRUE,Table2[[#This Row],[LEFT]],Table2[[#This Row],[MID]],Table2[[#This Row],[RIGHT]])</f>
        <v>Mic,cha,ith</v>
      </c>
      <c r="W562" s="7" t="str">
        <f>UPPER(Table2[[#This Row],[MID]])</f>
        <v>CHA</v>
      </c>
      <c r="X562" s="7" t="str">
        <f>LOWER(Table2[[#This Row],[Full Name2]])</f>
        <v>michael smith</v>
      </c>
      <c r="Y562" s="7" t="str">
        <f>PROPER(Table2[[#This Row],[LOWER]])</f>
        <v>Michael Smith</v>
      </c>
      <c r="Z562" s="7" t="str">
        <f>TRIM(Table2[[#This Row],[City]])</f>
        <v>Port Said</v>
      </c>
      <c r="AA562" s="8">
        <f>LEN(Table2[[#This Row],[PROPER]])</f>
        <v>13</v>
      </c>
      <c r="AB562" s="5">
        <f t="shared" ca="1" si="24"/>
        <v>45776</v>
      </c>
      <c r="AC562" s="5">
        <f t="shared" si="25"/>
        <v>45532</v>
      </c>
      <c r="AD562" s="25">
        <f t="shared" ca="1" si="26"/>
        <v>45776.278505671296</v>
      </c>
      <c r="AE562" s="26">
        <f>EOMONTH(Table2[[#This Row],[Date]],1)</f>
        <v>45565</v>
      </c>
      <c r="AF562" s="11">
        <f>DATEDIF(Table2[[#This Row],[Date]],Table2[[#This Row],[EOMONTH]], "d")</f>
        <v>33</v>
      </c>
      <c r="AH562">
        <v>28</v>
      </c>
      <c r="AI562">
        <v>8</v>
      </c>
      <c r="AJ562">
        <v>2024</v>
      </c>
    </row>
    <row r="563" spans="1:36" ht="33.75" customHeight="1" x14ac:dyDescent="0.3">
      <c r="A563" s="17" t="s">
        <v>1176</v>
      </c>
      <c r="B563" s="26">
        <v>45513</v>
      </c>
      <c r="C563" s="5" t="s">
        <v>0</v>
      </c>
      <c r="D563" s="6" t="s">
        <v>1177</v>
      </c>
      <c r="E563" s="7">
        <v>40</v>
      </c>
      <c r="F563" s="7" t="s">
        <v>29</v>
      </c>
      <c r="G563" s="7" t="s">
        <v>81</v>
      </c>
      <c r="H563" s="7" t="s">
        <v>61</v>
      </c>
      <c r="I563" s="7" t="str">
        <f>VLOOKUP(Table2[[#This Row],[Product]],Table4[#All],2,0)</f>
        <v>Casual Wear</v>
      </c>
      <c r="J563" s="7">
        <v>1</v>
      </c>
      <c r="K563" s="7">
        <v>272</v>
      </c>
      <c r="L563" s="7">
        <v>0.15</v>
      </c>
      <c r="M563" s="7" t="s">
        <v>33</v>
      </c>
      <c r="N563" s="8" t="s">
        <v>40</v>
      </c>
      <c r="O563" s="4" t="str">
        <f>HLOOKUP(Table2[[#This Row],[Product]],lookUp!$A$20:$K$21,2,0)</f>
        <v>Casual Wear</v>
      </c>
      <c r="P563" s="8" t="str">
        <f>_xlfn.XLOOKUP(Table2[[#This Row],[Product]],Table4[Product],Table4[Category])</f>
        <v>Casual Wear</v>
      </c>
      <c r="Q563" s="6" t="s">
        <v>1177</v>
      </c>
      <c r="R563" s="32" t="str">
        <f>LEFT(Table2[[#This Row],[Full Name2]], 3)</f>
        <v>Lau</v>
      </c>
      <c r="S563" s="7" t="str">
        <f>RIGHT(Table2[[#This Row],[Full Name2]],3)</f>
        <v>res</v>
      </c>
      <c r="T563" s="7" t="str">
        <f>MID(Table2[[#This Row],[Full Name2]],3,3)</f>
        <v>ure</v>
      </c>
      <c r="U563" s="7" t="str">
        <f>CONCATENATE(Table2[[#This Row],[Full Name2]]," - ",Table2[[#This Row],[Department]])</f>
        <v>Lauren Torres - Women</v>
      </c>
      <c r="V563" s="7" t="str">
        <f>_xlfn.TEXTJOIN(",",TRUE,Table2[[#This Row],[LEFT]],Table2[[#This Row],[MID]],Table2[[#This Row],[RIGHT]])</f>
        <v>Lau,ure,res</v>
      </c>
      <c r="W563" s="7" t="str">
        <f>UPPER(Table2[[#This Row],[MID]])</f>
        <v>URE</v>
      </c>
      <c r="X563" s="7" t="str">
        <f>LOWER(Table2[[#This Row],[Full Name2]])</f>
        <v>lauren torres</v>
      </c>
      <c r="Y563" s="7" t="str">
        <f>PROPER(Table2[[#This Row],[LOWER]])</f>
        <v>Lauren Torres</v>
      </c>
      <c r="Z563" s="7" t="str">
        <f>TRIM(Table2[[#This Row],[City]])</f>
        <v>Asyut</v>
      </c>
      <c r="AA563" s="8">
        <f>LEN(Table2[[#This Row],[PROPER]])</f>
        <v>13</v>
      </c>
      <c r="AB563" s="5">
        <f t="shared" ca="1" si="24"/>
        <v>45776</v>
      </c>
      <c r="AC563" s="5">
        <f t="shared" si="25"/>
        <v>45513</v>
      </c>
      <c r="AD563" s="25">
        <f t="shared" ca="1" si="26"/>
        <v>45776.278505671296</v>
      </c>
      <c r="AE563" s="26">
        <f>EOMONTH(Table2[[#This Row],[Date]],1)</f>
        <v>45565</v>
      </c>
      <c r="AF563" s="11">
        <f>DATEDIF(Table2[[#This Row],[Date]],Table2[[#This Row],[EOMONTH]], "d")</f>
        <v>52</v>
      </c>
      <c r="AH563">
        <v>9</v>
      </c>
      <c r="AI563">
        <v>8</v>
      </c>
      <c r="AJ563">
        <v>2024</v>
      </c>
    </row>
    <row r="564" spans="1:36" ht="33.75" customHeight="1" x14ac:dyDescent="0.3">
      <c r="A564" s="17" t="s">
        <v>1178</v>
      </c>
      <c r="B564" s="26">
        <v>45615</v>
      </c>
      <c r="C564" s="5" t="s">
        <v>2</v>
      </c>
      <c r="D564" s="6" t="s">
        <v>1179</v>
      </c>
      <c r="E564" s="7">
        <v>29</v>
      </c>
      <c r="F564" s="7" t="s">
        <v>43</v>
      </c>
      <c r="G564" s="7" t="s">
        <v>30</v>
      </c>
      <c r="H564" s="7" t="s">
        <v>51</v>
      </c>
      <c r="I564" s="7" t="str">
        <f>VLOOKUP(Table2[[#This Row],[Product]],Table4[#All],2,0)</f>
        <v>Formal Wear</v>
      </c>
      <c r="J564" s="7">
        <v>1</v>
      </c>
      <c r="K564" s="7">
        <v>899</v>
      </c>
      <c r="L564" s="7">
        <v>0</v>
      </c>
      <c r="M564" s="7" t="s">
        <v>47</v>
      </c>
      <c r="N564" s="8" t="s">
        <v>34</v>
      </c>
      <c r="O564" s="4" t="str">
        <f>HLOOKUP(Table2[[#This Row],[Product]],lookUp!$A$20:$K$21,2,0)</f>
        <v>Formal Wear</v>
      </c>
      <c r="P564" s="8" t="str">
        <f>_xlfn.XLOOKUP(Table2[[#This Row],[Product]],Table4[Product],Table4[Category])</f>
        <v>Formal Wear</v>
      </c>
      <c r="Q564" s="6" t="s">
        <v>1179</v>
      </c>
      <c r="R564" s="32" t="str">
        <f>LEFT(Table2[[#This Row],[Full Name2]], 3)</f>
        <v>And</v>
      </c>
      <c r="S564" s="7" t="str">
        <f>RIGHT(Table2[[#This Row],[Full Name2]],3)</f>
        <v>per</v>
      </c>
      <c r="T564" s="7" t="str">
        <f>MID(Table2[[#This Row],[Full Name2]],3,3)</f>
        <v>dre</v>
      </c>
      <c r="U564" s="7" t="str">
        <f>CONCATENATE(Table2[[#This Row],[Full Name2]]," - ",Table2[[#This Row],[Department]])</f>
        <v>Andrea Cooper - Men</v>
      </c>
      <c r="V564" s="7" t="str">
        <f>_xlfn.TEXTJOIN(",",TRUE,Table2[[#This Row],[LEFT]],Table2[[#This Row],[MID]],Table2[[#This Row],[RIGHT]])</f>
        <v>And,dre,per</v>
      </c>
      <c r="W564" s="7" t="str">
        <f>UPPER(Table2[[#This Row],[MID]])</f>
        <v>DRE</v>
      </c>
      <c r="X564" s="7" t="str">
        <f>LOWER(Table2[[#This Row],[Full Name2]])</f>
        <v>andrea cooper</v>
      </c>
      <c r="Y564" s="7" t="str">
        <f>PROPER(Table2[[#This Row],[LOWER]])</f>
        <v>Andrea Cooper</v>
      </c>
      <c r="Z564" s="7" t="str">
        <f>TRIM(Table2[[#This Row],[City]])</f>
        <v>Mansoura</v>
      </c>
      <c r="AA564" s="8">
        <f>LEN(Table2[[#This Row],[PROPER]])</f>
        <v>13</v>
      </c>
      <c r="AB564" s="5">
        <f t="shared" ca="1" si="24"/>
        <v>45776</v>
      </c>
      <c r="AC564" s="5">
        <f t="shared" si="25"/>
        <v>45615</v>
      </c>
      <c r="AD564" s="25">
        <f t="shared" ca="1" si="26"/>
        <v>45776.278505671296</v>
      </c>
      <c r="AE564" s="26">
        <f>EOMONTH(Table2[[#This Row],[Date]],1)</f>
        <v>45657</v>
      </c>
      <c r="AF564" s="11">
        <f>DATEDIF(Table2[[#This Row],[Date]],Table2[[#This Row],[EOMONTH]], "d")</f>
        <v>42</v>
      </c>
      <c r="AH564">
        <v>19</v>
      </c>
      <c r="AI564">
        <v>11</v>
      </c>
      <c r="AJ564">
        <v>2024</v>
      </c>
    </row>
    <row r="565" spans="1:36" ht="33.75" customHeight="1" x14ac:dyDescent="0.3">
      <c r="A565" s="17" t="s">
        <v>1180</v>
      </c>
      <c r="B565" s="26">
        <v>45517</v>
      </c>
      <c r="C565" s="5" t="s">
        <v>2</v>
      </c>
      <c r="D565" s="6" t="s">
        <v>1181</v>
      </c>
      <c r="E565" s="7">
        <v>27</v>
      </c>
      <c r="F565" s="7" t="s">
        <v>43</v>
      </c>
      <c r="G565" s="7" t="s">
        <v>73</v>
      </c>
      <c r="H565" s="7" t="s">
        <v>38</v>
      </c>
      <c r="I565" s="7" t="str">
        <f>VLOOKUP(Table2[[#This Row],[Product]],Table4[#All],2,0)</f>
        <v>Casual Wear</v>
      </c>
      <c r="J565" s="7">
        <v>3</v>
      </c>
      <c r="K565" s="7">
        <v>602</v>
      </c>
      <c r="L565" s="7">
        <v>0</v>
      </c>
      <c r="M565" s="7" t="s">
        <v>33</v>
      </c>
      <c r="N565" s="8" t="s">
        <v>48</v>
      </c>
      <c r="O565" s="4" t="str">
        <f>HLOOKUP(Table2[[#This Row],[Product]],lookUp!$A$20:$K$21,2,0)</f>
        <v>Casual Wear</v>
      </c>
      <c r="P565" s="8" t="str">
        <f>_xlfn.XLOOKUP(Table2[[#This Row],[Product]],Table4[Product],Table4[Category])</f>
        <v>Casual Wear</v>
      </c>
      <c r="Q565" s="6" t="s">
        <v>1181</v>
      </c>
      <c r="R565" s="32" t="str">
        <f>LEFT(Table2[[#This Row],[Full Name2]], 3)</f>
        <v>Tar</v>
      </c>
      <c r="S565" s="7" t="str">
        <f>RIGHT(Table2[[#This Row],[Full Name2]],3)</f>
        <v>yes</v>
      </c>
      <c r="T565" s="7" t="str">
        <f>MID(Table2[[#This Row],[Full Name2]],3,3)</f>
        <v xml:space="preserve">ra </v>
      </c>
      <c r="U565" s="7" t="str">
        <f>CONCATENATE(Table2[[#This Row],[Full Name2]]," - ",Table2[[#This Row],[Department]])</f>
        <v>Tara Hayes - Kids</v>
      </c>
      <c r="V565" s="7" t="str">
        <f>_xlfn.TEXTJOIN(",",TRUE,Table2[[#This Row],[LEFT]],Table2[[#This Row],[MID]],Table2[[#This Row],[RIGHT]])</f>
        <v>Tar,ra ,yes</v>
      </c>
      <c r="W565" s="7" t="str">
        <f>UPPER(Table2[[#This Row],[MID]])</f>
        <v xml:space="preserve">RA </v>
      </c>
      <c r="X565" s="7" t="str">
        <f>LOWER(Table2[[#This Row],[Full Name2]])</f>
        <v>tara hayes</v>
      </c>
      <c r="Y565" s="7" t="str">
        <f>PROPER(Table2[[#This Row],[LOWER]])</f>
        <v>Tara Hayes</v>
      </c>
      <c r="Z565" s="7" t="str">
        <f>TRIM(Table2[[#This Row],[City]])</f>
        <v>Tanta</v>
      </c>
      <c r="AA565" s="8">
        <f>LEN(Table2[[#This Row],[PROPER]])</f>
        <v>10</v>
      </c>
      <c r="AB565" s="5">
        <f t="shared" ca="1" si="24"/>
        <v>45776</v>
      </c>
      <c r="AC565" s="5">
        <f t="shared" si="25"/>
        <v>45517</v>
      </c>
      <c r="AD565" s="25">
        <f t="shared" ca="1" si="26"/>
        <v>45776.278505671296</v>
      </c>
      <c r="AE565" s="26">
        <f>EOMONTH(Table2[[#This Row],[Date]],1)</f>
        <v>45565</v>
      </c>
      <c r="AF565" s="11">
        <f>DATEDIF(Table2[[#This Row],[Date]],Table2[[#This Row],[EOMONTH]], "d")</f>
        <v>48</v>
      </c>
      <c r="AH565">
        <v>13</v>
      </c>
      <c r="AI565">
        <v>8</v>
      </c>
      <c r="AJ565">
        <v>2024</v>
      </c>
    </row>
    <row r="566" spans="1:36" ht="33.75" customHeight="1" x14ac:dyDescent="0.3">
      <c r="A566" s="17" t="s">
        <v>1182</v>
      </c>
      <c r="B566" s="26">
        <v>45441</v>
      </c>
      <c r="C566" s="5" t="s">
        <v>3</v>
      </c>
      <c r="D566" s="6" t="s">
        <v>1183</v>
      </c>
      <c r="E566" s="7">
        <v>19</v>
      </c>
      <c r="F566" s="7" t="s">
        <v>43</v>
      </c>
      <c r="G566" s="7" t="s">
        <v>44</v>
      </c>
      <c r="H566" s="7" t="s">
        <v>74</v>
      </c>
      <c r="I566" s="7" t="str">
        <f>VLOOKUP(Table2[[#This Row],[Product]],Table4[#All],2,0)</f>
        <v>Formal Wear</v>
      </c>
      <c r="J566" s="7">
        <v>4</v>
      </c>
      <c r="K566" s="7">
        <v>686</v>
      </c>
      <c r="L566" s="7">
        <v>0</v>
      </c>
      <c r="M566" s="7" t="s">
        <v>47</v>
      </c>
      <c r="N566" s="8" t="s">
        <v>40</v>
      </c>
      <c r="O566" s="4" t="str">
        <f>HLOOKUP(Table2[[#This Row],[Product]],lookUp!$A$20:$K$21,2,0)</f>
        <v>Formal Wear</v>
      </c>
      <c r="P566" s="8" t="str">
        <f>_xlfn.XLOOKUP(Table2[[#This Row],[Product]],Table4[Product],Table4[Category])</f>
        <v>Formal Wear</v>
      </c>
      <c r="Q566" s="6" t="s">
        <v>1183</v>
      </c>
      <c r="R566" s="32" t="str">
        <f>LEFT(Table2[[#This Row],[Full Name2]], 3)</f>
        <v>Jos</v>
      </c>
      <c r="S566" s="7" t="str">
        <f>RIGHT(Table2[[#This Row],[Full Name2]],3)</f>
        <v>ice</v>
      </c>
      <c r="T566" s="7" t="str">
        <f>MID(Table2[[#This Row],[Full Name2]],3,3)</f>
        <v>shu</v>
      </c>
      <c r="U566" s="7" t="str">
        <f>CONCATENATE(Table2[[#This Row],[Full Name2]]," - ",Table2[[#This Row],[Department]])</f>
        <v>Joshua Price - Women</v>
      </c>
      <c r="V566" s="7" t="str">
        <f>_xlfn.TEXTJOIN(",",TRUE,Table2[[#This Row],[LEFT]],Table2[[#This Row],[MID]],Table2[[#This Row],[RIGHT]])</f>
        <v>Jos,shu,ice</v>
      </c>
      <c r="W566" s="7" t="str">
        <f>UPPER(Table2[[#This Row],[MID]])</f>
        <v>SHU</v>
      </c>
      <c r="X566" s="7" t="str">
        <f>LOWER(Table2[[#This Row],[Full Name2]])</f>
        <v>joshua price</v>
      </c>
      <c r="Y566" s="7" t="str">
        <f>PROPER(Table2[[#This Row],[LOWER]])</f>
        <v>Joshua Price</v>
      </c>
      <c r="Z566" s="7" t="str">
        <f>TRIM(Table2[[#This Row],[City]])</f>
        <v>Alexandria</v>
      </c>
      <c r="AA566" s="8">
        <f>LEN(Table2[[#This Row],[PROPER]])</f>
        <v>12</v>
      </c>
      <c r="AB566" s="5">
        <f t="shared" ca="1" si="24"/>
        <v>45776</v>
      </c>
      <c r="AC566" s="5">
        <f t="shared" si="25"/>
        <v>45441</v>
      </c>
      <c r="AD566" s="25">
        <f t="shared" ca="1" si="26"/>
        <v>45776.278505671296</v>
      </c>
      <c r="AE566" s="26">
        <f>EOMONTH(Table2[[#This Row],[Date]],1)</f>
        <v>45473</v>
      </c>
      <c r="AF566" s="11">
        <f>DATEDIF(Table2[[#This Row],[Date]],Table2[[#This Row],[EOMONTH]], "d")</f>
        <v>32</v>
      </c>
      <c r="AH566">
        <v>29</v>
      </c>
      <c r="AI566">
        <v>5</v>
      </c>
      <c r="AJ566">
        <v>2024</v>
      </c>
    </row>
    <row r="567" spans="1:36" ht="33.75" customHeight="1" x14ac:dyDescent="0.3">
      <c r="A567" s="17" t="s">
        <v>1184</v>
      </c>
      <c r="B567" s="26">
        <v>45438</v>
      </c>
      <c r="C567" s="5" t="s">
        <v>1</v>
      </c>
      <c r="D567" s="6" t="s">
        <v>1185</v>
      </c>
      <c r="E567" s="7">
        <v>58</v>
      </c>
      <c r="F567" s="7" t="s">
        <v>29</v>
      </c>
      <c r="G567" s="7" t="s">
        <v>81</v>
      </c>
      <c r="H567" s="7" t="s">
        <v>45</v>
      </c>
      <c r="I567" s="7" t="str">
        <f>VLOOKUP(Table2[[#This Row],[Product]],Table4[#All],2,0)</f>
        <v>Sportswear</v>
      </c>
      <c r="J567" s="7">
        <v>1</v>
      </c>
      <c r="K567" s="7">
        <v>269</v>
      </c>
      <c r="L567" s="7">
        <v>0.2</v>
      </c>
      <c r="M567" s="7" t="s">
        <v>57</v>
      </c>
      <c r="N567" s="8" t="s">
        <v>40</v>
      </c>
      <c r="O567" s="4" t="str">
        <f>HLOOKUP(Table2[[#This Row],[Product]],lookUp!$A$20:$K$21,2,0)</f>
        <v>Sportswear</v>
      </c>
      <c r="P567" s="8" t="str">
        <f>_xlfn.XLOOKUP(Table2[[#This Row],[Product]],Table4[Product],Table4[Category])</f>
        <v>Sportswear</v>
      </c>
      <c r="Q567" s="6" t="s">
        <v>1185</v>
      </c>
      <c r="R567" s="32" t="str">
        <f>LEFT(Table2[[#This Row],[Full Name2]], 3)</f>
        <v>Rho</v>
      </c>
      <c r="S567" s="7" t="str">
        <f>RIGHT(Table2[[#This Row],[Full Name2]],3)</f>
        <v>edy</v>
      </c>
      <c r="T567" s="7" t="str">
        <f>MID(Table2[[#This Row],[Full Name2]],3,3)</f>
        <v>ond</v>
      </c>
      <c r="U567" s="7" t="str">
        <f>CONCATENATE(Table2[[#This Row],[Full Name2]]," - ",Table2[[#This Row],[Department]])</f>
        <v>Rhonda Kennedy - Women</v>
      </c>
      <c r="V567" s="7" t="str">
        <f>_xlfn.TEXTJOIN(",",TRUE,Table2[[#This Row],[LEFT]],Table2[[#This Row],[MID]],Table2[[#This Row],[RIGHT]])</f>
        <v>Rho,ond,edy</v>
      </c>
      <c r="W567" s="7" t="str">
        <f>UPPER(Table2[[#This Row],[MID]])</f>
        <v>OND</v>
      </c>
      <c r="X567" s="7" t="str">
        <f>LOWER(Table2[[#This Row],[Full Name2]])</f>
        <v>rhonda kennedy</v>
      </c>
      <c r="Y567" s="7" t="str">
        <f>PROPER(Table2[[#This Row],[LOWER]])</f>
        <v>Rhonda Kennedy</v>
      </c>
      <c r="Z567" s="7" t="str">
        <f>TRIM(Table2[[#This Row],[City]])</f>
        <v>Asyut</v>
      </c>
      <c r="AA567" s="8">
        <f>LEN(Table2[[#This Row],[PROPER]])</f>
        <v>14</v>
      </c>
      <c r="AB567" s="5">
        <f t="shared" ca="1" si="24"/>
        <v>45776</v>
      </c>
      <c r="AC567" s="5">
        <f t="shared" si="25"/>
        <v>45438</v>
      </c>
      <c r="AD567" s="25">
        <f t="shared" ca="1" si="26"/>
        <v>45776.278505671296</v>
      </c>
      <c r="AE567" s="26">
        <f>EOMONTH(Table2[[#This Row],[Date]],1)</f>
        <v>45473</v>
      </c>
      <c r="AF567" s="11">
        <f>DATEDIF(Table2[[#This Row],[Date]],Table2[[#This Row],[EOMONTH]], "d")</f>
        <v>35</v>
      </c>
      <c r="AH567">
        <v>26</v>
      </c>
      <c r="AI567">
        <v>5</v>
      </c>
      <c r="AJ567">
        <v>2024</v>
      </c>
    </row>
    <row r="568" spans="1:36" ht="33.75" customHeight="1" x14ac:dyDescent="0.3">
      <c r="A568" s="17" t="s">
        <v>1186</v>
      </c>
      <c r="B568" s="26">
        <v>45533</v>
      </c>
      <c r="C568" s="5" t="s">
        <v>6</v>
      </c>
      <c r="D568" s="6" t="s">
        <v>1187</v>
      </c>
      <c r="E568" s="7">
        <v>22</v>
      </c>
      <c r="F568" s="7" t="s">
        <v>43</v>
      </c>
      <c r="G568" s="7" t="s">
        <v>44</v>
      </c>
      <c r="H568" s="7" t="s">
        <v>61</v>
      </c>
      <c r="I568" s="7" t="str">
        <f>VLOOKUP(Table2[[#This Row],[Product]],Table4[#All],2,0)</f>
        <v>Casual Wear</v>
      </c>
      <c r="J568" s="7">
        <v>3</v>
      </c>
      <c r="K568" s="7">
        <v>273</v>
      </c>
      <c r="L568" s="7">
        <v>0</v>
      </c>
      <c r="M568" s="7" t="s">
        <v>33</v>
      </c>
      <c r="N568" s="8" t="s">
        <v>34</v>
      </c>
      <c r="O568" s="4" t="str">
        <f>HLOOKUP(Table2[[#This Row],[Product]],lookUp!$A$20:$K$21,2,0)</f>
        <v>Casual Wear</v>
      </c>
      <c r="P568" s="8" t="str">
        <f>_xlfn.XLOOKUP(Table2[[#This Row],[Product]],Table4[Product],Table4[Category])</f>
        <v>Casual Wear</v>
      </c>
      <c r="Q568" s="6" t="s">
        <v>1187</v>
      </c>
      <c r="R568" s="32" t="str">
        <f>LEFT(Table2[[#This Row],[Full Name2]], 3)</f>
        <v>Dav</v>
      </c>
      <c r="S568" s="7" t="str">
        <f>RIGHT(Table2[[#This Row],[Full Name2]],3)</f>
        <v>vis</v>
      </c>
      <c r="T568" s="7" t="str">
        <f>MID(Table2[[#This Row],[Full Name2]],3,3)</f>
        <v>vid</v>
      </c>
      <c r="U568" s="7" t="str">
        <f>CONCATENATE(Table2[[#This Row],[Full Name2]]," - ",Table2[[#This Row],[Department]])</f>
        <v>David Davis - Men</v>
      </c>
      <c r="V568" s="7" t="str">
        <f>_xlfn.TEXTJOIN(",",TRUE,Table2[[#This Row],[LEFT]],Table2[[#This Row],[MID]],Table2[[#This Row],[RIGHT]])</f>
        <v>Dav,vid,vis</v>
      </c>
      <c r="W568" s="7" t="str">
        <f>UPPER(Table2[[#This Row],[MID]])</f>
        <v>VID</v>
      </c>
      <c r="X568" s="7" t="str">
        <f>LOWER(Table2[[#This Row],[Full Name2]])</f>
        <v>david davis</v>
      </c>
      <c r="Y568" s="7" t="str">
        <f>PROPER(Table2[[#This Row],[LOWER]])</f>
        <v>David Davis</v>
      </c>
      <c r="Z568" s="7" t="str">
        <f>TRIM(Table2[[#This Row],[City]])</f>
        <v>Alexandria</v>
      </c>
      <c r="AA568" s="8">
        <f>LEN(Table2[[#This Row],[PROPER]])</f>
        <v>11</v>
      </c>
      <c r="AB568" s="5">
        <f t="shared" ca="1" si="24"/>
        <v>45776</v>
      </c>
      <c r="AC568" s="5">
        <f t="shared" si="25"/>
        <v>45533</v>
      </c>
      <c r="AD568" s="25">
        <f t="shared" ca="1" si="26"/>
        <v>45776.278505671296</v>
      </c>
      <c r="AE568" s="26">
        <f>EOMONTH(Table2[[#This Row],[Date]],1)</f>
        <v>45565</v>
      </c>
      <c r="AF568" s="11">
        <f>DATEDIF(Table2[[#This Row],[Date]],Table2[[#This Row],[EOMONTH]], "d")</f>
        <v>32</v>
      </c>
      <c r="AH568">
        <v>29</v>
      </c>
      <c r="AI568">
        <v>8</v>
      </c>
      <c r="AJ568">
        <v>2024</v>
      </c>
    </row>
    <row r="569" spans="1:36" ht="33.75" customHeight="1" x14ac:dyDescent="0.3">
      <c r="A569" s="17" t="s">
        <v>1188</v>
      </c>
      <c r="B569" s="26">
        <v>45505</v>
      </c>
      <c r="C569" s="5" t="s">
        <v>6</v>
      </c>
      <c r="D569" s="6" t="s">
        <v>1189</v>
      </c>
      <c r="E569" s="7">
        <v>28</v>
      </c>
      <c r="F569" s="7" t="s">
        <v>43</v>
      </c>
      <c r="G569" s="7" t="s">
        <v>30</v>
      </c>
      <c r="H569" s="7" t="s">
        <v>84</v>
      </c>
      <c r="I569" s="7" t="str">
        <f>VLOOKUP(Table2[[#This Row],[Product]],Table4[#All],2,0)</f>
        <v>Fashion Accessories</v>
      </c>
      <c r="J569" s="7">
        <v>4</v>
      </c>
      <c r="K569" s="7">
        <v>936</v>
      </c>
      <c r="L569" s="7">
        <v>0.05</v>
      </c>
      <c r="M569" s="7" t="s">
        <v>47</v>
      </c>
      <c r="N569" s="8" t="s">
        <v>48</v>
      </c>
      <c r="O569" s="4" t="str">
        <f>HLOOKUP(Table2[[#This Row],[Product]],lookUp!$A$20:$K$21,2,0)</f>
        <v>Fashion Accessories</v>
      </c>
      <c r="P569" s="8" t="str">
        <f>_xlfn.XLOOKUP(Table2[[#This Row],[Product]],Table4[Product],Table4[Category])</f>
        <v>Fashion Accessories</v>
      </c>
      <c r="Q569" s="6" t="s">
        <v>1189</v>
      </c>
      <c r="R569" s="32" t="str">
        <f>LEFT(Table2[[#This Row],[Full Name2]], 3)</f>
        <v>Lau</v>
      </c>
      <c r="S569" s="7" t="str">
        <f>RIGHT(Table2[[#This Row],[Full Name2]],3)</f>
        <v>ler</v>
      </c>
      <c r="T569" s="7" t="str">
        <f>MID(Table2[[#This Row],[Full Name2]],3,3)</f>
        <v>ura</v>
      </c>
      <c r="U569" s="7" t="str">
        <f>CONCATENATE(Table2[[#This Row],[Full Name2]]," - ",Table2[[#This Row],[Department]])</f>
        <v>Laura Butler - Kids</v>
      </c>
      <c r="V569" s="7" t="str">
        <f>_xlfn.TEXTJOIN(",",TRUE,Table2[[#This Row],[LEFT]],Table2[[#This Row],[MID]],Table2[[#This Row],[RIGHT]])</f>
        <v>Lau,ura,ler</v>
      </c>
      <c r="W569" s="7" t="str">
        <f>UPPER(Table2[[#This Row],[MID]])</f>
        <v>URA</v>
      </c>
      <c r="X569" s="7" t="str">
        <f>LOWER(Table2[[#This Row],[Full Name2]])</f>
        <v>laura butler</v>
      </c>
      <c r="Y569" s="7" t="str">
        <f>PROPER(Table2[[#This Row],[LOWER]])</f>
        <v>Laura Butler</v>
      </c>
      <c r="Z569" s="7" t="str">
        <f>TRIM(Table2[[#This Row],[City]])</f>
        <v>Mansoura</v>
      </c>
      <c r="AA569" s="8">
        <f>LEN(Table2[[#This Row],[PROPER]])</f>
        <v>12</v>
      </c>
      <c r="AB569" s="5">
        <f t="shared" ca="1" si="24"/>
        <v>45776</v>
      </c>
      <c r="AC569" s="5">
        <f t="shared" si="25"/>
        <v>45505</v>
      </c>
      <c r="AD569" s="25">
        <f t="shared" ca="1" si="26"/>
        <v>45776.278505671296</v>
      </c>
      <c r="AE569" s="26">
        <f>EOMONTH(Table2[[#This Row],[Date]],1)</f>
        <v>45565</v>
      </c>
      <c r="AF569" s="11">
        <f>DATEDIF(Table2[[#This Row],[Date]],Table2[[#This Row],[EOMONTH]], "d")</f>
        <v>60</v>
      </c>
      <c r="AH569">
        <v>1</v>
      </c>
      <c r="AI569">
        <v>8</v>
      </c>
      <c r="AJ569">
        <v>2024</v>
      </c>
    </row>
    <row r="570" spans="1:36" ht="33.75" customHeight="1" x14ac:dyDescent="0.3">
      <c r="A570" s="17" t="s">
        <v>1190</v>
      </c>
      <c r="B570" s="26">
        <v>45428</v>
      </c>
      <c r="C570" s="5" t="s">
        <v>6</v>
      </c>
      <c r="D570" s="6" t="s">
        <v>1191</v>
      </c>
      <c r="E570" s="7">
        <v>19</v>
      </c>
      <c r="F570" s="7" t="s">
        <v>43</v>
      </c>
      <c r="G570" s="7" t="s">
        <v>73</v>
      </c>
      <c r="H570" s="7" t="s">
        <v>65</v>
      </c>
      <c r="I570" s="7" t="str">
        <f>VLOOKUP(Table2[[#This Row],[Product]],Table4[#All],2,0)</f>
        <v>Sportswear</v>
      </c>
      <c r="J570" s="7">
        <v>2</v>
      </c>
      <c r="K570" s="7">
        <v>665</v>
      </c>
      <c r="L570" s="7">
        <v>0</v>
      </c>
      <c r="M570" s="7" t="s">
        <v>33</v>
      </c>
      <c r="N570" s="8" t="s">
        <v>48</v>
      </c>
      <c r="O570" s="4" t="str">
        <f>HLOOKUP(Table2[[#This Row],[Product]],lookUp!$A$20:$K$21,2,0)</f>
        <v>Sportswear</v>
      </c>
      <c r="P570" s="8" t="str">
        <f>_xlfn.XLOOKUP(Table2[[#This Row],[Product]],Table4[Product],Table4[Category])</f>
        <v>Sportswear</v>
      </c>
      <c r="Q570" s="6" t="s">
        <v>1191</v>
      </c>
      <c r="R570" s="32" t="str">
        <f>LEFT(Table2[[#This Row],[Full Name2]], 3)</f>
        <v>Bra</v>
      </c>
      <c r="S570" s="7" t="str">
        <f>RIGHT(Table2[[#This Row],[Full Name2]],3)</f>
        <v>ott</v>
      </c>
      <c r="T570" s="7" t="str">
        <f>MID(Table2[[#This Row],[Full Name2]],3,3)</f>
        <v>and</v>
      </c>
      <c r="U570" s="7" t="str">
        <f>CONCATENATE(Table2[[#This Row],[Full Name2]]," - ",Table2[[#This Row],[Department]])</f>
        <v>Brandi Elliott - Kids</v>
      </c>
      <c r="V570" s="7" t="str">
        <f>_xlfn.TEXTJOIN(",",TRUE,Table2[[#This Row],[LEFT]],Table2[[#This Row],[MID]],Table2[[#This Row],[RIGHT]])</f>
        <v>Bra,and,ott</v>
      </c>
      <c r="W570" s="7" t="str">
        <f>UPPER(Table2[[#This Row],[MID]])</f>
        <v>AND</v>
      </c>
      <c r="X570" s="7" t="str">
        <f>LOWER(Table2[[#This Row],[Full Name2]])</f>
        <v>brandi elliott</v>
      </c>
      <c r="Y570" s="7" t="str">
        <f>PROPER(Table2[[#This Row],[LOWER]])</f>
        <v>Brandi Elliott</v>
      </c>
      <c r="Z570" s="7" t="str">
        <f>TRIM(Table2[[#This Row],[City]])</f>
        <v>Tanta</v>
      </c>
      <c r="AA570" s="8">
        <f>LEN(Table2[[#This Row],[PROPER]])</f>
        <v>14</v>
      </c>
      <c r="AB570" s="5">
        <f t="shared" ca="1" si="24"/>
        <v>45776</v>
      </c>
      <c r="AC570" s="5">
        <f t="shared" si="25"/>
        <v>45428</v>
      </c>
      <c r="AD570" s="25">
        <f t="shared" ca="1" si="26"/>
        <v>45776.278505671296</v>
      </c>
      <c r="AE570" s="26">
        <f>EOMONTH(Table2[[#This Row],[Date]],1)</f>
        <v>45473</v>
      </c>
      <c r="AF570" s="11">
        <f>DATEDIF(Table2[[#This Row],[Date]],Table2[[#This Row],[EOMONTH]], "d")</f>
        <v>45</v>
      </c>
      <c r="AH570">
        <v>16</v>
      </c>
      <c r="AI570">
        <v>5</v>
      </c>
      <c r="AJ570">
        <v>2024</v>
      </c>
    </row>
    <row r="571" spans="1:36" ht="33.75" customHeight="1" x14ac:dyDescent="0.3">
      <c r="A571" s="17" t="s">
        <v>1192</v>
      </c>
      <c r="B571" s="26">
        <v>45566</v>
      </c>
      <c r="C571" s="5" t="s">
        <v>2</v>
      </c>
      <c r="D571" s="6" t="s">
        <v>1193</v>
      </c>
      <c r="E571" s="7">
        <v>43</v>
      </c>
      <c r="F571" s="7" t="s">
        <v>29</v>
      </c>
      <c r="G571" s="7" t="s">
        <v>106</v>
      </c>
      <c r="H571" s="7" t="s">
        <v>55</v>
      </c>
      <c r="I571" s="7" t="str">
        <f>VLOOKUP(Table2[[#This Row],[Product]],Table4[#All],2,0)</f>
        <v>Summer Wear</v>
      </c>
      <c r="J571" s="7">
        <v>2</v>
      </c>
      <c r="K571" s="7">
        <v>965</v>
      </c>
      <c r="L571" s="7">
        <v>0.05</v>
      </c>
      <c r="M571" s="7" t="s">
        <v>47</v>
      </c>
      <c r="N571" s="8" t="s">
        <v>48</v>
      </c>
      <c r="O571" s="4" t="str">
        <f>HLOOKUP(Table2[[#This Row],[Product]],lookUp!$A$20:$K$21,2,0)</f>
        <v>Summer Wear</v>
      </c>
      <c r="P571" s="8" t="str">
        <f>_xlfn.XLOOKUP(Table2[[#This Row],[Product]],Table4[Product],Table4[Category])</f>
        <v>Summer Wear</v>
      </c>
      <c r="Q571" s="6" t="s">
        <v>1193</v>
      </c>
      <c r="R571" s="32" t="str">
        <f>LEFT(Table2[[#This Row],[Full Name2]], 3)</f>
        <v>Ama</v>
      </c>
      <c r="S571" s="7" t="str">
        <f>RIGHT(Table2[[#This Row],[Full Name2]],3)</f>
        <v>rsh</v>
      </c>
      <c r="T571" s="7" t="str">
        <f>MID(Table2[[#This Row],[Full Name2]],3,3)</f>
        <v>and</v>
      </c>
      <c r="U571" s="7" t="str">
        <f>CONCATENATE(Table2[[#This Row],[Full Name2]]," - ",Table2[[#This Row],[Department]])</f>
        <v>Amanda Marsh - Kids</v>
      </c>
      <c r="V571" s="7" t="str">
        <f>_xlfn.TEXTJOIN(",",TRUE,Table2[[#This Row],[LEFT]],Table2[[#This Row],[MID]],Table2[[#This Row],[RIGHT]])</f>
        <v>Ama,and,rsh</v>
      </c>
      <c r="W571" s="7" t="str">
        <f>UPPER(Table2[[#This Row],[MID]])</f>
        <v>AND</v>
      </c>
      <c r="X571" s="7" t="str">
        <f>LOWER(Table2[[#This Row],[Full Name2]])</f>
        <v>amanda marsh</v>
      </c>
      <c r="Y571" s="7" t="str">
        <f>PROPER(Table2[[#This Row],[LOWER]])</f>
        <v>Amanda Marsh</v>
      </c>
      <c r="Z571" s="7" t="str">
        <f>TRIM(Table2[[#This Row],[City]])</f>
        <v>Giza</v>
      </c>
      <c r="AA571" s="8">
        <f>LEN(Table2[[#This Row],[PROPER]])</f>
        <v>12</v>
      </c>
      <c r="AB571" s="5">
        <f t="shared" ca="1" si="24"/>
        <v>45776</v>
      </c>
      <c r="AC571" s="5">
        <f t="shared" si="25"/>
        <v>45566</v>
      </c>
      <c r="AD571" s="25">
        <f t="shared" ca="1" si="26"/>
        <v>45776.278505671296</v>
      </c>
      <c r="AE571" s="26">
        <f>EOMONTH(Table2[[#This Row],[Date]],1)</f>
        <v>45626</v>
      </c>
      <c r="AF571" s="11">
        <f>DATEDIF(Table2[[#This Row],[Date]],Table2[[#This Row],[EOMONTH]], "d")</f>
        <v>60</v>
      </c>
      <c r="AH571">
        <v>1</v>
      </c>
      <c r="AI571">
        <v>10</v>
      </c>
      <c r="AJ571">
        <v>2024</v>
      </c>
    </row>
    <row r="572" spans="1:36" ht="33.75" customHeight="1" x14ac:dyDescent="0.3">
      <c r="A572" s="17" t="s">
        <v>1194</v>
      </c>
      <c r="B572" s="26">
        <v>45581</v>
      </c>
      <c r="C572" s="5" t="s">
        <v>3</v>
      </c>
      <c r="D572" s="6" t="s">
        <v>1195</v>
      </c>
      <c r="E572" s="7">
        <v>23</v>
      </c>
      <c r="F572" s="7" t="s">
        <v>43</v>
      </c>
      <c r="G572" s="7" t="s">
        <v>64</v>
      </c>
      <c r="H572" s="7" t="s">
        <v>61</v>
      </c>
      <c r="I572" s="7" t="str">
        <f>VLOOKUP(Table2[[#This Row],[Product]],Table4[#All],2,0)</f>
        <v>Casual Wear</v>
      </c>
      <c r="J572" s="7">
        <v>3</v>
      </c>
      <c r="K572" s="7">
        <v>749</v>
      </c>
      <c r="L572" s="7">
        <v>0.1</v>
      </c>
      <c r="M572" s="7" t="s">
        <v>33</v>
      </c>
      <c r="N572" s="8" t="s">
        <v>48</v>
      </c>
      <c r="O572" s="4" t="str">
        <f>HLOOKUP(Table2[[#This Row],[Product]],lookUp!$A$20:$K$21,2,0)</f>
        <v>Casual Wear</v>
      </c>
      <c r="P572" s="8" t="str">
        <f>_xlfn.XLOOKUP(Table2[[#This Row],[Product]],Table4[Product],Table4[Category])</f>
        <v>Casual Wear</v>
      </c>
      <c r="Q572" s="6" t="s">
        <v>1195</v>
      </c>
      <c r="R572" s="32" t="str">
        <f>LEFT(Table2[[#This Row],[Full Name2]], 3)</f>
        <v>Car</v>
      </c>
      <c r="S572" s="7" t="str">
        <f>RIGHT(Table2[[#This Row],[Full Name2]],3)</f>
        <v>mes</v>
      </c>
      <c r="T572" s="7" t="str">
        <f>MID(Table2[[#This Row],[Full Name2]],3,3)</f>
        <v>rol</v>
      </c>
      <c r="U572" s="7" t="str">
        <f>CONCATENATE(Table2[[#This Row],[Full Name2]]," - ",Table2[[#This Row],[Department]])</f>
        <v>Caroline James - Kids</v>
      </c>
      <c r="V572" s="7" t="str">
        <f>_xlfn.TEXTJOIN(",",TRUE,Table2[[#This Row],[LEFT]],Table2[[#This Row],[MID]],Table2[[#This Row],[RIGHT]])</f>
        <v>Car,rol,mes</v>
      </c>
      <c r="W572" s="7" t="str">
        <f>UPPER(Table2[[#This Row],[MID]])</f>
        <v>ROL</v>
      </c>
      <c r="X572" s="7" t="str">
        <f>LOWER(Table2[[#This Row],[Full Name2]])</f>
        <v>caroline james</v>
      </c>
      <c r="Y572" s="7" t="str">
        <f>PROPER(Table2[[#This Row],[LOWER]])</f>
        <v>Caroline James</v>
      </c>
      <c r="Z572" s="7" t="str">
        <f>TRIM(Table2[[#This Row],[City]])</f>
        <v>Cairo</v>
      </c>
      <c r="AA572" s="8">
        <f>LEN(Table2[[#This Row],[PROPER]])</f>
        <v>14</v>
      </c>
      <c r="AB572" s="5">
        <f t="shared" ca="1" si="24"/>
        <v>45776</v>
      </c>
      <c r="AC572" s="5">
        <f t="shared" si="25"/>
        <v>45581</v>
      </c>
      <c r="AD572" s="25">
        <f t="shared" ca="1" si="26"/>
        <v>45776.278505671296</v>
      </c>
      <c r="AE572" s="26">
        <f>EOMONTH(Table2[[#This Row],[Date]],1)</f>
        <v>45626</v>
      </c>
      <c r="AF572" s="11">
        <f>DATEDIF(Table2[[#This Row],[Date]],Table2[[#This Row],[EOMONTH]], "d")</f>
        <v>45</v>
      </c>
      <c r="AH572">
        <v>16</v>
      </c>
      <c r="AI572">
        <v>10</v>
      </c>
      <c r="AJ572">
        <v>2024</v>
      </c>
    </row>
    <row r="573" spans="1:36" ht="33.75" customHeight="1" x14ac:dyDescent="0.3">
      <c r="A573" s="17" t="s">
        <v>1196</v>
      </c>
      <c r="B573" s="26">
        <v>45522</v>
      </c>
      <c r="C573" s="5" t="s">
        <v>1</v>
      </c>
      <c r="D573" s="6" t="s">
        <v>1197</v>
      </c>
      <c r="E573" s="7">
        <v>33</v>
      </c>
      <c r="F573" s="7" t="s">
        <v>29</v>
      </c>
      <c r="G573" s="7" t="s">
        <v>60</v>
      </c>
      <c r="H573" s="7" t="s">
        <v>65</v>
      </c>
      <c r="I573" s="7" t="str">
        <f>VLOOKUP(Table2[[#This Row],[Product]],Table4[#All],2,0)</f>
        <v>Sportswear</v>
      </c>
      <c r="J573" s="7">
        <v>4</v>
      </c>
      <c r="K573" s="7">
        <v>1015</v>
      </c>
      <c r="L573" s="7">
        <v>0.1</v>
      </c>
      <c r="M573" s="7" t="s">
        <v>33</v>
      </c>
      <c r="N573" s="8" t="s">
        <v>48</v>
      </c>
      <c r="O573" s="4" t="str">
        <f>HLOOKUP(Table2[[#This Row],[Product]],lookUp!$A$20:$K$21,2,0)</f>
        <v>Sportswear</v>
      </c>
      <c r="P573" s="8" t="str">
        <f>_xlfn.XLOOKUP(Table2[[#This Row],[Product]],Table4[Product],Table4[Category])</f>
        <v>Sportswear</v>
      </c>
      <c r="Q573" s="6" t="s">
        <v>1197</v>
      </c>
      <c r="R573" s="32" t="str">
        <f>LEFT(Table2[[#This Row],[Full Name2]], 3)</f>
        <v>Don</v>
      </c>
      <c r="S573" s="7" t="str">
        <f>RIGHT(Table2[[#This Row],[Full Name2]],3)</f>
        <v>ton</v>
      </c>
      <c r="T573" s="7" t="str">
        <f>MID(Table2[[#This Row],[Full Name2]],3,3)</f>
        <v>nal</v>
      </c>
      <c r="U573" s="7" t="str">
        <f>CONCATENATE(Table2[[#This Row],[Full Name2]]," - ",Table2[[#This Row],[Department]])</f>
        <v>Donald Newton - Kids</v>
      </c>
      <c r="V573" s="7" t="str">
        <f>_xlfn.TEXTJOIN(",",TRUE,Table2[[#This Row],[LEFT]],Table2[[#This Row],[MID]],Table2[[#This Row],[RIGHT]])</f>
        <v>Don,nal,ton</v>
      </c>
      <c r="W573" s="7" t="str">
        <f>UPPER(Table2[[#This Row],[MID]])</f>
        <v>NAL</v>
      </c>
      <c r="X573" s="7" t="str">
        <f>LOWER(Table2[[#This Row],[Full Name2]])</f>
        <v>donald newton</v>
      </c>
      <c r="Y573" s="7" t="str">
        <f>PROPER(Table2[[#This Row],[LOWER]])</f>
        <v>Donald Newton</v>
      </c>
      <c r="Z573" s="7" t="str">
        <f>TRIM(Table2[[#This Row],[City]])</f>
        <v>Port Said</v>
      </c>
      <c r="AA573" s="8">
        <f>LEN(Table2[[#This Row],[PROPER]])</f>
        <v>13</v>
      </c>
      <c r="AB573" s="5">
        <f t="shared" ca="1" si="24"/>
        <v>45776</v>
      </c>
      <c r="AC573" s="5">
        <f t="shared" si="25"/>
        <v>45522</v>
      </c>
      <c r="AD573" s="25">
        <f t="shared" ca="1" si="26"/>
        <v>45776.278505671296</v>
      </c>
      <c r="AE573" s="26">
        <f>EOMONTH(Table2[[#This Row],[Date]],1)</f>
        <v>45565</v>
      </c>
      <c r="AF573" s="11">
        <f>DATEDIF(Table2[[#This Row],[Date]],Table2[[#This Row],[EOMONTH]], "d")</f>
        <v>43</v>
      </c>
      <c r="AH573">
        <v>18</v>
      </c>
      <c r="AI573">
        <v>8</v>
      </c>
      <c r="AJ573">
        <v>2024</v>
      </c>
    </row>
    <row r="574" spans="1:36" ht="33.75" customHeight="1" x14ac:dyDescent="0.3">
      <c r="A574" s="17" t="s">
        <v>1198</v>
      </c>
      <c r="B574" s="26">
        <v>45517</v>
      </c>
      <c r="C574" s="5" t="s">
        <v>2</v>
      </c>
      <c r="D574" s="6" t="s">
        <v>1199</v>
      </c>
      <c r="E574" s="7">
        <v>18</v>
      </c>
      <c r="F574" s="7" t="s">
        <v>29</v>
      </c>
      <c r="G574" s="7" t="s">
        <v>73</v>
      </c>
      <c r="H574" s="7" t="s">
        <v>74</v>
      </c>
      <c r="I574" s="7" t="str">
        <f>VLOOKUP(Table2[[#This Row],[Product]],Table4[#All],2,0)</f>
        <v>Formal Wear</v>
      </c>
      <c r="J574" s="7">
        <v>4</v>
      </c>
      <c r="K574" s="7">
        <v>361</v>
      </c>
      <c r="L574" s="7">
        <v>0.05</v>
      </c>
      <c r="M574" s="7" t="s">
        <v>33</v>
      </c>
      <c r="N574" s="8" t="s">
        <v>40</v>
      </c>
      <c r="O574" s="4" t="str">
        <f>HLOOKUP(Table2[[#This Row],[Product]],lookUp!$A$20:$K$21,2,0)</f>
        <v>Formal Wear</v>
      </c>
      <c r="P574" s="8" t="str">
        <f>_xlfn.XLOOKUP(Table2[[#This Row],[Product]],Table4[Product],Table4[Category])</f>
        <v>Formal Wear</v>
      </c>
      <c r="Q574" s="6" t="s">
        <v>1199</v>
      </c>
      <c r="R574" s="32" t="str">
        <f>LEFT(Table2[[#This Row],[Full Name2]], 3)</f>
        <v>Dan</v>
      </c>
      <c r="S574" s="7" t="str">
        <f>RIGHT(Table2[[#This Row],[Full Name2]],3)</f>
        <v>ray</v>
      </c>
      <c r="T574" s="7" t="str">
        <f>MID(Table2[[#This Row],[Full Name2]],3,3)</f>
        <v>nie</v>
      </c>
      <c r="U574" s="7" t="str">
        <f>CONCATENATE(Table2[[#This Row],[Full Name2]]," - ",Table2[[#This Row],[Department]])</f>
        <v>Daniel Murray - Women</v>
      </c>
      <c r="V574" s="7" t="str">
        <f>_xlfn.TEXTJOIN(",",TRUE,Table2[[#This Row],[LEFT]],Table2[[#This Row],[MID]],Table2[[#This Row],[RIGHT]])</f>
        <v>Dan,nie,ray</v>
      </c>
      <c r="W574" s="7" t="str">
        <f>UPPER(Table2[[#This Row],[MID]])</f>
        <v>NIE</v>
      </c>
      <c r="X574" s="7" t="str">
        <f>LOWER(Table2[[#This Row],[Full Name2]])</f>
        <v>daniel murray</v>
      </c>
      <c r="Y574" s="7" t="str">
        <f>PROPER(Table2[[#This Row],[LOWER]])</f>
        <v>Daniel Murray</v>
      </c>
      <c r="Z574" s="7" t="str">
        <f>TRIM(Table2[[#This Row],[City]])</f>
        <v>Tanta</v>
      </c>
      <c r="AA574" s="8">
        <f>LEN(Table2[[#This Row],[PROPER]])</f>
        <v>13</v>
      </c>
      <c r="AB574" s="5">
        <f t="shared" ca="1" si="24"/>
        <v>45776</v>
      </c>
      <c r="AC574" s="5">
        <f t="shared" si="25"/>
        <v>45517</v>
      </c>
      <c r="AD574" s="25">
        <f t="shared" ca="1" si="26"/>
        <v>45776.278505671296</v>
      </c>
      <c r="AE574" s="26">
        <f>EOMONTH(Table2[[#This Row],[Date]],1)</f>
        <v>45565</v>
      </c>
      <c r="AF574" s="11">
        <f>DATEDIF(Table2[[#This Row],[Date]],Table2[[#This Row],[EOMONTH]], "d")</f>
        <v>48</v>
      </c>
      <c r="AH574">
        <v>13</v>
      </c>
      <c r="AI574">
        <v>8</v>
      </c>
      <c r="AJ574">
        <v>2024</v>
      </c>
    </row>
    <row r="575" spans="1:36" ht="33.75" customHeight="1" x14ac:dyDescent="0.3">
      <c r="A575" s="17" t="s">
        <v>1200</v>
      </c>
      <c r="B575" s="26">
        <v>45483</v>
      </c>
      <c r="C575" s="5" t="s">
        <v>3</v>
      </c>
      <c r="D575" s="6" t="s">
        <v>1201</v>
      </c>
      <c r="E575" s="7">
        <v>28</v>
      </c>
      <c r="F575" s="7" t="s">
        <v>29</v>
      </c>
      <c r="G575" s="7" t="s">
        <v>70</v>
      </c>
      <c r="H575" s="7" t="s">
        <v>55</v>
      </c>
      <c r="I575" s="7" t="str">
        <f>VLOOKUP(Table2[[#This Row],[Product]],Table4[#All],2,0)</f>
        <v>Summer Wear</v>
      </c>
      <c r="J575" s="7">
        <v>3</v>
      </c>
      <c r="K575" s="7">
        <v>325</v>
      </c>
      <c r="L575" s="7">
        <v>0.2</v>
      </c>
      <c r="M575" s="7" t="s">
        <v>47</v>
      </c>
      <c r="N575" s="8" t="s">
        <v>34</v>
      </c>
      <c r="O575" s="4" t="str">
        <f>HLOOKUP(Table2[[#This Row],[Product]],lookUp!$A$20:$K$21,2,0)</f>
        <v>Summer Wear</v>
      </c>
      <c r="P575" s="8" t="str">
        <f>_xlfn.XLOOKUP(Table2[[#This Row],[Product]],Table4[Product],Table4[Category])</f>
        <v>Summer Wear</v>
      </c>
      <c r="Q575" s="6" t="s">
        <v>1201</v>
      </c>
      <c r="R575" s="32" t="str">
        <f>LEFT(Table2[[#This Row],[Full Name2]], 3)</f>
        <v>Kel</v>
      </c>
      <c r="S575" s="7" t="str">
        <f>RIGHT(Table2[[#This Row],[Full Name2]],3)</f>
        <v>ado</v>
      </c>
      <c r="T575" s="7" t="str">
        <f>MID(Table2[[#This Row],[Full Name2]],3,3)</f>
        <v>lly</v>
      </c>
      <c r="U575" s="7" t="str">
        <f>CONCATENATE(Table2[[#This Row],[Full Name2]]," - ",Table2[[#This Row],[Department]])</f>
        <v>Kelly Delgado - Men</v>
      </c>
      <c r="V575" s="7" t="str">
        <f>_xlfn.TEXTJOIN(",",TRUE,Table2[[#This Row],[LEFT]],Table2[[#This Row],[MID]],Table2[[#This Row],[RIGHT]])</f>
        <v>Kel,lly,ado</v>
      </c>
      <c r="W575" s="7" t="str">
        <f>UPPER(Table2[[#This Row],[MID]])</f>
        <v>LLY</v>
      </c>
      <c r="X575" s="7" t="str">
        <f>LOWER(Table2[[#This Row],[Full Name2]])</f>
        <v>kelly delgado</v>
      </c>
      <c r="Y575" s="7" t="str">
        <f>PROPER(Table2[[#This Row],[LOWER]])</f>
        <v>Kelly Delgado</v>
      </c>
      <c r="Z575" s="7" t="str">
        <f>TRIM(Table2[[#This Row],[City]])</f>
        <v>Luxor</v>
      </c>
      <c r="AA575" s="8">
        <f>LEN(Table2[[#This Row],[PROPER]])</f>
        <v>13</v>
      </c>
      <c r="AB575" s="5">
        <f t="shared" ca="1" si="24"/>
        <v>45776</v>
      </c>
      <c r="AC575" s="5">
        <f t="shared" si="25"/>
        <v>45483</v>
      </c>
      <c r="AD575" s="25">
        <f t="shared" ca="1" si="26"/>
        <v>45776.278505671296</v>
      </c>
      <c r="AE575" s="26">
        <f>EOMONTH(Table2[[#This Row],[Date]],1)</f>
        <v>45535</v>
      </c>
      <c r="AF575" s="11">
        <f>DATEDIF(Table2[[#This Row],[Date]],Table2[[#This Row],[EOMONTH]], "d")</f>
        <v>52</v>
      </c>
      <c r="AH575">
        <v>10</v>
      </c>
      <c r="AI575">
        <v>7</v>
      </c>
      <c r="AJ575">
        <v>2024</v>
      </c>
    </row>
    <row r="576" spans="1:36" ht="33.75" customHeight="1" x14ac:dyDescent="0.3">
      <c r="A576" s="17" t="s">
        <v>1202</v>
      </c>
      <c r="B576" s="26">
        <v>45504</v>
      </c>
      <c r="C576" s="5" t="s">
        <v>3</v>
      </c>
      <c r="D576" s="6" t="s">
        <v>1203</v>
      </c>
      <c r="E576" s="7">
        <v>26</v>
      </c>
      <c r="F576" s="7" t="s">
        <v>29</v>
      </c>
      <c r="G576" s="7" t="s">
        <v>103</v>
      </c>
      <c r="H576" s="7" t="s">
        <v>55</v>
      </c>
      <c r="I576" s="7" t="str">
        <f>VLOOKUP(Table2[[#This Row],[Product]],Table4[#All],2,0)</f>
        <v>Summer Wear</v>
      </c>
      <c r="J576" s="7">
        <v>2</v>
      </c>
      <c r="K576" s="7">
        <v>310</v>
      </c>
      <c r="L576" s="7">
        <v>0</v>
      </c>
      <c r="M576" s="7" t="s">
        <v>47</v>
      </c>
      <c r="N576" s="8" t="s">
        <v>34</v>
      </c>
      <c r="O576" s="4" t="str">
        <f>HLOOKUP(Table2[[#This Row],[Product]],lookUp!$A$20:$K$21,2,0)</f>
        <v>Summer Wear</v>
      </c>
      <c r="P576" s="8" t="str">
        <f>_xlfn.XLOOKUP(Table2[[#This Row],[Product]],Table4[Product],Table4[Category])</f>
        <v>Summer Wear</v>
      </c>
      <c r="Q576" s="6" t="s">
        <v>1203</v>
      </c>
      <c r="R576" s="32" t="str">
        <f>LEFT(Table2[[#This Row],[Full Name2]], 3)</f>
        <v>Bon</v>
      </c>
      <c r="S576" s="7" t="str">
        <f>RIGHT(Table2[[#This Row],[Full Name2]],3)</f>
        <v>dom</v>
      </c>
      <c r="T576" s="7" t="str">
        <f>MID(Table2[[#This Row],[Full Name2]],3,3)</f>
        <v>nni</v>
      </c>
      <c r="U576" s="7" t="str">
        <f>CONCATENATE(Table2[[#This Row],[Full Name2]]," - ",Table2[[#This Row],[Department]])</f>
        <v>Bonnie Odom - Men</v>
      </c>
      <c r="V576" s="7" t="str">
        <f>_xlfn.TEXTJOIN(",",TRUE,Table2[[#This Row],[LEFT]],Table2[[#This Row],[MID]],Table2[[#This Row],[RIGHT]])</f>
        <v>Bon,nni,dom</v>
      </c>
      <c r="W576" s="7" t="str">
        <f>UPPER(Table2[[#This Row],[MID]])</f>
        <v>NNI</v>
      </c>
      <c r="X576" s="7" t="str">
        <f>LOWER(Table2[[#This Row],[Full Name2]])</f>
        <v>bonnie odom</v>
      </c>
      <c r="Y576" s="7" t="str">
        <f>PROPER(Table2[[#This Row],[LOWER]])</f>
        <v>Bonnie Odom</v>
      </c>
      <c r="Z576" s="7" t="str">
        <f>TRIM(Table2[[#This Row],[City]])</f>
        <v>Sharm El-Sheikh</v>
      </c>
      <c r="AA576" s="8">
        <f>LEN(Table2[[#This Row],[PROPER]])</f>
        <v>11</v>
      </c>
      <c r="AB576" s="5">
        <f t="shared" ca="1" si="24"/>
        <v>45776</v>
      </c>
      <c r="AC576" s="5">
        <f t="shared" si="25"/>
        <v>45504</v>
      </c>
      <c r="AD576" s="25">
        <f t="shared" ca="1" si="26"/>
        <v>45776.278505671296</v>
      </c>
      <c r="AE576" s="26">
        <f>EOMONTH(Table2[[#This Row],[Date]],1)</f>
        <v>45535</v>
      </c>
      <c r="AF576" s="11">
        <f>DATEDIF(Table2[[#This Row],[Date]],Table2[[#This Row],[EOMONTH]], "d")</f>
        <v>31</v>
      </c>
      <c r="AH576">
        <v>31</v>
      </c>
      <c r="AI576">
        <v>7</v>
      </c>
      <c r="AJ576">
        <v>2024</v>
      </c>
    </row>
    <row r="577" spans="1:36" ht="33.75" customHeight="1" x14ac:dyDescent="0.3">
      <c r="A577" s="17" t="s">
        <v>1204</v>
      </c>
      <c r="B577" s="26">
        <v>45551</v>
      </c>
      <c r="C577" s="5" t="s">
        <v>4</v>
      </c>
      <c r="D577" s="6" t="s">
        <v>1205</v>
      </c>
      <c r="E577" s="7">
        <v>29</v>
      </c>
      <c r="F577" s="7" t="s">
        <v>29</v>
      </c>
      <c r="G577" s="7" t="s">
        <v>106</v>
      </c>
      <c r="H577" s="7" t="s">
        <v>38</v>
      </c>
      <c r="I577" s="7" t="str">
        <f>VLOOKUP(Table2[[#This Row],[Product]],Table4[#All],2,0)</f>
        <v>Casual Wear</v>
      </c>
      <c r="J577" s="7">
        <v>5</v>
      </c>
      <c r="K577" s="7">
        <v>1100</v>
      </c>
      <c r="L577" s="7">
        <v>0.05</v>
      </c>
      <c r="M577" s="7" t="s">
        <v>33</v>
      </c>
      <c r="N577" s="8" t="s">
        <v>40</v>
      </c>
      <c r="O577" s="4" t="str">
        <f>HLOOKUP(Table2[[#This Row],[Product]],lookUp!$A$20:$K$21,2,0)</f>
        <v>Casual Wear</v>
      </c>
      <c r="P577" s="8" t="str">
        <f>_xlfn.XLOOKUP(Table2[[#This Row],[Product]],Table4[Product],Table4[Category])</f>
        <v>Casual Wear</v>
      </c>
      <c r="Q577" s="6" t="s">
        <v>1205</v>
      </c>
      <c r="R577" s="32" t="str">
        <f>LEFT(Table2[[#This Row],[Full Name2]], 3)</f>
        <v>Jac</v>
      </c>
      <c r="S577" s="7" t="str">
        <f>RIGHT(Table2[[#This Row],[Full Name2]],3)</f>
        <v>son</v>
      </c>
      <c r="T577" s="7" t="str">
        <f>MID(Table2[[#This Row],[Full Name2]],3,3)</f>
        <v>cob</v>
      </c>
      <c r="U577" s="7" t="str">
        <f>CONCATENATE(Table2[[#This Row],[Full Name2]]," - ",Table2[[#This Row],[Department]])</f>
        <v>Jacob Atkinson - Women</v>
      </c>
      <c r="V577" s="7" t="str">
        <f>_xlfn.TEXTJOIN(",",TRUE,Table2[[#This Row],[LEFT]],Table2[[#This Row],[MID]],Table2[[#This Row],[RIGHT]])</f>
        <v>Jac,cob,son</v>
      </c>
      <c r="W577" s="7" t="str">
        <f>UPPER(Table2[[#This Row],[MID]])</f>
        <v>COB</v>
      </c>
      <c r="X577" s="7" t="str">
        <f>LOWER(Table2[[#This Row],[Full Name2]])</f>
        <v>jacob atkinson</v>
      </c>
      <c r="Y577" s="7" t="str">
        <f>PROPER(Table2[[#This Row],[LOWER]])</f>
        <v>Jacob Atkinson</v>
      </c>
      <c r="Z577" s="7" t="str">
        <f>TRIM(Table2[[#This Row],[City]])</f>
        <v>Giza</v>
      </c>
      <c r="AA577" s="8">
        <f>LEN(Table2[[#This Row],[PROPER]])</f>
        <v>14</v>
      </c>
      <c r="AB577" s="5">
        <f t="shared" ca="1" si="24"/>
        <v>45776</v>
      </c>
      <c r="AC577" s="5">
        <f t="shared" si="25"/>
        <v>45551</v>
      </c>
      <c r="AD577" s="25">
        <f t="shared" ca="1" si="26"/>
        <v>45776.278505671296</v>
      </c>
      <c r="AE577" s="26">
        <f>EOMONTH(Table2[[#This Row],[Date]],1)</f>
        <v>45596</v>
      </c>
      <c r="AF577" s="11">
        <f>DATEDIF(Table2[[#This Row],[Date]],Table2[[#This Row],[EOMONTH]], "d")</f>
        <v>45</v>
      </c>
      <c r="AH577">
        <v>16</v>
      </c>
      <c r="AI577">
        <v>9</v>
      </c>
      <c r="AJ577">
        <v>2024</v>
      </c>
    </row>
    <row r="578" spans="1:36" ht="33.75" customHeight="1" x14ac:dyDescent="0.3">
      <c r="A578" s="17" t="s">
        <v>1206</v>
      </c>
      <c r="B578" s="26">
        <v>45609</v>
      </c>
      <c r="C578" s="5" t="s">
        <v>3</v>
      </c>
      <c r="D578" s="6" t="s">
        <v>1207</v>
      </c>
      <c r="E578" s="7">
        <v>32</v>
      </c>
      <c r="F578" s="7" t="s">
        <v>43</v>
      </c>
      <c r="G578" s="7" t="s">
        <v>44</v>
      </c>
      <c r="H578" s="7" t="s">
        <v>31</v>
      </c>
      <c r="I578" s="7" t="str">
        <f>VLOOKUP(Table2[[#This Row],[Product]],Table4[#All],2,0)</f>
        <v>Winter Wear</v>
      </c>
      <c r="J578" s="7">
        <v>1</v>
      </c>
      <c r="K578" s="7">
        <v>1113</v>
      </c>
      <c r="L578" s="7">
        <v>0.1</v>
      </c>
      <c r="M578" s="7" t="s">
        <v>47</v>
      </c>
      <c r="N578" s="8" t="s">
        <v>34</v>
      </c>
      <c r="O578" s="4" t="str">
        <f>HLOOKUP(Table2[[#This Row],[Product]],lookUp!$A$20:$K$21,2,0)</f>
        <v>Winter Wear</v>
      </c>
      <c r="P578" s="8" t="str">
        <f>_xlfn.XLOOKUP(Table2[[#This Row],[Product]],Table4[Product],Table4[Category])</f>
        <v>Winter Wear</v>
      </c>
      <c r="Q578" s="6" t="s">
        <v>1207</v>
      </c>
      <c r="R578" s="32" t="str">
        <f>LEFT(Table2[[#This Row],[Full Name2]], 3)</f>
        <v>And</v>
      </c>
      <c r="S578" s="7" t="str">
        <f>RIGHT(Table2[[#This Row],[Full Name2]],3)</f>
        <v>man</v>
      </c>
      <c r="T578" s="7" t="str">
        <f>MID(Table2[[#This Row],[Full Name2]],3,3)</f>
        <v>dre</v>
      </c>
      <c r="U578" s="7" t="str">
        <f>CONCATENATE(Table2[[#This Row],[Full Name2]]," - ",Table2[[#This Row],[Department]])</f>
        <v>Andrew Chapman - Men</v>
      </c>
      <c r="V578" s="7" t="str">
        <f>_xlfn.TEXTJOIN(",",TRUE,Table2[[#This Row],[LEFT]],Table2[[#This Row],[MID]],Table2[[#This Row],[RIGHT]])</f>
        <v>And,dre,man</v>
      </c>
      <c r="W578" s="7" t="str">
        <f>UPPER(Table2[[#This Row],[MID]])</f>
        <v>DRE</v>
      </c>
      <c r="X578" s="7" t="str">
        <f>LOWER(Table2[[#This Row],[Full Name2]])</f>
        <v>andrew chapman</v>
      </c>
      <c r="Y578" s="7" t="str">
        <f>PROPER(Table2[[#This Row],[LOWER]])</f>
        <v>Andrew Chapman</v>
      </c>
      <c r="Z578" s="7" t="str">
        <f>TRIM(Table2[[#This Row],[City]])</f>
        <v>Alexandria</v>
      </c>
      <c r="AA578" s="8">
        <f>LEN(Table2[[#This Row],[PROPER]])</f>
        <v>14</v>
      </c>
      <c r="AB578" s="5">
        <f t="shared" ca="1" si="24"/>
        <v>45776</v>
      </c>
      <c r="AC578" s="5">
        <f t="shared" si="25"/>
        <v>45609</v>
      </c>
      <c r="AD578" s="25">
        <f t="shared" ca="1" si="26"/>
        <v>45776.278505671296</v>
      </c>
      <c r="AE578" s="26">
        <f>EOMONTH(Table2[[#This Row],[Date]],1)</f>
        <v>45657</v>
      </c>
      <c r="AF578" s="11">
        <f>DATEDIF(Table2[[#This Row],[Date]],Table2[[#This Row],[EOMONTH]], "d")</f>
        <v>48</v>
      </c>
      <c r="AH578">
        <v>13</v>
      </c>
      <c r="AI578">
        <v>11</v>
      </c>
      <c r="AJ578">
        <v>2024</v>
      </c>
    </row>
    <row r="579" spans="1:36" ht="33.75" customHeight="1" x14ac:dyDescent="0.3">
      <c r="A579" s="17" t="s">
        <v>1208</v>
      </c>
      <c r="B579" s="26">
        <v>45390</v>
      </c>
      <c r="C579" s="5" t="s">
        <v>4</v>
      </c>
      <c r="D579" s="6" t="s">
        <v>1209</v>
      </c>
      <c r="E579" s="7">
        <v>38</v>
      </c>
      <c r="F579" s="7" t="s">
        <v>43</v>
      </c>
      <c r="G579" s="7" t="s">
        <v>64</v>
      </c>
      <c r="H579" s="7" t="s">
        <v>61</v>
      </c>
      <c r="I579" s="7" t="str">
        <f>VLOOKUP(Table2[[#This Row],[Product]],Table4[#All],2,0)</f>
        <v>Casual Wear</v>
      </c>
      <c r="J579" s="7">
        <v>3</v>
      </c>
      <c r="K579" s="7">
        <v>922</v>
      </c>
      <c r="L579" s="7">
        <v>0.05</v>
      </c>
      <c r="M579" s="7" t="s">
        <v>57</v>
      </c>
      <c r="N579" s="8" t="s">
        <v>34</v>
      </c>
      <c r="O579" s="4" t="str">
        <f>HLOOKUP(Table2[[#This Row],[Product]],lookUp!$A$20:$K$21,2,0)</f>
        <v>Casual Wear</v>
      </c>
      <c r="P579" s="8" t="str">
        <f>_xlfn.XLOOKUP(Table2[[#This Row],[Product]],Table4[Product],Table4[Category])</f>
        <v>Casual Wear</v>
      </c>
      <c r="Q579" s="6" t="s">
        <v>1209</v>
      </c>
      <c r="R579" s="32" t="str">
        <f>LEFT(Table2[[#This Row],[Full Name2]], 3)</f>
        <v>Rod</v>
      </c>
      <c r="S579" s="7" t="str">
        <f>RIGHT(Table2[[#This Row],[Full Name2]],3)</f>
        <v>rez</v>
      </c>
      <c r="T579" s="7" t="str">
        <f>MID(Table2[[#This Row],[Full Name2]],3,3)</f>
        <v>dne</v>
      </c>
      <c r="U579" s="7" t="str">
        <f>CONCATENATE(Table2[[#This Row],[Full Name2]]," - ",Table2[[#This Row],[Department]])</f>
        <v>Rodney Alvarez - Men</v>
      </c>
      <c r="V579" s="7" t="str">
        <f>_xlfn.TEXTJOIN(",",TRUE,Table2[[#This Row],[LEFT]],Table2[[#This Row],[MID]],Table2[[#This Row],[RIGHT]])</f>
        <v>Rod,dne,rez</v>
      </c>
      <c r="W579" s="7" t="str">
        <f>UPPER(Table2[[#This Row],[MID]])</f>
        <v>DNE</v>
      </c>
      <c r="X579" s="7" t="str">
        <f>LOWER(Table2[[#This Row],[Full Name2]])</f>
        <v>rodney alvarez</v>
      </c>
      <c r="Y579" s="7" t="str">
        <f>PROPER(Table2[[#This Row],[LOWER]])</f>
        <v>Rodney Alvarez</v>
      </c>
      <c r="Z579" s="7" t="str">
        <f>TRIM(Table2[[#This Row],[City]])</f>
        <v>Cairo</v>
      </c>
      <c r="AA579" s="8">
        <f>LEN(Table2[[#This Row],[PROPER]])</f>
        <v>14</v>
      </c>
      <c r="AB579" s="5">
        <f t="shared" ref="AB579:AB642" ca="1" si="27">TODAY()</f>
        <v>45776</v>
      </c>
      <c r="AC579" s="5">
        <f t="shared" ref="AC579:AC642" si="28">DATE(AJ579,AI579,AH579)</f>
        <v>45390</v>
      </c>
      <c r="AD579" s="25">
        <f t="shared" ref="AD579:AD642" ca="1" si="29">NOW()</f>
        <v>45776.278505671296</v>
      </c>
      <c r="AE579" s="26">
        <f>EOMONTH(Table2[[#This Row],[Date]],1)</f>
        <v>45443</v>
      </c>
      <c r="AF579" s="11">
        <f>DATEDIF(Table2[[#This Row],[Date]],Table2[[#This Row],[EOMONTH]], "d")</f>
        <v>53</v>
      </c>
      <c r="AH579">
        <v>8</v>
      </c>
      <c r="AI579">
        <v>4</v>
      </c>
      <c r="AJ579">
        <v>2024</v>
      </c>
    </row>
    <row r="580" spans="1:36" ht="33.75" customHeight="1" x14ac:dyDescent="0.3">
      <c r="A580" s="17" t="s">
        <v>1210</v>
      </c>
      <c r="B580" s="26">
        <v>45381</v>
      </c>
      <c r="C580" s="5" t="s">
        <v>5</v>
      </c>
      <c r="D580" s="6" t="s">
        <v>1211</v>
      </c>
      <c r="E580" s="7">
        <v>45</v>
      </c>
      <c r="F580" s="7" t="s">
        <v>43</v>
      </c>
      <c r="G580" s="7" t="s">
        <v>60</v>
      </c>
      <c r="H580" s="7" t="s">
        <v>55</v>
      </c>
      <c r="I580" s="7" t="str">
        <f>VLOOKUP(Table2[[#This Row],[Product]],Table4[#All],2,0)</f>
        <v>Summer Wear</v>
      </c>
      <c r="J580" s="7">
        <v>1</v>
      </c>
      <c r="K580" s="7">
        <v>597</v>
      </c>
      <c r="L580" s="7">
        <v>0</v>
      </c>
      <c r="M580" s="7" t="s">
        <v>57</v>
      </c>
      <c r="N580" s="8" t="s">
        <v>34</v>
      </c>
      <c r="O580" s="4" t="str">
        <f>HLOOKUP(Table2[[#This Row],[Product]],lookUp!$A$20:$K$21,2,0)</f>
        <v>Summer Wear</v>
      </c>
      <c r="P580" s="8" t="str">
        <f>_xlfn.XLOOKUP(Table2[[#This Row],[Product]],Table4[Product],Table4[Category])</f>
        <v>Summer Wear</v>
      </c>
      <c r="Q580" s="6" t="s">
        <v>1211</v>
      </c>
      <c r="R580" s="32" t="str">
        <f>LEFT(Table2[[#This Row],[Full Name2]], 3)</f>
        <v>Mrs</v>
      </c>
      <c r="S580" s="7" t="str">
        <f>RIGHT(Table2[[#This Row],[Full Name2]],3)</f>
        <v>dra</v>
      </c>
      <c r="T580" s="7" t="str">
        <f>MID(Table2[[#This Row],[Full Name2]],3,3)</f>
        <v xml:space="preserve">s. </v>
      </c>
      <c r="U580" s="7" t="str">
        <f>CONCATENATE(Table2[[#This Row],[Full Name2]]," - ",Table2[[#This Row],[Department]])</f>
        <v>Mrs. Sandra - Men</v>
      </c>
      <c r="V580" s="7" t="str">
        <f>_xlfn.TEXTJOIN(",",TRUE,Table2[[#This Row],[LEFT]],Table2[[#This Row],[MID]],Table2[[#This Row],[RIGHT]])</f>
        <v>Mrs,s. ,dra</v>
      </c>
      <c r="W580" s="7" t="str">
        <f>UPPER(Table2[[#This Row],[MID]])</f>
        <v xml:space="preserve">S. </v>
      </c>
      <c r="X580" s="7" t="str">
        <f>LOWER(Table2[[#This Row],[Full Name2]])</f>
        <v>mrs. sandra</v>
      </c>
      <c r="Y580" s="7" t="str">
        <f>PROPER(Table2[[#This Row],[LOWER]])</f>
        <v>Mrs. Sandra</v>
      </c>
      <c r="Z580" s="7" t="str">
        <f>TRIM(Table2[[#This Row],[City]])</f>
        <v>Port Said</v>
      </c>
      <c r="AA580" s="8">
        <f>LEN(Table2[[#This Row],[PROPER]])</f>
        <v>11</v>
      </c>
      <c r="AB580" s="5">
        <f t="shared" ca="1" si="27"/>
        <v>45776</v>
      </c>
      <c r="AC580" s="5">
        <f t="shared" si="28"/>
        <v>45381</v>
      </c>
      <c r="AD580" s="25">
        <f t="shared" ca="1" si="29"/>
        <v>45776.278505671296</v>
      </c>
      <c r="AE580" s="26">
        <f>EOMONTH(Table2[[#This Row],[Date]],1)</f>
        <v>45412</v>
      </c>
      <c r="AF580" s="11">
        <f>DATEDIF(Table2[[#This Row],[Date]],Table2[[#This Row],[EOMONTH]], "d")</f>
        <v>31</v>
      </c>
      <c r="AH580">
        <v>30</v>
      </c>
      <c r="AI580">
        <v>3</v>
      </c>
      <c r="AJ580">
        <v>2024</v>
      </c>
    </row>
    <row r="581" spans="1:36" ht="33.75" customHeight="1" x14ac:dyDescent="0.3">
      <c r="A581" s="17" t="s">
        <v>1212</v>
      </c>
      <c r="B581" s="26">
        <v>45513</v>
      </c>
      <c r="C581" s="5" t="s">
        <v>0</v>
      </c>
      <c r="D581" s="6" t="s">
        <v>1213</v>
      </c>
      <c r="E581" s="7">
        <v>57</v>
      </c>
      <c r="F581" s="7" t="s">
        <v>29</v>
      </c>
      <c r="G581" s="7" t="s">
        <v>44</v>
      </c>
      <c r="H581" s="7" t="s">
        <v>45</v>
      </c>
      <c r="I581" s="7" t="str">
        <f>VLOOKUP(Table2[[#This Row],[Product]],Table4[#All],2,0)</f>
        <v>Sportswear</v>
      </c>
      <c r="J581" s="7">
        <v>4</v>
      </c>
      <c r="K581" s="7">
        <v>293</v>
      </c>
      <c r="L581" s="7">
        <v>0.05</v>
      </c>
      <c r="M581" s="7" t="s">
        <v>33</v>
      </c>
      <c r="N581" s="8" t="s">
        <v>34</v>
      </c>
      <c r="O581" s="4" t="str">
        <f>HLOOKUP(Table2[[#This Row],[Product]],lookUp!$A$20:$K$21,2,0)</f>
        <v>Sportswear</v>
      </c>
      <c r="P581" s="8" t="str">
        <f>_xlfn.XLOOKUP(Table2[[#This Row],[Product]],Table4[Product],Table4[Category])</f>
        <v>Sportswear</v>
      </c>
      <c r="Q581" s="6" t="s">
        <v>1213</v>
      </c>
      <c r="R581" s="32" t="str">
        <f>LEFT(Table2[[#This Row],[Full Name2]], 3)</f>
        <v>Dou</v>
      </c>
      <c r="S581" s="7" t="str">
        <f>RIGHT(Table2[[#This Row],[Full Name2]],3)</f>
        <v>rts</v>
      </c>
      <c r="T581" s="7" t="str">
        <f>MID(Table2[[#This Row],[Full Name2]],3,3)</f>
        <v>ugl</v>
      </c>
      <c r="U581" s="7" t="str">
        <f>CONCATENATE(Table2[[#This Row],[Full Name2]]," - ",Table2[[#This Row],[Department]])</f>
        <v>Douglas Roberts - Men</v>
      </c>
      <c r="V581" s="7" t="str">
        <f>_xlfn.TEXTJOIN(",",TRUE,Table2[[#This Row],[LEFT]],Table2[[#This Row],[MID]],Table2[[#This Row],[RIGHT]])</f>
        <v>Dou,ugl,rts</v>
      </c>
      <c r="W581" s="7" t="str">
        <f>UPPER(Table2[[#This Row],[MID]])</f>
        <v>UGL</v>
      </c>
      <c r="X581" s="7" t="str">
        <f>LOWER(Table2[[#This Row],[Full Name2]])</f>
        <v>douglas roberts</v>
      </c>
      <c r="Y581" s="7" t="str">
        <f>PROPER(Table2[[#This Row],[LOWER]])</f>
        <v>Douglas Roberts</v>
      </c>
      <c r="Z581" s="7" t="str">
        <f>TRIM(Table2[[#This Row],[City]])</f>
        <v>Alexandria</v>
      </c>
      <c r="AA581" s="8">
        <f>LEN(Table2[[#This Row],[PROPER]])</f>
        <v>15</v>
      </c>
      <c r="AB581" s="5">
        <f t="shared" ca="1" si="27"/>
        <v>45776</v>
      </c>
      <c r="AC581" s="5">
        <f t="shared" si="28"/>
        <v>45513</v>
      </c>
      <c r="AD581" s="25">
        <f t="shared" ca="1" si="29"/>
        <v>45776.278505671296</v>
      </c>
      <c r="AE581" s="26">
        <f>EOMONTH(Table2[[#This Row],[Date]],1)</f>
        <v>45565</v>
      </c>
      <c r="AF581" s="11">
        <f>DATEDIF(Table2[[#This Row],[Date]],Table2[[#This Row],[EOMONTH]], "d")</f>
        <v>52</v>
      </c>
      <c r="AH581">
        <v>9</v>
      </c>
      <c r="AI581">
        <v>8</v>
      </c>
      <c r="AJ581">
        <v>2024</v>
      </c>
    </row>
    <row r="582" spans="1:36" ht="33.75" customHeight="1" x14ac:dyDescent="0.3">
      <c r="A582" s="17" t="s">
        <v>1214</v>
      </c>
      <c r="B582" s="26">
        <v>45670</v>
      </c>
      <c r="C582" s="5" t="s">
        <v>4</v>
      </c>
      <c r="D582" s="6" t="s">
        <v>1215</v>
      </c>
      <c r="E582" s="7">
        <v>49</v>
      </c>
      <c r="F582" s="7" t="s">
        <v>29</v>
      </c>
      <c r="G582" s="7" t="s">
        <v>30</v>
      </c>
      <c r="H582" s="7" t="s">
        <v>31</v>
      </c>
      <c r="I582" s="7" t="str">
        <f>VLOOKUP(Table2[[#This Row],[Product]],Table4[#All],2,0)</f>
        <v>Winter Wear</v>
      </c>
      <c r="J582" s="7">
        <v>1</v>
      </c>
      <c r="K582" s="7">
        <v>626</v>
      </c>
      <c r="L582" s="7">
        <v>0.15</v>
      </c>
      <c r="M582" s="7" t="s">
        <v>47</v>
      </c>
      <c r="N582" s="8" t="s">
        <v>40</v>
      </c>
      <c r="O582" s="4" t="str">
        <f>HLOOKUP(Table2[[#This Row],[Product]],lookUp!$A$20:$K$21,2,0)</f>
        <v>Winter Wear</v>
      </c>
      <c r="P582" s="8" t="str">
        <f>_xlfn.XLOOKUP(Table2[[#This Row],[Product]],Table4[Product],Table4[Category])</f>
        <v>Winter Wear</v>
      </c>
      <c r="Q582" s="6" t="s">
        <v>1215</v>
      </c>
      <c r="R582" s="32" t="str">
        <f>LEFT(Table2[[#This Row],[Full Name2]], 3)</f>
        <v>Ric</v>
      </c>
      <c r="S582" s="7" t="str">
        <f>RIGHT(Table2[[#This Row],[Full Name2]],3)</f>
        <v>son</v>
      </c>
      <c r="T582" s="7" t="str">
        <f>MID(Table2[[#This Row],[Full Name2]],3,3)</f>
        <v>cha</v>
      </c>
      <c r="U582" s="7" t="str">
        <f>CONCATENATE(Table2[[#This Row],[Full Name2]]," - ",Table2[[#This Row],[Department]])</f>
        <v>Richard Johnson - Women</v>
      </c>
      <c r="V582" s="7" t="str">
        <f>_xlfn.TEXTJOIN(",",TRUE,Table2[[#This Row],[LEFT]],Table2[[#This Row],[MID]],Table2[[#This Row],[RIGHT]])</f>
        <v>Ric,cha,son</v>
      </c>
      <c r="W582" s="7" t="str">
        <f>UPPER(Table2[[#This Row],[MID]])</f>
        <v>CHA</v>
      </c>
      <c r="X582" s="7" t="str">
        <f>LOWER(Table2[[#This Row],[Full Name2]])</f>
        <v>richard johnson</v>
      </c>
      <c r="Y582" s="7" t="str">
        <f>PROPER(Table2[[#This Row],[LOWER]])</f>
        <v>Richard Johnson</v>
      </c>
      <c r="Z582" s="7" t="str">
        <f>TRIM(Table2[[#This Row],[City]])</f>
        <v>Mansoura</v>
      </c>
      <c r="AA582" s="8">
        <f>LEN(Table2[[#This Row],[PROPER]])</f>
        <v>15</v>
      </c>
      <c r="AB582" s="5">
        <f t="shared" ca="1" si="27"/>
        <v>45776</v>
      </c>
      <c r="AC582" s="5">
        <f t="shared" si="28"/>
        <v>45670</v>
      </c>
      <c r="AD582" s="25">
        <f t="shared" ca="1" si="29"/>
        <v>45776.278505671296</v>
      </c>
      <c r="AE582" s="26">
        <f>EOMONTH(Table2[[#This Row],[Date]],1)</f>
        <v>45716</v>
      </c>
      <c r="AF582" s="11">
        <f>DATEDIF(Table2[[#This Row],[Date]],Table2[[#This Row],[EOMONTH]], "d")</f>
        <v>46</v>
      </c>
      <c r="AH582">
        <v>13</v>
      </c>
      <c r="AI582">
        <v>1</v>
      </c>
      <c r="AJ582">
        <v>2025</v>
      </c>
    </row>
    <row r="583" spans="1:36" ht="33.75" customHeight="1" x14ac:dyDescent="0.3">
      <c r="A583" s="17" t="s">
        <v>1216</v>
      </c>
      <c r="B583" s="26">
        <v>45483</v>
      </c>
      <c r="C583" s="5" t="s">
        <v>3</v>
      </c>
      <c r="D583" s="6" t="s">
        <v>1217</v>
      </c>
      <c r="E583" s="7">
        <v>44</v>
      </c>
      <c r="F583" s="7" t="s">
        <v>43</v>
      </c>
      <c r="G583" s="7" t="s">
        <v>106</v>
      </c>
      <c r="H583" s="7" t="s">
        <v>51</v>
      </c>
      <c r="I583" s="7" t="str">
        <f>VLOOKUP(Table2[[#This Row],[Product]],Table4[#All],2,0)</f>
        <v>Formal Wear</v>
      </c>
      <c r="J583" s="7">
        <v>3</v>
      </c>
      <c r="K583" s="7">
        <v>294</v>
      </c>
      <c r="L583" s="7">
        <v>0.1</v>
      </c>
      <c r="M583" s="7" t="s">
        <v>33</v>
      </c>
      <c r="N583" s="8" t="s">
        <v>40</v>
      </c>
      <c r="O583" s="4" t="str">
        <f>HLOOKUP(Table2[[#This Row],[Product]],lookUp!$A$20:$K$21,2,0)</f>
        <v>Formal Wear</v>
      </c>
      <c r="P583" s="8" t="str">
        <f>_xlfn.XLOOKUP(Table2[[#This Row],[Product]],Table4[Product],Table4[Category])</f>
        <v>Formal Wear</v>
      </c>
      <c r="Q583" s="6" t="s">
        <v>1217</v>
      </c>
      <c r="R583" s="32" t="str">
        <f>LEFT(Table2[[#This Row],[Full Name2]], 3)</f>
        <v>Kat</v>
      </c>
      <c r="S583" s="7" t="str">
        <f>RIGHT(Table2[[#This Row],[Full Name2]],3)</f>
        <v>son</v>
      </c>
      <c r="T583" s="7" t="str">
        <f>MID(Table2[[#This Row],[Full Name2]],3,3)</f>
        <v>thl</v>
      </c>
      <c r="U583" s="7" t="str">
        <f>CONCATENATE(Table2[[#This Row],[Full Name2]]," - ",Table2[[#This Row],[Department]])</f>
        <v>Kathleen Johnson - Women</v>
      </c>
      <c r="V583" s="7" t="str">
        <f>_xlfn.TEXTJOIN(",",TRUE,Table2[[#This Row],[LEFT]],Table2[[#This Row],[MID]],Table2[[#This Row],[RIGHT]])</f>
        <v>Kat,thl,son</v>
      </c>
      <c r="W583" s="7" t="str">
        <f>UPPER(Table2[[#This Row],[MID]])</f>
        <v>THL</v>
      </c>
      <c r="X583" s="7" t="str">
        <f>LOWER(Table2[[#This Row],[Full Name2]])</f>
        <v>kathleen johnson</v>
      </c>
      <c r="Y583" s="7" t="str">
        <f>PROPER(Table2[[#This Row],[LOWER]])</f>
        <v>Kathleen Johnson</v>
      </c>
      <c r="Z583" s="7" t="str">
        <f>TRIM(Table2[[#This Row],[City]])</f>
        <v>Giza</v>
      </c>
      <c r="AA583" s="8">
        <f>LEN(Table2[[#This Row],[PROPER]])</f>
        <v>16</v>
      </c>
      <c r="AB583" s="5">
        <f t="shared" ca="1" si="27"/>
        <v>45776</v>
      </c>
      <c r="AC583" s="5">
        <f t="shared" si="28"/>
        <v>45483</v>
      </c>
      <c r="AD583" s="25">
        <f t="shared" ca="1" si="29"/>
        <v>45776.278505671296</v>
      </c>
      <c r="AE583" s="26">
        <f>EOMONTH(Table2[[#This Row],[Date]],1)</f>
        <v>45535</v>
      </c>
      <c r="AF583" s="11">
        <f>DATEDIF(Table2[[#This Row],[Date]],Table2[[#This Row],[EOMONTH]], "d")</f>
        <v>52</v>
      </c>
      <c r="AH583">
        <v>10</v>
      </c>
      <c r="AI583">
        <v>7</v>
      </c>
      <c r="AJ583">
        <v>2024</v>
      </c>
    </row>
    <row r="584" spans="1:36" ht="33.75" customHeight="1" x14ac:dyDescent="0.3">
      <c r="A584" s="17" t="s">
        <v>1218</v>
      </c>
      <c r="B584" s="26">
        <v>45405</v>
      </c>
      <c r="C584" s="5" t="s">
        <v>2</v>
      </c>
      <c r="D584" s="6" t="s">
        <v>1219</v>
      </c>
      <c r="E584" s="7">
        <v>39</v>
      </c>
      <c r="F584" s="7" t="s">
        <v>29</v>
      </c>
      <c r="G584" s="7" t="s">
        <v>81</v>
      </c>
      <c r="H584" s="7" t="s">
        <v>65</v>
      </c>
      <c r="I584" s="7" t="str">
        <f>VLOOKUP(Table2[[#This Row],[Product]],Table4[#All],2,0)</f>
        <v>Sportswear</v>
      </c>
      <c r="J584" s="7">
        <v>2</v>
      </c>
      <c r="K584" s="7">
        <v>1169</v>
      </c>
      <c r="L584" s="7">
        <v>0.15</v>
      </c>
      <c r="M584" s="7" t="s">
        <v>57</v>
      </c>
      <c r="N584" s="8" t="s">
        <v>40</v>
      </c>
      <c r="O584" s="4" t="str">
        <f>HLOOKUP(Table2[[#This Row],[Product]],lookUp!$A$20:$K$21,2,0)</f>
        <v>Sportswear</v>
      </c>
      <c r="P584" s="8" t="str">
        <f>_xlfn.XLOOKUP(Table2[[#This Row],[Product]],Table4[Product],Table4[Category])</f>
        <v>Sportswear</v>
      </c>
      <c r="Q584" s="6" t="s">
        <v>1219</v>
      </c>
      <c r="R584" s="32" t="str">
        <f>LEFT(Table2[[#This Row],[Full Name2]], 3)</f>
        <v>Ste</v>
      </c>
      <c r="S584" s="7" t="str">
        <f>RIGHT(Table2[[#This Row],[Full Name2]],3)</f>
        <v>ams</v>
      </c>
      <c r="T584" s="7" t="str">
        <f>MID(Table2[[#This Row],[Full Name2]],3,3)</f>
        <v>efa</v>
      </c>
      <c r="U584" s="7" t="str">
        <f>CONCATENATE(Table2[[#This Row],[Full Name2]]," - ",Table2[[#This Row],[Department]])</f>
        <v>Stefanie Williams - Women</v>
      </c>
      <c r="V584" s="7" t="str">
        <f>_xlfn.TEXTJOIN(",",TRUE,Table2[[#This Row],[LEFT]],Table2[[#This Row],[MID]],Table2[[#This Row],[RIGHT]])</f>
        <v>Ste,efa,ams</v>
      </c>
      <c r="W584" s="7" t="str">
        <f>UPPER(Table2[[#This Row],[MID]])</f>
        <v>EFA</v>
      </c>
      <c r="X584" s="7" t="str">
        <f>LOWER(Table2[[#This Row],[Full Name2]])</f>
        <v>stefanie williams</v>
      </c>
      <c r="Y584" s="7" t="str">
        <f>PROPER(Table2[[#This Row],[LOWER]])</f>
        <v>Stefanie Williams</v>
      </c>
      <c r="Z584" s="7" t="str">
        <f>TRIM(Table2[[#This Row],[City]])</f>
        <v>Asyut</v>
      </c>
      <c r="AA584" s="8">
        <f>LEN(Table2[[#This Row],[PROPER]])</f>
        <v>17</v>
      </c>
      <c r="AB584" s="5">
        <f t="shared" ca="1" si="27"/>
        <v>45776</v>
      </c>
      <c r="AC584" s="5">
        <f t="shared" si="28"/>
        <v>45405</v>
      </c>
      <c r="AD584" s="25">
        <f t="shared" ca="1" si="29"/>
        <v>45776.278505671296</v>
      </c>
      <c r="AE584" s="26">
        <f>EOMONTH(Table2[[#This Row],[Date]],1)</f>
        <v>45443</v>
      </c>
      <c r="AF584" s="11">
        <f>DATEDIF(Table2[[#This Row],[Date]],Table2[[#This Row],[EOMONTH]], "d")</f>
        <v>38</v>
      </c>
      <c r="AH584">
        <v>23</v>
      </c>
      <c r="AI584">
        <v>4</v>
      </c>
      <c r="AJ584">
        <v>2024</v>
      </c>
    </row>
    <row r="585" spans="1:36" ht="33.75" customHeight="1" x14ac:dyDescent="0.3">
      <c r="A585" s="17" t="s">
        <v>1220</v>
      </c>
      <c r="B585" s="26">
        <v>45688</v>
      </c>
      <c r="C585" s="5" t="s">
        <v>0</v>
      </c>
      <c r="D585" s="6" t="s">
        <v>1221</v>
      </c>
      <c r="E585" s="7">
        <v>39</v>
      </c>
      <c r="F585" s="7" t="s">
        <v>43</v>
      </c>
      <c r="G585" s="7" t="s">
        <v>30</v>
      </c>
      <c r="H585" s="7" t="s">
        <v>55</v>
      </c>
      <c r="I585" s="7" t="str">
        <f>VLOOKUP(Table2[[#This Row],[Product]],Table4[#All],2,0)</f>
        <v>Summer Wear</v>
      </c>
      <c r="J585" s="7">
        <v>1</v>
      </c>
      <c r="K585" s="7">
        <v>996</v>
      </c>
      <c r="L585" s="7">
        <v>0.2</v>
      </c>
      <c r="M585" s="7" t="s">
        <v>33</v>
      </c>
      <c r="N585" s="8" t="s">
        <v>48</v>
      </c>
      <c r="O585" s="4" t="str">
        <f>HLOOKUP(Table2[[#This Row],[Product]],lookUp!$A$20:$K$21,2,0)</f>
        <v>Summer Wear</v>
      </c>
      <c r="P585" s="8" t="str">
        <f>_xlfn.XLOOKUP(Table2[[#This Row],[Product]],Table4[Product],Table4[Category])</f>
        <v>Summer Wear</v>
      </c>
      <c r="Q585" s="6" t="s">
        <v>1221</v>
      </c>
      <c r="R585" s="32" t="str">
        <f>LEFT(Table2[[#This Row],[Full Name2]], 3)</f>
        <v>Der</v>
      </c>
      <c r="S585" s="7" t="str">
        <f>RIGHT(Table2[[#This Row],[Full Name2]],3)</f>
        <v>ord</v>
      </c>
      <c r="T585" s="7" t="str">
        <f>MID(Table2[[#This Row],[Full Name2]],3,3)</f>
        <v>rek</v>
      </c>
      <c r="U585" s="7" t="str">
        <f>CONCATENATE(Table2[[#This Row],[Full Name2]]," - ",Table2[[#This Row],[Department]])</f>
        <v>Derek Ford - Kids</v>
      </c>
      <c r="V585" s="7" t="str">
        <f>_xlfn.TEXTJOIN(",",TRUE,Table2[[#This Row],[LEFT]],Table2[[#This Row],[MID]],Table2[[#This Row],[RIGHT]])</f>
        <v>Der,rek,ord</v>
      </c>
      <c r="W585" s="7" t="str">
        <f>UPPER(Table2[[#This Row],[MID]])</f>
        <v>REK</v>
      </c>
      <c r="X585" s="7" t="str">
        <f>LOWER(Table2[[#This Row],[Full Name2]])</f>
        <v>derek ford</v>
      </c>
      <c r="Y585" s="7" t="str">
        <f>PROPER(Table2[[#This Row],[LOWER]])</f>
        <v>Derek Ford</v>
      </c>
      <c r="Z585" s="7" t="str">
        <f>TRIM(Table2[[#This Row],[City]])</f>
        <v>Mansoura</v>
      </c>
      <c r="AA585" s="8">
        <f>LEN(Table2[[#This Row],[PROPER]])</f>
        <v>10</v>
      </c>
      <c r="AB585" s="5">
        <f t="shared" ca="1" si="27"/>
        <v>45776</v>
      </c>
      <c r="AC585" s="5">
        <f t="shared" si="28"/>
        <v>45688</v>
      </c>
      <c r="AD585" s="25">
        <f t="shared" ca="1" si="29"/>
        <v>45776.278505671296</v>
      </c>
      <c r="AE585" s="26">
        <f>EOMONTH(Table2[[#This Row],[Date]],1)</f>
        <v>45716</v>
      </c>
      <c r="AF585" s="11">
        <f>DATEDIF(Table2[[#This Row],[Date]],Table2[[#This Row],[EOMONTH]], "d")</f>
        <v>28</v>
      </c>
      <c r="AH585">
        <v>31</v>
      </c>
      <c r="AI585">
        <v>1</v>
      </c>
      <c r="AJ585">
        <v>2025</v>
      </c>
    </row>
    <row r="586" spans="1:36" ht="33.75" customHeight="1" x14ac:dyDescent="0.3">
      <c r="A586" s="17" t="s">
        <v>1222</v>
      </c>
      <c r="B586" s="26">
        <v>45388</v>
      </c>
      <c r="C586" s="5" t="s">
        <v>5</v>
      </c>
      <c r="D586" s="6" t="s">
        <v>1223</v>
      </c>
      <c r="E586" s="7">
        <v>36</v>
      </c>
      <c r="F586" s="7" t="s">
        <v>29</v>
      </c>
      <c r="G586" s="7" t="s">
        <v>37</v>
      </c>
      <c r="H586" s="7" t="s">
        <v>74</v>
      </c>
      <c r="I586" s="7" t="str">
        <f>VLOOKUP(Table2[[#This Row],[Product]],Table4[#All],2,0)</f>
        <v>Formal Wear</v>
      </c>
      <c r="J586" s="7">
        <v>1</v>
      </c>
      <c r="K586" s="7">
        <v>1148</v>
      </c>
      <c r="L586" s="7">
        <v>0.1</v>
      </c>
      <c r="M586" s="7" t="s">
        <v>47</v>
      </c>
      <c r="N586" s="8" t="s">
        <v>34</v>
      </c>
      <c r="O586" s="4" t="str">
        <f>HLOOKUP(Table2[[#This Row],[Product]],lookUp!$A$20:$K$21,2,0)</f>
        <v>Formal Wear</v>
      </c>
      <c r="P586" s="8" t="str">
        <f>_xlfn.XLOOKUP(Table2[[#This Row],[Product]],Table4[Product],Table4[Category])</f>
        <v>Formal Wear</v>
      </c>
      <c r="Q586" s="6" t="s">
        <v>1223</v>
      </c>
      <c r="R586" s="32" t="str">
        <f>LEFT(Table2[[#This Row],[Full Name2]], 3)</f>
        <v>Cyn</v>
      </c>
      <c r="S586" s="7" t="str">
        <f>RIGHT(Table2[[#This Row],[Full Name2]],3)</f>
        <v>son</v>
      </c>
      <c r="T586" s="7" t="str">
        <f>MID(Table2[[#This Row],[Full Name2]],3,3)</f>
        <v>nth</v>
      </c>
      <c r="U586" s="7" t="str">
        <f>CONCATENATE(Table2[[#This Row],[Full Name2]]," - ",Table2[[#This Row],[Department]])</f>
        <v>Cynthia Stephenson - Men</v>
      </c>
      <c r="V586" s="7" t="str">
        <f>_xlfn.TEXTJOIN(",",TRUE,Table2[[#This Row],[LEFT]],Table2[[#This Row],[MID]],Table2[[#This Row],[RIGHT]])</f>
        <v>Cyn,nth,son</v>
      </c>
      <c r="W586" s="7" t="str">
        <f>UPPER(Table2[[#This Row],[MID]])</f>
        <v>NTH</v>
      </c>
      <c r="X586" s="7" t="str">
        <f>LOWER(Table2[[#This Row],[Full Name2]])</f>
        <v>cynthia stephenson</v>
      </c>
      <c r="Y586" s="7" t="str">
        <f>PROPER(Table2[[#This Row],[LOWER]])</f>
        <v>Cynthia Stephenson</v>
      </c>
      <c r="Z586" s="7" t="str">
        <f>TRIM(Table2[[#This Row],[City]])</f>
        <v>Hurghada</v>
      </c>
      <c r="AA586" s="8">
        <f>LEN(Table2[[#This Row],[PROPER]])</f>
        <v>18</v>
      </c>
      <c r="AB586" s="5">
        <f t="shared" ca="1" si="27"/>
        <v>45776</v>
      </c>
      <c r="AC586" s="5">
        <f t="shared" si="28"/>
        <v>45388</v>
      </c>
      <c r="AD586" s="25">
        <f t="shared" ca="1" si="29"/>
        <v>45776.278505671296</v>
      </c>
      <c r="AE586" s="26">
        <f>EOMONTH(Table2[[#This Row],[Date]],1)</f>
        <v>45443</v>
      </c>
      <c r="AF586" s="11">
        <f>DATEDIF(Table2[[#This Row],[Date]],Table2[[#This Row],[EOMONTH]], "d")</f>
        <v>55</v>
      </c>
      <c r="AH586">
        <v>6</v>
      </c>
      <c r="AI586">
        <v>4</v>
      </c>
      <c r="AJ586">
        <v>2024</v>
      </c>
    </row>
    <row r="587" spans="1:36" ht="33.75" customHeight="1" x14ac:dyDescent="0.3">
      <c r="A587" s="17" t="s">
        <v>1224</v>
      </c>
      <c r="B587" s="26">
        <v>45609</v>
      </c>
      <c r="C587" s="5" t="s">
        <v>3</v>
      </c>
      <c r="D587" s="6" t="s">
        <v>1225</v>
      </c>
      <c r="E587" s="7">
        <v>34</v>
      </c>
      <c r="F587" s="7" t="s">
        <v>43</v>
      </c>
      <c r="G587" s="7" t="s">
        <v>103</v>
      </c>
      <c r="H587" s="7" t="s">
        <v>38</v>
      </c>
      <c r="I587" s="7" t="str">
        <f>VLOOKUP(Table2[[#This Row],[Product]],Table4[#All],2,0)</f>
        <v>Casual Wear</v>
      </c>
      <c r="J587" s="7">
        <v>2</v>
      </c>
      <c r="K587" s="7">
        <v>769</v>
      </c>
      <c r="L587" s="7">
        <v>0.15</v>
      </c>
      <c r="M587" s="7" t="s">
        <v>57</v>
      </c>
      <c r="N587" s="8" t="s">
        <v>48</v>
      </c>
      <c r="O587" s="4" t="str">
        <f>HLOOKUP(Table2[[#This Row],[Product]],lookUp!$A$20:$K$21,2,0)</f>
        <v>Casual Wear</v>
      </c>
      <c r="P587" s="8" t="str">
        <f>_xlfn.XLOOKUP(Table2[[#This Row],[Product]],Table4[Product],Table4[Category])</f>
        <v>Casual Wear</v>
      </c>
      <c r="Q587" s="6" t="s">
        <v>1225</v>
      </c>
      <c r="R587" s="32" t="str">
        <f>LEFT(Table2[[#This Row],[Full Name2]], 3)</f>
        <v>Tar</v>
      </c>
      <c r="S587" s="7" t="str">
        <f>RIGHT(Table2[[#This Row],[Full Name2]],3)</f>
        <v>son</v>
      </c>
      <c r="T587" s="7" t="str">
        <f>MID(Table2[[#This Row],[Full Name2]],3,3)</f>
        <v xml:space="preserve">ra </v>
      </c>
      <c r="U587" s="7" t="str">
        <f>CONCATENATE(Table2[[#This Row],[Full Name2]]," - ",Table2[[#This Row],[Department]])</f>
        <v>Tara Jackson - Kids</v>
      </c>
      <c r="V587" s="7" t="str">
        <f>_xlfn.TEXTJOIN(",",TRUE,Table2[[#This Row],[LEFT]],Table2[[#This Row],[MID]],Table2[[#This Row],[RIGHT]])</f>
        <v>Tar,ra ,son</v>
      </c>
      <c r="W587" s="7" t="str">
        <f>UPPER(Table2[[#This Row],[MID]])</f>
        <v xml:space="preserve">RA </v>
      </c>
      <c r="X587" s="7" t="str">
        <f>LOWER(Table2[[#This Row],[Full Name2]])</f>
        <v>tara jackson</v>
      </c>
      <c r="Y587" s="7" t="str">
        <f>PROPER(Table2[[#This Row],[LOWER]])</f>
        <v>Tara Jackson</v>
      </c>
      <c r="Z587" s="7" t="str">
        <f>TRIM(Table2[[#This Row],[City]])</f>
        <v>Sharm El-Sheikh</v>
      </c>
      <c r="AA587" s="8">
        <f>LEN(Table2[[#This Row],[PROPER]])</f>
        <v>12</v>
      </c>
      <c r="AB587" s="5">
        <f t="shared" ca="1" si="27"/>
        <v>45776</v>
      </c>
      <c r="AC587" s="5">
        <f t="shared" si="28"/>
        <v>45609</v>
      </c>
      <c r="AD587" s="25">
        <f t="shared" ca="1" si="29"/>
        <v>45776.278505671296</v>
      </c>
      <c r="AE587" s="26">
        <f>EOMONTH(Table2[[#This Row],[Date]],1)</f>
        <v>45657</v>
      </c>
      <c r="AF587" s="11">
        <f>DATEDIF(Table2[[#This Row],[Date]],Table2[[#This Row],[EOMONTH]], "d")</f>
        <v>48</v>
      </c>
      <c r="AH587">
        <v>13</v>
      </c>
      <c r="AI587">
        <v>11</v>
      </c>
      <c r="AJ587">
        <v>2024</v>
      </c>
    </row>
    <row r="588" spans="1:36" ht="33.75" customHeight="1" x14ac:dyDescent="0.3">
      <c r="A588" s="17" t="s">
        <v>1226</v>
      </c>
      <c r="B588" s="26">
        <v>45713</v>
      </c>
      <c r="C588" s="5" t="s">
        <v>2</v>
      </c>
      <c r="D588" s="6" t="s">
        <v>1227</v>
      </c>
      <c r="E588" s="7">
        <v>57</v>
      </c>
      <c r="F588" s="7" t="s">
        <v>43</v>
      </c>
      <c r="G588" s="7" t="s">
        <v>37</v>
      </c>
      <c r="H588" s="7" t="s">
        <v>38</v>
      </c>
      <c r="I588" s="7" t="str">
        <f>VLOOKUP(Table2[[#This Row],[Product]],Table4[#All],2,0)</f>
        <v>Casual Wear</v>
      </c>
      <c r="J588" s="7">
        <v>2</v>
      </c>
      <c r="K588" s="7">
        <v>207</v>
      </c>
      <c r="L588" s="7">
        <v>0</v>
      </c>
      <c r="M588" s="7" t="s">
        <v>57</v>
      </c>
      <c r="N588" s="8" t="s">
        <v>48</v>
      </c>
      <c r="O588" s="4" t="str">
        <f>HLOOKUP(Table2[[#This Row],[Product]],lookUp!$A$20:$K$21,2,0)</f>
        <v>Casual Wear</v>
      </c>
      <c r="P588" s="8" t="str">
        <f>_xlfn.XLOOKUP(Table2[[#This Row],[Product]],Table4[Product],Table4[Category])</f>
        <v>Casual Wear</v>
      </c>
      <c r="Q588" s="6" t="s">
        <v>1227</v>
      </c>
      <c r="R588" s="32" t="str">
        <f>LEFT(Table2[[#This Row],[Full Name2]], 3)</f>
        <v>Jas</v>
      </c>
      <c r="S588" s="7" t="str">
        <f>RIGHT(Table2[[#This Row],[Full Name2]],3)</f>
        <v>son</v>
      </c>
      <c r="T588" s="7" t="str">
        <f>MID(Table2[[#This Row],[Full Name2]],3,3)</f>
        <v>son</v>
      </c>
      <c r="U588" s="7" t="str">
        <f>CONCATENATE(Table2[[#This Row],[Full Name2]]," - ",Table2[[#This Row],[Department]])</f>
        <v>Jason Johnson - Kids</v>
      </c>
      <c r="V588" s="7" t="str">
        <f>_xlfn.TEXTJOIN(",",TRUE,Table2[[#This Row],[LEFT]],Table2[[#This Row],[MID]],Table2[[#This Row],[RIGHT]])</f>
        <v>Jas,son,son</v>
      </c>
      <c r="W588" s="7" t="str">
        <f>UPPER(Table2[[#This Row],[MID]])</f>
        <v>SON</v>
      </c>
      <c r="X588" s="7" t="str">
        <f>LOWER(Table2[[#This Row],[Full Name2]])</f>
        <v>jason johnson</v>
      </c>
      <c r="Y588" s="7" t="str">
        <f>PROPER(Table2[[#This Row],[LOWER]])</f>
        <v>Jason Johnson</v>
      </c>
      <c r="Z588" s="7" t="str">
        <f>TRIM(Table2[[#This Row],[City]])</f>
        <v>Hurghada</v>
      </c>
      <c r="AA588" s="8">
        <f>LEN(Table2[[#This Row],[PROPER]])</f>
        <v>13</v>
      </c>
      <c r="AB588" s="5">
        <f t="shared" ca="1" si="27"/>
        <v>45776</v>
      </c>
      <c r="AC588" s="5">
        <f t="shared" si="28"/>
        <v>45713</v>
      </c>
      <c r="AD588" s="25">
        <f t="shared" ca="1" si="29"/>
        <v>45776.278505671296</v>
      </c>
      <c r="AE588" s="26">
        <f>EOMONTH(Table2[[#This Row],[Date]],1)</f>
        <v>45747</v>
      </c>
      <c r="AF588" s="11">
        <f>DATEDIF(Table2[[#This Row],[Date]],Table2[[#This Row],[EOMONTH]], "d")</f>
        <v>34</v>
      </c>
      <c r="AH588">
        <v>25</v>
      </c>
      <c r="AI588">
        <v>2</v>
      </c>
      <c r="AJ588">
        <v>2025</v>
      </c>
    </row>
    <row r="589" spans="1:36" ht="33.75" customHeight="1" x14ac:dyDescent="0.3">
      <c r="A589" s="17" t="s">
        <v>1228</v>
      </c>
      <c r="B589" s="26">
        <v>45697</v>
      </c>
      <c r="C589" s="5" t="s">
        <v>1</v>
      </c>
      <c r="D589" s="6" t="s">
        <v>1229</v>
      </c>
      <c r="E589" s="7">
        <v>39</v>
      </c>
      <c r="F589" s="7" t="s">
        <v>43</v>
      </c>
      <c r="G589" s="7" t="s">
        <v>103</v>
      </c>
      <c r="H589" s="7" t="s">
        <v>74</v>
      </c>
      <c r="I589" s="7" t="str">
        <f>VLOOKUP(Table2[[#This Row],[Product]],Table4[#All],2,0)</f>
        <v>Formal Wear</v>
      </c>
      <c r="J589" s="7">
        <v>3</v>
      </c>
      <c r="K589" s="7">
        <v>597</v>
      </c>
      <c r="L589" s="7">
        <v>0</v>
      </c>
      <c r="M589" s="7" t="s">
        <v>57</v>
      </c>
      <c r="N589" s="8" t="s">
        <v>48</v>
      </c>
      <c r="O589" s="4" t="str">
        <f>HLOOKUP(Table2[[#This Row],[Product]],lookUp!$A$20:$K$21,2,0)</f>
        <v>Formal Wear</v>
      </c>
      <c r="P589" s="8" t="str">
        <f>_xlfn.XLOOKUP(Table2[[#This Row],[Product]],Table4[Product],Table4[Category])</f>
        <v>Formal Wear</v>
      </c>
      <c r="Q589" s="6" t="s">
        <v>1229</v>
      </c>
      <c r="R589" s="32" t="str">
        <f>LEFT(Table2[[#This Row],[Full Name2]], 3)</f>
        <v>Kev</v>
      </c>
      <c r="S589" s="7" t="str">
        <f>RIGHT(Table2[[#This Row],[Full Name2]],3)</f>
        <v>ope</v>
      </c>
      <c r="T589" s="7" t="str">
        <f>MID(Table2[[#This Row],[Full Name2]],3,3)</f>
        <v>vin</v>
      </c>
      <c r="U589" s="7" t="str">
        <f>CONCATENATE(Table2[[#This Row],[Full Name2]]," - ",Table2[[#This Row],[Department]])</f>
        <v>Kevin Pope - Kids</v>
      </c>
      <c r="V589" s="7" t="str">
        <f>_xlfn.TEXTJOIN(",",TRUE,Table2[[#This Row],[LEFT]],Table2[[#This Row],[MID]],Table2[[#This Row],[RIGHT]])</f>
        <v>Kev,vin,ope</v>
      </c>
      <c r="W589" s="7" t="str">
        <f>UPPER(Table2[[#This Row],[MID]])</f>
        <v>VIN</v>
      </c>
      <c r="X589" s="7" t="str">
        <f>LOWER(Table2[[#This Row],[Full Name2]])</f>
        <v>kevin pope</v>
      </c>
      <c r="Y589" s="7" t="str">
        <f>PROPER(Table2[[#This Row],[LOWER]])</f>
        <v>Kevin Pope</v>
      </c>
      <c r="Z589" s="7" t="str">
        <f>TRIM(Table2[[#This Row],[City]])</f>
        <v>Sharm El-Sheikh</v>
      </c>
      <c r="AA589" s="8">
        <f>LEN(Table2[[#This Row],[PROPER]])</f>
        <v>10</v>
      </c>
      <c r="AB589" s="5">
        <f t="shared" ca="1" si="27"/>
        <v>45776</v>
      </c>
      <c r="AC589" s="5">
        <f t="shared" si="28"/>
        <v>45697</v>
      </c>
      <c r="AD589" s="25">
        <f t="shared" ca="1" si="29"/>
        <v>45776.278505671296</v>
      </c>
      <c r="AE589" s="26">
        <f>EOMONTH(Table2[[#This Row],[Date]],1)</f>
        <v>45747</v>
      </c>
      <c r="AF589" s="11">
        <f>DATEDIF(Table2[[#This Row],[Date]],Table2[[#This Row],[EOMONTH]], "d")</f>
        <v>50</v>
      </c>
      <c r="AH589">
        <v>9</v>
      </c>
      <c r="AI589">
        <v>2</v>
      </c>
      <c r="AJ589">
        <v>2025</v>
      </c>
    </row>
    <row r="590" spans="1:36" ht="33.75" customHeight="1" x14ac:dyDescent="0.3">
      <c r="A590" s="17" t="s">
        <v>1230</v>
      </c>
      <c r="B590" s="26">
        <v>45364</v>
      </c>
      <c r="C590" s="5" t="s">
        <v>3</v>
      </c>
      <c r="D590" s="6" t="s">
        <v>1231</v>
      </c>
      <c r="E590" s="7">
        <v>18</v>
      </c>
      <c r="F590" s="7" t="s">
        <v>29</v>
      </c>
      <c r="G590" s="7" t="s">
        <v>103</v>
      </c>
      <c r="H590" s="7" t="s">
        <v>61</v>
      </c>
      <c r="I590" s="7" t="str">
        <f>VLOOKUP(Table2[[#This Row],[Product]],Table4[#All],2,0)</f>
        <v>Casual Wear</v>
      </c>
      <c r="J590" s="7">
        <v>4</v>
      </c>
      <c r="K590" s="7">
        <v>1131</v>
      </c>
      <c r="L590" s="7">
        <v>0</v>
      </c>
      <c r="M590" s="7" t="s">
        <v>57</v>
      </c>
      <c r="N590" s="8" t="s">
        <v>40</v>
      </c>
      <c r="O590" s="4" t="str">
        <f>HLOOKUP(Table2[[#This Row],[Product]],lookUp!$A$20:$K$21,2,0)</f>
        <v>Casual Wear</v>
      </c>
      <c r="P590" s="8" t="str">
        <f>_xlfn.XLOOKUP(Table2[[#This Row],[Product]],Table4[Product],Table4[Category])</f>
        <v>Casual Wear</v>
      </c>
      <c r="Q590" s="6" t="s">
        <v>1231</v>
      </c>
      <c r="R590" s="32" t="str">
        <f>LEFT(Table2[[#This Row],[Full Name2]], 3)</f>
        <v>Tro</v>
      </c>
      <c r="S590" s="7" t="str">
        <f>RIGHT(Table2[[#This Row],[Full Name2]],3)</f>
        <v>ada</v>
      </c>
      <c r="T590" s="7" t="str">
        <f>MID(Table2[[#This Row],[Full Name2]],3,3)</f>
        <v xml:space="preserve">oy </v>
      </c>
      <c r="U590" s="7" t="str">
        <f>CONCATENATE(Table2[[#This Row],[Full Name2]]," - ",Table2[[#This Row],[Department]])</f>
        <v>Troy Estrada - Women</v>
      </c>
      <c r="V590" s="7" t="str">
        <f>_xlfn.TEXTJOIN(",",TRUE,Table2[[#This Row],[LEFT]],Table2[[#This Row],[MID]],Table2[[#This Row],[RIGHT]])</f>
        <v>Tro,oy ,ada</v>
      </c>
      <c r="W590" s="7" t="str">
        <f>UPPER(Table2[[#This Row],[MID]])</f>
        <v xml:space="preserve">OY </v>
      </c>
      <c r="X590" s="7" t="str">
        <f>LOWER(Table2[[#This Row],[Full Name2]])</f>
        <v>troy estrada</v>
      </c>
      <c r="Y590" s="7" t="str">
        <f>PROPER(Table2[[#This Row],[LOWER]])</f>
        <v>Troy Estrada</v>
      </c>
      <c r="Z590" s="7" t="str">
        <f>TRIM(Table2[[#This Row],[City]])</f>
        <v>Sharm El-Sheikh</v>
      </c>
      <c r="AA590" s="8">
        <f>LEN(Table2[[#This Row],[PROPER]])</f>
        <v>12</v>
      </c>
      <c r="AB590" s="5">
        <f t="shared" ca="1" si="27"/>
        <v>45776</v>
      </c>
      <c r="AC590" s="5">
        <f t="shared" si="28"/>
        <v>45364</v>
      </c>
      <c r="AD590" s="25">
        <f t="shared" ca="1" si="29"/>
        <v>45776.278505671296</v>
      </c>
      <c r="AE590" s="26">
        <f>EOMONTH(Table2[[#This Row],[Date]],1)</f>
        <v>45412</v>
      </c>
      <c r="AF590" s="11">
        <f>DATEDIF(Table2[[#This Row],[Date]],Table2[[#This Row],[EOMONTH]], "d")</f>
        <v>48</v>
      </c>
      <c r="AH590">
        <v>13</v>
      </c>
      <c r="AI590">
        <v>3</v>
      </c>
      <c r="AJ590">
        <v>2024</v>
      </c>
    </row>
    <row r="591" spans="1:36" ht="33.75" customHeight="1" x14ac:dyDescent="0.3">
      <c r="A591" s="17" t="s">
        <v>1232</v>
      </c>
      <c r="B591" s="26">
        <v>45660</v>
      </c>
      <c r="C591" s="5" t="s">
        <v>0</v>
      </c>
      <c r="D591" s="6" t="s">
        <v>1233</v>
      </c>
      <c r="E591" s="7">
        <v>48</v>
      </c>
      <c r="F591" s="7" t="s">
        <v>29</v>
      </c>
      <c r="G591" s="7" t="s">
        <v>30</v>
      </c>
      <c r="H591" s="7" t="s">
        <v>31</v>
      </c>
      <c r="I591" s="7" t="str">
        <f>VLOOKUP(Table2[[#This Row],[Product]],Table4[#All],2,0)</f>
        <v>Winter Wear</v>
      </c>
      <c r="J591" s="7">
        <v>3</v>
      </c>
      <c r="K591" s="7">
        <v>971</v>
      </c>
      <c r="L591" s="7">
        <v>0.15</v>
      </c>
      <c r="M591" s="7" t="s">
        <v>33</v>
      </c>
      <c r="N591" s="8" t="s">
        <v>48</v>
      </c>
      <c r="O591" s="4" t="str">
        <f>HLOOKUP(Table2[[#This Row],[Product]],lookUp!$A$20:$K$21,2,0)</f>
        <v>Winter Wear</v>
      </c>
      <c r="P591" s="8" t="str">
        <f>_xlfn.XLOOKUP(Table2[[#This Row],[Product]],Table4[Product],Table4[Category])</f>
        <v>Winter Wear</v>
      </c>
      <c r="Q591" s="6" t="s">
        <v>1233</v>
      </c>
      <c r="R591" s="32" t="str">
        <f>LEFT(Table2[[#This Row],[Full Name2]], 3)</f>
        <v>Ash</v>
      </c>
      <c r="S591" s="7" t="str">
        <f>RIGHT(Table2[[#This Row],[Full Name2]],3)</f>
        <v>ing</v>
      </c>
      <c r="T591" s="7" t="str">
        <f>MID(Table2[[#This Row],[Full Name2]],3,3)</f>
        <v>hle</v>
      </c>
      <c r="U591" s="7" t="str">
        <f>CONCATENATE(Table2[[#This Row],[Full Name2]]," - ",Table2[[#This Row],[Department]])</f>
        <v>Ashley King - Kids</v>
      </c>
      <c r="V591" s="7" t="str">
        <f>_xlfn.TEXTJOIN(",",TRUE,Table2[[#This Row],[LEFT]],Table2[[#This Row],[MID]],Table2[[#This Row],[RIGHT]])</f>
        <v>Ash,hle,ing</v>
      </c>
      <c r="W591" s="7" t="str">
        <f>UPPER(Table2[[#This Row],[MID]])</f>
        <v>HLE</v>
      </c>
      <c r="X591" s="7" t="str">
        <f>LOWER(Table2[[#This Row],[Full Name2]])</f>
        <v>ashley king</v>
      </c>
      <c r="Y591" s="7" t="str">
        <f>PROPER(Table2[[#This Row],[LOWER]])</f>
        <v>Ashley King</v>
      </c>
      <c r="Z591" s="7" t="str">
        <f>TRIM(Table2[[#This Row],[City]])</f>
        <v>Mansoura</v>
      </c>
      <c r="AA591" s="8">
        <f>LEN(Table2[[#This Row],[PROPER]])</f>
        <v>11</v>
      </c>
      <c r="AB591" s="5">
        <f t="shared" ca="1" si="27"/>
        <v>45776</v>
      </c>
      <c r="AC591" s="5">
        <f t="shared" si="28"/>
        <v>45660</v>
      </c>
      <c r="AD591" s="25">
        <f t="shared" ca="1" si="29"/>
        <v>45776.278505671296</v>
      </c>
      <c r="AE591" s="26">
        <f>EOMONTH(Table2[[#This Row],[Date]],1)</f>
        <v>45716</v>
      </c>
      <c r="AF591" s="11">
        <f>DATEDIF(Table2[[#This Row],[Date]],Table2[[#This Row],[EOMONTH]], "d")</f>
        <v>56</v>
      </c>
      <c r="AH591">
        <v>3</v>
      </c>
      <c r="AI591">
        <v>1</v>
      </c>
      <c r="AJ591">
        <v>2025</v>
      </c>
    </row>
    <row r="592" spans="1:36" ht="33.75" customHeight="1" x14ac:dyDescent="0.3">
      <c r="A592" s="17" t="s">
        <v>1234</v>
      </c>
      <c r="B592" s="26">
        <v>45699</v>
      </c>
      <c r="C592" s="5" t="s">
        <v>2</v>
      </c>
      <c r="D592" s="6" t="s">
        <v>1235</v>
      </c>
      <c r="E592" s="7">
        <v>21</v>
      </c>
      <c r="F592" s="7" t="s">
        <v>43</v>
      </c>
      <c r="G592" s="7" t="s">
        <v>60</v>
      </c>
      <c r="H592" s="7" t="s">
        <v>61</v>
      </c>
      <c r="I592" s="7" t="str">
        <f>VLOOKUP(Table2[[#This Row],[Product]],Table4[#All],2,0)</f>
        <v>Casual Wear</v>
      </c>
      <c r="J592" s="7">
        <v>2</v>
      </c>
      <c r="K592" s="7">
        <v>154</v>
      </c>
      <c r="L592" s="7">
        <v>0.2</v>
      </c>
      <c r="M592" s="7" t="s">
        <v>57</v>
      </c>
      <c r="N592" s="8" t="s">
        <v>48</v>
      </c>
      <c r="O592" s="4" t="str">
        <f>HLOOKUP(Table2[[#This Row],[Product]],lookUp!$A$20:$K$21,2,0)</f>
        <v>Casual Wear</v>
      </c>
      <c r="P592" s="8" t="str">
        <f>_xlfn.XLOOKUP(Table2[[#This Row],[Product]],Table4[Product],Table4[Category])</f>
        <v>Casual Wear</v>
      </c>
      <c r="Q592" s="6" t="s">
        <v>1235</v>
      </c>
      <c r="R592" s="32" t="str">
        <f>LEFT(Table2[[#This Row],[Full Name2]], 3)</f>
        <v>And</v>
      </c>
      <c r="S592" s="7" t="str">
        <f>RIGHT(Table2[[#This Row],[Full Name2]],3)</f>
        <v>ams</v>
      </c>
      <c r="T592" s="7" t="str">
        <f>MID(Table2[[#This Row],[Full Name2]],3,3)</f>
        <v>dre</v>
      </c>
      <c r="U592" s="7" t="str">
        <f>CONCATENATE(Table2[[#This Row],[Full Name2]]," - ",Table2[[#This Row],[Department]])</f>
        <v>Andrew Adams - Kids</v>
      </c>
      <c r="V592" s="7" t="str">
        <f>_xlfn.TEXTJOIN(",",TRUE,Table2[[#This Row],[LEFT]],Table2[[#This Row],[MID]],Table2[[#This Row],[RIGHT]])</f>
        <v>And,dre,ams</v>
      </c>
      <c r="W592" s="7" t="str">
        <f>UPPER(Table2[[#This Row],[MID]])</f>
        <v>DRE</v>
      </c>
      <c r="X592" s="7" t="str">
        <f>LOWER(Table2[[#This Row],[Full Name2]])</f>
        <v>andrew adams</v>
      </c>
      <c r="Y592" s="7" t="str">
        <f>PROPER(Table2[[#This Row],[LOWER]])</f>
        <v>Andrew Adams</v>
      </c>
      <c r="Z592" s="7" t="str">
        <f>TRIM(Table2[[#This Row],[City]])</f>
        <v>Port Said</v>
      </c>
      <c r="AA592" s="8">
        <f>LEN(Table2[[#This Row],[PROPER]])</f>
        <v>12</v>
      </c>
      <c r="AB592" s="5">
        <f t="shared" ca="1" si="27"/>
        <v>45776</v>
      </c>
      <c r="AC592" s="5">
        <f t="shared" si="28"/>
        <v>45699</v>
      </c>
      <c r="AD592" s="25">
        <f t="shared" ca="1" si="29"/>
        <v>45776.278505671296</v>
      </c>
      <c r="AE592" s="26">
        <f>EOMONTH(Table2[[#This Row],[Date]],1)</f>
        <v>45747</v>
      </c>
      <c r="AF592" s="11">
        <f>DATEDIF(Table2[[#This Row],[Date]],Table2[[#This Row],[EOMONTH]], "d")</f>
        <v>48</v>
      </c>
      <c r="AH592">
        <v>11</v>
      </c>
      <c r="AI592">
        <v>2</v>
      </c>
      <c r="AJ592">
        <v>2025</v>
      </c>
    </row>
    <row r="593" spans="1:36" ht="33.75" customHeight="1" x14ac:dyDescent="0.3">
      <c r="A593" s="17" t="s">
        <v>1236</v>
      </c>
      <c r="B593" s="26">
        <v>45524</v>
      </c>
      <c r="C593" s="5" t="s">
        <v>2</v>
      </c>
      <c r="D593" s="6" t="s">
        <v>1237</v>
      </c>
      <c r="E593" s="7">
        <v>56</v>
      </c>
      <c r="F593" s="7" t="s">
        <v>29</v>
      </c>
      <c r="G593" s="7" t="s">
        <v>30</v>
      </c>
      <c r="H593" s="7" t="s">
        <v>45</v>
      </c>
      <c r="I593" s="7" t="str">
        <f>VLOOKUP(Table2[[#This Row],[Product]],Table4[#All],2,0)</f>
        <v>Sportswear</v>
      </c>
      <c r="J593" s="7">
        <v>4</v>
      </c>
      <c r="K593" s="7">
        <v>941</v>
      </c>
      <c r="L593" s="7">
        <v>0.15</v>
      </c>
      <c r="M593" s="7" t="s">
        <v>57</v>
      </c>
      <c r="N593" s="8" t="s">
        <v>48</v>
      </c>
      <c r="O593" s="4" t="str">
        <f>HLOOKUP(Table2[[#This Row],[Product]],lookUp!$A$20:$K$21,2,0)</f>
        <v>Sportswear</v>
      </c>
      <c r="P593" s="8" t="str">
        <f>_xlfn.XLOOKUP(Table2[[#This Row],[Product]],Table4[Product],Table4[Category])</f>
        <v>Sportswear</v>
      </c>
      <c r="Q593" s="6" t="s">
        <v>1237</v>
      </c>
      <c r="R593" s="32" t="str">
        <f>LEFT(Table2[[#This Row],[Full Name2]], 3)</f>
        <v>Jef</v>
      </c>
      <c r="S593" s="7" t="str">
        <f>RIGHT(Table2[[#This Row],[Full Name2]],3)</f>
        <v>son</v>
      </c>
      <c r="T593" s="7" t="str">
        <f>MID(Table2[[#This Row],[Full Name2]],3,3)</f>
        <v>ffr</v>
      </c>
      <c r="U593" s="7" t="str">
        <f>CONCATENATE(Table2[[#This Row],[Full Name2]]," - ",Table2[[#This Row],[Department]])</f>
        <v>Jeffrey Johnson - Kids</v>
      </c>
      <c r="V593" s="7" t="str">
        <f>_xlfn.TEXTJOIN(",",TRUE,Table2[[#This Row],[LEFT]],Table2[[#This Row],[MID]],Table2[[#This Row],[RIGHT]])</f>
        <v>Jef,ffr,son</v>
      </c>
      <c r="W593" s="7" t="str">
        <f>UPPER(Table2[[#This Row],[MID]])</f>
        <v>FFR</v>
      </c>
      <c r="X593" s="7" t="str">
        <f>LOWER(Table2[[#This Row],[Full Name2]])</f>
        <v>jeffrey johnson</v>
      </c>
      <c r="Y593" s="7" t="str">
        <f>PROPER(Table2[[#This Row],[LOWER]])</f>
        <v>Jeffrey Johnson</v>
      </c>
      <c r="Z593" s="7" t="str">
        <f>TRIM(Table2[[#This Row],[City]])</f>
        <v>Mansoura</v>
      </c>
      <c r="AA593" s="8">
        <f>LEN(Table2[[#This Row],[PROPER]])</f>
        <v>15</v>
      </c>
      <c r="AB593" s="5">
        <f t="shared" ca="1" si="27"/>
        <v>45776</v>
      </c>
      <c r="AC593" s="5">
        <f t="shared" si="28"/>
        <v>45524</v>
      </c>
      <c r="AD593" s="25">
        <f t="shared" ca="1" si="29"/>
        <v>45776.278505671296</v>
      </c>
      <c r="AE593" s="26">
        <f>EOMONTH(Table2[[#This Row],[Date]],1)</f>
        <v>45565</v>
      </c>
      <c r="AF593" s="11">
        <f>DATEDIF(Table2[[#This Row],[Date]],Table2[[#This Row],[EOMONTH]], "d")</f>
        <v>41</v>
      </c>
      <c r="AH593">
        <v>20</v>
      </c>
      <c r="AI593">
        <v>8</v>
      </c>
      <c r="AJ593">
        <v>2024</v>
      </c>
    </row>
    <row r="594" spans="1:36" ht="33.75" customHeight="1" x14ac:dyDescent="0.3">
      <c r="A594" s="17" t="s">
        <v>1238</v>
      </c>
      <c r="B594" s="26">
        <v>45409</v>
      </c>
      <c r="C594" s="5" t="s">
        <v>5</v>
      </c>
      <c r="D594" s="6" t="s">
        <v>1239</v>
      </c>
      <c r="E594" s="7">
        <v>41</v>
      </c>
      <c r="F594" s="7" t="s">
        <v>43</v>
      </c>
      <c r="G594" s="7" t="s">
        <v>70</v>
      </c>
      <c r="H594" s="7" t="s">
        <v>84</v>
      </c>
      <c r="I594" s="7" t="str">
        <f>VLOOKUP(Table2[[#This Row],[Product]],Table4[#All],2,0)</f>
        <v>Fashion Accessories</v>
      </c>
      <c r="J594" s="7">
        <v>4</v>
      </c>
      <c r="K594" s="7">
        <v>736</v>
      </c>
      <c r="L594" s="7">
        <v>0.15</v>
      </c>
      <c r="M594" s="7" t="s">
        <v>47</v>
      </c>
      <c r="N594" s="8" t="s">
        <v>40</v>
      </c>
      <c r="O594" s="4" t="str">
        <f>HLOOKUP(Table2[[#This Row],[Product]],lookUp!$A$20:$K$21,2,0)</f>
        <v>Fashion Accessories</v>
      </c>
      <c r="P594" s="8" t="str">
        <f>_xlfn.XLOOKUP(Table2[[#This Row],[Product]],Table4[Product],Table4[Category])</f>
        <v>Fashion Accessories</v>
      </c>
      <c r="Q594" s="6" t="s">
        <v>1239</v>
      </c>
      <c r="R594" s="32" t="str">
        <f>LEFT(Table2[[#This Row],[Full Name2]], 3)</f>
        <v>Jon</v>
      </c>
      <c r="S594" s="7" t="str">
        <f>RIGHT(Table2[[#This Row],[Full Name2]],3)</f>
        <v>son</v>
      </c>
      <c r="T594" s="7" t="str">
        <f>MID(Table2[[#This Row],[Full Name2]],3,3)</f>
        <v>nat</v>
      </c>
      <c r="U594" s="7" t="str">
        <f>CONCATENATE(Table2[[#This Row],[Full Name2]]," - ",Table2[[#This Row],[Department]])</f>
        <v>Jonathan Roberson - Women</v>
      </c>
      <c r="V594" s="7" t="str">
        <f>_xlfn.TEXTJOIN(",",TRUE,Table2[[#This Row],[LEFT]],Table2[[#This Row],[MID]],Table2[[#This Row],[RIGHT]])</f>
        <v>Jon,nat,son</v>
      </c>
      <c r="W594" s="7" t="str">
        <f>UPPER(Table2[[#This Row],[MID]])</f>
        <v>NAT</v>
      </c>
      <c r="X594" s="7" t="str">
        <f>LOWER(Table2[[#This Row],[Full Name2]])</f>
        <v>jonathan roberson</v>
      </c>
      <c r="Y594" s="7" t="str">
        <f>PROPER(Table2[[#This Row],[LOWER]])</f>
        <v>Jonathan Roberson</v>
      </c>
      <c r="Z594" s="7" t="str">
        <f>TRIM(Table2[[#This Row],[City]])</f>
        <v>Luxor</v>
      </c>
      <c r="AA594" s="8">
        <f>LEN(Table2[[#This Row],[PROPER]])</f>
        <v>17</v>
      </c>
      <c r="AB594" s="5">
        <f t="shared" ca="1" si="27"/>
        <v>45776</v>
      </c>
      <c r="AC594" s="5">
        <f t="shared" si="28"/>
        <v>45409</v>
      </c>
      <c r="AD594" s="25">
        <f t="shared" ca="1" si="29"/>
        <v>45776.278505671296</v>
      </c>
      <c r="AE594" s="26">
        <f>EOMONTH(Table2[[#This Row],[Date]],1)</f>
        <v>45443</v>
      </c>
      <c r="AF594" s="11">
        <f>DATEDIF(Table2[[#This Row],[Date]],Table2[[#This Row],[EOMONTH]], "d")</f>
        <v>34</v>
      </c>
      <c r="AH594">
        <v>27</v>
      </c>
      <c r="AI594">
        <v>4</v>
      </c>
      <c r="AJ594">
        <v>2024</v>
      </c>
    </row>
    <row r="595" spans="1:36" ht="33.75" customHeight="1" x14ac:dyDescent="0.3">
      <c r="A595" s="17" t="s">
        <v>1240</v>
      </c>
      <c r="B595" s="26">
        <v>45588</v>
      </c>
      <c r="C595" s="5" t="s">
        <v>3</v>
      </c>
      <c r="D595" s="6" t="s">
        <v>1241</v>
      </c>
      <c r="E595" s="7">
        <v>35</v>
      </c>
      <c r="F595" s="7" t="s">
        <v>29</v>
      </c>
      <c r="G595" s="7" t="s">
        <v>70</v>
      </c>
      <c r="H595" s="7" t="s">
        <v>55</v>
      </c>
      <c r="I595" s="7" t="str">
        <f>VLOOKUP(Table2[[#This Row],[Product]],Table4[#All],2,0)</f>
        <v>Summer Wear</v>
      </c>
      <c r="J595" s="7">
        <v>3</v>
      </c>
      <c r="K595" s="7">
        <v>604</v>
      </c>
      <c r="L595" s="7">
        <v>0.15</v>
      </c>
      <c r="M595" s="7" t="s">
        <v>47</v>
      </c>
      <c r="N595" s="8" t="s">
        <v>34</v>
      </c>
      <c r="O595" s="4" t="str">
        <f>HLOOKUP(Table2[[#This Row],[Product]],lookUp!$A$20:$K$21,2,0)</f>
        <v>Summer Wear</v>
      </c>
      <c r="P595" s="8" t="str">
        <f>_xlfn.XLOOKUP(Table2[[#This Row],[Product]],Table4[Product],Table4[Category])</f>
        <v>Summer Wear</v>
      </c>
      <c r="Q595" s="6" t="s">
        <v>1241</v>
      </c>
      <c r="R595" s="32" t="str">
        <f>LEFT(Table2[[#This Row],[Full Name2]], 3)</f>
        <v>Mrs</v>
      </c>
      <c r="S595" s="7" t="str">
        <f>RIGHT(Table2[[#This Row],[Full Name2]],3)</f>
        <v>rah</v>
      </c>
      <c r="T595" s="7" t="str">
        <f>MID(Table2[[#This Row],[Full Name2]],3,3)</f>
        <v xml:space="preserve">s. </v>
      </c>
      <c r="U595" s="7" t="str">
        <f>CONCATENATE(Table2[[#This Row],[Full Name2]]," - ",Table2[[#This Row],[Department]])</f>
        <v>Mrs. Sarah - Men</v>
      </c>
      <c r="V595" s="7" t="str">
        <f>_xlfn.TEXTJOIN(",",TRUE,Table2[[#This Row],[LEFT]],Table2[[#This Row],[MID]],Table2[[#This Row],[RIGHT]])</f>
        <v>Mrs,s. ,rah</v>
      </c>
      <c r="W595" s="7" t="str">
        <f>UPPER(Table2[[#This Row],[MID]])</f>
        <v xml:space="preserve">S. </v>
      </c>
      <c r="X595" s="7" t="str">
        <f>LOWER(Table2[[#This Row],[Full Name2]])</f>
        <v>mrs. sarah</v>
      </c>
      <c r="Y595" s="7" t="str">
        <f>PROPER(Table2[[#This Row],[LOWER]])</f>
        <v>Mrs. Sarah</v>
      </c>
      <c r="Z595" s="7" t="str">
        <f>TRIM(Table2[[#This Row],[City]])</f>
        <v>Luxor</v>
      </c>
      <c r="AA595" s="8">
        <f>LEN(Table2[[#This Row],[PROPER]])</f>
        <v>10</v>
      </c>
      <c r="AB595" s="5">
        <f t="shared" ca="1" si="27"/>
        <v>45776</v>
      </c>
      <c r="AC595" s="5">
        <f t="shared" si="28"/>
        <v>45588</v>
      </c>
      <c r="AD595" s="25">
        <f t="shared" ca="1" si="29"/>
        <v>45776.278505671296</v>
      </c>
      <c r="AE595" s="26">
        <f>EOMONTH(Table2[[#This Row],[Date]],1)</f>
        <v>45626</v>
      </c>
      <c r="AF595" s="11">
        <f>DATEDIF(Table2[[#This Row],[Date]],Table2[[#This Row],[EOMONTH]], "d")</f>
        <v>38</v>
      </c>
      <c r="AH595">
        <v>23</v>
      </c>
      <c r="AI595">
        <v>10</v>
      </c>
      <c r="AJ595">
        <v>2024</v>
      </c>
    </row>
    <row r="596" spans="1:36" ht="33.75" customHeight="1" x14ac:dyDescent="0.3">
      <c r="A596" s="17" t="s">
        <v>1242</v>
      </c>
      <c r="B596" s="26">
        <v>45407</v>
      </c>
      <c r="C596" s="5" t="s">
        <v>6</v>
      </c>
      <c r="D596" s="6" t="s">
        <v>1243</v>
      </c>
      <c r="E596" s="7">
        <v>29</v>
      </c>
      <c r="F596" s="7" t="s">
        <v>29</v>
      </c>
      <c r="G596" s="7" t="s">
        <v>44</v>
      </c>
      <c r="H596" s="7" t="s">
        <v>31</v>
      </c>
      <c r="I596" s="7" t="str">
        <f>VLOOKUP(Table2[[#This Row],[Product]],Table4[#All],2,0)</f>
        <v>Winter Wear</v>
      </c>
      <c r="J596" s="7">
        <v>2</v>
      </c>
      <c r="K596" s="7">
        <v>206</v>
      </c>
      <c r="L596" s="7">
        <v>0.2</v>
      </c>
      <c r="M596" s="7" t="s">
        <v>47</v>
      </c>
      <c r="N596" s="8" t="s">
        <v>34</v>
      </c>
      <c r="O596" s="4" t="str">
        <f>HLOOKUP(Table2[[#This Row],[Product]],lookUp!$A$20:$K$21,2,0)</f>
        <v>Winter Wear</v>
      </c>
      <c r="P596" s="8" t="str">
        <f>_xlfn.XLOOKUP(Table2[[#This Row],[Product]],Table4[Product],Table4[Category])</f>
        <v>Winter Wear</v>
      </c>
      <c r="Q596" s="6" t="s">
        <v>1243</v>
      </c>
      <c r="R596" s="32" t="str">
        <f>LEFT(Table2[[#This Row],[Full Name2]], 3)</f>
        <v>Phi</v>
      </c>
      <c r="S596" s="7" t="str">
        <f>RIGHT(Table2[[#This Row],[Full Name2]],3)</f>
        <v>ter</v>
      </c>
      <c r="T596" s="7" t="str">
        <f>MID(Table2[[#This Row],[Full Name2]],3,3)</f>
        <v>ill</v>
      </c>
      <c r="U596" s="7" t="str">
        <f>CONCATENATE(Table2[[#This Row],[Full Name2]]," - ",Table2[[#This Row],[Department]])</f>
        <v>Phillip Baxter - Men</v>
      </c>
      <c r="V596" s="7" t="str">
        <f>_xlfn.TEXTJOIN(",",TRUE,Table2[[#This Row],[LEFT]],Table2[[#This Row],[MID]],Table2[[#This Row],[RIGHT]])</f>
        <v>Phi,ill,ter</v>
      </c>
      <c r="W596" s="7" t="str">
        <f>UPPER(Table2[[#This Row],[MID]])</f>
        <v>ILL</v>
      </c>
      <c r="X596" s="7" t="str">
        <f>LOWER(Table2[[#This Row],[Full Name2]])</f>
        <v>phillip baxter</v>
      </c>
      <c r="Y596" s="7" t="str">
        <f>PROPER(Table2[[#This Row],[LOWER]])</f>
        <v>Phillip Baxter</v>
      </c>
      <c r="Z596" s="7" t="str">
        <f>TRIM(Table2[[#This Row],[City]])</f>
        <v>Alexandria</v>
      </c>
      <c r="AA596" s="8">
        <f>LEN(Table2[[#This Row],[PROPER]])</f>
        <v>14</v>
      </c>
      <c r="AB596" s="5">
        <f t="shared" ca="1" si="27"/>
        <v>45776</v>
      </c>
      <c r="AC596" s="5">
        <f t="shared" si="28"/>
        <v>45407</v>
      </c>
      <c r="AD596" s="25">
        <f t="shared" ca="1" si="29"/>
        <v>45776.278505671296</v>
      </c>
      <c r="AE596" s="26">
        <f>EOMONTH(Table2[[#This Row],[Date]],1)</f>
        <v>45443</v>
      </c>
      <c r="AF596" s="11">
        <f>DATEDIF(Table2[[#This Row],[Date]],Table2[[#This Row],[EOMONTH]], "d")</f>
        <v>36</v>
      </c>
      <c r="AH596">
        <v>25</v>
      </c>
      <c r="AI596">
        <v>4</v>
      </c>
      <c r="AJ596">
        <v>2024</v>
      </c>
    </row>
    <row r="597" spans="1:36" ht="33.75" customHeight="1" x14ac:dyDescent="0.3">
      <c r="A597" s="17" t="s">
        <v>1244</v>
      </c>
      <c r="B597" s="26">
        <v>45672</v>
      </c>
      <c r="C597" s="5" t="s">
        <v>3</v>
      </c>
      <c r="D597" s="6" t="s">
        <v>1245</v>
      </c>
      <c r="E597" s="7">
        <v>33</v>
      </c>
      <c r="F597" s="7" t="s">
        <v>43</v>
      </c>
      <c r="G597" s="7" t="s">
        <v>60</v>
      </c>
      <c r="H597" s="7" t="s">
        <v>38</v>
      </c>
      <c r="I597" s="7" t="str">
        <f>VLOOKUP(Table2[[#This Row],[Product]],Table4[#All],2,0)</f>
        <v>Casual Wear</v>
      </c>
      <c r="J597" s="7">
        <v>3</v>
      </c>
      <c r="K597" s="7">
        <v>1037</v>
      </c>
      <c r="L597" s="7">
        <v>0.2</v>
      </c>
      <c r="M597" s="7" t="s">
        <v>33</v>
      </c>
      <c r="N597" s="8" t="s">
        <v>48</v>
      </c>
      <c r="O597" s="4" t="str">
        <f>HLOOKUP(Table2[[#This Row],[Product]],lookUp!$A$20:$K$21,2,0)</f>
        <v>Casual Wear</v>
      </c>
      <c r="P597" s="8" t="str">
        <f>_xlfn.XLOOKUP(Table2[[#This Row],[Product]],Table4[Product],Table4[Category])</f>
        <v>Casual Wear</v>
      </c>
      <c r="Q597" s="6" t="s">
        <v>1245</v>
      </c>
      <c r="R597" s="32" t="str">
        <f>LEFT(Table2[[#This Row],[Full Name2]], 3)</f>
        <v>And</v>
      </c>
      <c r="S597" s="7" t="str">
        <f>RIGHT(Table2[[#This Row],[Full Name2]],3)</f>
        <v>son</v>
      </c>
      <c r="T597" s="7" t="str">
        <f>MID(Table2[[#This Row],[Full Name2]],3,3)</f>
        <v>dre</v>
      </c>
      <c r="U597" s="7" t="str">
        <f>CONCATENATE(Table2[[#This Row],[Full Name2]]," - ",Table2[[#This Row],[Department]])</f>
        <v>Andrew Johnson - Kids</v>
      </c>
      <c r="V597" s="7" t="str">
        <f>_xlfn.TEXTJOIN(",",TRUE,Table2[[#This Row],[LEFT]],Table2[[#This Row],[MID]],Table2[[#This Row],[RIGHT]])</f>
        <v>And,dre,son</v>
      </c>
      <c r="W597" s="7" t="str">
        <f>UPPER(Table2[[#This Row],[MID]])</f>
        <v>DRE</v>
      </c>
      <c r="X597" s="7" t="str">
        <f>LOWER(Table2[[#This Row],[Full Name2]])</f>
        <v>andrew johnson</v>
      </c>
      <c r="Y597" s="7" t="str">
        <f>PROPER(Table2[[#This Row],[LOWER]])</f>
        <v>Andrew Johnson</v>
      </c>
      <c r="Z597" s="7" t="str">
        <f>TRIM(Table2[[#This Row],[City]])</f>
        <v>Port Said</v>
      </c>
      <c r="AA597" s="8">
        <f>LEN(Table2[[#This Row],[PROPER]])</f>
        <v>14</v>
      </c>
      <c r="AB597" s="5">
        <f t="shared" ca="1" si="27"/>
        <v>45776</v>
      </c>
      <c r="AC597" s="5">
        <f t="shared" si="28"/>
        <v>45672</v>
      </c>
      <c r="AD597" s="25">
        <f t="shared" ca="1" si="29"/>
        <v>45776.278505671296</v>
      </c>
      <c r="AE597" s="26">
        <f>EOMONTH(Table2[[#This Row],[Date]],1)</f>
        <v>45716</v>
      </c>
      <c r="AF597" s="11">
        <f>DATEDIF(Table2[[#This Row],[Date]],Table2[[#This Row],[EOMONTH]], "d")</f>
        <v>44</v>
      </c>
      <c r="AH597">
        <v>15</v>
      </c>
      <c r="AI597">
        <v>1</v>
      </c>
      <c r="AJ597">
        <v>2025</v>
      </c>
    </row>
    <row r="598" spans="1:36" ht="33.75" customHeight="1" x14ac:dyDescent="0.3">
      <c r="A598" s="17" t="s">
        <v>1246</v>
      </c>
      <c r="B598" s="26">
        <v>45670</v>
      </c>
      <c r="C598" s="5" t="s">
        <v>4</v>
      </c>
      <c r="D598" s="6" t="s">
        <v>1247</v>
      </c>
      <c r="E598" s="7">
        <v>54</v>
      </c>
      <c r="F598" s="7" t="s">
        <v>43</v>
      </c>
      <c r="G598" s="7" t="s">
        <v>81</v>
      </c>
      <c r="H598" s="7" t="s">
        <v>55</v>
      </c>
      <c r="I598" s="7" t="str">
        <f>VLOOKUP(Table2[[#This Row],[Product]],Table4[#All],2,0)</f>
        <v>Summer Wear</v>
      </c>
      <c r="J598" s="7">
        <v>1</v>
      </c>
      <c r="K598" s="7">
        <v>555</v>
      </c>
      <c r="L598" s="7">
        <v>0.1</v>
      </c>
      <c r="M598" s="7" t="s">
        <v>47</v>
      </c>
      <c r="N598" s="8" t="s">
        <v>48</v>
      </c>
      <c r="O598" s="4" t="str">
        <f>HLOOKUP(Table2[[#This Row],[Product]],lookUp!$A$20:$K$21,2,0)</f>
        <v>Summer Wear</v>
      </c>
      <c r="P598" s="8" t="str">
        <f>_xlfn.XLOOKUP(Table2[[#This Row],[Product]],Table4[Product],Table4[Category])</f>
        <v>Summer Wear</v>
      </c>
      <c r="Q598" s="6" t="s">
        <v>1247</v>
      </c>
      <c r="R598" s="32" t="str">
        <f>LEFT(Table2[[#This Row],[Full Name2]], 3)</f>
        <v>Hei</v>
      </c>
      <c r="S598" s="7" t="str">
        <f>RIGHT(Table2[[#This Row],[Full Name2]],3)</f>
        <v>vis</v>
      </c>
      <c r="T598" s="7" t="str">
        <f>MID(Table2[[#This Row],[Full Name2]],3,3)</f>
        <v>idi</v>
      </c>
      <c r="U598" s="7" t="str">
        <f>CONCATENATE(Table2[[#This Row],[Full Name2]]," - ",Table2[[#This Row],[Department]])</f>
        <v>Heidi Davis - Kids</v>
      </c>
      <c r="V598" s="7" t="str">
        <f>_xlfn.TEXTJOIN(",",TRUE,Table2[[#This Row],[LEFT]],Table2[[#This Row],[MID]],Table2[[#This Row],[RIGHT]])</f>
        <v>Hei,idi,vis</v>
      </c>
      <c r="W598" s="7" t="str">
        <f>UPPER(Table2[[#This Row],[MID]])</f>
        <v>IDI</v>
      </c>
      <c r="X598" s="7" t="str">
        <f>LOWER(Table2[[#This Row],[Full Name2]])</f>
        <v>heidi davis</v>
      </c>
      <c r="Y598" s="7" t="str">
        <f>PROPER(Table2[[#This Row],[LOWER]])</f>
        <v>Heidi Davis</v>
      </c>
      <c r="Z598" s="7" t="str">
        <f>TRIM(Table2[[#This Row],[City]])</f>
        <v>Asyut</v>
      </c>
      <c r="AA598" s="8">
        <f>LEN(Table2[[#This Row],[PROPER]])</f>
        <v>11</v>
      </c>
      <c r="AB598" s="5">
        <f t="shared" ca="1" si="27"/>
        <v>45776</v>
      </c>
      <c r="AC598" s="5">
        <f t="shared" si="28"/>
        <v>45670</v>
      </c>
      <c r="AD598" s="25">
        <f t="shared" ca="1" si="29"/>
        <v>45776.278505671296</v>
      </c>
      <c r="AE598" s="26">
        <f>EOMONTH(Table2[[#This Row],[Date]],1)</f>
        <v>45716</v>
      </c>
      <c r="AF598" s="11">
        <f>DATEDIF(Table2[[#This Row],[Date]],Table2[[#This Row],[EOMONTH]], "d")</f>
        <v>46</v>
      </c>
      <c r="AH598">
        <v>13</v>
      </c>
      <c r="AI598">
        <v>1</v>
      </c>
      <c r="AJ598">
        <v>2025</v>
      </c>
    </row>
    <row r="599" spans="1:36" ht="33.75" customHeight="1" x14ac:dyDescent="0.3">
      <c r="A599" s="17" t="s">
        <v>1248</v>
      </c>
      <c r="B599" s="26">
        <v>45563</v>
      </c>
      <c r="C599" s="5" t="s">
        <v>5</v>
      </c>
      <c r="D599" s="6" t="s">
        <v>1249</v>
      </c>
      <c r="E599" s="7">
        <v>47</v>
      </c>
      <c r="F599" s="7" t="s">
        <v>43</v>
      </c>
      <c r="G599" s="7" t="s">
        <v>103</v>
      </c>
      <c r="H599" s="7" t="s">
        <v>74</v>
      </c>
      <c r="I599" s="7" t="str">
        <f>VLOOKUP(Table2[[#This Row],[Product]],Table4[#All],2,0)</f>
        <v>Formal Wear</v>
      </c>
      <c r="J599" s="7">
        <v>3</v>
      </c>
      <c r="K599" s="7">
        <v>673</v>
      </c>
      <c r="L599" s="7">
        <v>0</v>
      </c>
      <c r="M599" s="7" t="s">
        <v>57</v>
      </c>
      <c r="N599" s="8" t="s">
        <v>40</v>
      </c>
      <c r="O599" s="4" t="str">
        <f>HLOOKUP(Table2[[#This Row],[Product]],lookUp!$A$20:$K$21,2,0)</f>
        <v>Formal Wear</v>
      </c>
      <c r="P599" s="8" t="str">
        <f>_xlfn.XLOOKUP(Table2[[#This Row],[Product]],Table4[Product],Table4[Category])</f>
        <v>Formal Wear</v>
      </c>
      <c r="Q599" s="6" t="s">
        <v>1249</v>
      </c>
      <c r="R599" s="32" t="str">
        <f>LEFT(Table2[[#This Row],[Full Name2]], 3)</f>
        <v>Geo</v>
      </c>
      <c r="S599" s="7" t="str">
        <f>RIGHT(Table2[[#This Row],[Full Name2]],3)</f>
        <v>son</v>
      </c>
      <c r="T599" s="7" t="str">
        <f>MID(Table2[[#This Row],[Full Name2]],3,3)</f>
        <v>org</v>
      </c>
      <c r="U599" s="7" t="str">
        <f>CONCATENATE(Table2[[#This Row],[Full Name2]]," - ",Table2[[#This Row],[Department]])</f>
        <v>George Johnson - Women</v>
      </c>
      <c r="V599" s="7" t="str">
        <f>_xlfn.TEXTJOIN(",",TRUE,Table2[[#This Row],[LEFT]],Table2[[#This Row],[MID]],Table2[[#This Row],[RIGHT]])</f>
        <v>Geo,org,son</v>
      </c>
      <c r="W599" s="7" t="str">
        <f>UPPER(Table2[[#This Row],[MID]])</f>
        <v>ORG</v>
      </c>
      <c r="X599" s="7" t="str">
        <f>LOWER(Table2[[#This Row],[Full Name2]])</f>
        <v>george johnson</v>
      </c>
      <c r="Y599" s="7" t="str">
        <f>PROPER(Table2[[#This Row],[LOWER]])</f>
        <v>George Johnson</v>
      </c>
      <c r="Z599" s="7" t="str">
        <f>TRIM(Table2[[#This Row],[City]])</f>
        <v>Sharm El-Sheikh</v>
      </c>
      <c r="AA599" s="8">
        <f>LEN(Table2[[#This Row],[PROPER]])</f>
        <v>14</v>
      </c>
      <c r="AB599" s="5">
        <f t="shared" ca="1" si="27"/>
        <v>45776</v>
      </c>
      <c r="AC599" s="5">
        <f t="shared" si="28"/>
        <v>45563</v>
      </c>
      <c r="AD599" s="25">
        <f t="shared" ca="1" si="29"/>
        <v>45776.278505671296</v>
      </c>
      <c r="AE599" s="26">
        <f>EOMONTH(Table2[[#This Row],[Date]],1)</f>
        <v>45596</v>
      </c>
      <c r="AF599" s="11">
        <f>DATEDIF(Table2[[#This Row],[Date]],Table2[[#This Row],[EOMONTH]], "d")</f>
        <v>33</v>
      </c>
      <c r="AH599">
        <v>28</v>
      </c>
      <c r="AI599">
        <v>9</v>
      </c>
      <c r="AJ599">
        <v>2024</v>
      </c>
    </row>
    <row r="600" spans="1:36" ht="33.75" customHeight="1" x14ac:dyDescent="0.3">
      <c r="A600" s="17" t="s">
        <v>1250</v>
      </c>
      <c r="B600" s="26">
        <v>45624</v>
      </c>
      <c r="C600" s="5" t="s">
        <v>6</v>
      </c>
      <c r="D600" s="6" t="s">
        <v>1251</v>
      </c>
      <c r="E600" s="7">
        <v>42</v>
      </c>
      <c r="F600" s="7" t="s">
        <v>43</v>
      </c>
      <c r="G600" s="7" t="s">
        <v>64</v>
      </c>
      <c r="H600" s="7" t="s">
        <v>84</v>
      </c>
      <c r="I600" s="7" t="str">
        <f>VLOOKUP(Table2[[#This Row],[Product]],Table4[#All],2,0)</f>
        <v>Fashion Accessories</v>
      </c>
      <c r="J600" s="7">
        <v>1</v>
      </c>
      <c r="K600" s="7">
        <v>702</v>
      </c>
      <c r="L600" s="7">
        <v>0.2</v>
      </c>
      <c r="M600" s="7" t="s">
        <v>57</v>
      </c>
      <c r="N600" s="8" t="s">
        <v>34</v>
      </c>
      <c r="O600" s="4" t="str">
        <f>HLOOKUP(Table2[[#This Row],[Product]],lookUp!$A$20:$K$21,2,0)</f>
        <v>Fashion Accessories</v>
      </c>
      <c r="P600" s="8" t="str">
        <f>_xlfn.XLOOKUP(Table2[[#This Row],[Product]],Table4[Product],Table4[Category])</f>
        <v>Fashion Accessories</v>
      </c>
      <c r="Q600" s="6" t="s">
        <v>1251</v>
      </c>
      <c r="R600" s="32" t="str">
        <f>LEFT(Table2[[#This Row],[Full Name2]], 3)</f>
        <v>Cla</v>
      </c>
      <c r="S600" s="7" t="str">
        <f>RIGHT(Table2[[#This Row],[Full Name2]],3)</f>
        <v>son</v>
      </c>
      <c r="T600" s="7" t="str">
        <f>MID(Table2[[#This Row],[Full Name2]],3,3)</f>
        <v>air</v>
      </c>
      <c r="U600" s="7" t="str">
        <f>CONCATENATE(Table2[[#This Row],[Full Name2]]," - ",Table2[[#This Row],[Department]])</f>
        <v>Claire Johnson - Men</v>
      </c>
      <c r="V600" s="7" t="str">
        <f>_xlfn.TEXTJOIN(",",TRUE,Table2[[#This Row],[LEFT]],Table2[[#This Row],[MID]],Table2[[#This Row],[RIGHT]])</f>
        <v>Cla,air,son</v>
      </c>
      <c r="W600" s="7" t="str">
        <f>UPPER(Table2[[#This Row],[MID]])</f>
        <v>AIR</v>
      </c>
      <c r="X600" s="7" t="str">
        <f>LOWER(Table2[[#This Row],[Full Name2]])</f>
        <v>claire johnson</v>
      </c>
      <c r="Y600" s="7" t="str">
        <f>PROPER(Table2[[#This Row],[LOWER]])</f>
        <v>Claire Johnson</v>
      </c>
      <c r="Z600" s="7" t="str">
        <f>TRIM(Table2[[#This Row],[City]])</f>
        <v>Cairo</v>
      </c>
      <c r="AA600" s="8">
        <f>LEN(Table2[[#This Row],[PROPER]])</f>
        <v>14</v>
      </c>
      <c r="AB600" s="5">
        <f t="shared" ca="1" si="27"/>
        <v>45776</v>
      </c>
      <c r="AC600" s="5">
        <f t="shared" si="28"/>
        <v>45624</v>
      </c>
      <c r="AD600" s="25">
        <f t="shared" ca="1" si="29"/>
        <v>45776.278505671296</v>
      </c>
      <c r="AE600" s="26">
        <f>EOMONTH(Table2[[#This Row],[Date]],1)</f>
        <v>45657</v>
      </c>
      <c r="AF600" s="11">
        <f>DATEDIF(Table2[[#This Row],[Date]],Table2[[#This Row],[EOMONTH]], "d")</f>
        <v>33</v>
      </c>
      <c r="AH600">
        <v>28</v>
      </c>
      <c r="AI600">
        <v>11</v>
      </c>
      <c r="AJ600">
        <v>2024</v>
      </c>
    </row>
    <row r="601" spans="1:36" ht="33.75" customHeight="1" x14ac:dyDescent="0.3">
      <c r="A601" s="17" t="s">
        <v>1252</v>
      </c>
      <c r="B601" s="26">
        <v>45446</v>
      </c>
      <c r="C601" s="5" t="s">
        <v>4</v>
      </c>
      <c r="D601" s="6" t="s">
        <v>1253</v>
      </c>
      <c r="E601" s="7">
        <v>27</v>
      </c>
      <c r="F601" s="7" t="s">
        <v>29</v>
      </c>
      <c r="G601" s="7" t="s">
        <v>103</v>
      </c>
      <c r="H601" s="7" t="s">
        <v>65</v>
      </c>
      <c r="I601" s="7" t="str">
        <f>VLOOKUP(Table2[[#This Row],[Product]],Table4[#All],2,0)</f>
        <v>Sportswear</v>
      </c>
      <c r="J601" s="7">
        <v>3</v>
      </c>
      <c r="K601" s="7">
        <v>162</v>
      </c>
      <c r="L601" s="7">
        <v>0.2</v>
      </c>
      <c r="M601" s="7" t="s">
        <v>47</v>
      </c>
      <c r="N601" s="8" t="s">
        <v>48</v>
      </c>
      <c r="O601" s="4" t="str">
        <f>HLOOKUP(Table2[[#This Row],[Product]],lookUp!$A$20:$K$21,2,0)</f>
        <v>Sportswear</v>
      </c>
      <c r="P601" s="8" t="str">
        <f>_xlfn.XLOOKUP(Table2[[#This Row],[Product]],Table4[Product],Table4[Category])</f>
        <v>Sportswear</v>
      </c>
      <c r="Q601" s="6" t="s">
        <v>1253</v>
      </c>
      <c r="R601" s="32" t="str">
        <f>LEFT(Table2[[#This Row],[Full Name2]], 3)</f>
        <v>Dou</v>
      </c>
      <c r="S601" s="7" t="str">
        <f>RIGHT(Table2[[#This Row],[Full Name2]],3)</f>
        <v>sey</v>
      </c>
      <c r="T601" s="7" t="str">
        <f>MID(Table2[[#This Row],[Full Name2]],3,3)</f>
        <v>ugl</v>
      </c>
      <c r="U601" s="7" t="str">
        <f>CONCATENATE(Table2[[#This Row],[Full Name2]]," - ",Table2[[#This Row],[Department]])</f>
        <v>Douglas Lindsey - Kids</v>
      </c>
      <c r="V601" s="7" t="str">
        <f>_xlfn.TEXTJOIN(",",TRUE,Table2[[#This Row],[LEFT]],Table2[[#This Row],[MID]],Table2[[#This Row],[RIGHT]])</f>
        <v>Dou,ugl,sey</v>
      </c>
      <c r="W601" s="7" t="str">
        <f>UPPER(Table2[[#This Row],[MID]])</f>
        <v>UGL</v>
      </c>
      <c r="X601" s="7" t="str">
        <f>LOWER(Table2[[#This Row],[Full Name2]])</f>
        <v>douglas lindsey</v>
      </c>
      <c r="Y601" s="7" t="str">
        <f>PROPER(Table2[[#This Row],[LOWER]])</f>
        <v>Douglas Lindsey</v>
      </c>
      <c r="Z601" s="7" t="str">
        <f>TRIM(Table2[[#This Row],[City]])</f>
        <v>Sharm El-Sheikh</v>
      </c>
      <c r="AA601" s="8">
        <f>LEN(Table2[[#This Row],[PROPER]])</f>
        <v>15</v>
      </c>
      <c r="AB601" s="5">
        <f t="shared" ca="1" si="27"/>
        <v>45776</v>
      </c>
      <c r="AC601" s="5">
        <f t="shared" si="28"/>
        <v>45446</v>
      </c>
      <c r="AD601" s="25">
        <f t="shared" ca="1" si="29"/>
        <v>45776.278505671296</v>
      </c>
      <c r="AE601" s="26">
        <f>EOMONTH(Table2[[#This Row],[Date]],1)</f>
        <v>45504</v>
      </c>
      <c r="AF601" s="11">
        <f>DATEDIF(Table2[[#This Row],[Date]],Table2[[#This Row],[EOMONTH]], "d")</f>
        <v>58</v>
      </c>
      <c r="AH601">
        <v>3</v>
      </c>
      <c r="AI601">
        <v>6</v>
      </c>
      <c r="AJ601">
        <v>2024</v>
      </c>
    </row>
    <row r="602" spans="1:36" ht="33.75" customHeight="1" x14ac:dyDescent="0.3">
      <c r="A602" s="17" t="s">
        <v>1254</v>
      </c>
      <c r="B602" s="26">
        <v>45389</v>
      </c>
      <c r="C602" s="5" t="s">
        <v>1</v>
      </c>
      <c r="D602" s="6" t="s">
        <v>1255</v>
      </c>
      <c r="E602" s="7">
        <v>56</v>
      </c>
      <c r="F602" s="7" t="s">
        <v>43</v>
      </c>
      <c r="G602" s="7" t="s">
        <v>37</v>
      </c>
      <c r="H602" s="7" t="s">
        <v>84</v>
      </c>
      <c r="I602" s="7" t="str">
        <f>VLOOKUP(Table2[[#This Row],[Product]],Table4[#All],2,0)</f>
        <v>Fashion Accessories</v>
      </c>
      <c r="J602" s="7">
        <v>5</v>
      </c>
      <c r="K602" s="7">
        <v>619</v>
      </c>
      <c r="L602" s="7">
        <v>0.15</v>
      </c>
      <c r="M602" s="7" t="s">
        <v>57</v>
      </c>
      <c r="N602" s="8" t="s">
        <v>34</v>
      </c>
      <c r="O602" s="4" t="str">
        <f>HLOOKUP(Table2[[#This Row],[Product]],lookUp!$A$20:$K$21,2,0)</f>
        <v>Fashion Accessories</v>
      </c>
      <c r="P602" s="8" t="str">
        <f>_xlfn.XLOOKUP(Table2[[#This Row],[Product]],Table4[Product],Table4[Category])</f>
        <v>Fashion Accessories</v>
      </c>
      <c r="Q602" s="6" t="s">
        <v>1255</v>
      </c>
      <c r="R602" s="32" t="str">
        <f>LEFT(Table2[[#This Row],[Full Name2]], 3)</f>
        <v>Tyl</v>
      </c>
      <c r="S602" s="7" t="str">
        <f>RIGHT(Table2[[#This Row],[Full Name2]],3)</f>
        <v>len</v>
      </c>
      <c r="T602" s="7" t="str">
        <f>MID(Table2[[#This Row],[Full Name2]],3,3)</f>
        <v>ler</v>
      </c>
      <c r="U602" s="7" t="str">
        <f>CONCATENATE(Table2[[#This Row],[Full Name2]]," - ",Table2[[#This Row],[Department]])</f>
        <v>Tyler Allen - Men</v>
      </c>
      <c r="V602" s="7" t="str">
        <f>_xlfn.TEXTJOIN(",",TRUE,Table2[[#This Row],[LEFT]],Table2[[#This Row],[MID]],Table2[[#This Row],[RIGHT]])</f>
        <v>Tyl,ler,len</v>
      </c>
      <c r="W602" s="7" t="str">
        <f>UPPER(Table2[[#This Row],[MID]])</f>
        <v>LER</v>
      </c>
      <c r="X602" s="7" t="str">
        <f>LOWER(Table2[[#This Row],[Full Name2]])</f>
        <v>tyler allen</v>
      </c>
      <c r="Y602" s="7" t="str">
        <f>PROPER(Table2[[#This Row],[LOWER]])</f>
        <v>Tyler Allen</v>
      </c>
      <c r="Z602" s="7" t="str">
        <f>TRIM(Table2[[#This Row],[City]])</f>
        <v>Hurghada</v>
      </c>
      <c r="AA602" s="8">
        <f>LEN(Table2[[#This Row],[PROPER]])</f>
        <v>11</v>
      </c>
      <c r="AB602" s="5">
        <f t="shared" ca="1" si="27"/>
        <v>45776</v>
      </c>
      <c r="AC602" s="5">
        <f t="shared" si="28"/>
        <v>45389</v>
      </c>
      <c r="AD602" s="25">
        <f t="shared" ca="1" si="29"/>
        <v>45776.278505671296</v>
      </c>
      <c r="AE602" s="26">
        <f>EOMONTH(Table2[[#This Row],[Date]],1)</f>
        <v>45443</v>
      </c>
      <c r="AF602" s="11">
        <f>DATEDIF(Table2[[#This Row],[Date]],Table2[[#This Row],[EOMONTH]], "d")</f>
        <v>54</v>
      </c>
      <c r="AH602">
        <v>7</v>
      </c>
      <c r="AI602">
        <v>4</v>
      </c>
      <c r="AJ602">
        <v>2024</v>
      </c>
    </row>
    <row r="603" spans="1:36" ht="33.75" customHeight="1" x14ac:dyDescent="0.3">
      <c r="A603" s="17" t="s">
        <v>1256</v>
      </c>
      <c r="B603" s="26">
        <v>45579</v>
      </c>
      <c r="C603" s="5" t="s">
        <v>4</v>
      </c>
      <c r="D603" s="6" t="s">
        <v>1257</v>
      </c>
      <c r="E603" s="7">
        <v>23</v>
      </c>
      <c r="F603" s="7" t="s">
        <v>29</v>
      </c>
      <c r="G603" s="7" t="s">
        <v>73</v>
      </c>
      <c r="H603" s="7" t="s">
        <v>61</v>
      </c>
      <c r="I603" s="7" t="str">
        <f>VLOOKUP(Table2[[#This Row],[Product]],Table4[#All],2,0)</f>
        <v>Casual Wear</v>
      </c>
      <c r="J603" s="7">
        <v>1</v>
      </c>
      <c r="K603" s="7">
        <v>1129</v>
      </c>
      <c r="L603" s="7">
        <v>0</v>
      </c>
      <c r="M603" s="7" t="s">
        <v>57</v>
      </c>
      <c r="N603" s="8" t="s">
        <v>40</v>
      </c>
      <c r="O603" s="4" t="str">
        <f>HLOOKUP(Table2[[#This Row],[Product]],lookUp!$A$20:$K$21,2,0)</f>
        <v>Casual Wear</v>
      </c>
      <c r="P603" s="8" t="str">
        <f>_xlfn.XLOOKUP(Table2[[#This Row],[Product]],Table4[Product],Table4[Category])</f>
        <v>Casual Wear</v>
      </c>
      <c r="Q603" s="6" t="s">
        <v>1257</v>
      </c>
      <c r="R603" s="32" t="str">
        <f>LEFT(Table2[[#This Row],[Full Name2]], 3)</f>
        <v>Hen</v>
      </c>
      <c r="S603" s="7" t="str">
        <f>RIGHT(Table2[[#This Row],[Full Name2]],3)</f>
        <v>son</v>
      </c>
      <c r="T603" s="7" t="str">
        <f>MID(Table2[[#This Row],[Full Name2]],3,3)</f>
        <v>nry</v>
      </c>
      <c r="U603" s="7" t="str">
        <f>CONCATENATE(Table2[[#This Row],[Full Name2]]," - ",Table2[[#This Row],[Department]])</f>
        <v>Henry Hudson - Women</v>
      </c>
      <c r="V603" s="7" t="str">
        <f>_xlfn.TEXTJOIN(",",TRUE,Table2[[#This Row],[LEFT]],Table2[[#This Row],[MID]],Table2[[#This Row],[RIGHT]])</f>
        <v>Hen,nry,son</v>
      </c>
      <c r="W603" s="7" t="str">
        <f>UPPER(Table2[[#This Row],[MID]])</f>
        <v>NRY</v>
      </c>
      <c r="X603" s="7" t="str">
        <f>LOWER(Table2[[#This Row],[Full Name2]])</f>
        <v>henry hudson</v>
      </c>
      <c r="Y603" s="7" t="str">
        <f>PROPER(Table2[[#This Row],[LOWER]])</f>
        <v>Henry Hudson</v>
      </c>
      <c r="Z603" s="7" t="str">
        <f>TRIM(Table2[[#This Row],[City]])</f>
        <v>Tanta</v>
      </c>
      <c r="AA603" s="8">
        <f>LEN(Table2[[#This Row],[PROPER]])</f>
        <v>12</v>
      </c>
      <c r="AB603" s="5">
        <f t="shared" ca="1" si="27"/>
        <v>45776</v>
      </c>
      <c r="AC603" s="5">
        <f t="shared" si="28"/>
        <v>45579</v>
      </c>
      <c r="AD603" s="25">
        <f t="shared" ca="1" si="29"/>
        <v>45776.278505671296</v>
      </c>
      <c r="AE603" s="26">
        <f>EOMONTH(Table2[[#This Row],[Date]],1)</f>
        <v>45626</v>
      </c>
      <c r="AF603" s="11">
        <f>DATEDIF(Table2[[#This Row],[Date]],Table2[[#This Row],[EOMONTH]], "d")</f>
        <v>47</v>
      </c>
      <c r="AH603">
        <v>14</v>
      </c>
      <c r="AI603">
        <v>10</v>
      </c>
      <c r="AJ603">
        <v>2024</v>
      </c>
    </row>
    <row r="604" spans="1:36" ht="33.75" customHeight="1" x14ac:dyDescent="0.3">
      <c r="A604" s="17" t="s">
        <v>1258</v>
      </c>
      <c r="B604" s="26">
        <v>45482</v>
      </c>
      <c r="C604" s="5" t="s">
        <v>2</v>
      </c>
      <c r="D604" s="6" t="s">
        <v>1259</v>
      </c>
      <c r="E604" s="7">
        <v>45</v>
      </c>
      <c r="F604" s="7" t="s">
        <v>29</v>
      </c>
      <c r="G604" s="7" t="s">
        <v>70</v>
      </c>
      <c r="H604" s="7" t="s">
        <v>45</v>
      </c>
      <c r="I604" s="7" t="str">
        <f>VLOOKUP(Table2[[#This Row],[Product]],Table4[#All],2,0)</f>
        <v>Sportswear</v>
      </c>
      <c r="J604" s="7">
        <v>3</v>
      </c>
      <c r="K604" s="7">
        <v>287</v>
      </c>
      <c r="L604" s="7">
        <v>0.05</v>
      </c>
      <c r="M604" s="7" t="s">
        <v>47</v>
      </c>
      <c r="N604" s="8" t="s">
        <v>34</v>
      </c>
      <c r="O604" s="4" t="str">
        <f>HLOOKUP(Table2[[#This Row],[Product]],lookUp!$A$20:$K$21,2,0)</f>
        <v>Sportswear</v>
      </c>
      <c r="P604" s="8" t="str">
        <f>_xlfn.XLOOKUP(Table2[[#This Row],[Product]],Table4[Product],Table4[Category])</f>
        <v>Sportswear</v>
      </c>
      <c r="Q604" s="6" t="s">
        <v>1259</v>
      </c>
      <c r="R604" s="32" t="str">
        <f>LEFT(Table2[[#This Row],[Full Name2]], 3)</f>
        <v>Kel</v>
      </c>
      <c r="S604" s="7" t="str">
        <f>RIGHT(Table2[[#This Row],[Full Name2]],3)</f>
        <v>tel</v>
      </c>
      <c r="T604" s="7" t="str">
        <f>MID(Table2[[#This Row],[Full Name2]],3,3)</f>
        <v>lly</v>
      </c>
      <c r="U604" s="7" t="str">
        <f>CONCATENATE(Table2[[#This Row],[Full Name2]]," - ",Table2[[#This Row],[Department]])</f>
        <v>Kelly Patel - Men</v>
      </c>
      <c r="V604" s="7" t="str">
        <f>_xlfn.TEXTJOIN(",",TRUE,Table2[[#This Row],[LEFT]],Table2[[#This Row],[MID]],Table2[[#This Row],[RIGHT]])</f>
        <v>Kel,lly,tel</v>
      </c>
      <c r="W604" s="7" t="str">
        <f>UPPER(Table2[[#This Row],[MID]])</f>
        <v>LLY</v>
      </c>
      <c r="X604" s="7" t="str">
        <f>LOWER(Table2[[#This Row],[Full Name2]])</f>
        <v>kelly patel</v>
      </c>
      <c r="Y604" s="7" t="str">
        <f>PROPER(Table2[[#This Row],[LOWER]])</f>
        <v>Kelly Patel</v>
      </c>
      <c r="Z604" s="7" t="str">
        <f>TRIM(Table2[[#This Row],[City]])</f>
        <v>Luxor</v>
      </c>
      <c r="AA604" s="8">
        <f>LEN(Table2[[#This Row],[PROPER]])</f>
        <v>11</v>
      </c>
      <c r="AB604" s="5">
        <f t="shared" ca="1" si="27"/>
        <v>45776</v>
      </c>
      <c r="AC604" s="5">
        <f t="shared" si="28"/>
        <v>45482</v>
      </c>
      <c r="AD604" s="25">
        <f t="shared" ca="1" si="29"/>
        <v>45776.278505671296</v>
      </c>
      <c r="AE604" s="26">
        <f>EOMONTH(Table2[[#This Row],[Date]],1)</f>
        <v>45535</v>
      </c>
      <c r="AF604" s="11">
        <f>DATEDIF(Table2[[#This Row],[Date]],Table2[[#This Row],[EOMONTH]], "d")</f>
        <v>53</v>
      </c>
      <c r="AH604">
        <v>9</v>
      </c>
      <c r="AI604">
        <v>7</v>
      </c>
      <c r="AJ604">
        <v>2024</v>
      </c>
    </row>
    <row r="605" spans="1:36" ht="33.75" customHeight="1" x14ac:dyDescent="0.3">
      <c r="A605" s="17" t="s">
        <v>1260</v>
      </c>
      <c r="B605" s="26">
        <v>45525</v>
      </c>
      <c r="C605" s="5" t="s">
        <v>3</v>
      </c>
      <c r="D605" s="6" t="s">
        <v>1261</v>
      </c>
      <c r="E605" s="7">
        <v>41</v>
      </c>
      <c r="F605" s="7" t="s">
        <v>29</v>
      </c>
      <c r="G605" s="7" t="s">
        <v>103</v>
      </c>
      <c r="H605" s="7" t="s">
        <v>31</v>
      </c>
      <c r="I605" s="7" t="str">
        <f>VLOOKUP(Table2[[#This Row],[Product]],Table4[#All],2,0)</f>
        <v>Winter Wear</v>
      </c>
      <c r="J605" s="7">
        <v>1</v>
      </c>
      <c r="K605" s="7">
        <v>731</v>
      </c>
      <c r="L605" s="7">
        <v>0.1</v>
      </c>
      <c r="M605" s="7" t="s">
        <v>57</v>
      </c>
      <c r="N605" s="8" t="s">
        <v>40</v>
      </c>
      <c r="O605" s="4" t="str">
        <f>HLOOKUP(Table2[[#This Row],[Product]],lookUp!$A$20:$K$21,2,0)</f>
        <v>Winter Wear</v>
      </c>
      <c r="P605" s="8" t="str">
        <f>_xlfn.XLOOKUP(Table2[[#This Row],[Product]],Table4[Product],Table4[Category])</f>
        <v>Winter Wear</v>
      </c>
      <c r="Q605" s="6" t="s">
        <v>1261</v>
      </c>
      <c r="R605" s="32" t="str">
        <f>LEFT(Table2[[#This Row],[Full Name2]], 3)</f>
        <v>Mal</v>
      </c>
      <c r="S605" s="7" t="str">
        <f>RIGHT(Table2[[#This Row],[Full Name2]],3)</f>
        <v>llo</v>
      </c>
      <c r="T605" s="7" t="str">
        <f>MID(Table2[[#This Row],[Full Name2]],3,3)</f>
        <v>llo</v>
      </c>
      <c r="U605" s="7" t="str">
        <f>CONCATENATE(Table2[[#This Row],[Full Name2]]," - ",Table2[[#This Row],[Department]])</f>
        <v>Mallory Carrillo - Women</v>
      </c>
      <c r="V605" s="7" t="str">
        <f>_xlfn.TEXTJOIN(",",TRUE,Table2[[#This Row],[LEFT]],Table2[[#This Row],[MID]],Table2[[#This Row],[RIGHT]])</f>
        <v>Mal,llo,llo</v>
      </c>
      <c r="W605" s="7" t="str">
        <f>UPPER(Table2[[#This Row],[MID]])</f>
        <v>LLO</v>
      </c>
      <c r="X605" s="7" t="str">
        <f>LOWER(Table2[[#This Row],[Full Name2]])</f>
        <v>mallory carrillo</v>
      </c>
      <c r="Y605" s="7" t="str">
        <f>PROPER(Table2[[#This Row],[LOWER]])</f>
        <v>Mallory Carrillo</v>
      </c>
      <c r="Z605" s="7" t="str">
        <f>TRIM(Table2[[#This Row],[City]])</f>
        <v>Sharm El-Sheikh</v>
      </c>
      <c r="AA605" s="8">
        <f>LEN(Table2[[#This Row],[PROPER]])</f>
        <v>16</v>
      </c>
      <c r="AB605" s="5">
        <f t="shared" ca="1" si="27"/>
        <v>45776</v>
      </c>
      <c r="AC605" s="5">
        <f t="shared" si="28"/>
        <v>45525</v>
      </c>
      <c r="AD605" s="25">
        <f t="shared" ca="1" si="29"/>
        <v>45776.278505671296</v>
      </c>
      <c r="AE605" s="26">
        <f>EOMONTH(Table2[[#This Row],[Date]],1)</f>
        <v>45565</v>
      </c>
      <c r="AF605" s="11">
        <f>DATEDIF(Table2[[#This Row],[Date]],Table2[[#This Row],[EOMONTH]], "d")</f>
        <v>40</v>
      </c>
      <c r="AH605">
        <v>21</v>
      </c>
      <c r="AI605">
        <v>8</v>
      </c>
      <c r="AJ605">
        <v>2024</v>
      </c>
    </row>
    <row r="606" spans="1:36" ht="33.75" customHeight="1" x14ac:dyDescent="0.3">
      <c r="A606" s="17" t="s">
        <v>1262</v>
      </c>
      <c r="B606" s="26">
        <v>45648</v>
      </c>
      <c r="C606" s="5" t="s">
        <v>1</v>
      </c>
      <c r="D606" s="6" t="s">
        <v>1263</v>
      </c>
      <c r="E606" s="7">
        <v>30</v>
      </c>
      <c r="F606" s="7" t="s">
        <v>29</v>
      </c>
      <c r="G606" s="7" t="s">
        <v>73</v>
      </c>
      <c r="H606" s="7" t="s">
        <v>38</v>
      </c>
      <c r="I606" s="7" t="str">
        <f>VLOOKUP(Table2[[#This Row],[Product]],Table4[#All],2,0)</f>
        <v>Casual Wear</v>
      </c>
      <c r="J606" s="7">
        <v>1</v>
      </c>
      <c r="K606" s="7">
        <v>288</v>
      </c>
      <c r="L606" s="7">
        <v>0.15</v>
      </c>
      <c r="M606" s="7" t="s">
        <v>33</v>
      </c>
      <c r="N606" s="8" t="s">
        <v>48</v>
      </c>
      <c r="O606" s="4" t="str">
        <f>HLOOKUP(Table2[[#This Row],[Product]],lookUp!$A$20:$K$21,2,0)</f>
        <v>Casual Wear</v>
      </c>
      <c r="P606" s="8" t="str">
        <f>_xlfn.XLOOKUP(Table2[[#This Row],[Product]],Table4[Product],Table4[Category])</f>
        <v>Casual Wear</v>
      </c>
      <c r="Q606" s="6" t="s">
        <v>1263</v>
      </c>
      <c r="R606" s="32" t="str">
        <f>LEFT(Table2[[#This Row],[Full Name2]], 3)</f>
        <v>Mar</v>
      </c>
      <c r="S606" s="7" t="str">
        <f>RIGHT(Table2[[#This Row],[Full Name2]],3)</f>
        <v>man</v>
      </c>
      <c r="T606" s="7" t="str">
        <f>MID(Table2[[#This Row],[Full Name2]],3,3)</f>
        <v>ril</v>
      </c>
      <c r="U606" s="7" t="str">
        <f>CONCATENATE(Table2[[#This Row],[Full Name2]]," - ",Table2[[#This Row],[Department]])</f>
        <v>Marilyn Norman - Kids</v>
      </c>
      <c r="V606" s="7" t="str">
        <f>_xlfn.TEXTJOIN(",",TRUE,Table2[[#This Row],[LEFT]],Table2[[#This Row],[MID]],Table2[[#This Row],[RIGHT]])</f>
        <v>Mar,ril,man</v>
      </c>
      <c r="W606" s="7" t="str">
        <f>UPPER(Table2[[#This Row],[MID]])</f>
        <v>RIL</v>
      </c>
      <c r="X606" s="7" t="str">
        <f>LOWER(Table2[[#This Row],[Full Name2]])</f>
        <v>marilyn norman</v>
      </c>
      <c r="Y606" s="7" t="str">
        <f>PROPER(Table2[[#This Row],[LOWER]])</f>
        <v>Marilyn Norman</v>
      </c>
      <c r="Z606" s="7" t="str">
        <f>TRIM(Table2[[#This Row],[City]])</f>
        <v>Tanta</v>
      </c>
      <c r="AA606" s="8">
        <f>LEN(Table2[[#This Row],[PROPER]])</f>
        <v>14</v>
      </c>
      <c r="AB606" s="5">
        <f t="shared" ca="1" si="27"/>
        <v>45776</v>
      </c>
      <c r="AC606" s="5">
        <f t="shared" si="28"/>
        <v>45648</v>
      </c>
      <c r="AD606" s="25">
        <f t="shared" ca="1" si="29"/>
        <v>45776.278505671296</v>
      </c>
      <c r="AE606" s="26">
        <f>EOMONTH(Table2[[#This Row],[Date]],1)</f>
        <v>45688</v>
      </c>
      <c r="AF606" s="11">
        <f>DATEDIF(Table2[[#This Row],[Date]],Table2[[#This Row],[EOMONTH]], "d")</f>
        <v>40</v>
      </c>
      <c r="AH606">
        <v>22</v>
      </c>
      <c r="AI606">
        <v>12</v>
      </c>
      <c r="AJ606">
        <v>2024</v>
      </c>
    </row>
    <row r="607" spans="1:36" ht="33.75" customHeight="1" x14ac:dyDescent="0.3">
      <c r="A607" s="17" t="s">
        <v>1264</v>
      </c>
      <c r="B607" s="26">
        <v>45587</v>
      </c>
      <c r="C607" s="5" t="s">
        <v>2</v>
      </c>
      <c r="D607" s="6" t="s">
        <v>1265</v>
      </c>
      <c r="E607" s="7">
        <v>51</v>
      </c>
      <c r="F607" s="7" t="s">
        <v>43</v>
      </c>
      <c r="G607" s="7" t="s">
        <v>44</v>
      </c>
      <c r="H607" s="7" t="s">
        <v>65</v>
      </c>
      <c r="I607" s="7" t="str">
        <f>VLOOKUP(Table2[[#This Row],[Product]],Table4[#All],2,0)</f>
        <v>Sportswear</v>
      </c>
      <c r="J607" s="7">
        <v>5</v>
      </c>
      <c r="K607" s="7">
        <v>417</v>
      </c>
      <c r="L607" s="7">
        <v>0.05</v>
      </c>
      <c r="M607" s="7" t="s">
        <v>47</v>
      </c>
      <c r="N607" s="8" t="s">
        <v>40</v>
      </c>
      <c r="O607" s="4" t="str">
        <f>HLOOKUP(Table2[[#This Row],[Product]],lookUp!$A$20:$K$21,2,0)</f>
        <v>Sportswear</v>
      </c>
      <c r="P607" s="8" t="str">
        <f>_xlfn.XLOOKUP(Table2[[#This Row],[Product]],Table4[Product],Table4[Category])</f>
        <v>Sportswear</v>
      </c>
      <c r="Q607" s="6" t="s">
        <v>1265</v>
      </c>
      <c r="R607" s="32" t="str">
        <f>LEFT(Table2[[#This Row],[Full Name2]], 3)</f>
        <v>Rut</v>
      </c>
      <c r="S607" s="7" t="str">
        <f>RIGHT(Table2[[#This Row],[Full Name2]],3)</f>
        <v>ler</v>
      </c>
      <c r="T607" s="7" t="str">
        <f>MID(Table2[[#This Row],[Full Name2]],3,3)</f>
        <v xml:space="preserve">th </v>
      </c>
      <c r="U607" s="7" t="str">
        <f>CONCATENATE(Table2[[#This Row],[Full Name2]]," - ",Table2[[#This Row],[Department]])</f>
        <v>Ruth Butler - Women</v>
      </c>
      <c r="V607" s="7" t="str">
        <f>_xlfn.TEXTJOIN(",",TRUE,Table2[[#This Row],[LEFT]],Table2[[#This Row],[MID]],Table2[[#This Row],[RIGHT]])</f>
        <v>Rut,th ,ler</v>
      </c>
      <c r="W607" s="7" t="str">
        <f>UPPER(Table2[[#This Row],[MID]])</f>
        <v xml:space="preserve">TH </v>
      </c>
      <c r="X607" s="7" t="str">
        <f>LOWER(Table2[[#This Row],[Full Name2]])</f>
        <v>ruth butler</v>
      </c>
      <c r="Y607" s="7" t="str">
        <f>PROPER(Table2[[#This Row],[LOWER]])</f>
        <v>Ruth Butler</v>
      </c>
      <c r="Z607" s="7" t="str">
        <f>TRIM(Table2[[#This Row],[City]])</f>
        <v>Alexandria</v>
      </c>
      <c r="AA607" s="8">
        <f>LEN(Table2[[#This Row],[PROPER]])</f>
        <v>11</v>
      </c>
      <c r="AB607" s="5">
        <f t="shared" ca="1" si="27"/>
        <v>45776</v>
      </c>
      <c r="AC607" s="5">
        <f t="shared" si="28"/>
        <v>45587</v>
      </c>
      <c r="AD607" s="25">
        <f t="shared" ca="1" si="29"/>
        <v>45776.278505671296</v>
      </c>
      <c r="AE607" s="26">
        <f>EOMONTH(Table2[[#This Row],[Date]],1)</f>
        <v>45626</v>
      </c>
      <c r="AF607" s="11">
        <f>DATEDIF(Table2[[#This Row],[Date]],Table2[[#This Row],[EOMONTH]], "d")</f>
        <v>39</v>
      </c>
      <c r="AH607">
        <v>22</v>
      </c>
      <c r="AI607">
        <v>10</v>
      </c>
      <c r="AJ607">
        <v>2024</v>
      </c>
    </row>
    <row r="608" spans="1:36" ht="33.75" customHeight="1" x14ac:dyDescent="0.3">
      <c r="A608" s="17" t="s">
        <v>1266</v>
      </c>
      <c r="B608" s="26">
        <v>45634</v>
      </c>
      <c r="C608" s="5" t="s">
        <v>1</v>
      </c>
      <c r="D608" s="6" t="s">
        <v>1267</v>
      </c>
      <c r="E608" s="7">
        <v>57</v>
      </c>
      <c r="F608" s="7" t="s">
        <v>29</v>
      </c>
      <c r="G608" s="7" t="s">
        <v>64</v>
      </c>
      <c r="H608" s="7" t="s">
        <v>45</v>
      </c>
      <c r="I608" s="7" t="str">
        <f>VLOOKUP(Table2[[#This Row],[Product]],Table4[#All],2,0)</f>
        <v>Sportswear</v>
      </c>
      <c r="J608" s="7">
        <v>2</v>
      </c>
      <c r="K608" s="7">
        <v>1175</v>
      </c>
      <c r="L608" s="7">
        <v>0.15</v>
      </c>
      <c r="M608" s="7" t="s">
        <v>47</v>
      </c>
      <c r="N608" s="8" t="s">
        <v>34</v>
      </c>
      <c r="O608" s="4" t="str">
        <f>HLOOKUP(Table2[[#This Row],[Product]],lookUp!$A$20:$K$21,2,0)</f>
        <v>Sportswear</v>
      </c>
      <c r="P608" s="8" t="str">
        <f>_xlfn.XLOOKUP(Table2[[#This Row],[Product]],Table4[Product],Table4[Category])</f>
        <v>Sportswear</v>
      </c>
      <c r="Q608" s="6" t="s">
        <v>1267</v>
      </c>
      <c r="R608" s="32" t="str">
        <f>LEFT(Table2[[#This Row],[Full Name2]], 3)</f>
        <v>Sco</v>
      </c>
      <c r="S608" s="7" t="str">
        <f>RIGHT(Table2[[#This Row],[Full Name2]],3)</f>
        <v>rez</v>
      </c>
      <c r="T608" s="7" t="str">
        <f>MID(Table2[[#This Row],[Full Name2]],3,3)</f>
        <v>ott</v>
      </c>
      <c r="U608" s="7" t="str">
        <f>CONCATENATE(Table2[[#This Row],[Full Name2]]," - ",Table2[[#This Row],[Department]])</f>
        <v>Scott Perez - Men</v>
      </c>
      <c r="V608" s="7" t="str">
        <f>_xlfn.TEXTJOIN(",",TRUE,Table2[[#This Row],[LEFT]],Table2[[#This Row],[MID]],Table2[[#This Row],[RIGHT]])</f>
        <v>Sco,ott,rez</v>
      </c>
      <c r="W608" s="7" t="str">
        <f>UPPER(Table2[[#This Row],[MID]])</f>
        <v>OTT</v>
      </c>
      <c r="X608" s="7" t="str">
        <f>LOWER(Table2[[#This Row],[Full Name2]])</f>
        <v>scott perez</v>
      </c>
      <c r="Y608" s="7" t="str">
        <f>PROPER(Table2[[#This Row],[LOWER]])</f>
        <v>Scott Perez</v>
      </c>
      <c r="Z608" s="7" t="str">
        <f>TRIM(Table2[[#This Row],[City]])</f>
        <v>Cairo</v>
      </c>
      <c r="AA608" s="8">
        <f>LEN(Table2[[#This Row],[PROPER]])</f>
        <v>11</v>
      </c>
      <c r="AB608" s="5">
        <f t="shared" ca="1" si="27"/>
        <v>45776</v>
      </c>
      <c r="AC608" s="5">
        <f t="shared" si="28"/>
        <v>45634</v>
      </c>
      <c r="AD608" s="25">
        <f t="shared" ca="1" si="29"/>
        <v>45776.278505671296</v>
      </c>
      <c r="AE608" s="26">
        <f>EOMONTH(Table2[[#This Row],[Date]],1)</f>
        <v>45688</v>
      </c>
      <c r="AF608" s="11">
        <f>DATEDIF(Table2[[#This Row],[Date]],Table2[[#This Row],[EOMONTH]], "d")</f>
        <v>54</v>
      </c>
      <c r="AH608">
        <v>8</v>
      </c>
      <c r="AI608">
        <v>12</v>
      </c>
      <c r="AJ608">
        <v>2024</v>
      </c>
    </row>
    <row r="609" spans="1:36" ht="33.75" customHeight="1" x14ac:dyDescent="0.3">
      <c r="A609" s="17" t="s">
        <v>1268</v>
      </c>
      <c r="B609" s="26">
        <v>45408</v>
      </c>
      <c r="C609" s="5" t="s">
        <v>0</v>
      </c>
      <c r="D609" s="6" t="s">
        <v>1269</v>
      </c>
      <c r="E609" s="7">
        <v>37</v>
      </c>
      <c r="F609" s="7" t="s">
        <v>43</v>
      </c>
      <c r="G609" s="7" t="s">
        <v>37</v>
      </c>
      <c r="H609" s="7" t="s">
        <v>31</v>
      </c>
      <c r="I609" s="7" t="str">
        <f>VLOOKUP(Table2[[#This Row],[Product]],Table4[#All],2,0)</f>
        <v>Winter Wear</v>
      </c>
      <c r="J609" s="7">
        <v>1</v>
      </c>
      <c r="K609" s="7">
        <v>1021</v>
      </c>
      <c r="L609" s="7">
        <v>0.2</v>
      </c>
      <c r="M609" s="7" t="s">
        <v>33</v>
      </c>
      <c r="N609" s="8" t="s">
        <v>40</v>
      </c>
      <c r="O609" s="4" t="str">
        <f>HLOOKUP(Table2[[#This Row],[Product]],lookUp!$A$20:$K$21,2,0)</f>
        <v>Winter Wear</v>
      </c>
      <c r="P609" s="8" t="str">
        <f>_xlfn.XLOOKUP(Table2[[#This Row],[Product]],Table4[Product],Table4[Category])</f>
        <v>Winter Wear</v>
      </c>
      <c r="Q609" s="6" t="s">
        <v>1269</v>
      </c>
      <c r="R609" s="32" t="str">
        <f>LEFT(Table2[[#This Row],[Full Name2]], 3)</f>
        <v>Ada</v>
      </c>
      <c r="S609" s="7" t="str">
        <f>RIGHT(Table2[[#This Row],[Full Name2]],3)</f>
        <v>ess</v>
      </c>
      <c r="T609" s="7" t="str">
        <f>MID(Table2[[#This Row],[Full Name2]],3,3)</f>
        <v xml:space="preserve">am </v>
      </c>
      <c r="U609" s="7" t="str">
        <f>CONCATENATE(Table2[[#This Row],[Full Name2]]," - ",Table2[[#This Row],[Department]])</f>
        <v>Adam Hess - Women</v>
      </c>
      <c r="V609" s="7" t="str">
        <f>_xlfn.TEXTJOIN(",",TRUE,Table2[[#This Row],[LEFT]],Table2[[#This Row],[MID]],Table2[[#This Row],[RIGHT]])</f>
        <v>Ada,am ,ess</v>
      </c>
      <c r="W609" s="7" t="str">
        <f>UPPER(Table2[[#This Row],[MID]])</f>
        <v xml:space="preserve">AM </v>
      </c>
      <c r="X609" s="7" t="str">
        <f>LOWER(Table2[[#This Row],[Full Name2]])</f>
        <v>adam hess</v>
      </c>
      <c r="Y609" s="7" t="str">
        <f>PROPER(Table2[[#This Row],[LOWER]])</f>
        <v>Adam Hess</v>
      </c>
      <c r="Z609" s="7" t="str">
        <f>TRIM(Table2[[#This Row],[City]])</f>
        <v>Hurghada</v>
      </c>
      <c r="AA609" s="8">
        <f>LEN(Table2[[#This Row],[PROPER]])</f>
        <v>9</v>
      </c>
      <c r="AB609" s="5">
        <f t="shared" ca="1" si="27"/>
        <v>45776</v>
      </c>
      <c r="AC609" s="5">
        <f t="shared" si="28"/>
        <v>45408</v>
      </c>
      <c r="AD609" s="25">
        <f t="shared" ca="1" si="29"/>
        <v>45776.278505671296</v>
      </c>
      <c r="AE609" s="26">
        <f>EOMONTH(Table2[[#This Row],[Date]],1)</f>
        <v>45443</v>
      </c>
      <c r="AF609" s="11">
        <f>DATEDIF(Table2[[#This Row],[Date]],Table2[[#This Row],[EOMONTH]], "d")</f>
        <v>35</v>
      </c>
      <c r="AH609">
        <v>26</v>
      </c>
      <c r="AI609">
        <v>4</v>
      </c>
      <c r="AJ609">
        <v>2024</v>
      </c>
    </row>
    <row r="610" spans="1:36" ht="33.75" customHeight="1" x14ac:dyDescent="0.3">
      <c r="A610" s="17" t="s">
        <v>1270</v>
      </c>
      <c r="B610" s="26">
        <v>45696</v>
      </c>
      <c r="C610" s="5" t="s">
        <v>5</v>
      </c>
      <c r="D610" s="6" t="s">
        <v>1271</v>
      </c>
      <c r="E610" s="7">
        <v>56</v>
      </c>
      <c r="F610" s="7" t="s">
        <v>29</v>
      </c>
      <c r="G610" s="7" t="s">
        <v>81</v>
      </c>
      <c r="H610" s="7" t="s">
        <v>84</v>
      </c>
      <c r="I610" s="7" t="str">
        <f>VLOOKUP(Table2[[#This Row],[Product]],Table4[#All],2,0)</f>
        <v>Fashion Accessories</v>
      </c>
      <c r="J610" s="7">
        <v>4</v>
      </c>
      <c r="K610" s="7">
        <v>878</v>
      </c>
      <c r="L610" s="7">
        <v>0.15</v>
      </c>
      <c r="M610" s="7" t="s">
        <v>33</v>
      </c>
      <c r="N610" s="8" t="s">
        <v>48</v>
      </c>
      <c r="O610" s="4" t="str">
        <f>HLOOKUP(Table2[[#This Row],[Product]],lookUp!$A$20:$K$21,2,0)</f>
        <v>Fashion Accessories</v>
      </c>
      <c r="P610" s="8" t="str">
        <f>_xlfn.XLOOKUP(Table2[[#This Row],[Product]],Table4[Product],Table4[Category])</f>
        <v>Fashion Accessories</v>
      </c>
      <c r="Q610" s="6" t="s">
        <v>1271</v>
      </c>
      <c r="R610" s="32" t="str">
        <f>LEFT(Table2[[#This Row],[Full Name2]], 3)</f>
        <v>Ash</v>
      </c>
      <c r="S610" s="7" t="str">
        <f>RIGHT(Table2[[#This Row],[Full Name2]],3)</f>
        <v>nes</v>
      </c>
      <c r="T610" s="7" t="str">
        <f>MID(Table2[[#This Row],[Full Name2]],3,3)</f>
        <v>hle</v>
      </c>
      <c r="U610" s="7" t="str">
        <f>CONCATENATE(Table2[[#This Row],[Full Name2]]," - ",Table2[[#This Row],[Department]])</f>
        <v>Ashley Jones - Kids</v>
      </c>
      <c r="V610" s="7" t="str">
        <f>_xlfn.TEXTJOIN(",",TRUE,Table2[[#This Row],[LEFT]],Table2[[#This Row],[MID]],Table2[[#This Row],[RIGHT]])</f>
        <v>Ash,hle,nes</v>
      </c>
      <c r="W610" s="7" t="str">
        <f>UPPER(Table2[[#This Row],[MID]])</f>
        <v>HLE</v>
      </c>
      <c r="X610" s="7" t="str">
        <f>LOWER(Table2[[#This Row],[Full Name2]])</f>
        <v>ashley jones</v>
      </c>
      <c r="Y610" s="7" t="str">
        <f>PROPER(Table2[[#This Row],[LOWER]])</f>
        <v>Ashley Jones</v>
      </c>
      <c r="Z610" s="7" t="str">
        <f>TRIM(Table2[[#This Row],[City]])</f>
        <v>Asyut</v>
      </c>
      <c r="AA610" s="8">
        <f>LEN(Table2[[#This Row],[PROPER]])</f>
        <v>12</v>
      </c>
      <c r="AB610" s="5">
        <f t="shared" ca="1" si="27"/>
        <v>45776</v>
      </c>
      <c r="AC610" s="5">
        <f t="shared" si="28"/>
        <v>45696</v>
      </c>
      <c r="AD610" s="25">
        <f t="shared" ca="1" si="29"/>
        <v>45776.278505671296</v>
      </c>
      <c r="AE610" s="26">
        <f>EOMONTH(Table2[[#This Row],[Date]],1)</f>
        <v>45747</v>
      </c>
      <c r="AF610" s="11">
        <f>DATEDIF(Table2[[#This Row],[Date]],Table2[[#This Row],[EOMONTH]], "d")</f>
        <v>51</v>
      </c>
      <c r="AH610">
        <v>8</v>
      </c>
      <c r="AI610">
        <v>2</v>
      </c>
      <c r="AJ610">
        <v>2025</v>
      </c>
    </row>
    <row r="611" spans="1:36" ht="33.75" customHeight="1" x14ac:dyDescent="0.3">
      <c r="A611" s="17" t="s">
        <v>1272</v>
      </c>
      <c r="B611" s="26">
        <v>45605</v>
      </c>
      <c r="C611" s="5" t="s">
        <v>5</v>
      </c>
      <c r="D611" s="6" t="s">
        <v>1273</v>
      </c>
      <c r="E611" s="7">
        <v>38</v>
      </c>
      <c r="F611" s="7" t="s">
        <v>29</v>
      </c>
      <c r="G611" s="7" t="s">
        <v>44</v>
      </c>
      <c r="H611" s="7" t="s">
        <v>31</v>
      </c>
      <c r="I611" s="7" t="str">
        <f>VLOOKUP(Table2[[#This Row],[Product]],Table4[#All],2,0)</f>
        <v>Winter Wear</v>
      </c>
      <c r="J611" s="7">
        <v>2</v>
      </c>
      <c r="K611" s="7">
        <v>522</v>
      </c>
      <c r="L611" s="7">
        <v>0.2</v>
      </c>
      <c r="M611" s="7" t="s">
        <v>57</v>
      </c>
      <c r="N611" s="8" t="s">
        <v>48</v>
      </c>
      <c r="O611" s="4" t="str">
        <f>HLOOKUP(Table2[[#This Row],[Product]],lookUp!$A$20:$K$21,2,0)</f>
        <v>Winter Wear</v>
      </c>
      <c r="P611" s="8" t="str">
        <f>_xlfn.XLOOKUP(Table2[[#This Row],[Product]],Table4[Product],Table4[Category])</f>
        <v>Winter Wear</v>
      </c>
      <c r="Q611" s="6" t="s">
        <v>1273</v>
      </c>
      <c r="R611" s="32" t="str">
        <f>LEFT(Table2[[#This Row],[Full Name2]], 3)</f>
        <v>Jen</v>
      </c>
      <c r="S611" s="7" t="str">
        <f>RIGHT(Table2[[#This Row],[Full Name2]],3)</f>
        <v>rez</v>
      </c>
      <c r="T611" s="7" t="str">
        <f>MID(Table2[[#This Row],[Full Name2]],3,3)</f>
        <v>nna</v>
      </c>
      <c r="U611" s="7" t="str">
        <f>CONCATENATE(Table2[[#This Row],[Full Name2]]," - ",Table2[[#This Row],[Department]])</f>
        <v>Jenna Perez - Kids</v>
      </c>
      <c r="V611" s="7" t="str">
        <f>_xlfn.TEXTJOIN(",",TRUE,Table2[[#This Row],[LEFT]],Table2[[#This Row],[MID]],Table2[[#This Row],[RIGHT]])</f>
        <v>Jen,nna,rez</v>
      </c>
      <c r="W611" s="7" t="str">
        <f>UPPER(Table2[[#This Row],[MID]])</f>
        <v>NNA</v>
      </c>
      <c r="X611" s="7" t="str">
        <f>LOWER(Table2[[#This Row],[Full Name2]])</f>
        <v>jenna perez</v>
      </c>
      <c r="Y611" s="7" t="str">
        <f>PROPER(Table2[[#This Row],[LOWER]])</f>
        <v>Jenna Perez</v>
      </c>
      <c r="Z611" s="7" t="str">
        <f>TRIM(Table2[[#This Row],[City]])</f>
        <v>Alexandria</v>
      </c>
      <c r="AA611" s="8">
        <f>LEN(Table2[[#This Row],[PROPER]])</f>
        <v>11</v>
      </c>
      <c r="AB611" s="5">
        <f t="shared" ca="1" si="27"/>
        <v>45776</v>
      </c>
      <c r="AC611" s="5">
        <f t="shared" si="28"/>
        <v>45605</v>
      </c>
      <c r="AD611" s="25">
        <f t="shared" ca="1" si="29"/>
        <v>45776.278505671296</v>
      </c>
      <c r="AE611" s="26">
        <f>EOMONTH(Table2[[#This Row],[Date]],1)</f>
        <v>45657</v>
      </c>
      <c r="AF611" s="11">
        <f>DATEDIF(Table2[[#This Row],[Date]],Table2[[#This Row],[EOMONTH]], "d")</f>
        <v>52</v>
      </c>
      <c r="AH611">
        <v>9</v>
      </c>
      <c r="AI611">
        <v>11</v>
      </c>
      <c r="AJ611">
        <v>2024</v>
      </c>
    </row>
    <row r="612" spans="1:36" ht="33.75" customHeight="1" x14ac:dyDescent="0.3">
      <c r="A612" s="17" t="s">
        <v>1274</v>
      </c>
      <c r="B612" s="26">
        <v>45556</v>
      </c>
      <c r="C612" s="5" t="s">
        <v>5</v>
      </c>
      <c r="D612" s="6" t="s">
        <v>1275</v>
      </c>
      <c r="E612" s="7">
        <v>47</v>
      </c>
      <c r="F612" s="7" t="s">
        <v>43</v>
      </c>
      <c r="G612" s="7" t="s">
        <v>37</v>
      </c>
      <c r="H612" s="7" t="s">
        <v>100</v>
      </c>
      <c r="I612" s="7" t="str">
        <f>VLOOKUP(Table2[[#This Row],[Product]],Table4[#All],2,0)</f>
        <v>Formal Wear</v>
      </c>
      <c r="J612" s="7">
        <v>5</v>
      </c>
      <c r="K612" s="7">
        <v>1091</v>
      </c>
      <c r="L612" s="7">
        <v>0.2</v>
      </c>
      <c r="M612" s="7" t="s">
        <v>47</v>
      </c>
      <c r="N612" s="8" t="s">
        <v>34</v>
      </c>
      <c r="O612" s="4" t="str">
        <f>HLOOKUP(Table2[[#This Row],[Product]],lookUp!$A$20:$K$21,2,0)</f>
        <v>Formal Wear</v>
      </c>
      <c r="P612" s="8" t="str">
        <f>_xlfn.XLOOKUP(Table2[[#This Row],[Product]],Table4[Product],Table4[Category])</f>
        <v>Formal Wear</v>
      </c>
      <c r="Q612" s="6" t="s">
        <v>1275</v>
      </c>
      <c r="R612" s="32" t="str">
        <f>LEFT(Table2[[#This Row],[Full Name2]], 3)</f>
        <v>Jer</v>
      </c>
      <c r="S612" s="7" t="str">
        <f>RIGHT(Table2[[#This Row],[Full Name2]],3)</f>
        <v>lly</v>
      </c>
      <c r="T612" s="7" t="str">
        <f>MID(Table2[[#This Row],[Full Name2]],3,3)</f>
        <v>rem</v>
      </c>
      <c r="U612" s="7" t="str">
        <f>CONCATENATE(Table2[[#This Row],[Full Name2]]," - ",Table2[[#This Row],[Department]])</f>
        <v>Jeremy Kelly - Men</v>
      </c>
      <c r="V612" s="7" t="str">
        <f>_xlfn.TEXTJOIN(",",TRUE,Table2[[#This Row],[LEFT]],Table2[[#This Row],[MID]],Table2[[#This Row],[RIGHT]])</f>
        <v>Jer,rem,lly</v>
      </c>
      <c r="W612" s="7" t="str">
        <f>UPPER(Table2[[#This Row],[MID]])</f>
        <v>REM</v>
      </c>
      <c r="X612" s="7" t="str">
        <f>LOWER(Table2[[#This Row],[Full Name2]])</f>
        <v>jeremy kelly</v>
      </c>
      <c r="Y612" s="7" t="str">
        <f>PROPER(Table2[[#This Row],[LOWER]])</f>
        <v>Jeremy Kelly</v>
      </c>
      <c r="Z612" s="7" t="str">
        <f>TRIM(Table2[[#This Row],[City]])</f>
        <v>Hurghada</v>
      </c>
      <c r="AA612" s="8">
        <f>LEN(Table2[[#This Row],[PROPER]])</f>
        <v>12</v>
      </c>
      <c r="AB612" s="5">
        <f t="shared" ca="1" si="27"/>
        <v>45776</v>
      </c>
      <c r="AC612" s="5">
        <f t="shared" si="28"/>
        <v>45556</v>
      </c>
      <c r="AD612" s="25">
        <f t="shared" ca="1" si="29"/>
        <v>45776.278505671296</v>
      </c>
      <c r="AE612" s="26">
        <f>EOMONTH(Table2[[#This Row],[Date]],1)</f>
        <v>45596</v>
      </c>
      <c r="AF612" s="11">
        <f>DATEDIF(Table2[[#This Row],[Date]],Table2[[#This Row],[EOMONTH]], "d")</f>
        <v>40</v>
      </c>
      <c r="AH612">
        <v>21</v>
      </c>
      <c r="AI612">
        <v>9</v>
      </c>
      <c r="AJ612">
        <v>2024</v>
      </c>
    </row>
    <row r="613" spans="1:36" ht="33.75" customHeight="1" x14ac:dyDescent="0.3">
      <c r="A613" s="17" t="s">
        <v>1276</v>
      </c>
      <c r="B613" s="26">
        <v>45410</v>
      </c>
      <c r="C613" s="5" t="s">
        <v>1</v>
      </c>
      <c r="D613" s="6" t="s">
        <v>1277</v>
      </c>
      <c r="E613" s="7">
        <v>56</v>
      </c>
      <c r="F613" s="7" t="s">
        <v>29</v>
      </c>
      <c r="G613" s="7" t="s">
        <v>81</v>
      </c>
      <c r="H613" s="7" t="s">
        <v>31</v>
      </c>
      <c r="I613" s="7" t="str">
        <f>VLOOKUP(Table2[[#This Row],[Product]],Table4[#All],2,0)</f>
        <v>Winter Wear</v>
      </c>
      <c r="J613" s="7">
        <v>4</v>
      </c>
      <c r="K613" s="7">
        <v>335</v>
      </c>
      <c r="L613" s="7">
        <v>0.2</v>
      </c>
      <c r="M613" s="7" t="s">
        <v>33</v>
      </c>
      <c r="N613" s="8" t="s">
        <v>34</v>
      </c>
      <c r="O613" s="4" t="str">
        <f>HLOOKUP(Table2[[#This Row],[Product]],lookUp!$A$20:$K$21,2,0)</f>
        <v>Winter Wear</v>
      </c>
      <c r="P613" s="8" t="str">
        <f>_xlfn.XLOOKUP(Table2[[#This Row],[Product]],Table4[Product],Table4[Category])</f>
        <v>Winter Wear</v>
      </c>
      <c r="Q613" s="6" t="s">
        <v>1277</v>
      </c>
      <c r="R613" s="32" t="str">
        <f>LEFT(Table2[[#This Row],[Full Name2]], 3)</f>
        <v>Man</v>
      </c>
      <c r="S613" s="7" t="str">
        <f>RIGHT(Table2[[#This Row],[Full Name2]],3)</f>
        <v>man</v>
      </c>
      <c r="T613" s="7" t="str">
        <f>MID(Table2[[#This Row],[Full Name2]],3,3)</f>
        <v>nue</v>
      </c>
      <c r="U613" s="7" t="str">
        <f>CONCATENATE(Table2[[#This Row],[Full Name2]]," - ",Table2[[#This Row],[Department]])</f>
        <v>Manuel Bowman - Men</v>
      </c>
      <c r="V613" s="7" t="str">
        <f>_xlfn.TEXTJOIN(",",TRUE,Table2[[#This Row],[LEFT]],Table2[[#This Row],[MID]],Table2[[#This Row],[RIGHT]])</f>
        <v>Man,nue,man</v>
      </c>
      <c r="W613" s="7" t="str">
        <f>UPPER(Table2[[#This Row],[MID]])</f>
        <v>NUE</v>
      </c>
      <c r="X613" s="7" t="str">
        <f>LOWER(Table2[[#This Row],[Full Name2]])</f>
        <v>manuel bowman</v>
      </c>
      <c r="Y613" s="7" t="str">
        <f>PROPER(Table2[[#This Row],[LOWER]])</f>
        <v>Manuel Bowman</v>
      </c>
      <c r="Z613" s="7" t="str">
        <f>TRIM(Table2[[#This Row],[City]])</f>
        <v>Asyut</v>
      </c>
      <c r="AA613" s="8">
        <f>LEN(Table2[[#This Row],[PROPER]])</f>
        <v>13</v>
      </c>
      <c r="AB613" s="5">
        <f t="shared" ca="1" si="27"/>
        <v>45776</v>
      </c>
      <c r="AC613" s="5">
        <f t="shared" si="28"/>
        <v>45410</v>
      </c>
      <c r="AD613" s="25">
        <f t="shared" ca="1" si="29"/>
        <v>45776.278505671296</v>
      </c>
      <c r="AE613" s="26">
        <f>EOMONTH(Table2[[#This Row],[Date]],1)</f>
        <v>45443</v>
      </c>
      <c r="AF613" s="11">
        <f>DATEDIF(Table2[[#This Row],[Date]],Table2[[#This Row],[EOMONTH]], "d")</f>
        <v>33</v>
      </c>
      <c r="AH613">
        <v>28</v>
      </c>
      <c r="AI613">
        <v>4</v>
      </c>
      <c r="AJ613">
        <v>2024</v>
      </c>
    </row>
    <row r="614" spans="1:36" ht="33.75" customHeight="1" x14ac:dyDescent="0.3">
      <c r="A614" s="17" t="s">
        <v>1278</v>
      </c>
      <c r="B614" s="26">
        <v>45506</v>
      </c>
      <c r="C614" s="5" t="s">
        <v>0</v>
      </c>
      <c r="D614" s="6" t="s">
        <v>1279</v>
      </c>
      <c r="E614" s="7">
        <v>18</v>
      </c>
      <c r="F614" s="7" t="s">
        <v>29</v>
      </c>
      <c r="G614" s="7" t="s">
        <v>81</v>
      </c>
      <c r="H614" s="7" t="s">
        <v>55</v>
      </c>
      <c r="I614" s="7" t="str">
        <f>VLOOKUP(Table2[[#This Row],[Product]],Table4[#All],2,0)</f>
        <v>Summer Wear</v>
      </c>
      <c r="J614" s="7">
        <v>3</v>
      </c>
      <c r="K614" s="7">
        <v>1128</v>
      </c>
      <c r="L614" s="7">
        <v>0</v>
      </c>
      <c r="M614" s="7" t="s">
        <v>57</v>
      </c>
      <c r="N614" s="8" t="s">
        <v>48</v>
      </c>
      <c r="O614" s="4" t="str">
        <f>HLOOKUP(Table2[[#This Row],[Product]],lookUp!$A$20:$K$21,2,0)</f>
        <v>Summer Wear</v>
      </c>
      <c r="P614" s="8" t="str">
        <f>_xlfn.XLOOKUP(Table2[[#This Row],[Product]],Table4[Product],Table4[Category])</f>
        <v>Summer Wear</v>
      </c>
      <c r="Q614" s="6" t="s">
        <v>1279</v>
      </c>
      <c r="R614" s="32" t="str">
        <f>LEFT(Table2[[#This Row],[Full Name2]], 3)</f>
        <v>Ste</v>
      </c>
      <c r="S614" s="7" t="str">
        <f>RIGHT(Table2[[#This Row],[Full Name2]],3)</f>
        <v>don</v>
      </c>
      <c r="T614" s="7" t="str">
        <f>MID(Table2[[#This Row],[Full Name2]],3,3)</f>
        <v>eve</v>
      </c>
      <c r="U614" s="7" t="str">
        <f>CONCATENATE(Table2[[#This Row],[Full Name2]]," - ",Table2[[#This Row],[Department]])</f>
        <v>Steve Gordon - Kids</v>
      </c>
      <c r="V614" s="7" t="str">
        <f>_xlfn.TEXTJOIN(",",TRUE,Table2[[#This Row],[LEFT]],Table2[[#This Row],[MID]],Table2[[#This Row],[RIGHT]])</f>
        <v>Ste,eve,don</v>
      </c>
      <c r="W614" s="7" t="str">
        <f>UPPER(Table2[[#This Row],[MID]])</f>
        <v>EVE</v>
      </c>
      <c r="X614" s="7" t="str">
        <f>LOWER(Table2[[#This Row],[Full Name2]])</f>
        <v>steve gordon</v>
      </c>
      <c r="Y614" s="7" t="str">
        <f>PROPER(Table2[[#This Row],[LOWER]])</f>
        <v>Steve Gordon</v>
      </c>
      <c r="Z614" s="7" t="str">
        <f>TRIM(Table2[[#This Row],[City]])</f>
        <v>Asyut</v>
      </c>
      <c r="AA614" s="8">
        <f>LEN(Table2[[#This Row],[PROPER]])</f>
        <v>12</v>
      </c>
      <c r="AB614" s="5">
        <f t="shared" ca="1" si="27"/>
        <v>45776</v>
      </c>
      <c r="AC614" s="5">
        <f t="shared" si="28"/>
        <v>45506</v>
      </c>
      <c r="AD614" s="25">
        <f t="shared" ca="1" si="29"/>
        <v>45776.278505671296</v>
      </c>
      <c r="AE614" s="26">
        <f>EOMONTH(Table2[[#This Row],[Date]],1)</f>
        <v>45565</v>
      </c>
      <c r="AF614" s="11">
        <f>DATEDIF(Table2[[#This Row],[Date]],Table2[[#This Row],[EOMONTH]], "d")</f>
        <v>59</v>
      </c>
      <c r="AH614">
        <v>2</v>
      </c>
      <c r="AI614">
        <v>8</v>
      </c>
      <c r="AJ614">
        <v>2024</v>
      </c>
    </row>
    <row r="615" spans="1:36" ht="33.75" customHeight="1" x14ac:dyDescent="0.3">
      <c r="A615" s="17" t="s">
        <v>1280</v>
      </c>
      <c r="B615" s="26">
        <v>45507</v>
      </c>
      <c r="C615" s="5" t="s">
        <v>5</v>
      </c>
      <c r="D615" s="6" t="s">
        <v>1281</v>
      </c>
      <c r="E615" s="7">
        <v>34</v>
      </c>
      <c r="F615" s="7" t="s">
        <v>29</v>
      </c>
      <c r="G615" s="7" t="s">
        <v>106</v>
      </c>
      <c r="H615" s="7" t="s">
        <v>38</v>
      </c>
      <c r="I615" s="7" t="str">
        <f>VLOOKUP(Table2[[#This Row],[Product]],Table4[#All],2,0)</f>
        <v>Casual Wear</v>
      </c>
      <c r="J615" s="7">
        <v>1</v>
      </c>
      <c r="K615" s="7">
        <v>953</v>
      </c>
      <c r="L615" s="7">
        <v>0.15</v>
      </c>
      <c r="M615" s="7" t="s">
        <v>33</v>
      </c>
      <c r="N615" s="8" t="s">
        <v>34</v>
      </c>
      <c r="O615" s="4" t="str">
        <f>HLOOKUP(Table2[[#This Row],[Product]],lookUp!$A$20:$K$21,2,0)</f>
        <v>Casual Wear</v>
      </c>
      <c r="P615" s="8" t="str">
        <f>_xlfn.XLOOKUP(Table2[[#This Row],[Product]],Table4[Product],Table4[Category])</f>
        <v>Casual Wear</v>
      </c>
      <c r="Q615" s="6" t="s">
        <v>1281</v>
      </c>
      <c r="R615" s="32" t="str">
        <f>LEFT(Table2[[#This Row],[Full Name2]], 3)</f>
        <v>Lau</v>
      </c>
      <c r="S615" s="7" t="str">
        <f>RIGHT(Table2[[#This Row],[Full Name2]],3)</f>
        <v>son</v>
      </c>
      <c r="T615" s="7" t="str">
        <f>MID(Table2[[#This Row],[Full Name2]],3,3)</f>
        <v>ura</v>
      </c>
      <c r="U615" s="7" t="str">
        <f>CONCATENATE(Table2[[#This Row],[Full Name2]]," - ",Table2[[#This Row],[Department]])</f>
        <v>Laura Richardson - Men</v>
      </c>
      <c r="V615" s="7" t="str">
        <f>_xlfn.TEXTJOIN(",",TRUE,Table2[[#This Row],[LEFT]],Table2[[#This Row],[MID]],Table2[[#This Row],[RIGHT]])</f>
        <v>Lau,ura,son</v>
      </c>
      <c r="W615" s="7" t="str">
        <f>UPPER(Table2[[#This Row],[MID]])</f>
        <v>URA</v>
      </c>
      <c r="X615" s="7" t="str">
        <f>LOWER(Table2[[#This Row],[Full Name2]])</f>
        <v>laura richardson</v>
      </c>
      <c r="Y615" s="7" t="str">
        <f>PROPER(Table2[[#This Row],[LOWER]])</f>
        <v>Laura Richardson</v>
      </c>
      <c r="Z615" s="7" t="str">
        <f>TRIM(Table2[[#This Row],[City]])</f>
        <v>Giza</v>
      </c>
      <c r="AA615" s="8">
        <f>LEN(Table2[[#This Row],[PROPER]])</f>
        <v>16</v>
      </c>
      <c r="AB615" s="5">
        <f t="shared" ca="1" si="27"/>
        <v>45776</v>
      </c>
      <c r="AC615" s="5">
        <f t="shared" si="28"/>
        <v>45507</v>
      </c>
      <c r="AD615" s="25">
        <f t="shared" ca="1" si="29"/>
        <v>45776.278505671296</v>
      </c>
      <c r="AE615" s="26">
        <f>EOMONTH(Table2[[#This Row],[Date]],1)</f>
        <v>45565</v>
      </c>
      <c r="AF615" s="11">
        <f>DATEDIF(Table2[[#This Row],[Date]],Table2[[#This Row],[EOMONTH]], "d")</f>
        <v>58</v>
      </c>
      <c r="AH615">
        <v>3</v>
      </c>
      <c r="AI615">
        <v>8</v>
      </c>
      <c r="AJ615">
        <v>2024</v>
      </c>
    </row>
    <row r="616" spans="1:36" ht="33.75" customHeight="1" x14ac:dyDescent="0.3">
      <c r="A616" s="17" t="s">
        <v>1282</v>
      </c>
      <c r="B616" s="26">
        <v>45582</v>
      </c>
      <c r="C616" s="5" t="s">
        <v>6</v>
      </c>
      <c r="D616" s="6" t="s">
        <v>1283</v>
      </c>
      <c r="E616" s="7">
        <v>59</v>
      </c>
      <c r="F616" s="7" t="s">
        <v>29</v>
      </c>
      <c r="G616" s="7" t="s">
        <v>44</v>
      </c>
      <c r="H616" s="7" t="s">
        <v>84</v>
      </c>
      <c r="I616" s="7" t="str">
        <f>VLOOKUP(Table2[[#This Row],[Product]],Table4[#All],2,0)</f>
        <v>Fashion Accessories</v>
      </c>
      <c r="J616" s="7">
        <v>4</v>
      </c>
      <c r="K616" s="7">
        <v>598</v>
      </c>
      <c r="L616" s="7">
        <v>0.1</v>
      </c>
      <c r="M616" s="7" t="s">
        <v>33</v>
      </c>
      <c r="N616" s="8" t="s">
        <v>34</v>
      </c>
      <c r="O616" s="4" t="str">
        <f>HLOOKUP(Table2[[#This Row],[Product]],lookUp!$A$20:$K$21,2,0)</f>
        <v>Fashion Accessories</v>
      </c>
      <c r="P616" s="8" t="str">
        <f>_xlfn.XLOOKUP(Table2[[#This Row],[Product]],Table4[Product],Table4[Category])</f>
        <v>Fashion Accessories</v>
      </c>
      <c r="Q616" s="6" t="s">
        <v>1283</v>
      </c>
      <c r="R616" s="32" t="str">
        <f>LEFT(Table2[[#This Row],[Full Name2]], 3)</f>
        <v>Bra</v>
      </c>
      <c r="S616" s="7" t="str">
        <f>RIGHT(Table2[[#This Row],[Full Name2]],3)</f>
        <v>ada</v>
      </c>
      <c r="T616" s="7" t="str">
        <f>MID(Table2[[#This Row],[Full Name2]],3,3)</f>
        <v>and</v>
      </c>
      <c r="U616" s="7" t="str">
        <f>CONCATENATE(Table2[[#This Row],[Full Name2]]," - ",Table2[[#This Row],[Department]])</f>
        <v>Brandon Estrada - Men</v>
      </c>
      <c r="V616" s="7" t="str">
        <f>_xlfn.TEXTJOIN(",",TRUE,Table2[[#This Row],[LEFT]],Table2[[#This Row],[MID]],Table2[[#This Row],[RIGHT]])</f>
        <v>Bra,and,ada</v>
      </c>
      <c r="W616" s="7" t="str">
        <f>UPPER(Table2[[#This Row],[MID]])</f>
        <v>AND</v>
      </c>
      <c r="X616" s="7" t="str">
        <f>LOWER(Table2[[#This Row],[Full Name2]])</f>
        <v>brandon estrada</v>
      </c>
      <c r="Y616" s="7" t="str">
        <f>PROPER(Table2[[#This Row],[LOWER]])</f>
        <v>Brandon Estrada</v>
      </c>
      <c r="Z616" s="7" t="str">
        <f>TRIM(Table2[[#This Row],[City]])</f>
        <v>Alexandria</v>
      </c>
      <c r="AA616" s="8">
        <f>LEN(Table2[[#This Row],[PROPER]])</f>
        <v>15</v>
      </c>
      <c r="AB616" s="5">
        <f t="shared" ca="1" si="27"/>
        <v>45776</v>
      </c>
      <c r="AC616" s="5">
        <f t="shared" si="28"/>
        <v>45582</v>
      </c>
      <c r="AD616" s="25">
        <f t="shared" ca="1" si="29"/>
        <v>45776.278505671296</v>
      </c>
      <c r="AE616" s="26">
        <f>EOMONTH(Table2[[#This Row],[Date]],1)</f>
        <v>45626</v>
      </c>
      <c r="AF616" s="11">
        <f>DATEDIF(Table2[[#This Row],[Date]],Table2[[#This Row],[EOMONTH]], "d")</f>
        <v>44</v>
      </c>
      <c r="AH616">
        <v>17</v>
      </c>
      <c r="AI616">
        <v>10</v>
      </c>
      <c r="AJ616">
        <v>2024</v>
      </c>
    </row>
    <row r="617" spans="1:36" ht="33.75" customHeight="1" x14ac:dyDescent="0.3">
      <c r="A617" s="17" t="s">
        <v>1284</v>
      </c>
      <c r="B617" s="26">
        <v>45596</v>
      </c>
      <c r="C617" s="5" t="s">
        <v>6</v>
      </c>
      <c r="D617" s="6" t="s">
        <v>1285</v>
      </c>
      <c r="E617" s="7">
        <v>28</v>
      </c>
      <c r="F617" s="7" t="s">
        <v>43</v>
      </c>
      <c r="G617" s="7" t="s">
        <v>30</v>
      </c>
      <c r="H617" s="7" t="s">
        <v>100</v>
      </c>
      <c r="I617" s="7" t="str">
        <f>VLOOKUP(Table2[[#This Row],[Product]],Table4[#All],2,0)</f>
        <v>Formal Wear</v>
      </c>
      <c r="J617" s="7">
        <v>4</v>
      </c>
      <c r="K617" s="7">
        <v>1104</v>
      </c>
      <c r="L617" s="7">
        <v>0.15</v>
      </c>
      <c r="M617" s="7" t="s">
        <v>47</v>
      </c>
      <c r="N617" s="8" t="s">
        <v>34</v>
      </c>
      <c r="O617" s="4" t="str">
        <f>HLOOKUP(Table2[[#This Row],[Product]],lookUp!$A$20:$K$21,2,0)</f>
        <v>Formal Wear</v>
      </c>
      <c r="P617" s="8" t="str">
        <f>_xlfn.XLOOKUP(Table2[[#This Row],[Product]],Table4[Product],Table4[Category])</f>
        <v>Formal Wear</v>
      </c>
      <c r="Q617" s="6" t="s">
        <v>1285</v>
      </c>
      <c r="R617" s="32" t="str">
        <f>LEFT(Table2[[#This Row],[Full Name2]], 3)</f>
        <v>Jus</v>
      </c>
      <c r="S617" s="7" t="str">
        <f>RIGHT(Table2[[#This Row],[Full Name2]],3)</f>
        <v>nez</v>
      </c>
      <c r="T617" s="7" t="str">
        <f>MID(Table2[[#This Row],[Full Name2]],3,3)</f>
        <v>sti</v>
      </c>
      <c r="U617" s="7" t="str">
        <f>CONCATENATE(Table2[[#This Row],[Full Name2]]," - ",Table2[[#This Row],[Department]])</f>
        <v>Justin Martinez - Men</v>
      </c>
      <c r="V617" s="7" t="str">
        <f>_xlfn.TEXTJOIN(",",TRUE,Table2[[#This Row],[LEFT]],Table2[[#This Row],[MID]],Table2[[#This Row],[RIGHT]])</f>
        <v>Jus,sti,nez</v>
      </c>
      <c r="W617" s="7" t="str">
        <f>UPPER(Table2[[#This Row],[MID]])</f>
        <v>STI</v>
      </c>
      <c r="X617" s="7" t="str">
        <f>LOWER(Table2[[#This Row],[Full Name2]])</f>
        <v>justin martinez</v>
      </c>
      <c r="Y617" s="7" t="str">
        <f>PROPER(Table2[[#This Row],[LOWER]])</f>
        <v>Justin Martinez</v>
      </c>
      <c r="Z617" s="7" t="str">
        <f>TRIM(Table2[[#This Row],[City]])</f>
        <v>Mansoura</v>
      </c>
      <c r="AA617" s="8">
        <f>LEN(Table2[[#This Row],[PROPER]])</f>
        <v>15</v>
      </c>
      <c r="AB617" s="5">
        <f t="shared" ca="1" si="27"/>
        <v>45776</v>
      </c>
      <c r="AC617" s="5">
        <f t="shared" si="28"/>
        <v>45596</v>
      </c>
      <c r="AD617" s="25">
        <f t="shared" ca="1" si="29"/>
        <v>45776.278505671296</v>
      </c>
      <c r="AE617" s="26">
        <f>EOMONTH(Table2[[#This Row],[Date]],1)</f>
        <v>45626</v>
      </c>
      <c r="AF617" s="11">
        <f>DATEDIF(Table2[[#This Row],[Date]],Table2[[#This Row],[EOMONTH]], "d")</f>
        <v>30</v>
      </c>
      <c r="AH617">
        <v>31</v>
      </c>
      <c r="AI617">
        <v>10</v>
      </c>
      <c r="AJ617">
        <v>2024</v>
      </c>
    </row>
    <row r="618" spans="1:36" ht="33.75" customHeight="1" x14ac:dyDescent="0.3">
      <c r="A618" s="17" t="s">
        <v>1286</v>
      </c>
      <c r="B618" s="26">
        <v>45485</v>
      </c>
      <c r="C618" s="5" t="s">
        <v>0</v>
      </c>
      <c r="D618" s="6" t="s">
        <v>1287</v>
      </c>
      <c r="E618" s="7">
        <v>57</v>
      </c>
      <c r="F618" s="7" t="s">
        <v>29</v>
      </c>
      <c r="G618" s="7" t="s">
        <v>60</v>
      </c>
      <c r="H618" s="7" t="s">
        <v>45</v>
      </c>
      <c r="I618" s="7" t="str">
        <f>VLOOKUP(Table2[[#This Row],[Product]],Table4[#All],2,0)</f>
        <v>Sportswear</v>
      </c>
      <c r="J618" s="7">
        <v>2</v>
      </c>
      <c r="K618" s="7">
        <v>166</v>
      </c>
      <c r="L618" s="7">
        <v>0.15</v>
      </c>
      <c r="M618" s="7" t="s">
        <v>33</v>
      </c>
      <c r="N618" s="8" t="s">
        <v>48</v>
      </c>
      <c r="O618" s="4" t="str">
        <f>HLOOKUP(Table2[[#This Row],[Product]],lookUp!$A$20:$K$21,2,0)</f>
        <v>Sportswear</v>
      </c>
      <c r="P618" s="8" t="str">
        <f>_xlfn.XLOOKUP(Table2[[#This Row],[Product]],Table4[Product],Table4[Category])</f>
        <v>Sportswear</v>
      </c>
      <c r="Q618" s="6" t="s">
        <v>1287</v>
      </c>
      <c r="R618" s="32" t="str">
        <f>LEFT(Table2[[#This Row],[Full Name2]], 3)</f>
        <v>Des</v>
      </c>
      <c r="S618" s="7" t="str">
        <f>RIGHT(Table2[[#This Row],[Full Name2]],3)</f>
        <v>dez</v>
      </c>
      <c r="T618" s="7" t="str">
        <f>MID(Table2[[#This Row],[Full Name2]],3,3)</f>
        <v>sti</v>
      </c>
      <c r="U618" s="7" t="str">
        <f>CONCATENATE(Table2[[#This Row],[Full Name2]]," - ",Table2[[#This Row],[Department]])</f>
        <v>Destiny Hernandez - Kids</v>
      </c>
      <c r="V618" s="7" t="str">
        <f>_xlfn.TEXTJOIN(",",TRUE,Table2[[#This Row],[LEFT]],Table2[[#This Row],[MID]],Table2[[#This Row],[RIGHT]])</f>
        <v>Des,sti,dez</v>
      </c>
      <c r="W618" s="7" t="str">
        <f>UPPER(Table2[[#This Row],[MID]])</f>
        <v>STI</v>
      </c>
      <c r="X618" s="7" t="str">
        <f>LOWER(Table2[[#This Row],[Full Name2]])</f>
        <v>destiny hernandez</v>
      </c>
      <c r="Y618" s="7" t="str">
        <f>PROPER(Table2[[#This Row],[LOWER]])</f>
        <v>Destiny Hernandez</v>
      </c>
      <c r="Z618" s="7" t="str">
        <f>TRIM(Table2[[#This Row],[City]])</f>
        <v>Port Said</v>
      </c>
      <c r="AA618" s="8">
        <f>LEN(Table2[[#This Row],[PROPER]])</f>
        <v>17</v>
      </c>
      <c r="AB618" s="5">
        <f t="shared" ca="1" si="27"/>
        <v>45776</v>
      </c>
      <c r="AC618" s="5">
        <f t="shared" si="28"/>
        <v>45485</v>
      </c>
      <c r="AD618" s="25">
        <f t="shared" ca="1" si="29"/>
        <v>45776.278505671296</v>
      </c>
      <c r="AE618" s="26">
        <f>EOMONTH(Table2[[#This Row],[Date]],1)</f>
        <v>45535</v>
      </c>
      <c r="AF618" s="11">
        <f>DATEDIF(Table2[[#This Row],[Date]],Table2[[#This Row],[EOMONTH]], "d")</f>
        <v>50</v>
      </c>
      <c r="AH618">
        <v>12</v>
      </c>
      <c r="AI618">
        <v>7</v>
      </c>
      <c r="AJ618">
        <v>2024</v>
      </c>
    </row>
    <row r="619" spans="1:36" ht="33.75" customHeight="1" x14ac:dyDescent="0.3">
      <c r="A619" s="17" t="s">
        <v>1288</v>
      </c>
      <c r="B619" s="26">
        <v>45596</v>
      </c>
      <c r="C619" s="5" t="s">
        <v>6</v>
      </c>
      <c r="D619" s="6" t="s">
        <v>1289</v>
      </c>
      <c r="E619" s="7">
        <v>38</v>
      </c>
      <c r="F619" s="7" t="s">
        <v>29</v>
      </c>
      <c r="G619" s="7" t="s">
        <v>73</v>
      </c>
      <c r="H619" s="7" t="s">
        <v>65</v>
      </c>
      <c r="I619" s="7" t="str">
        <f>VLOOKUP(Table2[[#This Row],[Product]],Table4[#All],2,0)</f>
        <v>Sportswear</v>
      </c>
      <c r="J619" s="7">
        <v>2</v>
      </c>
      <c r="K619" s="7">
        <v>1043</v>
      </c>
      <c r="L619" s="7">
        <v>0.15</v>
      </c>
      <c r="M619" s="7" t="s">
        <v>57</v>
      </c>
      <c r="N619" s="8" t="s">
        <v>34</v>
      </c>
      <c r="O619" s="4" t="str">
        <f>HLOOKUP(Table2[[#This Row],[Product]],lookUp!$A$20:$K$21,2,0)</f>
        <v>Sportswear</v>
      </c>
      <c r="P619" s="8" t="str">
        <f>_xlfn.XLOOKUP(Table2[[#This Row],[Product]],Table4[Product],Table4[Category])</f>
        <v>Sportswear</v>
      </c>
      <c r="Q619" s="6" t="s">
        <v>1289</v>
      </c>
      <c r="R619" s="32" t="str">
        <f>LEFT(Table2[[#This Row],[Full Name2]], 3)</f>
        <v>Dav</v>
      </c>
      <c r="S619" s="7" t="str">
        <f>RIGHT(Table2[[#This Row],[Full Name2]],3)</f>
        <v>est</v>
      </c>
      <c r="T619" s="7" t="str">
        <f>MID(Table2[[#This Row],[Full Name2]],3,3)</f>
        <v>vid</v>
      </c>
      <c r="U619" s="7" t="str">
        <f>CONCATENATE(Table2[[#This Row],[Full Name2]]," - ",Table2[[#This Row],[Department]])</f>
        <v>David West - Men</v>
      </c>
      <c r="V619" s="7" t="str">
        <f>_xlfn.TEXTJOIN(",",TRUE,Table2[[#This Row],[LEFT]],Table2[[#This Row],[MID]],Table2[[#This Row],[RIGHT]])</f>
        <v>Dav,vid,est</v>
      </c>
      <c r="W619" s="7" t="str">
        <f>UPPER(Table2[[#This Row],[MID]])</f>
        <v>VID</v>
      </c>
      <c r="X619" s="7" t="str">
        <f>LOWER(Table2[[#This Row],[Full Name2]])</f>
        <v>david west</v>
      </c>
      <c r="Y619" s="7" t="str">
        <f>PROPER(Table2[[#This Row],[LOWER]])</f>
        <v>David West</v>
      </c>
      <c r="Z619" s="7" t="str">
        <f>TRIM(Table2[[#This Row],[City]])</f>
        <v>Tanta</v>
      </c>
      <c r="AA619" s="8">
        <f>LEN(Table2[[#This Row],[PROPER]])</f>
        <v>10</v>
      </c>
      <c r="AB619" s="5">
        <f t="shared" ca="1" si="27"/>
        <v>45776</v>
      </c>
      <c r="AC619" s="5">
        <f t="shared" si="28"/>
        <v>45596</v>
      </c>
      <c r="AD619" s="25">
        <f t="shared" ca="1" si="29"/>
        <v>45776.278505671296</v>
      </c>
      <c r="AE619" s="26">
        <f>EOMONTH(Table2[[#This Row],[Date]],1)</f>
        <v>45626</v>
      </c>
      <c r="AF619" s="11">
        <f>DATEDIF(Table2[[#This Row],[Date]],Table2[[#This Row],[EOMONTH]], "d")</f>
        <v>30</v>
      </c>
      <c r="AH619">
        <v>31</v>
      </c>
      <c r="AI619">
        <v>10</v>
      </c>
      <c r="AJ619">
        <v>2024</v>
      </c>
    </row>
    <row r="620" spans="1:36" ht="33.75" customHeight="1" x14ac:dyDescent="0.3">
      <c r="A620" s="17" t="s">
        <v>1290</v>
      </c>
      <c r="B620" s="26">
        <v>45356</v>
      </c>
      <c r="C620" s="5" t="s">
        <v>2</v>
      </c>
      <c r="D620" s="6" t="s">
        <v>1291</v>
      </c>
      <c r="E620" s="7">
        <v>47</v>
      </c>
      <c r="F620" s="7" t="s">
        <v>29</v>
      </c>
      <c r="G620" s="7" t="s">
        <v>37</v>
      </c>
      <c r="H620" s="7" t="s">
        <v>74</v>
      </c>
      <c r="I620" s="7" t="str">
        <f>VLOOKUP(Table2[[#This Row],[Product]],Table4[#All],2,0)</f>
        <v>Formal Wear</v>
      </c>
      <c r="J620" s="7">
        <v>4</v>
      </c>
      <c r="K620" s="7">
        <v>594</v>
      </c>
      <c r="L620" s="7">
        <v>0.1</v>
      </c>
      <c r="M620" s="7" t="s">
        <v>47</v>
      </c>
      <c r="N620" s="8" t="s">
        <v>34</v>
      </c>
      <c r="O620" s="4" t="str">
        <f>HLOOKUP(Table2[[#This Row],[Product]],lookUp!$A$20:$K$21,2,0)</f>
        <v>Formal Wear</v>
      </c>
      <c r="P620" s="8" t="str">
        <f>_xlfn.XLOOKUP(Table2[[#This Row],[Product]],Table4[Product],Table4[Category])</f>
        <v>Formal Wear</v>
      </c>
      <c r="Q620" s="6" t="s">
        <v>1291</v>
      </c>
      <c r="R620" s="32" t="str">
        <f>LEFT(Table2[[#This Row],[Full Name2]], 3)</f>
        <v>Bra</v>
      </c>
      <c r="S620" s="7" t="str">
        <f>RIGHT(Table2[[#This Row],[Full Name2]],3)</f>
        <v>eed</v>
      </c>
      <c r="T620" s="7" t="str">
        <f>MID(Table2[[#This Row],[Full Name2]],3,3)</f>
        <v>and</v>
      </c>
      <c r="U620" s="7" t="str">
        <f>CONCATENATE(Table2[[#This Row],[Full Name2]]," - ",Table2[[#This Row],[Department]])</f>
        <v>Brandi Reed - Men</v>
      </c>
      <c r="V620" s="7" t="str">
        <f>_xlfn.TEXTJOIN(",",TRUE,Table2[[#This Row],[LEFT]],Table2[[#This Row],[MID]],Table2[[#This Row],[RIGHT]])</f>
        <v>Bra,and,eed</v>
      </c>
      <c r="W620" s="7" t="str">
        <f>UPPER(Table2[[#This Row],[MID]])</f>
        <v>AND</v>
      </c>
      <c r="X620" s="7" t="str">
        <f>LOWER(Table2[[#This Row],[Full Name2]])</f>
        <v>brandi reed</v>
      </c>
      <c r="Y620" s="7" t="str">
        <f>PROPER(Table2[[#This Row],[LOWER]])</f>
        <v>Brandi Reed</v>
      </c>
      <c r="Z620" s="7" t="str">
        <f>TRIM(Table2[[#This Row],[City]])</f>
        <v>Hurghada</v>
      </c>
      <c r="AA620" s="8">
        <f>LEN(Table2[[#This Row],[PROPER]])</f>
        <v>11</v>
      </c>
      <c r="AB620" s="5">
        <f t="shared" ca="1" si="27"/>
        <v>45776</v>
      </c>
      <c r="AC620" s="5">
        <f t="shared" si="28"/>
        <v>45356</v>
      </c>
      <c r="AD620" s="25">
        <f t="shared" ca="1" si="29"/>
        <v>45776.278505671296</v>
      </c>
      <c r="AE620" s="26">
        <f>EOMONTH(Table2[[#This Row],[Date]],1)</f>
        <v>45412</v>
      </c>
      <c r="AF620" s="11">
        <f>DATEDIF(Table2[[#This Row],[Date]],Table2[[#This Row],[EOMONTH]], "d")</f>
        <v>56</v>
      </c>
      <c r="AH620">
        <v>5</v>
      </c>
      <c r="AI620">
        <v>3</v>
      </c>
      <c r="AJ620">
        <v>2024</v>
      </c>
    </row>
    <row r="621" spans="1:36" ht="33.75" customHeight="1" x14ac:dyDescent="0.3">
      <c r="A621" s="17" t="s">
        <v>1292</v>
      </c>
      <c r="B621" s="26">
        <v>45584</v>
      </c>
      <c r="C621" s="5" t="s">
        <v>5</v>
      </c>
      <c r="D621" s="6" t="s">
        <v>1293</v>
      </c>
      <c r="E621" s="7">
        <v>25</v>
      </c>
      <c r="F621" s="7" t="s">
        <v>43</v>
      </c>
      <c r="G621" s="7" t="s">
        <v>37</v>
      </c>
      <c r="H621" s="7" t="s">
        <v>74</v>
      </c>
      <c r="I621" s="7" t="str">
        <f>VLOOKUP(Table2[[#This Row],[Product]],Table4[#All],2,0)</f>
        <v>Formal Wear</v>
      </c>
      <c r="J621" s="7">
        <v>3</v>
      </c>
      <c r="K621" s="7">
        <v>999</v>
      </c>
      <c r="L621" s="7">
        <v>0.2</v>
      </c>
      <c r="M621" s="7" t="s">
        <v>57</v>
      </c>
      <c r="N621" s="8" t="s">
        <v>40</v>
      </c>
      <c r="O621" s="4" t="str">
        <f>HLOOKUP(Table2[[#This Row],[Product]],lookUp!$A$20:$K$21,2,0)</f>
        <v>Formal Wear</v>
      </c>
      <c r="P621" s="8" t="str">
        <f>_xlfn.XLOOKUP(Table2[[#This Row],[Product]],Table4[Product],Table4[Category])</f>
        <v>Formal Wear</v>
      </c>
      <c r="Q621" s="6" t="s">
        <v>1293</v>
      </c>
      <c r="R621" s="32" t="str">
        <f>LEFT(Table2[[#This Row],[Full Name2]], 3)</f>
        <v>Pam</v>
      </c>
      <c r="S621" s="7" t="str">
        <f>RIGHT(Table2[[#This Row],[Full Name2]],3)</f>
        <v>lez</v>
      </c>
      <c r="T621" s="7" t="str">
        <f>MID(Table2[[#This Row],[Full Name2]],3,3)</f>
        <v>mel</v>
      </c>
      <c r="U621" s="7" t="str">
        <f>CONCATENATE(Table2[[#This Row],[Full Name2]]," - ",Table2[[#This Row],[Department]])</f>
        <v>Pamela Gonzalez - Women</v>
      </c>
      <c r="V621" s="7" t="str">
        <f>_xlfn.TEXTJOIN(",",TRUE,Table2[[#This Row],[LEFT]],Table2[[#This Row],[MID]],Table2[[#This Row],[RIGHT]])</f>
        <v>Pam,mel,lez</v>
      </c>
      <c r="W621" s="7" t="str">
        <f>UPPER(Table2[[#This Row],[MID]])</f>
        <v>MEL</v>
      </c>
      <c r="X621" s="7" t="str">
        <f>LOWER(Table2[[#This Row],[Full Name2]])</f>
        <v>pamela gonzalez</v>
      </c>
      <c r="Y621" s="7" t="str">
        <f>PROPER(Table2[[#This Row],[LOWER]])</f>
        <v>Pamela Gonzalez</v>
      </c>
      <c r="Z621" s="7" t="str">
        <f>TRIM(Table2[[#This Row],[City]])</f>
        <v>Hurghada</v>
      </c>
      <c r="AA621" s="8">
        <f>LEN(Table2[[#This Row],[PROPER]])</f>
        <v>15</v>
      </c>
      <c r="AB621" s="5">
        <f t="shared" ca="1" si="27"/>
        <v>45776</v>
      </c>
      <c r="AC621" s="5">
        <f t="shared" si="28"/>
        <v>45584</v>
      </c>
      <c r="AD621" s="25">
        <f t="shared" ca="1" si="29"/>
        <v>45776.278505671296</v>
      </c>
      <c r="AE621" s="26">
        <f>EOMONTH(Table2[[#This Row],[Date]],1)</f>
        <v>45626</v>
      </c>
      <c r="AF621" s="11">
        <f>DATEDIF(Table2[[#This Row],[Date]],Table2[[#This Row],[EOMONTH]], "d")</f>
        <v>42</v>
      </c>
      <c r="AH621">
        <v>19</v>
      </c>
      <c r="AI621">
        <v>10</v>
      </c>
      <c r="AJ621">
        <v>2024</v>
      </c>
    </row>
    <row r="622" spans="1:36" ht="33.75" customHeight="1" x14ac:dyDescent="0.3">
      <c r="A622" s="17" t="s">
        <v>1294</v>
      </c>
      <c r="B622" s="26">
        <v>45635</v>
      </c>
      <c r="C622" s="5" t="s">
        <v>4</v>
      </c>
      <c r="D622" s="6" t="s">
        <v>1295</v>
      </c>
      <c r="E622" s="7">
        <v>48</v>
      </c>
      <c r="F622" s="7" t="s">
        <v>29</v>
      </c>
      <c r="G622" s="7" t="s">
        <v>106</v>
      </c>
      <c r="H622" s="7" t="s">
        <v>31</v>
      </c>
      <c r="I622" s="7" t="str">
        <f>VLOOKUP(Table2[[#This Row],[Product]],Table4[#All],2,0)</f>
        <v>Winter Wear</v>
      </c>
      <c r="J622" s="7">
        <v>2</v>
      </c>
      <c r="K622" s="7">
        <v>713</v>
      </c>
      <c r="L622" s="7">
        <v>0.05</v>
      </c>
      <c r="M622" s="7" t="s">
        <v>33</v>
      </c>
      <c r="N622" s="8" t="s">
        <v>48</v>
      </c>
      <c r="O622" s="4" t="str">
        <f>HLOOKUP(Table2[[#This Row],[Product]],lookUp!$A$20:$K$21,2,0)</f>
        <v>Winter Wear</v>
      </c>
      <c r="P622" s="8" t="str">
        <f>_xlfn.XLOOKUP(Table2[[#This Row],[Product]],Table4[Product],Table4[Category])</f>
        <v>Winter Wear</v>
      </c>
      <c r="Q622" s="6" t="s">
        <v>1295</v>
      </c>
      <c r="R622" s="32" t="str">
        <f>LEFT(Table2[[#This Row],[Full Name2]], 3)</f>
        <v>Ang</v>
      </c>
      <c r="S622" s="7" t="str">
        <f>RIGHT(Table2[[#This Row],[Full Name2]],3)</f>
        <v>ton</v>
      </c>
      <c r="T622" s="7" t="str">
        <f>MID(Table2[[#This Row],[Full Name2]],3,3)</f>
        <v>gel</v>
      </c>
      <c r="U622" s="7" t="str">
        <f>CONCATENATE(Table2[[#This Row],[Full Name2]]," - ",Table2[[#This Row],[Department]])</f>
        <v>Angel Johnston - Kids</v>
      </c>
      <c r="V622" s="7" t="str">
        <f>_xlfn.TEXTJOIN(",",TRUE,Table2[[#This Row],[LEFT]],Table2[[#This Row],[MID]],Table2[[#This Row],[RIGHT]])</f>
        <v>Ang,gel,ton</v>
      </c>
      <c r="W622" s="7" t="str">
        <f>UPPER(Table2[[#This Row],[MID]])</f>
        <v>GEL</v>
      </c>
      <c r="X622" s="7" t="str">
        <f>LOWER(Table2[[#This Row],[Full Name2]])</f>
        <v>angel johnston</v>
      </c>
      <c r="Y622" s="7" t="str">
        <f>PROPER(Table2[[#This Row],[LOWER]])</f>
        <v>Angel Johnston</v>
      </c>
      <c r="Z622" s="7" t="str">
        <f>TRIM(Table2[[#This Row],[City]])</f>
        <v>Giza</v>
      </c>
      <c r="AA622" s="8">
        <f>LEN(Table2[[#This Row],[PROPER]])</f>
        <v>14</v>
      </c>
      <c r="AB622" s="5">
        <f t="shared" ca="1" si="27"/>
        <v>45776</v>
      </c>
      <c r="AC622" s="5">
        <f t="shared" si="28"/>
        <v>45635</v>
      </c>
      <c r="AD622" s="25">
        <f t="shared" ca="1" si="29"/>
        <v>45776.278505671296</v>
      </c>
      <c r="AE622" s="26">
        <f>EOMONTH(Table2[[#This Row],[Date]],1)</f>
        <v>45688</v>
      </c>
      <c r="AF622" s="11">
        <f>DATEDIF(Table2[[#This Row],[Date]],Table2[[#This Row],[EOMONTH]], "d")</f>
        <v>53</v>
      </c>
      <c r="AH622">
        <v>9</v>
      </c>
      <c r="AI622">
        <v>12</v>
      </c>
      <c r="AJ622">
        <v>2024</v>
      </c>
    </row>
    <row r="623" spans="1:36" ht="33.75" customHeight="1" x14ac:dyDescent="0.3">
      <c r="A623" s="17" t="s">
        <v>1296</v>
      </c>
      <c r="B623" s="26">
        <v>45662</v>
      </c>
      <c r="C623" s="5" t="s">
        <v>1</v>
      </c>
      <c r="D623" s="6" t="s">
        <v>1297</v>
      </c>
      <c r="E623" s="7">
        <v>32</v>
      </c>
      <c r="F623" s="7" t="s">
        <v>29</v>
      </c>
      <c r="G623" s="7" t="s">
        <v>106</v>
      </c>
      <c r="H623" s="7" t="s">
        <v>38</v>
      </c>
      <c r="I623" s="7" t="str">
        <f>VLOOKUP(Table2[[#This Row],[Product]],Table4[#All],2,0)</f>
        <v>Casual Wear</v>
      </c>
      <c r="J623" s="7">
        <v>4</v>
      </c>
      <c r="K623" s="7">
        <v>565</v>
      </c>
      <c r="L623" s="7">
        <v>0.2</v>
      </c>
      <c r="M623" s="7" t="s">
        <v>47</v>
      </c>
      <c r="N623" s="8" t="s">
        <v>40</v>
      </c>
      <c r="O623" s="4" t="str">
        <f>HLOOKUP(Table2[[#This Row],[Product]],lookUp!$A$20:$K$21,2,0)</f>
        <v>Casual Wear</v>
      </c>
      <c r="P623" s="8" t="str">
        <f>_xlfn.XLOOKUP(Table2[[#This Row],[Product]],Table4[Product],Table4[Category])</f>
        <v>Casual Wear</v>
      </c>
      <c r="Q623" s="6" t="s">
        <v>1297</v>
      </c>
      <c r="R623" s="32" t="str">
        <f>LEFT(Table2[[#This Row],[Full Name2]], 3)</f>
        <v>Tho</v>
      </c>
      <c r="S623" s="7" t="str">
        <f>RIGHT(Table2[[#This Row],[Full Name2]],3)</f>
        <v>son</v>
      </c>
      <c r="T623" s="7" t="str">
        <f>MID(Table2[[#This Row],[Full Name2]],3,3)</f>
        <v>oma</v>
      </c>
      <c r="U623" s="7" t="str">
        <f>CONCATENATE(Table2[[#This Row],[Full Name2]]," - ",Table2[[#This Row],[Department]])</f>
        <v>Thomas Gibson - Women</v>
      </c>
      <c r="V623" s="7" t="str">
        <f>_xlfn.TEXTJOIN(",",TRUE,Table2[[#This Row],[LEFT]],Table2[[#This Row],[MID]],Table2[[#This Row],[RIGHT]])</f>
        <v>Tho,oma,son</v>
      </c>
      <c r="W623" s="7" t="str">
        <f>UPPER(Table2[[#This Row],[MID]])</f>
        <v>OMA</v>
      </c>
      <c r="X623" s="7" t="str">
        <f>LOWER(Table2[[#This Row],[Full Name2]])</f>
        <v>thomas gibson</v>
      </c>
      <c r="Y623" s="7" t="str">
        <f>PROPER(Table2[[#This Row],[LOWER]])</f>
        <v>Thomas Gibson</v>
      </c>
      <c r="Z623" s="7" t="str">
        <f>TRIM(Table2[[#This Row],[City]])</f>
        <v>Giza</v>
      </c>
      <c r="AA623" s="8">
        <f>LEN(Table2[[#This Row],[PROPER]])</f>
        <v>13</v>
      </c>
      <c r="AB623" s="5">
        <f t="shared" ca="1" si="27"/>
        <v>45776</v>
      </c>
      <c r="AC623" s="5">
        <f t="shared" si="28"/>
        <v>45662</v>
      </c>
      <c r="AD623" s="25">
        <f t="shared" ca="1" si="29"/>
        <v>45776.278505671296</v>
      </c>
      <c r="AE623" s="26">
        <f>EOMONTH(Table2[[#This Row],[Date]],1)</f>
        <v>45716</v>
      </c>
      <c r="AF623" s="11">
        <f>DATEDIF(Table2[[#This Row],[Date]],Table2[[#This Row],[EOMONTH]], "d")</f>
        <v>54</v>
      </c>
      <c r="AH623">
        <v>5</v>
      </c>
      <c r="AI623">
        <v>1</v>
      </c>
      <c r="AJ623">
        <v>2025</v>
      </c>
    </row>
    <row r="624" spans="1:36" ht="33.75" customHeight="1" x14ac:dyDescent="0.3">
      <c r="A624" s="17" t="s">
        <v>1298</v>
      </c>
      <c r="B624" s="26">
        <v>45586</v>
      </c>
      <c r="C624" s="5" t="s">
        <v>4</v>
      </c>
      <c r="D624" s="6" t="s">
        <v>1299</v>
      </c>
      <c r="E624" s="7">
        <v>37</v>
      </c>
      <c r="F624" s="7" t="s">
        <v>43</v>
      </c>
      <c r="G624" s="7" t="s">
        <v>106</v>
      </c>
      <c r="H624" s="7" t="s">
        <v>61</v>
      </c>
      <c r="I624" s="7" t="str">
        <f>VLOOKUP(Table2[[#This Row],[Product]],Table4[#All],2,0)</f>
        <v>Casual Wear</v>
      </c>
      <c r="J624" s="7">
        <v>2</v>
      </c>
      <c r="K624" s="7">
        <v>1111</v>
      </c>
      <c r="L624" s="7">
        <v>0.15</v>
      </c>
      <c r="M624" s="7" t="s">
        <v>47</v>
      </c>
      <c r="N624" s="8" t="s">
        <v>48</v>
      </c>
      <c r="O624" s="4" t="str">
        <f>HLOOKUP(Table2[[#This Row],[Product]],lookUp!$A$20:$K$21,2,0)</f>
        <v>Casual Wear</v>
      </c>
      <c r="P624" s="8" t="str">
        <f>_xlfn.XLOOKUP(Table2[[#This Row],[Product]],Table4[Product],Table4[Category])</f>
        <v>Casual Wear</v>
      </c>
      <c r="Q624" s="6" t="s">
        <v>1299</v>
      </c>
      <c r="R624" s="32" t="str">
        <f>LEFT(Table2[[#This Row],[Full Name2]], 3)</f>
        <v>Cas</v>
      </c>
      <c r="S624" s="7" t="str">
        <f>RIGHT(Table2[[#This Row],[Full Name2]],3)</f>
        <v>ons</v>
      </c>
      <c r="T624" s="7" t="str">
        <f>MID(Table2[[#This Row],[Full Name2]],3,3)</f>
        <v>sey</v>
      </c>
      <c r="U624" s="7" t="str">
        <f>CONCATENATE(Table2[[#This Row],[Full Name2]]," - ",Table2[[#This Row],[Department]])</f>
        <v>Casey Simmons - Kids</v>
      </c>
      <c r="V624" s="7" t="str">
        <f>_xlfn.TEXTJOIN(",",TRUE,Table2[[#This Row],[LEFT]],Table2[[#This Row],[MID]],Table2[[#This Row],[RIGHT]])</f>
        <v>Cas,sey,ons</v>
      </c>
      <c r="W624" s="7" t="str">
        <f>UPPER(Table2[[#This Row],[MID]])</f>
        <v>SEY</v>
      </c>
      <c r="X624" s="7" t="str">
        <f>LOWER(Table2[[#This Row],[Full Name2]])</f>
        <v>casey simmons</v>
      </c>
      <c r="Y624" s="7" t="str">
        <f>PROPER(Table2[[#This Row],[LOWER]])</f>
        <v>Casey Simmons</v>
      </c>
      <c r="Z624" s="7" t="str">
        <f>TRIM(Table2[[#This Row],[City]])</f>
        <v>Giza</v>
      </c>
      <c r="AA624" s="8">
        <f>LEN(Table2[[#This Row],[PROPER]])</f>
        <v>13</v>
      </c>
      <c r="AB624" s="5">
        <f t="shared" ca="1" si="27"/>
        <v>45776</v>
      </c>
      <c r="AC624" s="5">
        <f t="shared" si="28"/>
        <v>45586</v>
      </c>
      <c r="AD624" s="25">
        <f t="shared" ca="1" si="29"/>
        <v>45776.278505671296</v>
      </c>
      <c r="AE624" s="26">
        <f>EOMONTH(Table2[[#This Row],[Date]],1)</f>
        <v>45626</v>
      </c>
      <c r="AF624" s="11">
        <f>DATEDIF(Table2[[#This Row],[Date]],Table2[[#This Row],[EOMONTH]], "d")</f>
        <v>40</v>
      </c>
      <c r="AH624">
        <v>21</v>
      </c>
      <c r="AI624">
        <v>10</v>
      </c>
      <c r="AJ624">
        <v>2024</v>
      </c>
    </row>
    <row r="625" spans="1:36" ht="33.75" customHeight="1" x14ac:dyDescent="0.3">
      <c r="A625" s="17" t="s">
        <v>1300</v>
      </c>
      <c r="B625" s="26">
        <v>45362</v>
      </c>
      <c r="C625" s="5" t="s">
        <v>4</v>
      </c>
      <c r="D625" s="6" t="s">
        <v>1301</v>
      </c>
      <c r="E625" s="7">
        <v>25</v>
      </c>
      <c r="F625" s="7" t="s">
        <v>29</v>
      </c>
      <c r="G625" s="7" t="s">
        <v>103</v>
      </c>
      <c r="H625" s="7" t="s">
        <v>65</v>
      </c>
      <c r="I625" s="7" t="str">
        <f>VLOOKUP(Table2[[#This Row],[Product]],Table4[#All],2,0)</f>
        <v>Sportswear</v>
      </c>
      <c r="J625" s="7">
        <v>1</v>
      </c>
      <c r="K625" s="7">
        <v>201</v>
      </c>
      <c r="L625" s="7">
        <v>0.05</v>
      </c>
      <c r="M625" s="7" t="s">
        <v>57</v>
      </c>
      <c r="N625" s="8" t="s">
        <v>48</v>
      </c>
      <c r="O625" s="4" t="str">
        <f>HLOOKUP(Table2[[#This Row],[Product]],lookUp!$A$20:$K$21,2,0)</f>
        <v>Sportswear</v>
      </c>
      <c r="P625" s="8" t="str">
        <f>_xlfn.XLOOKUP(Table2[[#This Row],[Product]],Table4[Product],Table4[Category])</f>
        <v>Sportswear</v>
      </c>
      <c r="Q625" s="6" t="s">
        <v>1301</v>
      </c>
      <c r="R625" s="32" t="str">
        <f>LEFT(Table2[[#This Row],[Full Name2]], 3)</f>
        <v>Tab</v>
      </c>
      <c r="S625" s="7" t="str">
        <f>RIGHT(Table2[[#This Row],[Full Name2]],3)</f>
        <v>yer</v>
      </c>
      <c r="T625" s="7" t="str">
        <f>MID(Table2[[#This Row],[Full Name2]],3,3)</f>
        <v>bit</v>
      </c>
      <c r="U625" s="7" t="str">
        <f>CONCATENATE(Table2[[#This Row],[Full Name2]]," - ",Table2[[#This Row],[Department]])</f>
        <v>Tabitha Sawyer - Kids</v>
      </c>
      <c r="V625" s="7" t="str">
        <f>_xlfn.TEXTJOIN(",",TRUE,Table2[[#This Row],[LEFT]],Table2[[#This Row],[MID]],Table2[[#This Row],[RIGHT]])</f>
        <v>Tab,bit,yer</v>
      </c>
      <c r="W625" s="7" t="str">
        <f>UPPER(Table2[[#This Row],[MID]])</f>
        <v>BIT</v>
      </c>
      <c r="X625" s="7" t="str">
        <f>LOWER(Table2[[#This Row],[Full Name2]])</f>
        <v>tabitha sawyer</v>
      </c>
      <c r="Y625" s="7" t="str">
        <f>PROPER(Table2[[#This Row],[LOWER]])</f>
        <v>Tabitha Sawyer</v>
      </c>
      <c r="Z625" s="7" t="str">
        <f>TRIM(Table2[[#This Row],[City]])</f>
        <v>Sharm El-Sheikh</v>
      </c>
      <c r="AA625" s="8">
        <f>LEN(Table2[[#This Row],[PROPER]])</f>
        <v>14</v>
      </c>
      <c r="AB625" s="5">
        <f t="shared" ca="1" si="27"/>
        <v>45776</v>
      </c>
      <c r="AC625" s="5">
        <f t="shared" si="28"/>
        <v>45362</v>
      </c>
      <c r="AD625" s="25">
        <f t="shared" ca="1" si="29"/>
        <v>45776.278505671296</v>
      </c>
      <c r="AE625" s="26">
        <f>EOMONTH(Table2[[#This Row],[Date]],1)</f>
        <v>45412</v>
      </c>
      <c r="AF625" s="11">
        <f>DATEDIF(Table2[[#This Row],[Date]],Table2[[#This Row],[EOMONTH]], "d")</f>
        <v>50</v>
      </c>
      <c r="AH625">
        <v>11</v>
      </c>
      <c r="AI625">
        <v>3</v>
      </c>
      <c r="AJ625">
        <v>2024</v>
      </c>
    </row>
    <row r="626" spans="1:36" ht="33.75" customHeight="1" x14ac:dyDescent="0.3">
      <c r="A626" s="17" t="s">
        <v>1302</v>
      </c>
      <c r="B626" s="26">
        <v>45433</v>
      </c>
      <c r="C626" s="5" t="s">
        <v>2</v>
      </c>
      <c r="D626" s="6" t="s">
        <v>1303</v>
      </c>
      <c r="E626" s="7">
        <v>43</v>
      </c>
      <c r="F626" s="7" t="s">
        <v>29</v>
      </c>
      <c r="G626" s="7" t="s">
        <v>103</v>
      </c>
      <c r="H626" s="7" t="s">
        <v>65</v>
      </c>
      <c r="I626" s="7" t="str">
        <f>VLOOKUP(Table2[[#This Row],[Product]],Table4[#All],2,0)</f>
        <v>Sportswear</v>
      </c>
      <c r="J626" s="7">
        <v>2</v>
      </c>
      <c r="K626" s="7">
        <v>197</v>
      </c>
      <c r="L626" s="7">
        <v>0.1</v>
      </c>
      <c r="M626" s="7" t="s">
        <v>33</v>
      </c>
      <c r="N626" s="8" t="s">
        <v>40</v>
      </c>
      <c r="O626" s="4" t="str">
        <f>HLOOKUP(Table2[[#This Row],[Product]],lookUp!$A$20:$K$21,2,0)</f>
        <v>Sportswear</v>
      </c>
      <c r="P626" s="8" t="str">
        <f>_xlfn.XLOOKUP(Table2[[#This Row],[Product]],Table4[Product],Table4[Category])</f>
        <v>Sportswear</v>
      </c>
      <c r="Q626" s="6" t="s">
        <v>1303</v>
      </c>
      <c r="R626" s="32" t="str">
        <f>LEFT(Table2[[#This Row],[Full Name2]], 3)</f>
        <v>Mat</v>
      </c>
      <c r="S626" s="7" t="str">
        <f>RIGHT(Table2[[#This Row],[Full Name2]],3)</f>
        <v>ras</v>
      </c>
      <c r="T626" s="7" t="str">
        <f>MID(Table2[[#This Row],[Full Name2]],3,3)</f>
        <v>tth</v>
      </c>
      <c r="U626" s="7" t="str">
        <f>CONCATENATE(Table2[[#This Row],[Full Name2]]," - ",Table2[[#This Row],[Department]])</f>
        <v>Matthew Contreras - Women</v>
      </c>
      <c r="V626" s="7" t="str">
        <f>_xlfn.TEXTJOIN(",",TRUE,Table2[[#This Row],[LEFT]],Table2[[#This Row],[MID]],Table2[[#This Row],[RIGHT]])</f>
        <v>Mat,tth,ras</v>
      </c>
      <c r="W626" s="7" t="str">
        <f>UPPER(Table2[[#This Row],[MID]])</f>
        <v>TTH</v>
      </c>
      <c r="X626" s="7" t="str">
        <f>LOWER(Table2[[#This Row],[Full Name2]])</f>
        <v>matthew contreras</v>
      </c>
      <c r="Y626" s="7" t="str">
        <f>PROPER(Table2[[#This Row],[LOWER]])</f>
        <v>Matthew Contreras</v>
      </c>
      <c r="Z626" s="7" t="str">
        <f>TRIM(Table2[[#This Row],[City]])</f>
        <v>Sharm El-Sheikh</v>
      </c>
      <c r="AA626" s="8">
        <f>LEN(Table2[[#This Row],[PROPER]])</f>
        <v>17</v>
      </c>
      <c r="AB626" s="5">
        <f t="shared" ca="1" si="27"/>
        <v>45776</v>
      </c>
      <c r="AC626" s="5">
        <f t="shared" si="28"/>
        <v>45433</v>
      </c>
      <c r="AD626" s="25">
        <f t="shared" ca="1" si="29"/>
        <v>45776.278505671296</v>
      </c>
      <c r="AE626" s="26">
        <f>EOMONTH(Table2[[#This Row],[Date]],1)</f>
        <v>45473</v>
      </c>
      <c r="AF626" s="11">
        <f>DATEDIF(Table2[[#This Row],[Date]],Table2[[#This Row],[EOMONTH]], "d")</f>
        <v>40</v>
      </c>
      <c r="AH626">
        <v>21</v>
      </c>
      <c r="AI626">
        <v>5</v>
      </c>
      <c r="AJ626">
        <v>2024</v>
      </c>
    </row>
    <row r="627" spans="1:36" ht="33.75" customHeight="1" x14ac:dyDescent="0.3">
      <c r="A627" s="17" t="s">
        <v>1304</v>
      </c>
      <c r="B627" s="26">
        <v>45701</v>
      </c>
      <c r="C627" s="5" t="s">
        <v>6</v>
      </c>
      <c r="D627" s="6" t="s">
        <v>1305</v>
      </c>
      <c r="E627" s="7">
        <v>40</v>
      </c>
      <c r="F627" s="7" t="s">
        <v>43</v>
      </c>
      <c r="G627" s="7" t="s">
        <v>70</v>
      </c>
      <c r="H627" s="7" t="s">
        <v>51</v>
      </c>
      <c r="I627" s="7" t="str">
        <f>VLOOKUP(Table2[[#This Row],[Product]],Table4[#All],2,0)</f>
        <v>Formal Wear</v>
      </c>
      <c r="J627" s="7">
        <v>1</v>
      </c>
      <c r="K627" s="7">
        <v>233</v>
      </c>
      <c r="L627" s="7">
        <v>0</v>
      </c>
      <c r="M627" s="7" t="s">
        <v>57</v>
      </c>
      <c r="N627" s="8" t="s">
        <v>34</v>
      </c>
      <c r="O627" s="4" t="str">
        <f>HLOOKUP(Table2[[#This Row],[Product]],lookUp!$A$20:$K$21,2,0)</f>
        <v>Formal Wear</v>
      </c>
      <c r="P627" s="8" t="str">
        <f>_xlfn.XLOOKUP(Table2[[#This Row],[Product]],Table4[Product],Table4[Category])</f>
        <v>Formal Wear</v>
      </c>
      <c r="Q627" s="6" t="s">
        <v>1305</v>
      </c>
      <c r="R627" s="32" t="str">
        <f>LEFT(Table2[[#This Row],[Full Name2]], 3)</f>
        <v>Nat</v>
      </c>
      <c r="S627" s="7" t="str">
        <f>RIGHT(Table2[[#This Row],[Full Name2]],3)</f>
        <v>ice</v>
      </c>
      <c r="T627" s="7" t="str">
        <f>MID(Table2[[#This Row],[Full Name2]],3,3)</f>
        <v>tal</v>
      </c>
      <c r="U627" s="7" t="str">
        <f>CONCATENATE(Table2[[#This Row],[Full Name2]]," - ",Table2[[#This Row],[Department]])</f>
        <v>Natalie Price - Men</v>
      </c>
      <c r="V627" s="7" t="str">
        <f>_xlfn.TEXTJOIN(",",TRUE,Table2[[#This Row],[LEFT]],Table2[[#This Row],[MID]],Table2[[#This Row],[RIGHT]])</f>
        <v>Nat,tal,ice</v>
      </c>
      <c r="W627" s="7" t="str">
        <f>UPPER(Table2[[#This Row],[MID]])</f>
        <v>TAL</v>
      </c>
      <c r="X627" s="7" t="str">
        <f>LOWER(Table2[[#This Row],[Full Name2]])</f>
        <v>natalie price</v>
      </c>
      <c r="Y627" s="7" t="str">
        <f>PROPER(Table2[[#This Row],[LOWER]])</f>
        <v>Natalie Price</v>
      </c>
      <c r="Z627" s="7" t="str">
        <f>TRIM(Table2[[#This Row],[City]])</f>
        <v>Luxor</v>
      </c>
      <c r="AA627" s="8">
        <f>LEN(Table2[[#This Row],[PROPER]])</f>
        <v>13</v>
      </c>
      <c r="AB627" s="5">
        <f t="shared" ca="1" si="27"/>
        <v>45776</v>
      </c>
      <c r="AC627" s="5">
        <f t="shared" si="28"/>
        <v>45701</v>
      </c>
      <c r="AD627" s="25">
        <f t="shared" ca="1" si="29"/>
        <v>45776.278505671296</v>
      </c>
      <c r="AE627" s="26">
        <f>EOMONTH(Table2[[#This Row],[Date]],1)</f>
        <v>45747</v>
      </c>
      <c r="AF627" s="11">
        <f>DATEDIF(Table2[[#This Row],[Date]],Table2[[#This Row],[EOMONTH]], "d")</f>
        <v>46</v>
      </c>
      <c r="AH627">
        <v>13</v>
      </c>
      <c r="AI627">
        <v>2</v>
      </c>
      <c r="AJ627">
        <v>2025</v>
      </c>
    </row>
    <row r="628" spans="1:36" ht="33.75" customHeight="1" x14ac:dyDescent="0.3">
      <c r="A628" s="17" t="s">
        <v>1306</v>
      </c>
      <c r="B628" s="26">
        <v>45381</v>
      </c>
      <c r="C628" s="5" t="s">
        <v>5</v>
      </c>
      <c r="D628" s="6" t="s">
        <v>1307</v>
      </c>
      <c r="E628" s="7">
        <v>42</v>
      </c>
      <c r="F628" s="7" t="s">
        <v>29</v>
      </c>
      <c r="G628" s="7" t="s">
        <v>44</v>
      </c>
      <c r="H628" s="7" t="s">
        <v>84</v>
      </c>
      <c r="I628" s="7" t="str">
        <f>VLOOKUP(Table2[[#This Row],[Product]],Table4[#All],2,0)</f>
        <v>Fashion Accessories</v>
      </c>
      <c r="J628" s="7">
        <v>2</v>
      </c>
      <c r="K628" s="7">
        <v>687</v>
      </c>
      <c r="L628" s="7">
        <v>0.1</v>
      </c>
      <c r="M628" s="7" t="s">
        <v>33</v>
      </c>
      <c r="N628" s="8" t="s">
        <v>48</v>
      </c>
      <c r="O628" s="4" t="str">
        <f>HLOOKUP(Table2[[#This Row],[Product]],lookUp!$A$20:$K$21,2,0)</f>
        <v>Fashion Accessories</v>
      </c>
      <c r="P628" s="8" t="str">
        <f>_xlfn.XLOOKUP(Table2[[#This Row],[Product]],Table4[Product],Table4[Category])</f>
        <v>Fashion Accessories</v>
      </c>
      <c r="Q628" s="6" t="s">
        <v>1307</v>
      </c>
      <c r="R628" s="32" t="str">
        <f>LEFT(Table2[[#This Row],[Full Name2]], 3)</f>
        <v>Kev</v>
      </c>
      <c r="S628" s="7" t="str">
        <f>RIGHT(Table2[[#This Row],[Full Name2]],3)</f>
        <v>can</v>
      </c>
      <c r="T628" s="7" t="str">
        <f>MID(Table2[[#This Row],[Full Name2]],3,3)</f>
        <v>vin</v>
      </c>
      <c r="U628" s="7" t="str">
        <f>CONCATENATE(Table2[[#This Row],[Full Name2]]," - ",Table2[[#This Row],[Department]])</f>
        <v>Kevin Duncan - Kids</v>
      </c>
      <c r="V628" s="7" t="str">
        <f>_xlfn.TEXTJOIN(",",TRUE,Table2[[#This Row],[LEFT]],Table2[[#This Row],[MID]],Table2[[#This Row],[RIGHT]])</f>
        <v>Kev,vin,can</v>
      </c>
      <c r="W628" s="7" t="str">
        <f>UPPER(Table2[[#This Row],[MID]])</f>
        <v>VIN</v>
      </c>
      <c r="X628" s="7" t="str">
        <f>LOWER(Table2[[#This Row],[Full Name2]])</f>
        <v>kevin duncan</v>
      </c>
      <c r="Y628" s="7" t="str">
        <f>PROPER(Table2[[#This Row],[LOWER]])</f>
        <v>Kevin Duncan</v>
      </c>
      <c r="Z628" s="7" t="str">
        <f>TRIM(Table2[[#This Row],[City]])</f>
        <v>Alexandria</v>
      </c>
      <c r="AA628" s="8">
        <f>LEN(Table2[[#This Row],[PROPER]])</f>
        <v>12</v>
      </c>
      <c r="AB628" s="5">
        <f t="shared" ca="1" si="27"/>
        <v>45776</v>
      </c>
      <c r="AC628" s="5">
        <f t="shared" si="28"/>
        <v>45381</v>
      </c>
      <c r="AD628" s="25">
        <f t="shared" ca="1" si="29"/>
        <v>45776.278505671296</v>
      </c>
      <c r="AE628" s="26">
        <f>EOMONTH(Table2[[#This Row],[Date]],1)</f>
        <v>45412</v>
      </c>
      <c r="AF628" s="11">
        <f>DATEDIF(Table2[[#This Row],[Date]],Table2[[#This Row],[EOMONTH]], "d")</f>
        <v>31</v>
      </c>
      <c r="AH628">
        <v>30</v>
      </c>
      <c r="AI628">
        <v>3</v>
      </c>
      <c r="AJ628">
        <v>2024</v>
      </c>
    </row>
    <row r="629" spans="1:36" ht="33.75" customHeight="1" x14ac:dyDescent="0.3">
      <c r="A629" s="17" t="s">
        <v>1308</v>
      </c>
      <c r="B629" s="26">
        <v>45593</v>
      </c>
      <c r="C629" s="5" t="s">
        <v>4</v>
      </c>
      <c r="D629" s="6" t="s">
        <v>1309</v>
      </c>
      <c r="E629" s="7">
        <v>54</v>
      </c>
      <c r="F629" s="7" t="s">
        <v>43</v>
      </c>
      <c r="G629" s="7" t="s">
        <v>64</v>
      </c>
      <c r="H629" s="7" t="s">
        <v>65</v>
      </c>
      <c r="I629" s="7" t="str">
        <f>VLOOKUP(Table2[[#This Row],[Product]],Table4[#All],2,0)</f>
        <v>Sportswear</v>
      </c>
      <c r="J629" s="7">
        <v>1</v>
      </c>
      <c r="K629" s="7">
        <v>1103</v>
      </c>
      <c r="L629" s="7">
        <v>0</v>
      </c>
      <c r="M629" s="7" t="s">
        <v>33</v>
      </c>
      <c r="N629" s="8" t="s">
        <v>48</v>
      </c>
      <c r="O629" s="4" t="str">
        <f>HLOOKUP(Table2[[#This Row],[Product]],lookUp!$A$20:$K$21,2,0)</f>
        <v>Sportswear</v>
      </c>
      <c r="P629" s="8" t="str">
        <f>_xlfn.XLOOKUP(Table2[[#This Row],[Product]],Table4[Product],Table4[Category])</f>
        <v>Sportswear</v>
      </c>
      <c r="Q629" s="6" t="s">
        <v>1309</v>
      </c>
      <c r="R629" s="32" t="str">
        <f>LEFT(Table2[[#This Row],[Full Name2]], 3)</f>
        <v>Car</v>
      </c>
      <c r="S629" s="7" t="str">
        <f>RIGHT(Table2[[#This Row],[Full Name2]],3)</f>
        <v>son</v>
      </c>
      <c r="T629" s="7" t="str">
        <f>MID(Table2[[#This Row],[Full Name2]],3,3)</f>
        <v xml:space="preserve">rl </v>
      </c>
      <c r="U629" s="7" t="str">
        <f>CONCATENATE(Table2[[#This Row],[Full Name2]]," - ",Table2[[#This Row],[Department]])</f>
        <v>Carl Davidson - Kids</v>
      </c>
      <c r="V629" s="7" t="str">
        <f>_xlfn.TEXTJOIN(",",TRUE,Table2[[#This Row],[LEFT]],Table2[[#This Row],[MID]],Table2[[#This Row],[RIGHT]])</f>
        <v>Car,rl ,son</v>
      </c>
      <c r="W629" s="7" t="str">
        <f>UPPER(Table2[[#This Row],[MID]])</f>
        <v xml:space="preserve">RL </v>
      </c>
      <c r="X629" s="7" t="str">
        <f>LOWER(Table2[[#This Row],[Full Name2]])</f>
        <v>carl davidson</v>
      </c>
      <c r="Y629" s="7" t="str">
        <f>PROPER(Table2[[#This Row],[LOWER]])</f>
        <v>Carl Davidson</v>
      </c>
      <c r="Z629" s="7" t="str">
        <f>TRIM(Table2[[#This Row],[City]])</f>
        <v>Cairo</v>
      </c>
      <c r="AA629" s="8">
        <f>LEN(Table2[[#This Row],[PROPER]])</f>
        <v>13</v>
      </c>
      <c r="AB629" s="5">
        <f t="shared" ca="1" si="27"/>
        <v>45776</v>
      </c>
      <c r="AC629" s="5">
        <f t="shared" si="28"/>
        <v>45593</v>
      </c>
      <c r="AD629" s="25">
        <f t="shared" ca="1" si="29"/>
        <v>45776.278505671296</v>
      </c>
      <c r="AE629" s="26">
        <f>EOMONTH(Table2[[#This Row],[Date]],1)</f>
        <v>45626</v>
      </c>
      <c r="AF629" s="11">
        <f>DATEDIF(Table2[[#This Row],[Date]],Table2[[#This Row],[EOMONTH]], "d")</f>
        <v>33</v>
      </c>
      <c r="AH629">
        <v>28</v>
      </c>
      <c r="AI629">
        <v>10</v>
      </c>
      <c r="AJ629">
        <v>2024</v>
      </c>
    </row>
    <row r="630" spans="1:36" ht="33.75" customHeight="1" x14ac:dyDescent="0.3">
      <c r="A630" s="17" t="s">
        <v>1310</v>
      </c>
      <c r="B630" s="26">
        <v>45653</v>
      </c>
      <c r="C630" s="5" t="s">
        <v>0</v>
      </c>
      <c r="D630" s="6" t="s">
        <v>1311</v>
      </c>
      <c r="E630" s="7">
        <v>50</v>
      </c>
      <c r="F630" s="7" t="s">
        <v>29</v>
      </c>
      <c r="G630" s="7" t="s">
        <v>73</v>
      </c>
      <c r="H630" s="7" t="s">
        <v>45</v>
      </c>
      <c r="I630" s="7" t="str">
        <f>VLOOKUP(Table2[[#This Row],[Product]],Table4[#All],2,0)</f>
        <v>Sportswear</v>
      </c>
      <c r="J630" s="7">
        <v>3</v>
      </c>
      <c r="K630" s="7">
        <v>587</v>
      </c>
      <c r="L630" s="7">
        <v>0.2</v>
      </c>
      <c r="M630" s="7" t="s">
        <v>33</v>
      </c>
      <c r="N630" s="8" t="s">
        <v>40</v>
      </c>
      <c r="O630" s="4" t="str">
        <f>HLOOKUP(Table2[[#This Row],[Product]],lookUp!$A$20:$K$21,2,0)</f>
        <v>Sportswear</v>
      </c>
      <c r="P630" s="8" t="str">
        <f>_xlfn.XLOOKUP(Table2[[#This Row],[Product]],Table4[Product],Table4[Category])</f>
        <v>Sportswear</v>
      </c>
      <c r="Q630" s="6" t="s">
        <v>1311</v>
      </c>
      <c r="R630" s="32" t="str">
        <f>LEFT(Table2[[#This Row],[Full Name2]], 3)</f>
        <v>Chr</v>
      </c>
      <c r="S630" s="7" t="str">
        <f>RIGHT(Table2[[#This Row],[Full Name2]],3)</f>
        <v>ith</v>
      </c>
      <c r="T630" s="7" t="str">
        <f>MID(Table2[[#This Row],[Full Name2]],3,3)</f>
        <v>ris</v>
      </c>
      <c r="U630" s="7" t="str">
        <f>CONCATENATE(Table2[[#This Row],[Full Name2]]," - ",Table2[[#This Row],[Department]])</f>
        <v>Christian Griffith - Women</v>
      </c>
      <c r="V630" s="7" t="str">
        <f>_xlfn.TEXTJOIN(",",TRUE,Table2[[#This Row],[LEFT]],Table2[[#This Row],[MID]],Table2[[#This Row],[RIGHT]])</f>
        <v>Chr,ris,ith</v>
      </c>
      <c r="W630" s="7" t="str">
        <f>UPPER(Table2[[#This Row],[MID]])</f>
        <v>RIS</v>
      </c>
      <c r="X630" s="7" t="str">
        <f>LOWER(Table2[[#This Row],[Full Name2]])</f>
        <v>christian griffith</v>
      </c>
      <c r="Y630" s="7" t="str">
        <f>PROPER(Table2[[#This Row],[LOWER]])</f>
        <v>Christian Griffith</v>
      </c>
      <c r="Z630" s="7" t="str">
        <f>TRIM(Table2[[#This Row],[City]])</f>
        <v>Tanta</v>
      </c>
      <c r="AA630" s="8">
        <f>LEN(Table2[[#This Row],[PROPER]])</f>
        <v>18</v>
      </c>
      <c r="AB630" s="5">
        <f t="shared" ca="1" si="27"/>
        <v>45776</v>
      </c>
      <c r="AC630" s="5">
        <f t="shared" si="28"/>
        <v>45653</v>
      </c>
      <c r="AD630" s="25">
        <f t="shared" ca="1" si="29"/>
        <v>45776.278505671296</v>
      </c>
      <c r="AE630" s="26">
        <f>EOMONTH(Table2[[#This Row],[Date]],1)</f>
        <v>45688</v>
      </c>
      <c r="AF630" s="11">
        <f>DATEDIF(Table2[[#This Row],[Date]],Table2[[#This Row],[EOMONTH]], "d")</f>
        <v>35</v>
      </c>
      <c r="AH630">
        <v>27</v>
      </c>
      <c r="AI630">
        <v>12</v>
      </c>
      <c r="AJ630">
        <v>2024</v>
      </c>
    </row>
    <row r="631" spans="1:36" ht="33.75" customHeight="1" x14ac:dyDescent="0.3">
      <c r="A631" s="17" t="s">
        <v>1312</v>
      </c>
      <c r="B631" s="26">
        <v>45420</v>
      </c>
      <c r="C631" s="5" t="s">
        <v>3</v>
      </c>
      <c r="D631" s="6" t="s">
        <v>1313</v>
      </c>
      <c r="E631" s="7">
        <v>57</v>
      </c>
      <c r="F631" s="7" t="s">
        <v>43</v>
      </c>
      <c r="G631" s="7" t="s">
        <v>37</v>
      </c>
      <c r="H631" s="7" t="s">
        <v>84</v>
      </c>
      <c r="I631" s="7" t="str">
        <f>VLOOKUP(Table2[[#This Row],[Product]],Table4[#All],2,0)</f>
        <v>Fashion Accessories</v>
      </c>
      <c r="J631" s="7">
        <v>5</v>
      </c>
      <c r="K631" s="7">
        <v>470</v>
      </c>
      <c r="L631" s="7">
        <v>0.1</v>
      </c>
      <c r="M631" s="7" t="s">
        <v>57</v>
      </c>
      <c r="N631" s="8" t="s">
        <v>40</v>
      </c>
      <c r="O631" s="4" t="str">
        <f>HLOOKUP(Table2[[#This Row],[Product]],lookUp!$A$20:$K$21,2,0)</f>
        <v>Fashion Accessories</v>
      </c>
      <c r="P631" s="8" t="str">
        <f>_xlfn.XLOOKUP(Table2[[#This Row],[Product]],Table4[Product],Table4[Category])</f>
        <v>Fashion Accessories</v>
      </c>
      <c r="Q631" s="6" t="s">
        <v>1313</v>
      </c>
      <c r="R631" s="32" t="str">
        <f>LEFT(Table2[[#This Row],[Full Name2]], 3)</f>
        <v>Ric</v>
      </c>
      <c r="S631" s="7" t="str">
        <f>RIGHT(Table2[[#This Row],[Full Name2]],3)</f>
        <v>son</v>
      </c>
      <c r="T631" s="7" t="str">
        <f>MID(Table2[[#This Row],[Full Name2]],3,3)</f>
        <v>cha</v>
      </c>
      <c r="U631" s="7" t="str">
        <f>CONCATENATE(Table2[[#This Row],[Full Name2]]," - ",Table2[[#This Row],[Department]])</f>
        <v>Richard Wilson - Women</v>
      </c>
      <c r="V631" s="7" t="str">
        <f>_xlfn.TEXTJOIN(",",TRUE,Table2[[#This Row],[LEFT]],Table2[[#This Row],[MID]],Table2[[#This Row],[RIGHT]])</f>
        <v>Ric,cha,son</v>
      </c>
      <c r="W631" s="7" t="str">
        <f>UPPER(Table2[[#This Row],[MID]])</f>
        <v>CHA</v>
      </c>
      <c r="X631" s="7" t="str">
        <f>LOWER(Table2[[#This Row],[Full Name2]])</f>
        <v>richard wilson</v>
      </c>
      <c r="Y631" s="7" t="str">
        <f>PROPER(Table2[[#This Row],[LOWER]])</f>
        <v>Richard Wilson</v>
      </c>
      <c r="Z631" s="7" t="str">
        <f>TRIM(Table2[[#This Row],[City]])</f>
        <v>Hurghada</v>
      </c>
      <c r="AA631" s="8">
        <f>LEN(Table2[[#This Row],[PROPER]])</f>
        <v>14</v>
      </c>
      <c r="AB631" s="5">
        <f t="shared" ca="1" si="27"/>
        <v>45776</v>
      </c>
      <c r="AC631" s="5">
        <f t="shared" si="28"/>
        <v>45420</v>
      </c>
      <c r="AD631" s="25">
        <f t="shared" ca="1" si="29"/>
        <v>45776.278505671296</v>
      </c>
      <c r="AE631" s="26">
        <f>EOMONTH(Table2[[#This Row],[Date]],1)</f>
        <v>45473</v>
      </c>
      <c r="AF631" s="11">
        <f>DATEDIF(Table2[[#This Row],[Date]],Table2[[#This Row],[EOMONTH]], "d")</f>
        <v>53</v>
      </c>
      <c r="AH631">
        <v>8</v>
      </c>
      <c r="AI631">
        <v>5</v>
      </c>
      <c r="AJ631">
        <v>2024</v>
      </c>
    </row>
    <row r="632" spans="1:36" ht="33.75" customHeight="1" x14ac:dyDescent="0.3">
      <c r="A632" s="17" t="s">
        <v>1314</v>
      </c>
      <c r="B632" s="26">
        <v>45613</v>
      </c>
      <c r="C632" s="5" t="s">
        <v>1</v>
      </c>
      <c r="D632" s="6" t="s">
        <v>1315</v>
      </c>
      <c r="E632" s="7">
        <v>57</v>
      </c>
      <c r="F632" s="7" t="s">
        <v>43</v>
      </c>
      <c r="G632" s="7" t="s">
        <v>64</v>
      </c>
      <c r="H632" s="7" t="s">
        <v>55</v>
      </c>
      <c r="I632" s="7" t="str">
        <f>VLOOKUP(Table2[[#This Row],[Product]],Table4[#All],2,0)</f>
        <v>Summer Wear</v>
      </c>
      <c r="J632" s="7">
        <v>3</v>
      </c>
      <c r="K632" s="7">
        <v>1196</v>
      </c>
      <c r="L632" s="7">
        <v>0.2</v>
      </c>
      <c r="M632" s="7" t="s">
        <v>57</v>
      </c>
      <c r="N632" s="8" t="s">
        <v>34</v>
      </c>
      <c r="O632" s="4" t="str">
        <f>HLOOKUP(Table2[[#This Row],[Product]],lookUp!$A$20:$K$21,2,0)</f>
        <v>Summer Wear</v>
      </c>
      <c r="P632" s="8" t="str">
        <f>_xlfn.XLOOKUP(Table2[[#This Row],[Product]],Table4[Product],Table4[Category])</f>
        <v>Summer Wear</v>
      </c>
      <c r="Q632" s="6" t="s">
        <v>1315</v>
      </c>
      <c r="R632" s="32" t="str">
        <f>LEFT(Table2[[#This Row],[Full Name2]], 3)</f>
        <v>Eri</v>
      </c>
      <c r="S632" s="7" t="str">
        <f>RIGHT(Table2[[#This Row],[Full Name2]],3)</f>
        <v>all</v>
      </c>
      <c r="T632" s="7" t="str">
        <f>MID(Table2[[#This Row],[Full Name2]],3,3)</f>
        <v>ica</v>
      </c>
      <c r="U632" s="7" t="str">
        <f>CONCATENATE(Table2[[#This Row],[Full Name2]]," - ",Table2[[#This Row],[Department]])</f>
        <v>Erica Hall - Men</v>
      </c>
      <c r="V632" s="7" t="str">
        <f>_xlfn.TEXTJOIN(",",TRUE,Table2[[#This Row],[LEFT]],Table2[[#This Row],[MID]],Table2[[#This Row],[RIGHT]])</f>
        <v>Eri,ica,all</v>
      </c>
      <c r="W632" s="7" t="str">
        <f>UPPER(Table2[[#This Row],[MID]])</f>
        <v>ICA</v>
      </c>
      <c r="X632" s="7" t="str">
        <f>LOWER(Table2[[#This Row],[Full Name2]])</f>
        <v>erica hall</v>
      </c>
      <c r="Y632" s="7" t="str">
        <f>PROPER(Table2[[#This Row],[LOWER]])</f>
        <v>Erica Hall</v>
      </c>
      <c r="Z632" s="7" t="str">
        <f>TRIM(Table2[[#This Row],[City]])</f>
        <v>Cairo</v>
      </c>
      <c r="AA632" s="8">
        <f>LEN(Table2[[#This Row],[PROPER]])</f>
        <v>10</v>
      </c>
      <c r="AB632" s="5">
        <f t="shared" ca="1" si="27"/>
        <v>45776</v>
      </c>
      <c r="AC632" s="5">
        <f t="shared" si="28"/>
        <v>45613</v>
      </c>
      <c r="AD632" s="25">
        <f t="shared" ca="1" si="29"/>
        <v>45776.278505671296</v>
      </c>
      <c r="AE632" s="26">
        <f>EOMONTH(Table2[[#This Row],[Date]],1)</f>
        <v>45657</v>
      </c>
      <c r="AF632" s="11">
        <f>DATEDIF(Table2[[#This Row],[Date]],Table2[[#This Row],[EOMONTH]], "d")</f>
        <v>44</v>
      </c>
      <c r="AH632">
        <v>17</v>
      </c>
      <c r="AI632">
        <v>11</v>
      </c>
      <c r="AJ632">
        <v>2024</v>
      </c>
    </row>
    <row r="633" spans="1:36" ht="33.75" customHeight="1" x14ac:dyDescent="0.3">
      <c r="A633" s="17" t="s">
        <v>1316</v>
      </c>
      <c r="B633" s="26">
        <v>45573</v>
      </c>
      <c r="C633" s="5" t="s">
        <v>2</v>
      </c>
      <c r="D633" s="6" t="s">
        <v>1317</v>
      </c>
      <c r="E633" s="7">
        <v>30</v>
      </c>
      <c r="F633" s="7" t="s">
        <v>43</v>
      </c>
      <c r="G633" s="7" t="s">
        <v>70</v>
      </c>
      <c r="H633" s="7" t="s">
        <v>38</v>
      </c>
      <c r="I633" s="7" t="str">
        <f>VLOOKUP(Table2[[#This Row],[Product]],Table4[#All],2,0)</f>
        <v>Casual Wear</v>
      </c>
      <c r="J633" s="7">
        <v>1</v>
      </c>
      <c r="K633" s="7">
        <v>684</v>
      </c>
      <c r="L633" s="7">
        <v>0.15</v>
      </c>
      <c r="M633" s="7" t="s">
        <v>57</v>
      </c>
      <c r="N633" s="8" t="s">
        <v>48</v>
      </c>
      <c r="O633" s="4" t="str">
        <f>HLOOKUP(Table2[[#This Row],[Product]],lookUp!$A$20:$K$21,2,0)</f>
        <v>Casual Wear</v>
      </c>
      <c r="P633" s="8" t="str">
        <f>_xlfn.XLOOKUP(Table2[[#This Row],[Product]],Table4[Product],Table4[Category])</f>
        <v>Casual Wear</v>
      </c>
      <c r="Q633" s="6" t="s">
        <v>1317</v>
      </c>
      <c r="R633" s="32" t="str">
        <f>LEFT(Table2[[#This Row],[Full Name2]], 3)</f>
        <v>Mar</v>
      </c>
      <c r="S633" s="7" t="str">
        <f>RIGHT(Table2[[#This Row],[Full Name2]],3)</f>
        <v>nch</v>
      </c>
      <c r="T633" s="7" t="str">
        <f>MID(Table2[[#This Row],[Full Name2]],3,3)</f>
        <v xml:space="preserve">ry </v>
      </c>
      <c r="U633" s="7" t="str">
        <f>CONCATENATE(Table2[[#This Row],[Full Name2]]," - ",Table2[[#This Row],[Department]])</f>
        <v>Mary French - Kids</v>
      </c>
      <c r="V633" s="7" t="str">
        <f>_xlfn.TEXTJOIN(",",TRUE,Table2[[#This Row],[LEFT]],Table2[[#This Row],[MID]],Table2[[#This Row],[RIGHT]])</f>
        <v>Mar,ry ,nch</v>
      </c>
      <c r="W633" s="7" t="str">
        <f>UPPER(Table2[[#This Row],[MID]])</f>
        <v xml:space="preserve">RY </v>
      </c>
      <c r="X633" s="7" t="str">
        <f>LOWER(Table2[[#This Row],[Full Name2]])</f>
        <v>mary french</v>
      </c>
      <c r="Y633" s="7" t="str">
        <f>PROPER(Table2[[#This Row],[LOWER]])</f>
        <v>Mary French</v>
      </c>
      <c r="Z633" s="7" t="str">
        <f>TRIM(Table2[[#This Row],[City]])</f>
        <v>Luxor</v>
      </c>
      <c r="AA633" s="8">
        <f>LEN(Table2[[#This Row],[PROPER]])</f>
        <v>11</v>
      </c>
      <c r="AB633" s="5">
        <f t="shared" ca="1" si="27"/>
        <v>45776</v>
      </c>
      <c r="AC633" s="5">
        <f t="shared" si="28"/>
        <v>45573</v>
      </c>
      <c r="AD633" s="25">
        <f t="shared" ca="1" si="29"/>
        <v>45776.278505671296</v>
      </c>
      <c r="AE633" s="26">
        <f>EOMONTH(Table2[[#This Row],[Date]],1)</f>
        <v>45626</v>
      </c>
      <c r="AF633" s="11">
        <f>DATEDIF(Table2[[#This Row],[Date]],Table2[[#This Row],[EOMONTH]], "d")</f>
        <v>53</v>
      </c>
      <c r="AH633">
        <v>8</v>
      </c>
      <c r="AI633">
        <v>10</v>
      </c>
      <c r="AJ633">
        <v>2024</v>
      </c>
    </row>
    <row r="634" spans="1:36" ht="33.75" customHeight="1" x14ac:dyDescent="0.3">
      <c r="A634" s="17" t="s">
        <v>1318</v>
      </c>
      <c r="B634" s="26">
        <v>45621</v>
      </c>
      <c r="C634" s="5" t="s">
        <v>4</v>
      </c>
      <c r="D634" s="6" t="s">
        <v>570</v>
      </c>
      <c r="E634" s="7">
        <v>54</v>
      </c>
      <c r="F634" s="7" t="s">
        <v>29</v>
      </c>
      <c r="G634" s="7" t="s">
        <v>81</v>
      </c>
      <c r="H634" s="7" t="s">
        <v>61</v>
      </c>
      <c r="I634" s="7" t="str">
        <f>VLOOKUP(Table2[[#This Row],[Product]],Table4[#All],2,0)</f>
        <v>Casual Wear</v>
      </c>
      <c r="J634" s="7">
        <v>3</v>
      </c>
      <c r="K634" s="7">
        <v>215</v>
      </c>
      <c r="L634" s="7">
        <v>0</v>
      </c>
      <c r="M634" s="7" t="s">
        <v>33</v>
      </c>
      <c r="N634" s="8" t="s">
        <v>40</v>
      </c>
      <c r="O634" s="4" t="str">
        <f>HLOOKUP(Table2[[#This Row],[Product]],lookUp!$A$20:$K$21,2,0)</f>
        <v>Casual Wear</v>
      </c>
      <c r="P634" s="8" t="str">
        <f>_xlfn.XLOOKUP(Table2[[#This Row],[Product]],Table4[Product],Table4[Category])</f>
        <v>Casual Wear</v>
      </c>
      <c r="Q634" s="6" t="s">
        <v>570</v>
      </c>
      <c r="R634" s="32" t="str">
        <f>LEFT(Table2[[#This Row],[Full Name2]], 3)</f>
        <v>And</v>
      </c>
      <c r="S634" s="7" t="str">
        <f>RIGHT(Table2[[#This Row],[Full Name2]],3)</f>
        <v>ron</v>
      </c>
      <c r="T634" s="7" t="str">
        <f>MID(Table2[[#This Row],[Full Name2]],3,3)</f>
        <v>dre</v>
      </c>
      <c r="U634" s="7" t="str">
        <f>CONCATENATE(Table2[[#This Row],[Full Name2]]," - ",Table2[[#This Row],[Department]])</f>
        <v>Andrea Cameron - Women</v>
      </c>
      <c r="V634" s="7" t="str">
        <f>_xlfn.TEXTJOIN(",",TRUE,Table2[[#This Row],[LEFT]],Table2[[#This Row],[MID]],Table2[[#This Row],[RIGHT]])</f>
        <v>And,dre,ron</v>
      </c>
      <c r="W634" s="7" t="str">
        <f>UPPER(Table2[[#This Row],[MID]])</f>
        <v>DRE</v>
      </c>
      <c r="X634" s="7" t="str">
        <f>LOWER(Table2[[#This Row],[Full Name2]])</f>
        <v>andrea cameron</v>
      </c>
      <c r="Y634" s="7" t="str">
        <f>PROPER(Table2[[#This Row],[LOWER]])</f>
        <v>Andrea Cameron</v>
      </c>
      <c r="Z634" s="7" t="str">
        <f>TRIM(Table2[[#This Row],[City]])</f>
        <v>Asyut</v>
      </c>
      <c r="AA634" s="8">
        <f>LEN(Table2[[#This Row],[PROPER]])</f>
        <v>14</v>
      </c>
      <c r="AB634" s="5">
        <f t="shared" ca="1" si="27"/>
        <v>45776</v>
      </c>
      <c r="AC634" s="5">
        <f t="shared" si="28"/>
        <v>45621</v>
      </c>
      <c r="AD634" s="25">
        <f t="shared" ca="1" si="29"/>
        <v>45776.278505671296</v>
      </c>
      <c r="AE634" s="26">
        <f>EOMONTH(Table2[[#This Row],[Date]],1)</f>
        <v>45657</v>
      </c>
      <c r="AF634" s="11">
        <f>DATEDIF(Table2[[#This Row],[Date]],Table2[[#This Row],[EOMONTH]], "d")</f>
        <v>36</v>
      </c>
      <c r="AH634">
        <v>25</v>
      </c>
      <c r="AI634">
        <v>11</v>
      </c>
      <c r="AJ634">
        <v>2024</v>
      </c>
    </row>
    <row r="635" spans="1:36" ht="33.75" customHeight="1" x14ac:dyDescent="0.3">
      <c r="A635" s="17" t="s">
        <v>1319</v>
      </c>
      <c r="B635" s="26">
        <v>45576</v>
      </c>
      <c r="C635" s="5" t="s">
        <v>0</v>
      </c>
      <c r="D635" s="6" t="s">
        <v>1320</v>
      </c>
      <c r="E635" s="7">
        <v>51</v>
      </c>
      <c r="F635" s="7" t="s">
        <v>43</v>
      </c>
      <c r="G635" s="7" t="s">
        <v>60</v>
      </c>
      <c r="H635" s="7" t="s">
        <v>65</v>
      </c>
      <c r="I635" s="7" t="str">
        <f>VLOOKUP(Table2[[#This Row],[Product]],Table4[#All],2,0)</f>
        <v>Sportswear</v>
      </c>
      <c r="J635" s="7">
        <v>4</v>
      </c>
      <c r="K635" s="7">
        <v>939</v>
      </c>
      <c r="L635" s="7">
        <v>0.1</v>
      </c>
      <c r="M635" s="7" t="s">
        <v>57</v>
      </c>
      <c r="N635" s="8" t="s">
        <v>40</v>
      </c>
      <c r="O635" s="4" t="str">
        <f>HLOOKUP(Table2[[#This Row],[Product]],lookUp!$A$20:$K$21,2,0)</f>
        <v>Sportswear</v>
      </c>
      <c r="P635" s="8" t="str">
        <f>_xlfn.XLOOKUP(Table2[[#This Row],[Product]],Table4[Product],Table4[Category])</f>
        <v>Sportswear</v>
      </c>
      <c r="Q635" s="6" t="s">
        <v>1320</v>
      </c>
      <c r="R635" s="32" t="str">
        <f>LEFT(Table2[[#This Row],[Full Name2]], 3)</f>
        <v>Jam</v>
      </c>
      <c r="S635" s="7" t="str">
        <f>RIGHT(Table2[[#This Row],[Full Name2]],3)</f>
        <v>ton</v>
      </c>
      <c r="T635" s="7" t="str">
        <f>MID(Table2[[#This Row],[Full Name2]],3,3)</f>
        <v>mie</v>
      </c>
      <c r="U635" s="7" t="str">
        <f>CONCATENATE(Table2[[#This Row],[Full Name2]]," - ",Table2[[#This Row],[Department]])</f>
        <v>Jamie Washington - Women</v>
      </c>
      <c r="V635" s="7" t="str">
        <f>_xlfn.TEXTJOIN(",",TRUE,Table2[[#This Row],[LEFT]],Table2[[#This Row],[MID]],Table2[[#This Row],[RIGHT]])</f>
        <v>Jam,mie,ton</v>
      </c>
      <c r="W635" s="7" t="str">
        <f>UPPER(Table2[[#This Row],[MID]])</f>
        <v>MIE</v>
      </c>
      <c r="X635" s="7" t="str">
        <f>LOWER(Table2[[#This Row],[Full Name2]])</f>
        <v>jamie washington</v>
      </c>
      <c r="Y635" s="7" t="str">
        <f>PROPER(Table2[[#This Row],[LOWER]])</f>
        <v>Jamie Washington</v>
      </c>
      <c r="Z635" s="7" t="str">
        <f>TRIM(Table2[[#This Row],[City]])</f>
        <v>Port Said</v>
      </c>
      <c r="AA635" s="8">
        <f>LEN(Table2[[#This Row],[PROPER]])</f>
        <v>16</v>
      </c>
      <c r="AB635" s="5">
        <f t="shared" ca="1" si="27"/>
        <v>45776</v>
      </c>
      <c r="AC635" s="5">
        <f t="shared" si="28"/>
        <v>45576</v>
      </c>
      <c r="AD635" s="25">
        <f t="shared" ca="1" si="29"/>
        <v>45776.278505671296</v>
      </c>
      <c r="AE635" s="26">
        <f>EOMONTH(Table2[[#This Row],[Date]],1)</f>
        <v>45626</v>
      </c>
      <c r="AF635" s="11">
        <f>DATEDIF(Table2[[#This Row],[Date]],Table2[[#This Row],[EOMONTH]], "d")</f>
        <v>50</v>
      </c>
      <c r="AH635">
        <v>11</v>
      </c>
      <c r="AI635">
        <v>10</v>
      </c>
      <c r="AJ635">
        <v>2024</v>
      </c>
    </row>
    <row r="636" spans="1:36" ht="33.75" customHeight="1" x14ac:dyDescent="0.3">
      <c r="A636" s="17" t="s">
        <v>1321</v>
      </c>
      <c r="B636" s="26">
        <v>45450</v>
      </c>
      <c r="C636" s="5" t="s">
        <v>0</v>
      </c>
      <c r="D636" s="6" t="s">
        <v>1322</v>
      </c>
      <c r="E636" s="7">
        <v>57</v>
      </c>
      <c r="F636" s="7" t="s">
        <v>29</v>
      </c>
      <c r="G636" s="7" t="s">
        <v>37</v>
      </c>
      <c r="H636" s="7" t="s">
        <v>65</v>
      </c>
      <c r="I636" s="7" t="str">
        <f>VLOOKUP(Table2[[#This Row],[Product]],Table4[#All],2,0)</f>
        <v>Sportswear</v>
      </c>
      <c r="J636" s="7">
        <v>1</v>
      </c>
      <c r="K636" s="7">
        <v>324</v>
      </c>
      <c r="L636" s="7">
        <v>0.15</v>
      </c>
      <c r="M636" s="7" t="s">
        <v>57</v>
      </c>
      <c r="N636" s="8" t="s">
        <v>34</v>
      </c>
      <c r="O636" s="4" t="str">
        <f>HLOOKUP(Table2[[#This Row],[Product]],lookUp!$A$20:$K$21,2,0)</f>
        <v>Sportswear</v>
      </c>
      <c r="P636" s="8" t="str">
        <f>_xlfn.XLOOKUP(Table2[[#This Row],[Product]],Table4[Product],Table4[Category])</f>
        <v>Sportswear</v>
      </c>
      <c r="Q636" s="6" t="s">
        <v>1322</v>
      </c>
      <c r="R636" s="32" t="str">
        <f>LEFT(Table2[[#This Row],[Full Name2]], 3)</f>
        <v>Jam</v>
      </c>
      <c r="S636" s="7" t="str">
        <f>RIGHT(Table2[[#This Row],[Full Name2]],3)</f>
        <v>ort</v>
      </c>
      <c r="T636" s="7" t="str">
        <f>MID(Table2[[#This Row],[Full Name2]],3,3)</f>
        <v>mes</v>
      </c>
      <c r="U636" s="7" t="str">
        <f>CONCATENATE(Table2[[#This Row],[Full Name2]]," - ",Table2[[#This Row],[Department]])</f>
        <v>James Short - Men</v>
      </c>
      <c r="V636" s="7" t="str">
        <f>_xlfn.TEXTJOIN(",",TRUE,Table2[[#This Row],[LEFT]],Table2[[#This Row],[MID]],Table2[[#This Row],[RIGHT]])</f>
        <v>Jam,mes,ort</v>
      </c>
      <c r="W636" s="7" t="str">
        <f>UPPER(Table2[[#This Row],[MID]])</f>
        <v>MES</v>
      </c>
      <c r="X636" s="7" t="str">
        <f>LOWER(Table2[[#This Row],[Full Name2]])</f>
        <v>james short</v>
      </c>
      <c r="Y636" s="7" t="str">
        <f>PROPER(Table2[[#This Row],[LOWER]])</f>
        <v>James Short</v>
      </c>
      <c r="Z636" s="7" t="str">
        <f>TRIM(Table2[[#This Row],[City]])</f>
        <v>Hurghada</v>
      </c>
      <c r="AA636" s="8">
        <f>LEN(Table2[[#This Row],[PROPER]])</f>
        <v>11</v>
      </c>
      <c r="AB636" s="5">
        <f t="shared" ca="1" si="27"/>
        <v>45776</v>
      </c>
      <c r="AC636" s="5">
        <f t="shared" si="28"/>
        <v>45450</v>
      </c>
      <c r="AD636" s="25">
        <f t="shared" ca="1" si="29"/>
        <v>45776.278505671296</v>
      </c>
      <c r="AE636" s="26">
        <f>EOMONTH(Table2[[#This Row],[Date]],1)</f>
        <v>45504</v>
      </c>
      <c r="AF636" s="11">
        <f>DATEDIF(Table2[[#This Row],[Date]],Table2[[#This Row],[EOMONTH]], "d")</f>
        <v>54</v>
      </c>
      <c r="AH636">
        <v>7</v>
      </c>
      <c r="AI636">
        <v>6</v>
      </c>
      <c r="AJ636">
        <v>2024</v>
      </c>
    </row>
    <row r="637" spans="1:36" ht="33.75" customHeight="1" x14ac:dyDescent="0.3">
      <c r="A637" s="17" t="s">
        <v>1323</v>
      </c>
      <c r="B637" s="26">
        <v>45637</v>
      </c>
      <c r="C637" s="5" t="s">
        <v>3</v>
      </c>
      <c r="D637" s="6" t="s">
        <v>1324</v>
      </c>
      <c r="E637" s="7">
        <v>37</v>
      </c>
      <c r="F637" s="7" t="s">
        <v>43</v>
      </c>
      <c r="G637" s="7" t="s">
        <v>30</v>
      </c>
      <c r="H637" s="7" t="s">
        <v>61</v>
      </c>
      <c r="I637" s="7" t="str">
        <f>VLOOKUP(Table2[[#This Row],[Product]],Table4[#All],2,0)</f>
        <v>Casual Wear</v>
      </c>
      <c r="J637" s="7">
        <v>1</v>
      </c>
      <c r="K637" s="7">
        <v>996</v>
      </c>
      <c r="L637" s="7">
        <v>0.15</v>
      </c>
      <c r="M637" s="7" t="s">
        <v>47</v>
      </c>
      <c r="N637" s="8" t="s">
        <v>48</v>
      </c>
      <c r="O637" s="4" t="str">
        <f>HLOOKUP(Table2[[#This Row],[Product]],lookUp!$A$20:$K$21,2,0)</f>
        <v>Casual Wear</v>
      </c>
      <c r="P637" s="8" t="str">
        <f>_xlfn.XLOOKUP(Table2[[#This Row],[Product]],Table4[Product],Table4[Category])</f>
        <v>Casual Wear</v>
      </c>
      <c r="Q637" s="6" t="s">
        <v>1324</v>
      </c>
      <c r="R637" s="32" t="str">
        <f>LEFT(Table2[[#This Row],[Full Name2]], 3)</f>
        <v>Kat</v>
      </c>
      <c r="S637" s="7" t="str">
        <f>RIGHT(Table2[[#This Row],[Full Name2]],3)</f>
        <v>per</v>
      </c>
      <c r="T637" s="7" t="str">
        <f>MID(Table2[[#This Row],[Full Name2]],3,3)</f>
        <v>thr</v>
      </c>
      <c r="U637" s="7" t="str">
        <f>CONCATENATE(Table2[[#This Row],[Full Name2]]," - ",Table2[[#This Row],[Department]])</f>
        <v>Kathryn Cooper - Kids</v>
      </c>
      <c r="V637" s="7" t="str">
        <f>_xlfn.TEXTJOIN(",",TRUE,Table2[[#This Row],[LEFT]],Table2[[#This Row],[MID]],Table2[[#This Row],[RIGHT]])</f>
        <v>Kat,thr,per</v>
      </c>
      <c r="W637" s="7" t="str">
        <f>UPPER(Table2[[#This Row],[MID]])</f>
        <v>THR</v>
      </c>
      <c r="X637" s="7" t="str">
        <f>LOWER(Table2[[#This Row],[Full Name2]])</f>
        <v>kathryn cooper</v>
      </c>
      <c r="Y637" s="7" t="str">
        <f>PROPER(Table2[[#This Row],[LOWER]])</f>
        <v>Kathryn Cooper</v>
      </c>
      <c r="Z637" s="7" t="str">
        <f>TRIM(Table2[[#This Row],[City]])</f>
        <v>Mansoura</v>
      </c>
      <c r="AA637" s="8">
        <f>LEN(Table2[[#This Row],[PROPER]])</f>
        <v>14</v>
      </c>
      <c r="AB637" s="5">
        <f t="shared" ca="1" si="27"/>
        <v>45776</v>
      </c>
      <c r="AC637" s="5">
        <f t="shared" si="28"/>
        <v>45637</v>
      </c>
      <c r="AD637" s="25">
        <f t="shared" ca="1" si="29"/>
        <v>45776.278505671296</v>
      </c>
      <c r="AE637" s="26">
        <f>EOMONTH(Table2[[#This Row],[Date]],1)</f>
        <v>45688</v>
      </c>
      <c r="AF637" s="11">
        <f>DATEDIF(Table2[[#This Row],[Date]],Table2[[#This Row],[EOMONTH]], "d")</f>
        <v>51</v>
      </c>
      <c r="AH637">
        <v>11</v>
      </c>
      <c r="AI637">
        <v>12</v>
      </c>
      <c r="AJ637">
        <v>2024</v>
      </c>
    </row>
    <row r="638" spans="1:36" ht="33.75" customHeight="1" x14ac:dyDescent="0.3">
      <c r="A638" s="17" t="s">
        <v>1325</v>
      </c>
      <c r="B638" s="26">
        <v>45667</v>
      </c>
      <c r="C638" s="5" t="s">
        <v>0</v>
      </c>
      <c r="D638" s="6" t="s">
        <v>1326</v>
      </c>
      <c r="E638" s="7">
        <v>41</v>
      </c>
      <c r="F638" s="7" t="s">
        <v>29</v>
      </c>
      <c r="G638" s="7" t="s">
        <v>103</v>
      </c>
      <c r="H638" s="7" t="s">
        <v>45</v>
      </c>
      <c r="I638" s="7" t="str">
        <f>VLOOKUP(Table2[[#This Row],[Product]],Table4[#All],2,0)</f>
        <v>Sportswear</v>
      </c>
      <c r="J638" s="7">
        <v>4</v>
      </c>
      <c r="K638" s="7">
        <v>884</v>
      </c>
      <c r="L638" s="7">
        <v>0</v>
      </c>
      <c r="M638" s="7" t="s">
        <v>47</v>
      </c>
      <c r="N638" s="8" t="s">
        <v>34</v>
      </c>
      <c r="O638" s="4" t="str">
        <f>HLOOKUP(Table2[[#This Row],[Product]],lookUp!$A$20:$K$21,2,0)</f>
        <v>Sportswear</v>
      </c>
      <c r="P638" s="8" t="str">
        <f>_xlfn.XLOOKUP(Table2[[#This Row],[Product]],Table4[Product],Table4[Category])</f>
        <v>Sportswear</v>
      </c>
      <c r="Q638" s="6" t="s">
        <v>1326</v>
      </c>
      <c r="R638" s="32" t="str">
        <f>LEFT(Table2[[#This Row],[Full Name2]], 3)</f>
        <v>Kel</v>
      </c>
      <c r="S638" s="7" t="str">
        <f>RIGHT(Table2[[#This Row],[Full Name2]],3)</f>
        <v>oss</v>
      </c>
      <c r="T638" s="7" t="str">
        <f>MID(Table2[[#This Row],[Full Name2]],3,3)</f>
        <v>lly</v>
      </c>
      <c r="U638" s="7" t="str">
        <f>CONCATENATE(Table2[[#This Row],[Full Name2]]," - ",Table2[[#This Row],[Department]])</f>
        <v>Kelly Ross - Men</v>
      </c>
      <c r="V638" s="7" t="str">
        <f>_xlfn.TEXTJOIN(",",TRUE,Table2[[#This Row],[LEFT]],Table2[[#This Row],[MID]],Table2[[#This Row],[RIGHT]])</f>
        <v>Kel,lly,oss</v>
      </c>
      <c r="W638" s="7" t="str">
        <f>UPPER(Table2[[#This Row],[MID]])</f>
        <v>LLY</v>
      </c>
      <c r="X638" s="7" t="str">
        <f>LOWER(Table2[[#This Row],[Full Name2]])</f>
        <v>kelly ross</v>
      </c>
      <c r="Y638" s="7" t="str">
        <f>PROPER(Table2[[#This Row],[LOWER]])</f>
        <v>Kelly Ross</v>
      </c>
      <c r="Z638" s="7" t="str">
        <f>TRIM(Table2[[#This Row],[City]])</f>
        <v>Sharm El-Sheikh</v>
      </c>
      <c r="AA638" s="8">
        <f>LEN(Table2[[#This Row],[PROPER]])</f>
        <v>10</v>
      </c>
      <c r="AB638" s="5">
        <f t="shared" ca="1" si="27"/>
        <v>45776</v>
      </c>
      <c r="AC638" s="5">
        <f t="shared" si="28"/>
        <v>45667</v>
      </c>
      <c r="AD638" s="25">
        <f t="shared" ca="1" si="29"/>
        <v>45776.278505671296</v>
      </c>
      <c r="AE638" s="26">
        <f>EOMONTH(Table2[[#This Row],[Date]],1)</f>
        <v>45716</v>
      </c>
      <c r="AF638" s="11">
        <f>DATEDIF(Table2[[#This Row],[Date]],Table2[[#This Row],[EOMONTH]], "d")</f>
        <v>49</v>
      </c>
      <c r="AH638">
        <v>10</v>
      </c>
      <c r="AI638">
        <v>1</v>
      </c>
      <c r="AJ638">
        <v>2025</v>
      </c>
    </row>
    <row r="639" spans="1:36" ht="33.75" customHeight="1" x14ac:dyDescent="0.3">
      <c r="A639" s="17" t="s">
        <v>1327</v>
      </c>
      <c r="B639" s="26">
        <v>45565</v>
      </c>
      <c r="C639" s="5" t="s">
        <v>4</v>
      </c>
      <c r="D639" s="6" t="s">
        <v>1328</v>
      </c>
      <c r="E639" s="7">
        <v>27</v>
      </c>
      <c r="F639" s="7" t="s">
        <v>43</v>
      </c>
      <c r="G639" s="7" t="s">
        <v>60</v>
      </c>
      <c r="H639" s="7" t="s">
        <v>100</v>
      </c>
      <c r="I639" s="7" t="str">
        <f>VLOOKUP(Table2[[#This Row],[Product]],Table4[#All],2,0)</f>
        <v>Formal Wear</v>
      </c>
      <c r="J639" s="7">
        <v>4</v>
      </c>
      <c r="K639" s="7">
        <v>1184</v>
      </c>
      <c r="L639" s="7">
        <v>0</v>
      </c>
      <c r="M639" s="7" t="s">
        <v>47</v>
      </c>
      <c r="N639" s="8" t="s">
        <v>40</v>
      </c>
      <c r="O639" s="4" t="str">
        <f>HLOOKUP(Table2[[#This Row],[Product]],lookUp!$A$20:$K$21,2,0)</f>
        <v>Formal Wear</v>
      </c>
      <c r="P639" s="8" t="str">
        <f>_xlfn.XLOOKUP(Table2[[#This Row],[Product]],Table4[Product],Table4[Category])</f>
        <v>Formal Wear</v>
      </c>
      <c r="Q639" s="6" t="s">
        <v>1328</v>
      </c>
      <c r="R639" s="32" t="str">
        <f>LEFT(Table2[[#This Row],[Full Name2]], 3)</f>
        <v>Joh</v>
      </c>
      <c r="S639" s="7" t="str">
        <f>RIGHT(Table2[[#This Row],[Full Name2]],3)</f>
        <v>ker</v>
      </c>
      <c r="T639" s="7" t="str">
        <f>MID(Table2[[#This Row],[Full Name2]],3,3)</f>
        <v>hnn</v>
      </c>
      <c r="U639" s="7" t="str">
        <f>CONCATENATE(Table2[[#This Row],[Full Name2]]," - ",Table2[[#This Row],[Department]])</f>
        <v>Johnny Baker - Women</v>
      </c>
      <c r="V639" s="7" t="str">
        <f>_xlfn.TEXTJOIN(",",TRUE,Table2[[#This Row],[LEFT]],Table2[[#This Row],[MID]],Table2[[#This Row],[RIGHT]])</f>
        <v>Joh,hnn,ker</v>
      </c>
      <c r="W639" s="7" t="str">
        <f>UPPER(Table2[[#This Row],[MID]])</f>
        <v>HNN</v>
      </c>
      <c r="X639" s="7" t="str">
        <f>LOWER(Table2[[#This Row],[Full Name2]])</f>
        <v>johnny baker</v>
      </c>
      <c r="Y639" s="7" t="str">
        <f>PROPER(Table2[[#This Row],[LOWER]])</f>
        <v>Johnny Baker</v>
      </c>
      <c r="Z639" s="7" t="str">
        <f>TRIM(Table2[[#This Row],[City]])</f>
        <v>Port Said</v>
      </c>
      <c r="AA639" s="8">
        <f>LEN(Table2[[#This Row],[PROPER]])</f>
        <v>12</v>
      </c>
      <c r="AB639" s="5">
        <f t="shared" ca="1" si="27"/>
        <v>45776</v>
      </c>
      <c r="AC639" s="5">
        <f t="shared" si="28"/>
        <v>45565</v>
      </c>
      <c r="AD639" s="25">
        <f t="shared" ca="1" si="29"/>
        <v>45776.278505671296</v>
      </c>
      <c r="AE639" s="26">
        <f>EOMONTH(Table2[[#This Row],[Date]],1)</f>
        <v>45596</v>
      </c>
      <c r="AF639" s="11">
        <f>DATEDIF(Table2[[#This Row],[Date]],Table2[[#This Row],[EOMONTH]], "d")</f>
        <v>31</v>
      </c>
      <c r="AH639">
        <v>30</v>
      </c>
      <c r="AI639">
        <v>9</v>
      </c>
      <c r="AJ639">
        <v>2024</v>
      </c>
    </row>
    <row r="640" spans="1:36" ht="33.75" customHeight="1" x14ac:dyDescent="0.3">
      <c r="A640" s="17" t="s">
        <v>1329</v>
      </c>
      <c r="B640" s="26">
        <v>45390</v>
      </c>
      <c r="C640" s="5" t="s">
        <v>4</v>
      </c>
      <c r="D640" s="6" t="s">
        <v>1330</v>
      </c>
      <c r="E640" s="7">
        <v>33</v>
      </c>
      <c r="F640" s="7" t="s">
        <v>43</v>
      </c>
      <c r="G640" s="7" t="s">
        <v>44</v>
      </c>
      <c r="H640" s="7" t="s">
        <v>84</v>
      </c>
      <c r="I640" s="7" t="str">
        <f>VLOOKUP(Table2[[#This Row],[Product]],Table4[#All],2,0)</f>
        <v>Fashion Accessories</v>
      </c>
      <c r="J640" s="7">
        <v>2</v>
      </c>
      <c r="K640" s="7">
        <v>801</v>
      </c>
      <c r="L640" s="7">
        <v>0.1</v>
      </c>
      <c r="M640" s="7" t="s">
        <v>33</v>
      </c>
      <c r="N640" s="8" t="s">
        <v>34</v>
      </c>
      <c r="O640" s="4" t="str">
        <f>HLOOKUP(Table2[[#This Row],[Product]],lookUp!$A$20:$K$21,2,0)</f>
        <v>Fashion Accessories</v>
      </c>
      <c r="P640" s="8" t="str">
        <f>_xlfn.XLOOKUP(Table2[[#This Row],[Product]],Table4[Product],Table4[Category])</f>
        <v>Fashion Accessories</v>
      </c>
      <c r="Q640" s="6" t="s">
        <v>1330</v>
      </c>
      <c r="R640" s="32" t="str">
        <f>LEFT(Table2[[#This Row],[Full Name2]], 3)</f>
        <v>Mat</v>
      </c>
      <c r="S640" s="7" t="str">
        <f>RIGHT(Table2[[#This Row],[Full Name2]],3)</f>
        <v>man</v>
      </c>
      <c r="T640" s="7" t="str">
        <f>MID(Table2[[#This Row],[Full Name2]],3,3)</f>
        <v>tth</v>
      </c>
      <c r="U640" s="7" t="str">
        <f>CONCATENATE(Table2[[#This Row],[Full Name2]]," - ",Table2[[#This Row],[Department]])</f>
        <v>Matthew Zimmerman - Men</v>
      </c>
      <c r="V640" s="7" t="str">
        <f>_xlfn.TEXTJOIN(",",TRUE,Table2[[#This Row],[LEFT]],Table2[[#This Row],[MID]],Table2[[#This Row],[RIGHT]])</f>
        <v>Mat,tth,man</v>
      </c>
      <c r="W640" s="7" t="str">
        <f>UPPER(Table2[[#This Row],[MID]])</f>
        <v>TTH</v>
      </c>
      <c r="X640" s="7" t="str">
        <f>LOWER(Table2[[#This Row],[Full Name2]])</f>
        <v>matthew zimmerman</v>
      </c>
      <c r="Y640" s="7" t="str">
        <f>PROPER(Table2[[#This Row],[LOWER]])</f>
        <v>Matthew Zimmerman</v>
      </c>
      <c r="Z640" s="7" t="str">
        <f>TRIM(Table2[[#This Row],[City]])</f>
        <v>Alexandria</v>
      </c>
      <c r="AA640" s="8">
        <f>LEN(Table2[[#This Row],[PROPER]])</f>
        <v>17</v>
      </c>
      <c r="AB640" s="5">
        <f t="shared" ca="1" si="27"/>
        <v>45776</v>
      </c>
      <c r="AC640" s="5">
        <f t="shared" si="28"/>
        <v>45390</v>
      </c>
      <c r="AD640" s="25">
        <f t="shared" ca="1" si="29"/>
        <v>45776.278505671296</v>
      </c>
      <c r="AE640" s="26">
        <f>EOMONTH(Table2[[#This Row],[Date]],1)</f>
        <v>45443</v>
      </c>
      <c r="AF640" s="11">
        <f>DATEDIF(Table2[[#This Row],[Date]],Table2[[#This Row],[EOMONTH]], "d")</f>
        <v>53</v>
      </c>
      <c r="AH640">
        <v>8</v>
      </c>
      <c r="AI640">
        <v>4</v>
      </c>
      <c r="AJ640">
        <v>2024</v>
      </c>
    </row>
    <row r="641" spans="1:36" ht="33.75" customHeight="1" x14ac:dyDescent="0.3">
      <c r="A641" s="17" t="s">
        <v>1331</v>
      </c>
      <c r="B641" s="26">
        <v>45414</v>
      </c>
      <c r="C641" s="5" t="s">
        <v>6</v>
      </c>
      <c r="D641" s="6" t="s">
        <v>1332</v>
      </c>
      <c r="E641" s="7">
        <v>20</v>
      </c>
      <c r="F641" s="7" t="s">
        <v>29</v>
      </c>
      <c r="G641" s="7" t="s">
        <v>44</v>
      </c>
      <c r="H641" s="7" t="s">
        <v>31</v>
      </c>
      <c r="I641" s="7" t="str">
        <f>VLOOKUP(Table2[[#This Row],[Product]],Table4[#All],2,0)</f>
        <v>Winter Wear</v>
      </c>
      <c r="J641" s="7">
        <v>1</v>
      </c>
      <c r="K641" s="7">
        <v>976</v>
      </c>
      <c r="L641" s="7">
        <v>0.1</v>
      </c>
      <c r="M641" s="7" t="s">
        <v>57</v>
      </c>
      <c r="N641" s="8" t="s">
        <v>40</v>
      </c>
      <c r="O641" s="4" t="str">
        <f>HLOOKUP(Table2[[#This Row],[Product]],lookUp!$A$20:$K$21,2,0)</f>
        <v>Winter Wear</v>
      </c>
      <c r="P641" s="8" t="str">
        <f>_xlfn.XLOOKUP(Table2[[#This Row],[Product]],Table4[Product],Table4[Category])</f>
        <v>Winter Wear</v>
      </c>
      <c r="Q641" s="6" t="s">
        <v>1332</v>
      </c>
      <c r="R641" s="32" t="str">
        <f>LEFT(Table2[[#This Row],[Full Name2]], 3)</f>
        <v>Jen</v>
      </c>
      <c r="S641" s="7" t="str">
        <f>RIGHT(Table2[[#This Row],[Full Name2]],3)</f>
        <v>sen</v>
      </c>
      <c r="T641" s="7" t="str">
        <f>MID(Table2[[#This Row],[Full Name2]],3,3)</f>
        <v>nni</v>
      </c>
      <c r="U641" s="7" t="str">
        <f>CONCATENATE(Table2[[#This Row],[Full Name2]]," - ",Table2[[#This Row],[Department]])</f>
        <v>Jennifer Petersen - Women</v>
      </c>
      <c r="V641" s="7" t="str">
        <f>_xlfn.TEXTJOIN(",",TRUE,Table2[[#This Row],[LEFT]],Table2[[#This Row],[MID]],Table2[[#This Row],[RIGHT]])</f>
        <v>Jen,nni,sen</v>
      </c>
      <c r="W641" s="7" t="str">
        <f>UPPER(Table2[[#This Row],[MID]])</f>
        <v>NNI</v>
      </c>
      <c r="X641" s="7" t="str">
        <f>LOWER(Table2[[#This Row],[Full Name2]])</f>
        <v>jennifer petersen</v>
      </c>
      <c r="Y641" s="7" t="str">
        <f>PROPER(Table2[[#This Row],[LOWER]])</f>
        <v>Jennifer Petersen</v>
      </c>
      <c r="Z641" s="7" t="str">
        <f>TRIM(Table2[[#This Row],[City]])</f>
        <v>Alexandria</v>
      </c>
      <c r="AA641" s="8">
        <f>LEN(Table2[[#This Row],[PROPER]])</f>
        <v>17</v>
      </c>
      <c r="AB641" s="5">
        <f t="shared" ca="1" si="27"/>
        <v>45776</v>
      </c>
      <c r="AC641" s="5">
        <f t="shared" si="28"/>
        <v>45414</v>
      </c>
      <c r="AD641" s="25">
        <f t="shared" ca="1" si="29"/>
        <v>45776.278505671296</v>
      </c>
      <c r="AE641" s="26">
        <f>EOMONTH(Table2[[#This Row],[Date]],1)</f>
        <v>45473</v>
      </c>
      <c r="AF641" s="11">
        <f>DATEDIF(Table2[[#This Row],[Date]],Table2[[#This Row],[EOMONTH]], "d")</f>
        <v>59</v>
      </c>
      <c r="AH641">
        <v>2</v>
      </c>
      <c r="AI641">
        <v>5</v>
      </c>
      <c r="AJ641">
        <v>2024</v>
      </c>
    </row>
    <row r="642" spans="1:36" ht="33.75" customHeight="1" x14ac:dyDescent="0.3">
      <c r="A642" s="17" t="s">
        <v>1333</v>
      </c>
      <c r="B642" s="26">
        <v>45438</v>
      </c>
      <c r="C642" s="5" t="s">
        <v>1</v>
      </c>
      <c r="D642" s="6" t="s">
        <v>1334</v>
      </c>
      <c r="E642" s="7">
        <v>37</v>
      </c>
      <c r="F642" s="7" t="s">
        <v>29</v>
      </c>
      <c r="G642" s="7" t="s">
        <v>64</v>
      </c>
      <c r="H642" s="7" t="s">
        <v>74</v>
      </c>
      <c r="I642" s="7" t="str">
        <f>VLOOKUP(Table2[[#This Row],[Product]],Table4[#All],2,0)</f>
        <v>Formal Wear</v>
      </c>
      <c r="J642" s="7">
        <v>4</v>
      </c>
      <c r="K642" s="7">
        <v>737</v>
      </c>
      <c r="L642" s="7">
        <v>0.1</v>
      </c>
      <c r="M642" s="7" t="s">
        <v>47</v>
      </c>
      <c r="N642" s="8" t="s">
        <v>40</v>
      </c>
      <c r="O642" s="4" t="str">
        <f>HLOOKUP(Table2[[#This Row],[Product]],lookUp!$A$20:$K$21,2,0)</f>
        <v>Formal Wear</v>
      </c>
      <c r="P642" s="8" t="str">
        <f>_xlfn.XLOOKUP(Table2[[#This Row],[Product]],Table4[Product],Table4[Category])</f>
        <v>Formal Wear</v>
      </c>
      <c r="Q642" s="6" t="s">
        <v>1334</v>
      </c>
      <c r="R642" s="32" t="str">
        <f>LEFT(Table2[[#This Row],[Full Name2]], 3)</f>
        <v>Tam</v>
      </c>
      <c r="S642" s="7" t="str">
        <f>RIGHT(Table2[[#This Row],[Full Name2]],3)</f>
        <v>son</v>
      </c>
      <c r="T642" s="7" t="str">
        <f>MID(Table2[[#This Row],[Full Name2]],3,3)</f>
        <v>mmy</v>
      </c>
      <c r="U642" s="7" t="str">
        <f>CONCATENATE(Table2[[#This Row],[Full Name2]]," - ",Table2[[#This Row],[Department]])</f>
        <v>Tammy Jackson - Women</v>
      </c>
      <c r="V642" s="7" t="str">
        <f>_xlfn.TEXTJOIN(",",TRUE,Table2[[#This Row],[LEFT]],Table2[[#This Row],[MID]],Table2[[#This Row],[RIGHT]])</f>
        <v>Tam,mmy,son</v>
      </c>
      <c r="W642" s="7" t="str">
        <f>UPPER(Table2[[#This Row],[MID]])</f>
        <v>MMY</v>
      </c>
      <c r="X642" s="7" t="str">
        <f>LOWER(Table2[[#This Row],[Full Name2]])</f>
        <v>tammy jackson</v>
      </c>
      <c r="Y642" s="7" t="str">
        <f>PROPER(Table2[[#This Row],[LOWER]])</f>
        <v>Tammy Jackson</v>
      </c>
      <c r="Z642" s="7" t="str">
        <f>TRIM(Table2[[#This Row],[City]])</f>
        <v>Cairo</v>
      </c>
      <c r="AA642" s="8">
        <f>LEN(Table2[[#This Row],[PROPER]])</f>
        <v>13</v>
      </c>
      <c r="AB642" s="5">
        <f t="shared" ca="1" si="27"/>
        <v>45776</v>
      </c>
      <c r="AC642" s="5">
        <f t="shared" si="28"/>
        <v>45438</v>
      </c>
      <c r="AD642" s="25">
        <f t="shared" ca="1" si="29"/>
        <v>45776.278505671296</v>
      </c>
      <c r="AE642" s="26">
        <f>EOMONTH(Table2[[#This Row],[Date]],1)</f>
        <v>45473</v>
      </c>
      <c r="AF642" s="11">
        <f>DATEDIF(Table2[[#This Row],[Date]],Table2[[#This Row],[EOMONTH]], "d")</f>
        <v>35</v>
      </c>
      <c r="AH642">
        <v>26</v>
      </c>
      <c r="AI642">
        <v>5</v>
      </c>
      <c r="AJ642">
        <v>2024</v>
      </c>
    </row>
    <row r="643" spans="1:36" ht="33.75" customHeight="1" x14ac:dyDescent="0.3">
      <c r="A643" s="17" t="s">
        <v>1335</v>
      </c>
      <c r="B643" s="26">
        <v>45662</v>
      </c>
      <c r="C643" s="5" t="s">
        <v>1</v>
      </c>
      <c r="D643" s="6" t="s">
        <v>1336</v>
      </c>
      <c r="E643" s="7">
        <v>58</v>
      </c>
      <c r="F643" s="7" t="s">
        <v>43</v>
      </c>
      <c r="G643" s="7" t="s">
        <v>81</v>
      </c>
      <c r="H643" s="7" t="s">
        <v>31</v>
      </c>
      <c r="I643" s="7" t="str">
        <f>VLOOKUP(Table2[[#This Row],[Product]],Table4[#All],2,0)</f>
        <v>Winter Wear</v>
      </c>
      <c r="J643" s="7">
        <v>1</v>
      </c>
      <c r="K643" s="7">
        <v>331</v>
      </c>
      <c r="L643" s="7">
        <v>0.2</v>
      </c>
      <c r="M643" s="7" t="s">
        <v>47</v>
      </c>
      <c r="N643" s="8" t="s">
        <v>34</v>
      </c>
      <c r="O643" s="4" t="str">
        <f>HLOOKUP(Table2[[#This Row],[Product]],lookUp!$A$20:$K$21,2,0)</f>
        <v>Winter Wear</v>
      </c>
      <c r="P643" s="8" t="str">
        <f>_xlfn.XLOOKUP(Table2[[#This Row],[Product]],Table4[Product],Table4[Category])</f>
        <v>Winter Wear</v>
      </c>
      <c r="Q643" s="6" t="s">
        <v>1336</v>
      </c>
      <c r="R643" s="32" t="str">
        <f>LEFT(Table2[[#This Row],[Full Name2]], 3)</f>
        <v>Jea</v>
      </c>
      <c r="S643" s="7" t="str">
        <f>RIGHT(Table2[[#This Row],[Full Name2]],3)</f>
        <v>all</v>
      </c>
      <c r="T643" s="7" t="str">
        <f>MID(Table2[[#This Row],[Full Name2]],3,3)</f>
        <v xml:space="preserve">an </v>
      </c>
      <c r="U643" s="7" t="str">
        <f>CONCATENATE(Table2[[#This Row],[Full Name2]]," - ",Table2[[#This Row],[Department]])</f>
        <v>Jean Mccall - Men</v>
      </c>
      <c r="V643" s="7" t="str">
        <f>_xlfn.TEXTJOIN(",",TRUE,Table2[[#This Row],[LEFT]],Table2[[#This Row],[MID]],Table2[[#This Row],[RIGHT]])</f>
        <v>Jea,an ,all</v>
      </c>
      <c r="W643" s="7" t="str">
        <f>UPPER(Table2[[#This Row],[MID]])</f>
        <v xml:space="preserve">AN </v>
      </c>
      <c r="X643" s="7" t="str">
        <f>LOWER(Table2[[#This Row],[Full Name2]])</f>
        <v>jean mccall</v>
      </c>
      <c r="Y643" s="7" t="str">
        <f>PROPER(Table2[[#This Row],[LOWER]])</f>
        <v>Jean Mccall</v>
      </c>
      <c r="Z643" s="7" t="str">
        <f>TRIM(Table2[[#This Row],[City]])</f>
        <v>Asyut</v>
      </c>
      <c r="AA643" s="8">
        <f>LEN(Table2[[#This Row],[PROPER]])</f>
        <v>11</v>
      </c>
      <c r="AB643" s="5">
        <f t="shared" ref="AB643:AB706" ca="1" si="30">TODAY()</f>
        <v>45776</v>
      </c>
      <c r="AC643" s="5">
        <f t="shared" ref="AC643:AC706" si="31">DATE(AJ643,AI643,AH643)</f>
        <v>45662</v>
      </c>
      <c r="AD643" s="25">
        <f t="shared" ref="AD643:AD706" ca="1" si="32">NOW()</f>
        <v>45776.278505671296</v>
      </c>
      <c r="AE643" s="26">
        <f>EOMONTH(Table2[[#This Row],[Date]],1)</f>
        <v>45716</v>
      </c>
      <c r="AF643" s="11">
        <f>DATEDIF(Table2[[#This Row],[Date]],Table2[[#This Row],[EOMONTH]], "d")</f>
        <v>54</v>
      </c>
      <c r="AH643">
        <v>5</v>
      </c>
      <c r="AI643">
        <v>1</v>
      </c>
      <c r="AJ643">
        <v>2025</v>
      </c>
    </row>
    <row r="644" spans="1:36" ht="33.75" customHeight="1" x14ac:dyDescent="0.3">
      <c r="A644" s="17" t="s">
        <v>1337</v>
      </c>
      <c r="B644" s="26">
        <v>45561</v>
      </c>
      <c r="C644" s="5" t="s">
        <v>6</v>
      </c>
      <c r="D644" s="6" t="s">
        <v>1338</v>
      </c>
      <c r="E644" s="7">
        <v>56</v>
      </c>
      <c r="F644" s="7" t="s">
        <v>43</v>
      </c>
      <c r="G644" s="7" t="s">
        <v>73</v>
      </c>
      <c r="H644" s="7" t="s">
        <v>45</v>
      </c>
      <c r="I644" s="7" t="str">
        <f>VLOOKUP(Table2[[#This Row],[Product]],Table4[#All],2,0)</f>
        <v>Sportswear</v>
      </c>
      <c r="J644" s="7">
        <v>4</v>
      </c>
      <c r="K644" s="7">
        <v>877</v>
      </c>
      <c r="L644" s="7">
        <v>0.1</v>
      </c>
      <c r="M644" s="7" t="s">
        <v>33</v>
      </c>
      <c r="N644" s="8" t="s">
        <v>40</v>
      </c>
      <c r="O644" s="4" t="str">
        <f>HLOOKUP(Table2[[#This Row],[Product]],lookUp!$A$20:$K$21,2,0)</f>
        <v>Sportswear</v>
      </c>
      <c r="P644" s="8" t="str">
        <f>_xlfn.XLOOKUP(Table2[[#This Row],[Product]],Table4[Product],Table4[Category])</f>
        <v>Sportswear</v>
      </c>
      <c r="Q644" s="6" t="s">
        <v>1338</v>
      </c>
      <c r="R644" s="32" t="str">
        <f>LEFT(Table2[[#This Row],[Full Name2]], 3)</f>
        <v>Mic</v>
      </c>
      <c r="S644" s="7" t="str">
        <f>RIGHT(Table2[[#This Row],[Full Name2]],3)</f>
        <v>son</v>
      </c>
      <c r="T644" s="7" t="str">
        <f>MID(Table2[[#This Row],[Full Name2]],3,3)</f>
        <v>cha</v>
      </c>
      <c r="U644" s="7" t="str">
        <f>CONCATENATE(Table2[[#This Row],[Full Name2]]," - ",Table2[[#This Row],[Department]])</f>
        <v>Michael Wilson - Women</v>
      </c>
      <c r="V644" s="7" t="str">
        <f>_xlfn.TEXTJOIN(",",TRUE,Table2[[#This Row],[LEFT]],Table2[[#This Row],[MID]],Table2[[#This Row],[RIGHT]])</f>
        <v>Mic,cha,son</v>
      </c>
      <c r="W644" s="7" t="str">
        <f>UPPER(Table2[[#This Row],[MID]])</f>
        <v>CHA</v>
      </c>
      <c r="X644" s="7" t="str">
        <f>LOWER(Table2[[#This Row],[Full Name2]])</f>
        <v>michael wilson</v>
      </c>
      <c r="Y644" s="7" t="str">
        <f>PROPER(Table2[[#This Row],[LOWER]])</f>
        <v>Michael Wilson</v>
      </c>
      <c r="Z644" s="7" t="str">
        <f>TRIM(Table2[[#This Row],[City]])</f>
        <v>Tanta</v>
      </c>
      <c r="AA644" s="8">
        <f>LEN(Table2[[#This Row],[PROPER]])</f>
        <v>14</v>
      </c>
      <c r="AB644" s="5">
        <f t="shared" ca="1" si="30"/>
        <v>45776</v>
      </c>
      <c r="AC644" s="5">
        <f t="shared" si="31"/>
        <v>45561</v>
      </c>
      <c r="AD644" s="25">
        <f t="shared" ca="1" si="32"/>
        <v>45776.278505671296</v>
      </c>
      <c r="AE644" s="26">
        <f>EOMONTH(Table2[[#This Row],[Date]],1)</f>
        <v>45596</v>
      </c>
      <c r="AF644" s="11">
        <f>DATEDIF(Table2[[#This Row],[Date]],Table2[[#This Row],[EOMONTH]], "d")</f>
        <v>35</v>
      </c>
      <c r="AH644">
        <v>26</v>
      </c>
      <c r="AI644">
        <v>9</v>
      </c>
      <c r="AJ644">
        <v>2024</v>
      </c>
    </row>
    <row r="645" spans="1:36" ht="33.75" customHeight="1" x14ac:dyDescent="0.3">
      <c r="A645" s="17" t="s">
        <v>1339</v>
      </c>
      <c r="B645" s="26">
        <v>45471</v>
      </c>
      <c r="C645" s="5" t="s">
        <v>0</v>
      </c>
      <c r="D645" s="6" t="s">
        <v>1340</v>
      </c>
      <c r="E645" s="7">
        <v>57</v>
      </c>
      <c r="F645" s="7" t="s">
        <v>29</v>
      </c>
      <c r="G645" s="7" t="s">
        <v>60</v>
      </c>
      <c r="H645" s="7" t="s">
        <v>55</v>
      </c>
      <c r="I645" s="7" t="str">
        <f>VLOOKUP(Table2[[#This Row],[Product]],Table4[#All],2,0)</f>
        <v>Summer Wear</v>
      </c>
      <c r="J645" s="7">
        <v>4</v>
      </c>
      <c r="K645" s="7">
        <v>1015</v>
      </c>
      <c r="L645" s="7">
        <v>0</v>
      </c>
      <c r="M645" s="7" t="s">
        <v>47</v>
      </c>
      <c r="N645" s="8" t="s">
        <v>40</v>
      </c>
      <c r="O645" s="4" t="str">
        <f>HLOOKUP(Table2[[#This Row],[Product]],lookUp!$A$20:$K$21,2,0)</f>
        <v>Summer Wear</v>
      </c>
      <c r="P645" s="8" t="str">
        <f>_xlfn.XLOOKUP(Table2[[#This Row],[Product]],Table4[Product],Table4[Category])</f>
        <v>Summer Wear</v>
      </c>
      <c r="Q645" s="6" t="s">
        <v>1340</v>
      </c>
      <c r="R645" s="32" t="str">
        <f>LEFT(Table2[[#This Row],[Full Name2]], 3)</f>
        <v>San</v>
      </c>
      <c r="S645" s="7" t="str">
        <f>RIGHT(Table2[[#This Row],[Full Name2]],3)</f>
        <v>den</v>
      </c>
      <c r="T645" s="7" t="str">
        <f>MID(Table2[[#This Row],[Full Name2]],3,3)</f>
        <v>ndr</v>
      </c>
      <c r="U645" s="7" t="str">
        <f>CONCATENATE(Table2[[#This Row],[Full Name2]]," - ",Table2[[#This Row],[Department]])</f>
        <v>Sandra Holden - Women</v>
      </c>
      <c r="V645" s="7" t="str">
        <f>_xlfn.TEXTJOIN(",",TRUE,Table2[[#This Row],[LEFT]],Table2[[#This Row],[MID]],Table2[[#This Row],[RIGHT]])</f>
        <v>San,ndr,den</v>
      </c>
      <c r="W645" s="7" t="str">
        <f>UPPER(Table2[[#This Row],[MID]])</f>
        <v>NDR</v>
      </c>
      <c r="X645" s="7" t="str">
        <f>LOWER(Table2[[#This Row],[Full Name2]])</f>
        <v>sandra holden</v>
      </c>
      <c r="Y645" s="7" t="str">
        <f>PROPER(Table2[[#This Row],[LOWER]])</f>
        <v>Sandra Holden</v>
      </c>
      <c r="Z645" s="7" t="str">
        <f>TRIM(Table2[[#This Row],[City]])</f>
        <v>Port Said</v>
      </c>
      <c r="AA645" s="8">
        <f>LEN(Table2[[#This Row],[PROPER]])</f>
        <v>13</v>
      </c>
      <c r="AB645" s="5">
        <f t="shared" ca="1" si="30"/>
        <v>45776</v>
      </c>
      <c r="AC645" s="5">
        <f t="shared" si="31"/>
        <v>45471</v>
      </c>
      <c r="AD645" s="25">
        <f t="shared" ca="1" si="32"/>
        <v>45776.278505671296</v>
      </c>
      <c r="AE645" s="26">
        <f>EOMONTH(Table2[[#This Row],[Date]],1)</f>
        <v>45504</v>
      </c>
      <c r="AF645" s="11">
        <f>DATEDIF(Table2[[#This Row],[Date]],Table2[[#This Row],[EOMONTH]], "d")</f>
        <v>33</v>
      </c>
      <c r="AH645">
        <v>28</v>
      </c>
      <c r="AI645">
        <v>6</v>
      </c>
      <c r="AJ645">
        <v>2024</v>
      </c>
    </row>
    <row r="646" spans="1:36" ht="33.75" customHeight="1" x14ac:dyDescent="0.3">
      <c r="A646" s="17" t="s">
        <v>1341</v>
      </c>
      <c r="B646" s="26">
        <v>45650</v>
      </c>
      <c r="C646" s="5" t="s">
        <v>2</v>
      </c>
      <c r="D646" s="6" t="s">
        <v>1342</v>
      </c>
      <c r="E646" s="7">
        <v>21</v>
      </c>
      <c r="F646" s="7" t="s">
        <v>43</v>
      </c>
      <c r="G646" s="7" t="s">
        <v>37</v>
      </c>
      <c r="H646" s="7" t="s">
        <v>74</v>
      </c>
      <c r="I646" s="7" t="str">
        <f>VLOOKUP(Table2[[#This Row],[Product]],Table4[#All],2,0)</f>
        <v>Formal Wear</v>
      </c>
      <c r="J646" s="7">
        <v>3</v>
      </c>
      <c r="K646" s="7">
        <v>620</v>
      </c>
      <c r="L646" s="7">
        <v>0.2</v>
      </c>
      <c r="M646" s="7" t="s">
        <v>47</v>
      </c>
      <c r="N646" s="8" t="s">
        <v>34</v>
      </c>
      <c r="O646" s="4" t="str">
        <f>HLOOKUP(Table2[[#This Row],[Product]],lookUp!$A$20:$K$21,2,0)</f>
        <v>Formal Wear</v>
      </c>
      <c r="P646" s="8" t="str">
        <f>_xlfn.XLOOKUP(Table2[[#This Row],[Product]],Table4[Product],Table4[Category])</f>
        <v>Formal Wear</v>
      </c>
      <c r="Q646" s="6" t="s">
        <v>1342</v>
      </c>
      <c r="R646" s="32" t="str">
        <f>LEFT(Table2[[#This Row],[Full Name2]], 3)</f>
        <v>Cou</v>
      </c>
      <c r="S646" s="7" t="str">
        <f>RIGHT(Table2[[#This Row],[Full Name2]],3)</f>
        <v>mes</v>
      </c>
      <c r="T646" s="7" t="str">
        <f>MID(Table2[[#This Row],[Full Name2]],3,3)</f>
        <v>urt</v>
      </c>
      <c r="U646" s="7" t="str">
        <f>CONCATENATE(Table2[[#This Row],[Full Name2]]," - ",Table2[[#This Row],[Department]])</f>
        <v>Courtney James - Men</v>
      </c>
      <c r="V646" s="7" t="str">
        <f>_xlfn.TEXTJOIN(",",TRUE,Table2[[#This Row],[LEFT]],Table2[[#This Row],[MID]],Table2[[#This Row],[RIGHT]])</f>
        <v>Cou,urt,mes</v>
      </c>
      <c r="W646" s="7" t="str">
        <f>UPPER(Table2[[#This Row],[MID]])</f>
        <v>URT</v>
      </c>
      <c r="X646" s="7" t="str">
        <f>LOWER(Table2[[#This Row],[Full Name2]])</f>
        <v>courtney james</v>
      </c>
      <c r="Y646" s="7" t="str">
        <f>PROPER(Table2[[#This Row],[LOWER]])</f>
        <v>Courtney James</v>
      </c>
      <c r="Z646" s="7" t="str">
        <f>TRIM(Table2[[#This Row],[City]])</f>
        <v>Hurghada</v>
      </c>
      <c r="AA646" s="8">
        <f>LEN(Table2[[#This Row],[PROPER]])</f>
        <v>14</v>
      </c>
      <c r="AB646" s="5">
        <f t="shared" ca="1" si="30"/>
        <v>45776</v>
      </c>
      <c r="AC646" s="5">
        <f t="shared" si="31"/>
        <v>45650</v>
      </c>
      <c r="AD646" s="25">
        <f t="shared" ca="1" si="32"/>
        <v>45776.278505671296</v>
      </c>
      <c r="AE646" s="26">
        <f>EOMONTH(Table2[[#This Row],[Date]],1)</f>
        <v>45688</v>
      </c>
      <c r="AF646" s="11">
        <f>DATEDIF(Table2[[#This Row],[Date]],Table2[[#This Row],[EOMONTH]], "d")</f>
        <v>38</v>
      </c>
      <c r="AH646">
        <v>24</v>
      </c>
      <c r="AI646">
        <v>12</v>
      </c>
      <c r="AJ646">
        <v>2024</v>
      </c>
    </row>
    <row r="647" spans="1:36" ht="33.75" customHeight="1" x14ac:dyDescent="0.3">
      <c r="A647" s="17" t="s">
        <v>1343</v>
      </c>
      <c r="B647" s="26">
        <v>45533</v>
      </c>
      <c r="C647" s="5" t="s">
        <v>6</v>
      </c>
      <c r="D647" s="6" t="s">
        <v>1344</v>
      </c>
      <c r="E647" s="7">
        <v>28</v>
      </c>
      <c r="F647" s="7" t="s">
        <v>43</v>
      </c>
      <c r="G647" s="7" t="s">
        <v>70</v>
      </c>
      <c r="H647" s="7" t="s">
        <v>55</v>
      </c>
      <c r="I647" s="7" t="str">
        <f>VLOOKUP(Table2[[#This Row],[Product]],Table4[#All],2,0)</f>
        <v>Summer Wear</v>
      </c>
      <c r="J647" s="7">
        <v>1</v>
      </c>
      <c r="K647" s="7">
        <v>1137</v>
      </c>
      <c r="L647" s="7">
        <v>0.15</v>
      </c>
      <c r="M647" s="7" t="s">
        <v>57</v>
      </c>
      <c r="N647" s="8" t="s">
        <v>34</v>
      </c>
      <c r="O647" s="4" t="str">
        <f>HLOOKUP(Table2[[#This Row],[Product]],lookUp!$A$20:$K$21,2,0)</f>
        <v>Summer Wear</v>
      </c>
      <c r="P647" s="8" t="str">
        <f>_xlfn.XLOOKUP(Table2[[#This Row],[Product]],Table4[Product],Table4[Category])</f>
        <v>Summer Wear</v>
      </c>
      <c r="Q647" s="6" t="s">
        <v>1344</v>
      </c>
      <c r="R647" s="32" t="str">
        <f>LEFT(Table2[[#This Row],[Full Name2]], 3)</f>
        <v>Mic</v>
      </c>
      <c r="S647" s="7" t="str">
        <f>RIGHT(Table2[[#This Row],[Full Name2]],3)</f>
        <v>Gay</v>
      </c>
      <c r="T647" s="7" t="str">
        <f>MID(Table2[[#This Row],[Full Name2]],3,3)</f>
        <v>che</v>
      </c>
      <c r="U647" s="7" t="str">
        <f>CONCATENATE(Table2[[#This Row],[Full Name2]]," - ",Table2[[#This Row],[Department]])</f>
        <v>Michelle Gay - Men</v>
      </c>
      <c r="V647" s="7" t="str">
        <f>_xlfn.TEXTJOIN(",",TRUE,Table2[[#This Row],[LEFT]],Table2[[#This Row],[MID]],Table2[[#This Row],[RIGHT]])</f>
        <v>Mic,che,Gay</v>
      </c>
      <c r="W647" s="7" t="str">
        <f>UPPER(Table2[[#This Row],[MID]])</f>
        <v>CHE</v>
      </c>
      <c r="X647" s="7" t="str">
        <f>LOWER(Table2[[#This Row],[Full Name2]])</f>
        <v>michelle gay</v>
      </c>
      <c r="Y647" s="7" t="str">
        <f>PROPER(Table2[[#This Row],[LOWER]])</f>
        <v>Michelle Gay</v>
      </c>
      <c r="Z647" s="7" t="str">
        <f>TRIM(Table2[[#This Row],[City]])</f>
        <v>Luxor</v>
      </c>
      <c r="AA647" s="8">
        <f>LEN(Table2[[#This Row],[PROPER]])</f>
        <v>12</v>
      </c>
      <c r="AB647" s="5">
        <f t="shared" ca="1" si="30"/>
        <v>45776</v>
      </c>
      <c r="AC647" s="5">
        <f t="shared" si="31"/>
        <v>45533</v>
      </c>
      <c r="AD647" s="25">
        <f t="shared" ca="1" si="32"/>
        <v>45776.278505671296</v>
      </c>
      <c r="AE647" s="26">
        <f>EOMONTH(Table2[[#This Row],[Date]],1)</f>
        <v>45565</v>
      </c>
      <c r="AF647" s="11">
        <f>DATEDIF(Table2[[#This Row],[Date]],Table2[[#This Row],[EOMONTH]], "d")</f>
        <v>32</v>
      </c>
      <c r="AH647">
        <v>29</v>
      </c>
      <c r="AI647">
        <v>8</v>
      </c>
      <c r="AJ647">
        <v>2024</v>
      </c>
    </row>
    <row r="648" spans="1:36" ht="33.75" customHeight="1" x14ac:dyDescent="0.3">
      <c r="A648" s="17" t="s">
        <v>1345</v>
      </c>
      <c r="B648" s="26">
        <v>45718</v>
      </c>
      <c r="C648" s="5" t="s">
        <v>1</v>
      </c>
      <c r="D648" s="6" t="s">
        <v>1346</v>
      </c>
      <c r="E648" s="7">
        <v>53</v>
      </c>
      <c r="F648" s="7" t="s">
        <v>43</v>
      </c>
      <c r="G648" s="7" t="s">
        <v>60</v>
      </c>
      <c r="H648" s="7" t="s">
        <v>55</v>
      </c>
      <c r="I648" s="7" t="str">
        <f>VLOOKUP(Table2[[#This Row],[Product]],Table4[#All],2,0)</f>
        <v>Summer Wear</v>
      </c>
      <c r="J648" s="7">
        <v>4</v>
      </c>
      <c r="K648" s="7">
        <v>935</v>
      </c>
      <c r="L648" s="7">
        <v>0.15</v>
      </c>
      <c r="M648" s="7" t="s">
        <v>33</v>
      </c>
      <c r="N648" s="8" t="s">
        <v>48</v>
      </c>
      <c r="O648" s="4" t="str">
        <f>HLOOKUP(Table2[[#This Row],[Product]],lookUp!$A$20:$K$21,2,0)</f>
        <v>Summer Wear</v>
      </c>
      <c r="P648" s="8" t="str">
        <f>_xlfn.XLOOKUP(Table2[[#This Row],[Product]],Table4[Product],Table4[Category])</f>
        <v>Summer Wear</v>
      </c>
      <c r="Q648" s="6" t="s">
        <v>1346</v>
      </c>
      <c r="R648" s="32" t="str">
        <f>LEFT(Table2[[#This Row],[Full Name2]], 3)</f>
        <v>Gin</v>
      </c>
      <c r="S648" s="7" t="str">
        <f>RIGHT(Table2[[#This Row],[Full Name2]],3)</f>
        <v>Lee</v>
      </c>
      <c r="T648" s="7" t="str">
        <f>MID(Table2[[#This Row],[Full Name2]],3,3)</f>
        <v xml:space="preserve">na </v>
      </c>
      <c r="U648" s="7" t="str">
        <f>CONCATENATE(Table2[[#This Row],[Full Name2]]," - ",Table2[[#This Row],[Department]])</f>
        <v>Gina Lee - Kids</v>
      </c>
      <c r="V648" s="7" t="str">
        <f>_xlfn.TEXTJOIN(",",TRUE,Table2[[#This Row],[LEFT]],Table2[[#This Row],[MID]],Table2[[#This Row],[RIGHT]])</f>
        <v>Gin,na ,Lee</v>
      </c>
      <c r="W648" s="7" t="str">
        <f>UPPER(Table2[[#This Row],[MID]])</f>
        <v xml:space="preserve">NA </v>
      </c>
      <c r="X648" s="7" t="str">
        <f>LOWER(Table2[[#This Row],[Full Name2]])</f>
        <v>gina lee</v>
      </c>
      <c r="Y648" s="7" t="str">
        <f>PROPER(Table2[[#This Row],[LOWER]])</f>
        <v>Gina Lee</v>
      </c>
      <c r="Z648" s="7" t="str">
        <f>TRIM(Table2[[#This Row],[City]])</f>
        <v>Port Said</v>
      </c>
      <c r="AA648" s="8">
        <f>LEN(Table2[[#This Row],[PROPER]])</f>
        <v>8</v>
      </c>
      <c r="AB648" s="5">
        <f t="shared" ca="1" si="30"/>
        <v>45776</v>
      </c>
      <c r="AC648" s="5">
        <f t="shared" si="31"/>
        <v>45718</v>
      </c>
      <c r="AD648" s="25">
        <f t="shared" ca="1" si="32"/>
        <v>45776.278505671296</v>
      </c>
      <c r="AE648" s="26">
        <f>EOMONTH(Table2[[#This Row],[Date]],1)</f>
        <v>45777</v>
      </c>
      <c r="AF648" s="11">
        <f>DATEDIF(Table2[[#This Row],[Date]],Table2[[#This Row],[EOMONTH]], "d")</f>
        <v>59</v>
      </c>
      <c r="AH648">
        <v>2</v>
      </c>
      <c r="AI648">
        <v>3</v>
      </c>
      <c r="AJ648">
        <v>2025</v>
      </c>
    </row>
    <row r="649" spans="1:36" ht="33.75" customHeight="1" x14ac:dyDescent="0.3">
      <c r="A649" s="17" t="s">
        <v>1347</v>
      </c>
      <c r="B649" s="26">
        <v>45427</v>
      </c>
      <c r="C649" s="5" t="s">
        <v>3</v>
      </c>
      <c r="D649" s="6" t="s">
        <v>1348</v>
      </c>
      <c r="E649" s="7">
        <v>26</v>
      </c>
      <c r="F649" s="7" t="s">
        <v>29</v>
      </c>
      <c r="G649" s="7" t="s">
        <v>103</v>
      </c>
      <c r="H649" s="7" t="s">
        <v>74</v>
      </c>
      <c r="I649" s="7" t="str">
        <f>VLOOKUP(Table2[[#This Row],[Product]],Table4[#All],2,0)</f>
        <v>Formal Wear</v>
      </c>
      <c r="J649" s="7">
        <v>2</v>
      </c>
      <c r="K649" s="7">
        <v>1200</v>
      </c>
      <c r="L649" s="7">
        <v>0</v>
      </c>
      <c r="M649" s="7" t="s">
        <v>47</v>
      </c>
      <c r="N649" s="8" t="s">
        <v>48</v>
      </c>
      <c r="O649" s="4" t="str">
        <f>HLOOKUP(Table2[[#This Row],[Product]],lookUp!$A$20:$K$21,2,0)</f>
        <v>Formal Wear</v>
      </c>
      <c r="P649" s="8" t="str">
        <f>_xlfn.XLOOKUP(Table2[[#This Row],[Product]],Table4[Product],Table4[Category])</f>
        <v>Formal Wear</v>
      </c>
      <c r="Q649" s="6" t="s">
        <v>1348</v>
      </c>
      <c r="R649" s="32" t="str">
        <f>LEFT(Table2[[#This Row],[Full Name2]], 3)</f>
        <v>Mar</v>
      </c>
      <c r="S649" s="7" t="str">
        <f>RIGHT(Table2[[#This Row],[Full Name2]],3)</f>
        <v>son</v>
      </c>
      <c r="T649" s="7" t="str">
        <f>MID(Table2[[#This Row],[Full Name2]],3,3)</f>
        <v xml:space="preserve">rk </v>
      </c>
      <c r="U649" s="7" t="str">
        <f>CONCATENATE(Table2[[#This Row],[Full Name2]]," - ",Table2[[#This Row],[Department]])</f>
        <v>Mark Wilson - Kids</v>
      </c>
      <c r="V649" s="7" t="str">
        <f>_xlfn.TEXTJOIN(",",TRUE,Table2[[#This Row],[LEFT]],Table2[[#This Row],[MID]],Table2[[#This Row],[RIGHT]])</f>
        <v>Mar,rk ,son</v>
      </c>
      <c r="W649" s="7" t="str">
        <f>UPPER(Table2[[#This Row],[MID]])</f>
        <v xml:space="preserve">RK </v>
      </c>
      <c r="X649" s="7" t="str">
        <f>LOWER(Table2[[#This Row],[Full Name2]])</f>
        <v>mark wilson</v>
      </c>
      <c r="Y649" s="7" t="str">
        <f>PROPER(Table2[[#This Row],[LOWER]])</f>
        <v>Mark Wilson</v>
      </c>
      <c r="Z649" s="7" t="str">
        <f>TRIM(Table2[[#This Row],[City]])</f>
        <v>Sharm El-Sheikh</v>
      </c>
      <c r="AA649" s="8">
        <f>LEN(Table2[[#This Row],[PROPER]])</f>
        <v>11</v>
      </c>
      <c r="AB649" s="5">
        <f t="shared" ca="1" si="30"/>
        <v>45776</v>
      </c>
      <c r="AC649" s="5">
        <f t="shared" si="31"/>
        <v>45427</v>
      </c>
      <c r="AD649" s="25">
        <f t="shared" ca="1" si="32"/>
        <v>45776.278505671296</v>
      </c>
      <c r="AE649" s="26">
        <f>EOMONTH(Table2[[#This Row],[Date]],1)</f>
        <v>45473</v>
      </c>
      <c r="AF649" s="11">
        <f>DATEDIF(Table2[[#This Row],[Date]],Table2[[#This Row],[EOMONTH]], "d")</f>
        <v>46</v>
      </c>
      <c r="AH649">
        <v>15</v>
      </c>
      <c r="AI649">
        <v>5</v>
      </c>
      <c r="AJ649">
        <v>2024</v>
      </c>
    </row>
    <row r="650" spans="1:36" ht="33.75" customHeight="1" x14ac:dyDescent="0.3">
      <c r="A650" s="17" t="s">
        <v>1349</v>
      </c>
      <c r="B650" s="26">
        <v>45356</v>
      </c>
      <c r="C650" s="5" t="s">
        <v>2</v>
      </c>
      <c r="D650" s="6" t="s">
        <v>1350</v>
      </c>
      <c r="E650" s="7">
        <v>52</v>
      </c>
      <c r="F650" s="7" t="s">
        <v>29</v>
      </c>
      <c r="G650" s="7" t="s">
        <v>64</v>
      </c>
      <c r="H650" s="7" t="s">
        <v>55</v>
      </c>
      <c r="I650" s="7" t="str">
        <f>VLOOKUP(Table2[[#This Row],[Product]],Table4[#All],2,0)</f>
        <v>Summer Wear</v>
      </c>
      <c r="J650" s="7">
        <v>5</v>
      </c>
      <c r="K650" s="7">
        <v>433</v>
      </c>
      <c r="L650" s="7">
        <v>0.1</v>
      </c>
      <c r="M650" s="7" t="s">
        <v>47</v>
      </c>
      <c r="N650" s="8" t="s">
        <v>40</v>
      </c>
      <c r="O650" s="4" t="str">
        <f>HLOOKUP(Table2[[#This Row],[Product]],lookUp!$A$20:$K$21,2,0)</f>
        <v>Summer Wear</v>
      </c>
      <c r="P650" s="8" t="str">
        <f>_xlfn.XLOOKUP(Table2[[#This Row],[Product]],Table4[Product],Table4[Category])</f>
        <v>Summer Wear</v>
      </c>
      <c r="Q650" s="6" t="s">
        <v>1350</v>
      </c>
      <c r="R650" s="32" t="str">
        <f>LEFT(Table2[[#This Row],[Full Name2]], 3)</f>
        <v>Tri</v>
      </c>
      <c r="S650" s="7" t="str">
        <f>RIGHT(Table2[[#This Row],[Full Name2]],3)</f>
        <v>all</v>
      </c>
      <c r="T650" s="7" t="str">
        <f>MID(Table2[[#This Row],[Full Name2]],3,3)</f>
        <v>ici</v>
      </c>
      <c r="U650" s="7" t="str">
        <f>CONCATENATE(Table2[[#This Row],[Full Name2]]," - ",Table2[[#This Row],[Department]])</f>
        <v>Tricia Randall - Women</v>
      </c>
      <c r="V650" s="7" t="str">
        <f>_xlfn.TEXTJOIN(",",TRUE,Table2[[#This Row],[LEFT]],Table2[[#This Row],[MID]],Table2[[#This Row],[RIGHT]])</f>
        <v>Tri,ici,all</v>
      </c>
      <c r="W650" s="7" t="str">
        <f>UPPER(Table2[[#This Row],[MID]])</f>
        <v>ICI</v>
      </c>
      <c r="X650" s="7" t="str">
        <f>LOWER(Table2[[#This Row],[Full Name2]])</f>
        <v>tricia randall</v>
      </c>
      <c r="Y650" s="7" t="str">
        <f>PROPER(Table2[[#This Row],[LOWER]])</f>
        <v>Tricia Randall</v>
      </c>
      <c r="Z650" s="7" t="str">
        <f>TRIM(Table2[[#This Row],[City]])</f>
        <v>Cairo</v>
      </c>
      <c r="AA650" s="8">
        <f>LEN(Table2[[#This Row],[PROPER]])</f>
        <v>14</v>
      </c>
      <c r="AB650" s="5">
        <f t="shared" ca="1" si="30"/>
        <v>45776</v>
      </c>
      <c r="AC650" s="5">
        <f t="shared" si="31"/>
        <v>45356</v>
      </c>
      <c r="AD650" s="25">
        <f t="shared" ca="1" si="32"/>
        <v>45776.278505671296</v>
      </c>
      <c r="AE650" s="26">
        <f>EOMONTH(Table2[[#This Row],[Date]],1)</f>
        <v>45412</v>
      </c>
      <c r="AF650" s="11">
        <f>DATEDIF(Table2[[#This Row],[Date]],Table2[[#This Row],[EOMONTH]], "d")</f>
        <v>56</v>
      </c>
      <c r="AH650">
        <v>5</v>
      </c>
      <c r="AI650">
        <v>3</v>
      </c>
      <c r="AJ650">
        <v>2024</v>
      </c>
    </row>
    <row r="651" spans="1:36" ht="33.75" customHeight="1" x14ac:dyDescent="0.3">
      <c r="A651" s="17" t="s">
        <v>1351</v>
      </c>
      <c r="B651" s="26">
        <v>45655</v>
      </c>
      <c r="C651" s="5" t="s">
        <v>1</v>
      </c>
      <c r="D651" s="6" t="s">
        <v>1352</v>
      </c>
      <c r="E651" s="7">
        <v>41</v>
      </c>
      <c r="F651" s="7" t="s">
        <v>43</v>
      </c>
      <c r="G651" s="7" t="s">
        <v>106</v>
      </c>
      <c r="H651" s="7" t="s">
        <v>51</v>
      </c>
      <c r="I651" s="7" t="str">
        <f>VLOOKUP(Table2[[#This Row],[Product]],Table4[#All],2,0)</f>
        <v>Formal Wear</v>
      </c>
      <c r="J651" s="7">
        <v>5</v>
      </c>
      <c r="K651" s="7">
        <v>916</v>
      </c>
      <c r="L651" s="7">
        <v>0.2</v>
      </c>
      <c r="M651" s="7" t="s">
        <v>57</v>
      </c>
      <c r="N651" s="8" t="s">
        <v>48</v>
      </c>
      <c r="O651" s="4" t="str">
        <f>HLOOKUP(Table2[[#This Row],[Product]],lookUp!$A$20:$K$21,2,0)</f>
        <v>Formal Wear</v>
      </c>
      <c r="P651" s="8" t="str">
        <f>_xlfn.XLOOKUP(Table2[[#This Row],[Product]],Table4[Product],Table4[Category])</f>
        <v>Formal Wear</v>
      </c>
      <c r="Q651" s="6" t="s">
        <v>1352</v>
      </c>
      <c r="R651" s="32" t="str">
        <f>LEFT(Table2[[#This Row],[Full Name2]], 3)</f>
        <v>Ste</v>
      </c>
      <c r="S651" s="7" t="str">
        <f>RIGHT(Table2[[#This Row],[Full Name2]],3)</f>
        <v>ell</v>
      </c>
      <c r="T651" s="7" t="str">
        <f>MID(Table2[[#This Row],[Full Name2]],3,3)</f>
        <v>eph</v>
      </c>
      <c r="U651" s="7" t="str">
        <f>CONCATENATE(Table2[[#This Row],[Full Name2]]," - ",Table2[[#This Row],[Department]])</f>
        <v>Stephen Campbell - Kids</v>
      </c>
      <c r="V651" s="7" t="str">
        <f>_xlfn.TEXTJOIN(",",TRUE,Table2[[#This Row],[LEFT]],Table2[[#This Row],[MID]],Table2[[#This Row],[RIGHT]])</f>
        <v>Ste,eph,ell</v>
      </c>
      <c r="W651" s="7" t="str">
        <f>UPPER(Table2[[#This Row],[MID]])</f>
        <v>EPH</v>
      </c>
      <c r="X651" s="7" t="str">
        <f>LOWER(Table2[[#This Row],[Full Name2]])</f>
        <v>stephen campbell</v>
      </c>
      <c r="Y651" s="7" t="str">
        <f>PROPER(Table2[[#This Row],[LOWER]])</f>
        <v>Stephen Campbell</v>
      </c>
      <c r="Z651" s="7" t="str">
        <f>TRIM(Table2[[#This Row],[City]])</f>
        <v>Giza</v>
      </c>
      <c r="AA651" s="8">
        <f>LEN(Table2[[#This Row],[PROPER]])</f>
        <v>16</v>
      </c>
      <c r="AB651" s="5">
        <f t="shared" ca="1" si="30"/>
        <v>45776</v>
      </c>
      <c r="AC651" s="5">
        <f t="shared" si="31"/>
        <v>45655</v>
      </c>
      <c r="AD651" s="25">
        <f t="shared" ca="1" si="32"/>
        <v>45776.278505671296</v>
      </c>
      <c r="AE651" s="26">
        <f>EOMONTH(Table2[[#This Row],[Date]],1)</f>
        <v>45688</v>
      </c>
      <c r="AF651" s="11">
        <f>DATEDIF(Table2[[#This Row],[Date]],Table2[[#This Row],[EOMONTH]], "d")</f>
        <v>33</v>
      </c>
      <c r="AH651">
        <v>29</v>
      </c>
      <c r="AI651">
        <v>12</v>
      </c>
      <c r="AJ651">
        <v>2024</v>
      </c>
    </row>
    <row r="652" spans="1:36" ht="33.75" customHeight="1" x14ac:dyDescent="0.3">
      <c r="A652" s="17" t="s">
        <v>1353</v>
      </c>
      <c r="B652" s="26">
        <v>45543</v>
      </c>
      <c r="C652" s="5" t="s">
        <v>1</v>
      </c>
      <c r="D652" s="6" t="s">
        <v>1354</v>
      </c>
      <c r="E652" s="7">
        <v>19</v>
      </c>
      <c r="F652" s="7" t="s">
        <v>43</v>
      </c>
      <c r="G652" s="7" t="s">
        <v>81</v>
      </c>
      <c r="H652" s="7" t="s">
        <v>51</v>
      </c>
      <c r="I652" s="7" t="str">
        <f>VLOOKUP(Table2[[#This Row],[Product]],Table4[#All],2,0)</f>
        <v>Formal Wear</v>
      </c>
      <c r="J652" s="7">
        <v>1</v>
      </c>
      <c r="K652" s="7">
        <v>808</v>
      </c>
      <c r="L652" s="7">
        <v>0</v>
      </c>
      <c r="M652" s="7" t="s">
        <v>47</v>
      </c>
      <c r="N652" s="8" t="s">
        <v>34</v>
      </c>
      <c r="O652" s="4" t="str">
        <f>HLOOKUP(Table2[[#This Row],[Product]],lookUp!$A$20:$K$21,2,0)</f>
        <v>Formal Wear</v>
      </c>
      <c r="P652" s="8" t="str">
        <f>_xlfn.XLOOKUP(Table2[[#This Row],[Product]],Table4[Product],Table4[Category])</f>
        <v>Formal Wear</v>
      </c>
      <c r="Q652" s="6" t="s">
        <v>1354</v>
      </c>
      <c r="R652" s="32" t="str">
        <f>LEFT(Table2[[#This Row],[Full Name2]], 3)</f>
        <v>Kev</v>
      </c>
      <c r="S652" s="7" t="str">
        <f>RIGHT(Table2[[#This Row],[Full Name2]],3)</f>
        <v>ker</v>
      </c>
      <c r="T652" s="7" t="str">
        <f>MID(Table2[[#This Row],[Full Name2]],3,3)</f>
        <v>vin</v>
      </c>
      <c r="U652" s="7" t="str">
        <f>CONCATENATE(Table2[[#This Row],[Full Name2]]," - ",Table2[[#This Row],[Department]])</f>
        <v>Kevin Becker - Men</v>
      </c>
      <c r="V652" s="7" t="str">
        <f>_xlfn.TEXTJOIN(",",TRUE,Table2[[#This Row],[LEFT]],Table2[[#This Row],[MID]],Table2[[#This Row],[RIGHT]])</f>
        <v>Kev,vin,ker</v>
      </c>
      <c r="W652" s="7" t="str">
        <f>UPPER(Table2[[#This Row],[MID]])</f>
        <v>VIN</v>
      </c>
      <c r="X652" s="7" t="str">
        <f>LOWER(Table2[[#This Row],[Full Name2]])</f>
        <v>kevin becker</v>
      </c>
      <c r="Y652" s="7" t="str">
        <f>PROPER(Table2[[#This Row],[LOWER]])</f>
        <v>Kevin Becker</v>
      </c>
      <c r="Z652" s="7" t="str">
        <f>TRIM(Table2[[#This Row],[City]])</f>
        <v>Asyut</v>
      </c>
      <c r="AA652" s="8">
        <f>LEN(Table2[[#This Row],[PROPER]])</f>
        <v>12</v>
      </c>
      <c r="AB652" s="5">
        <f t="shared" ca="1" si="30"/>
        <v>45776</v>
      </c>
      <c r="AC652" s="5">
        <f t="shared" si="31"/>
        <v>45543</v>
      </c>
      <c r="AD652" s="25">
        <f t="shared" ca="1" si="32"/>
        <v>45776.278505671296</v>
      </c>
      <c r="AE652" s="26">
        <f>EOMONTH(Table2[[#This Row],[Date]],1)</f>
        <v>45596</v>
      </c>
      <c r="AF652" s="11">
        <f>DATEDIF(Table2[[#This Row],[Date]],Table2[[#This Row],[EOMONTH]], "d")</f>
        <v>53</v>
      </c>
      <c r="AH652">
        <v>8</v>
      </c>
      <c r="AI652">
        <v>9</v>
      </c>
      <c r="AJ652">
        <v>2024</v>
      </c>
    </row>
    <row r="653" spans="1:36" ht="33.75" customHeight="1" x14ac:dyDescent="0.3">
      <c r="A653" s="17" t="s">
        <v>1355</v>
      </c>
      <c r="B653" s="26">
        <v>45406</v>
      </c>
      <c r="C653" s="5" t="s">
        <v>3</v>
      </c>
      <c r="D653" s="6" t="s">
        <v>1356</v>
      </c>
      <c r="E653" s="7">
        <v>20</v>
      </c>
      <c r="F653" s="7" t="s">
        <v>43</v>
      </c>
      <c r="G653" s="7" t="s">
        <v>60</v>
      </c>
      <c r="H653" s="7" t="s">
        <v>65</v>
      </c>
      <c r="I653" s="7" t="str">
        <f>VLOOKUP(Table2[[#This Row],[Product]],Table4[#All],2,0)</f>
        <v>Sportswear</v>
      </c>
      <c r="J653" s="7">
        <v>3</v>
      </c>
      <c r="K653" s="7">
        <v>587</v>
      </c>
      <c r="L653" s="7">
        <v>0.05</v>
      </c>
      <c r="M653" s="7" t="s">
        <v>47</v>
      </c>
      <c r="N653" s="8" t="s">
        <v>40</v>
      </c>
      <c r="O653" s="4" t="str">
        <f>HLOOKUP(Table2[[#This Row],[Product]],lookUp!$A$20:$K$21,2,0)</f>
        <v>Sportswear</v>
      </c>
      <c r="P653" s="8" t="str">
        <f>_xlfn.XLOOKUP(Table2[[#This Row],[Product]],Table4[Product],Table4[Category])</f>
        <v>Sportswear</v>
      </c>
      <c r="Q653" s="6" t="s">
        <v>1356</v>
      </c>
      <c r="R653" s="32" t="str">
        <f>LEFT(Table2[[#This Row],[Full Name2]], 3)</f>
        <v>Cou</v>
      </c>
      <c r="S653" s="7" t="str">
        <f>RIGHT(Table2[[#This Row],[Full Name2]],3)</f>
        <v>ton</v>
      </c>
      <c r="T653" s="7" t="str">
        <f>MID(Table2[[#This Row],[Full Name2]],3,3)</f>
        <v>urt</v>
      </c>
      <c r="U653" s="7" t="str">
        <f>CONCATENATE(Table2[[#This Row],[Full Name2]]," - ",Table2[[#This Row],[Department]])</f>
        <v>Courtney Johnston - Women</v>
      </c>
      <c r="V653" s="7" t="str">
        <f>_xlfn.TEXTJOIN(",",TRUE,Table2[[#This Row],[LEFT]],Table2[[#This Row],[MID]],Table2[[#This Row],[RIGHT]])</f>
        <v>Cou,urt,ton</v>
      </c>
      <c r="W653" s="7" t="str">
        <f>UPPER(Table2[[#This Row],[MID]])</f>
        <v>URT</v>
      </c>
      <c r="X653" s="7" t="str">
        <f>LOWER(Table2[[#This Row],[Full Name2]])</f>
        <v>courtney johnston</v>
      </c>
      <c r="Y653" s="7" t="str">
        <f>PROPER(Table2[[#This Row],[LOWER]])</f>
        <v>Courtney Johnston</v>
      </c>
      <c r="Z653" s="7" t="str">
        <f>TRIM(Table2[[#This Row],[City]])</f>
        <v>Port Said</v>
      </c>
      <c r="AA653" s="8">
        <f>LEN(Table2[[#This Row],[PROPER]])</f>
        <v>17</v>
      </c>
      <c r="AB653" s="5">
        <f t="shared" ca="1" si="30"/>
        <v>45776</v>
      </c>
      <c r="AC653" s="5">
        <f t="shared" si="31"/>
        <v>45406</v>
      </c>
      <c r="AD653" s="25">
        <f t="shared" ca="1" si="32"/>
        <v>45776.278505671296</v>
      </c>
      <c r="AE653" s="26">
        <f>EOMONTH(Table2[[#This Row],[Date]],1)</f>
        <v>45443</v>
      </c>
      <c r="AF653" s="11">
        <f>DATEDIF(Table2[[#This Row],[Date]],Table2[[#This Row],[EOMONTH]], "d")</f>
        <v>37</v>
      </c>
      <c r="AH653">
        <v>24</v>
      </c>
      <c r="AI653">
        <v>4</v>
      </c>
      <c r="AJ653">
        <v>2024</v>
      </c>
    </row>
    <row r="654" spans="1:36" ht="33.75" customHeight="1" x14ac:dyDescent="0.3">
      <c r="A654" s="17" t="s">
        <v>1357</v>
      </c>
      <c r="B654" s="26">
        <v>45471</v>
      </c>
      <c r="C654" s="5" t="s">
        <v>0</v>
      </c>
      <c r="D654" s="6" t="s">
        <v>1358</v>
      </c>
      <c r="E654" s="7">
        <v>57</v>
      </c>
      <c r="F654" s="7" t="s">
        <v>29</v>
      </c>
      <c r="G654" s="7" t="s">
        <v>73</v>
      </c>
      <c r="H654" s="7" t="s">
        <v>55</v>
      </c>
      <c r="I654" s="7" t="str">
        <f>VLOOKUP(Table2[[#This Row],[Product]],Table4[#All],2,0)</f>
        <v>Summer Wear</v>
      </c>
      <c r="J654" s="7">
        <v>1</v>
      </c>
      <c r="K654" s="7">
        <v>202</v>
      </c>
      <c r="L654" s="7">
        <v>0</v>
      </c>
      <c r="M654" s="7" t="s">
        <v>57</v>
      </c>
      <c r="N654" s="8" t="s">
        <v>40</v>
      </c>
      <c r="O654" s="4" t="str">
        <f>HLOOKUP(Table2[[#This Row],[Product]],lookUp!$A$20:$K$21,2,0)</f>
        <v>Summer Wear</v>
      </c>
      <c r="P654" s="8" t="str">
        <f>_xlfn.XLOOKUP(Table2[[#This Row],[Product]],Table4[Product],Table4[Category])</f>
        <v>Summer Wear</v>
      </c>
      <c r="Q654" s="6" t="s">
        <v>1358</v>
      </c>
      <c r="R654" s="32" t="str">
        <f>LEFT(Table2[[#This Row],[Full Name2]], 3)</f>
        <v>Car</v>
      </c>
      <c r="S654" s="7" t="str">
        <f>RIGHT(Table2[[#This Row],[Full Name2]],3)</f>
        <v>ick</v>
      </c>
      <c r="T654" s="7" t="str">
        <f>MID(Table2[[#This Row],[Full Name2]],3,3)</f>
        <v>rri</v>
      </c>
      <c r="U654" s="7" t="str">
        <f>CONCATENATE(Table2[[#This Row],[Full Name2]]," - ",Table2[[#This Row],[Department]])</f>
        <v>Carrie Frederick - Women</v>
      </c>
      <c r="V654" s="7" t="str">
        <f>_xlfn.TEXTJOIN(",",TRUE,Table2[[#This Row],[LEFT]],Table2[[#This Row],[MID]],Table2[[#This Row],[RIGHT]])</f>
        <v>Car,rri,ick</v>
      </c>
      <c r="W654" s="7" t="str">
        <f>UPPER(Table2[[#This Row],[MID]])</f>
        <v>RRI</v>
      </c>
      <c r="X654" s="7" t="str">
        <f>LOWER(Table2[[#This Row],[Full Name2]])</f>
        <v>carrie frederick</v>
      </c>
      <c r="Y654" s="7" t="str">
        <f>PROPER(Table2[[#This Row],[LOWER]])</f>
        <v>Carrie Frederick</v>
      </c>
      <c r="Z654" s="7" t="str">
        <f>TRIM(Table2[[#This Row],[City]])</f>
        <v>Tanta</v>
      </c>
      <c r="AA654" s="8">
        <f>LEN(Table2[[#This Row],[PROPER]])</f>
        <v>16</v>
      </c>
      <c r="AB654" s="5">
        <f t="shared" ca="1" si="30"/>
        <v>45776</v>
      </c>
      <c r="AC654" s="5">
        <f t="shared" si="31"/>
        <v>45471</v>
      </c>
      <c r="AD654" s="25">
        <f t="shared" ca="1" si="32"/>
        <v>45776.278505671296</v>
      </c>
      <c r="AE654" s="26">
        <f>EOMONTH(Table2[[#This Row],[Date]],1)</f>
        <v>45504</v>
      </c>
      <c r="AF654" s="11">
        <f>DATEDIF(Table2[[#This Row],[Date]],Table2[[#This Row],[EOMONTH]], "d")</f>
        <v>33</v>
      </c>
      <c r="AH654">
        <v>28</v>
      </c>
      <c r="AI654">
        <v>6</v>
      </c>
      <c r="AJ654">
        <v>2024</v>
      </c>
    </row>
    <row r="655" spans="1:36" ht="33.75" customHeight="1" x14ac:dyDescent="0.3">
      <c r="A655" s="17" t="s">
        <v>1359</v>
      </c>
      <c r="B655" s="26">
        <v>45408</v>
      </c>
      <c r="C655" s="5" t="s">
        <v>0</v>
      </c>
      <c r="D655" s="6" t="s">
        <v>1360</v>
      </c>
      <c r="E655" s="7">
        <v>29</v>
      </c>
      <c r="F655" s="7" t="s">
        <v>29</v>
      </c>
      <c r="G655" s="7" t="s">
        <v>73</v>
      </c>
      <c r="H655" s="7" t="s">
        <v>55</v>
      </c>
      <c r="I655" s="7" t="str">
        <f>VLOOKUP(Table2[[#This Row],[Product]],Table4[#All],2,0)</f>
        <v>Summer Wear</v>
      </c>
      <c r="J655" s="7">
        <v>2</v>
      </c>
      <c r="K655" s="7">
        <v>256</v>
      </c>
      <c r="L655" s="7">
        <v>0</v>
      </c>
      <c r="M655" s="7" t="s">
        <v>33</v>
      </c>
      <c r="N655" s="8" t="s">
        <v>48</v>
      </c>
      <c r="O655" s="4" t="str">
        <f>HLOOKUP(Table2[[#This Row],[Product]],lookUp!$A$20:$K$21,2,0)</f>
        <v>Summer Wear</v>
      </c>
      <c r="P655" s="8" t="str">
        <f>_xlfn.XLOOKUP(Table2[[#This Row],[Product]],Table4[Product],Table4[Category])</f>
        <v>Summer Wear</v>
      </c>
      <c r="Q655" s="6" t="s">
        <v>1360</v>
      </c>
      <c r="R655" s="32" t="str">
        <f>LEFT(Table2[[#This Row],[Full Name2]], 3)</f>
        <v>Sav</v>
      </c>
      <c r="S655" s="7" t="str">
        <f>RIGHT(Table2[[#This Row],[Full Name2]],3)</f>
        <v>ght</v>
      </c>
      <c r="T655" s="7" t="str">
        <f>MID(Table2[[#This Row],[Full Name2]],3,3)</f>
        <v>van</v>
      </c>
      <c r="U655" s="7" t="str">
        <f>CONCATENATE(Table2[[#This Row],[Full Name2]]," - ",Table2[[#This Row],[Department]])</f>
        <v>Savannah Knight - Kids</v>
      </c>
      <c r="V655" s="7" t="str">
        <f>_xlfn.TEXTJOIN(",",TRUE,Table2[[#This Row],[LEFT]],Table2[[#This Row],[MID]],Table2[[#This Row],[RIGHT]])</f>
        <v>Sav,van,ght</v>
      </c>
      <c r="W655" s="7" t="str">
        <f>UPPER(Table2[[#This Row],[MID]])</f>
        <v>VAN</v>
      </c>
      <c r="X655" s="7" t="str">
        <f>LOWER(Table2[[#This Row],[Full Name2]])</f>
        <v>savannah knight</v>
      </c>
      <c r="Y655" s="7" t="str">
        <f>PROPER(Table2[[#This Row],[LOWER]])</f>
        <v>Savannah Knight</v>
      </c>
      <c r="Z655" s="7" t="str">
        <f>TRIM(Table2[[#This Row],[City]])</f>
        <v>Tanta</v>
      </c>
      <c r="AA655" s="8">
        <f>LEN(Table2[[#This Row],[PROPER]])</f>
        <v>15</v>
      </c>
      <c r="AB655" s="5">
        <f t="shared" ca="1" si="30"/>
        <v>45776</v>
      </c>
      <c r="AC655" s="5">
        <f t="shared" si="31"/>
        <v>45408</v>
      </c>
      <c r="AD655" s="25">
        <f t="shared" ca="1" si="32"/>
        <v>45776.278505671296</v>
      </c>
      <c r="AE655" s="26">
        <f>EOMONTH(Table2[[#This Row],[Date]],1)</f>
        <v>45443</v>
      </c>
      <c r="AF655" s="11">
        <f>DATEDIF(Table2[[#This Row],[Date]],Table2[[#This Row],[EOMONTH]], "d")</f>
        <v>35</v>
      </c>
      <c r="AH655">
        <v>26</v>
      </c>
      <c r="AI655">
        <v>4</v>
      </c>
      <c r="AJ655">
        <v>2024</v>
      </c>
    </row>
    <row r="656" spans="1:36" ht="33.75" customHeight="1" x14ac:dyDescent="0.3">
      <c r="A656" s="17" t="s">
        <v>1361</v>
      </c>
      <c r="B656" s="26">
        <v>45393</v>
      </c>
      <c r="C656" s="5" t="s">
        <v>6</v>
      </c>
      <c r="D656" s="6" t="s">
        <v>1362</v>
      </c>
      <c r="E656" s="7">
        <v>21</v>
      </c>
      <c r="F656" s="7" t="s">
        <v>43</v>
      </c>
      <c r="G656" s="7" t="s">
        <v>30</v>
      </c>
      <c r="H656" s="7" t="s">
        <v>55</v>
      </c>
      <c r="I656" s="7" t="str">
        <f>VLOOKUP(Table2[[#This Row],[Product]],Table4[#All],2,0)</f>
        <v>Summer Wear</v>
      </c>
      <c r="J656" s="7">
        <v>3</v>
      </c>
      <c r="K656" s="7">
        <v>906</v>
      </c>
      <c r="L656" s="7">
        <v>0.05</v>
      </c>
      <c r="M656" s="7" t="s">
        <v>33</v>
      </c>
      <c r="N656" s="8" t="s">
        <v>40</v>
      </c>
      <c r="O656" s="4" t="str">
        <f>HLOOKUP(Table2[[#This Row],[Product]],lookUp!$A$20:$K$21,2,0)</f>
        <v>Summer Wear</v>
      </c>
      <c r="P656" s="8" t="str">
        <f>_xlfn.XLOOKUP(Table2[[#This Row],[Product]],Table4[Product],Table4[Category])</f>
        <v>Summer Wear</v>
      </c>
      <c r="Q656" s="6" t="s">
        <v>1362</v>
      </c>
      <c r="R656" s="32" t="str">
        <f>LEFT(Table2[[#This Row],[Full Name2]], 3)</f>
        <v>Mar</v>
      </c>
      <c r="S656" s="7" t="str">
        <f>RIGHT(Table2[[#This Row],[Full Name2]],3)</f>
        <v>ith</v>
      </c>
      <c r="T656" s="7" t="str">
        <f>MID(Table2[[#This Row],[Full Name2]],3,3)</f>
        <v>ria</v>
      </c>
      <c r="U656" s="7" t="str">
        <f>CONCATENATE(Table2[[#This Row],[Full Name2]]," - ",Table2[[#This Row],[Department]])</f>
        <v>Maria Smith - Women</v>
      </c>
      <c r="V656" s="7" t="str">
        <f>_xlfn.TEXTJOIN(",",TRUE,Table2[[#This Row],[LEFT]],Table2[[#This Row],[MID]],Table2[[#This Row],[RIGHT]])</f>
        <v>Mar,ria,ith</v>
      </c>
      <c r="W656" s="7" t="str">
        <f>UPPER(Table2[[#This Row],[MID]])</f>
        <v>RIA</v>
      </c>
      <c r="X656" s="7" t="str">
        <f>LOWER(Table2[[#This Row],[Full Name2]])</f>
        <v>maria smith</v>
      </c>
      <c r="Y656" s="7" t="str">
        <f>PROPER(Table2[[#This Row],[LOWER]])</f>
        <v>Maria Smith</v>
      </c>
      <c r="Z656" s="7" t="str">
        <f>TRIM(Table2[[#This Row],[City]])</f>
        <v>Mansoura</v>
      </c>
      <c r="AA656" s="8">
        <f>LEN(Table2[[#This Row],[PROPER]])</f>
        <v>11</v>
      </c>
      <c r="AB656" s="5">
        <f t="shared" ca="1" si="30"/>
        <v>45776</v>
      </c>
      <c r="AC656" s="5">
        <f t="shared" si="31"/>
        <v>45393</v>
      </c>
      <c r="AD656" s="25">
        <f t="shared" ca="1" si="32"/>
        <v>45776.278505671296</v>
      </c>
      <c r="AE656" s="26">
        <f>EOMONTH(Table2[[#This Row],[Date]],1)</f>
        <v>45443</v>
      </c>
      <c r="AF656" s="11">
        <f>DATEDIF(Table2[[#This Row],[Date]],Table2[[#This Row],[EOMONTH]], "d")</f>
        <v>50</v>
      </c>
      <c r="AH656">
        <v>11</v>
      </c>
      <c r="AI656">
        <v>4</v>
      </c>
      <c r="AJ656">
        <v>2024</v>
      </c>
    </row>
    <row r="657" spans="1:36" ht="33.75" customHeight="1" x14ac:dyDescent="0.3">
      <c r="A657" s="17" t="s">
        <v>1363</v>
      </c>
      <c r="B657" s="26">
        <v>45713</v>
      </c>
      <c r="C657" s="5" t="s">
        <v>2</v>
      </c>
      <c r="D657" s="6" t="s">
        <v>1364</v>
      </c>
      <c r="E657" s="7">
        <v>59</v>
      </c>
      <c r="F657" s="7" t="s">
        <v>29</v>
      </c>
      <c r="G657" s="7" t="s">
        <v>64</v>
      </c>
      <c r="H657" s="7" t="s">
        <v>55</v>
      </c>
      <c r="I657" s="7" t="str">
        <f>VLOOKUP(Table2[[#This Row],[Product]],Table4[#All],2,0)</f>
        <v>Summer Wear</v>
      </c>
      <c r="J657" s="7">
        <v>2</v>
      </c>
      <c r="K657" s="7">
        <v>364</v>
      </c>
      <c r="L657" s="7">
        <v>0.05</v>
      </c>
      <c r="M657" s="7" t="s">
        <v>47</v>
      </c>
      <c r="N657" s="8" t="s">
        <v>34</v>
      </c>
      <c r="O657" s="4" t="str">
        <f>HLOOKUP(Table2[[#This Row],[Product]],lookUp!$A$20:$K$21,2,0)</f>
        <v>Summer Wear</v>
      </c>
      <c r="P657" s="8" t="str">
        <f>_xlfn.XLOOKUP(Table2[[#This Row],[Product]],Table4[Product],Table4[Category])</f>
        <v>Summer Wear</v>
      </c>
      <c r="Q657" s="6" t="s">
        <v>1364</v>
      </c>
      <c r="R657" s="32" t="str">
        <f>LEFT(Table2[[#This Row],[Full Name2]], 3)</f>
        <v>Tho</v>
      </c>
      <c r="S657" s="7" t="str">
        <f>RIGHT(Table2[[#This Row],[Full Name2]],3)</f>
        <v>ith</v>
      </c>
      <c r="T657" s="7" t="str">
        <f>MID(Table2[[#This Row],[Full Name2]],3,3)</f>
        <v>oma</v>
      </c>
      <c r="U657" s="7" t="str">
        <f>CONCATENATE(Table2[[#This Row],[Full Name2]]," - ",Table2[[#This Row],[Department]])</f>
        <v>Thomas Smith - Men</v>
      </c>
      <c r="V657" s="7" t="str">
        <f>_xlfn.TEXTJOIN(",",TRUE,Table2[[#This Row],[LEFT]],Table2[[#This Row],[MID]],Table2[[#This Row],[RIGHT]])</f>
        <v>Tho,oma,ith</v>
      </c>
      <c r="W657" s="7" t="str">
        <f>UPPER(Table2[[#This Row],[MID]])</f>
        <v>OMA</v>
      </c>
      <c r="X657" s="7" t="str">
        <f>LOWER(Table2[[#This Row],[Full Name2]])</f>
        <v>thomas smith</v>
      </c>
      <c r="Y657" s="7" t="str">
        <f>PROPER(Table2[[#This Row],[LOWER]])</f>
        <v>Thomas Smith</v>
      </c>
      <c r="Z657" s="7" t="str">
        <f>TRIM(Table2[[#This Row],[City]])</f>
        <v>Cairo</v>
      </c>
      <c r="AA657" s="8">
        <f>LEN(Table2[[#This Row],[PROPER]])</f>
        <v>12</v>
      </c>
      <c r="AB657" s="5">
        <f t="shared" ca="1" si="30"/>
        <v>45776</v>
      </c>
      <c r="AC657" s="5">
        <f t="shared" si="31"/>
        <v>45713</v>
      </c>
      <c r="AD657" s="25">
        <f t="shared" ca="1" si="32"/>
        <v>45776.278505671296</v>
      </c>
      <c r="AE657" s="26">
        <f>EOMONTH(Table2[[#This Row],[Date]],1)</f>
        <v>45747</v>
      </c>
      <c r="AF657" s="11">
        <f>DATEDIF(Table2[[#This Row],[Date]],Table2[[#This Row],[EOMONTH]], "d")</f>
        <v>34</v>
      </c>
      <c r="AH657">
        <v>25</v>
      </c>
      <c r="AI657">
        <v>2</v>
      </c>
      <c r="AJ657">
        <v>2025</v>
      </c>
    </row>
    <row r="658" spans="1:36" ht="33.75" customHeight="1" x14ac:dyDescent="0.3">
      <c r="A658" s="17" t="s">
        <v>1365</v>
      </c>
      <c r="B658" s="26">
        <v>45716</v>
      </c>
      <c r="C658" s="5" t="s">
        <v>0</v>
      </c>
      <c r="D658" s="6" t="s">
        <v>1366</v>
      </c>
      <c r="E658" s="7">
        <v>49</v>
      </c>
      <c r="F658" s="7" t="s">
        <v>43</v>
      </c>
      <c r="G658" s="7" t="s">
        <v>44</v>
      </c>
      <c r="H658" s="7" t="s">
        <v>65</v>
      </c>
      <c r="I658" s="7" t="str">
        <f>VLOOKUP(Table2[[#This Row],[Product]],Table4[#All],2,0)</f>
        <v>Sportswear</v>
      </c>
      <c r="J658" s="7">
        <v>2</v>
      </c>
      <c r="K658" s="7">
        <v>621</v>
      </c>
      <c r="L658" s="7">
        <v>0</v>
      </c>
      <c r="M658" s="7" t="s">
        <v>57</v>
      </c>
      <c r="N658" s="8" t="s">
        <v>48</v>
      </c>
      <c r="O658" s="4" t="str">
        <f>HLOOKUP(Table2[[#This Row],[Product]],lookUp!$A$20:$K$21,2,0)</f>
        <v>Sportswear</v>
      </c>
      <c r="P658" s="8" t="str">
        <f>_xlfn.XLOOKUP(Table2[[#This Row],[Product]],Table4[Product],Table4[Category])</f>
        <v>Sportswear</v>
      </c>
      <c r="Q658" s="6" t="s">
        <v>1366</v>
      </c>
      <c r="R658" s="32" t="str">
        <f>LEFT(Table2[[#This Row],[Full Name2]], 3)</f>
        <v>Kar</v>
      </c>
      <c r="S658" s="7" t="str">
        <f>RIGHT(Table2[[#This Row],[Full Name2]],3)</f>
        <v>son</v>
      </c>
      <c r="T658" s="7" t="str">
        <f>MID(Table2[[#This Row],[Full Name2]],3,3)</f>
        <v>ren</v>
      </c>
      <c r="U658" s="7" t="str">
        <f>CONCATENATE(Table2[[#This Row],[Full Name2]]," - ",Table2[[#This Row],[Department]])</f>
        <v>Karen Hudson - Kids</v>
      </c>
      <c r="V658" s="7" t="str">
        <f>_xlfn.TEXTJOIN(",",TRUE,Table2[[#This Row],[LEFT]],Table2[[#This Row],[MID]],Table2[[#This Row],[RIGHT]])</f>
        <v>Kar,ren,son</v>
      </c>
      <c r="W658" s="7" t="str">
        <f>UPPER(Table2[[#This Row],[MID]])</f>
        <v>REN</v>
      </c>
      <c r="X658" s="7" t="str">
        <f>LOWER(Table2[[#This Row],[Full Name2]])</f>
        <v>karen hudson</v>
      </c>
      <c r="Y658" s="7" t="str">
        <f>PROPER(Table2[[#This Row],[LOWER]])</f>
        <v>Karen Hudson</v>
      </c>
      <c r="Z658" s="7" t="str">
        <f>TRIM(Table2[[#This Row],[City]])</f>
        <v>Alexandria</v>
      </c>
      <c r="AA658" s="8">
        <f>LEN(Table2[[#This Row],[PROPER]])</f>
        <v>12</v>
      </c>
      <c r="AB658" s="5">
        <f t="shared" ca="1" si="30"/>
        <v>45776</v>
      </c>
      <c r="AC658" s="5">
        <f t="shared" si="31"/>
        <v>45716</v>
      </c>
      <c r="AD658" s="25">
        <f t="shared" ca="1" si="32"/>
        <v>45776.278505671296</v>
      </c>
      <c r="AE658" s="26">
        <f>EOMONTH(Table2[[#This Row],[Date]],1)</f>
        <v>45747</v>
      </c>
      <c r="AF658" s="11">
        <f>DATEDIF(Table2[[#This Row],[Date]],Table2[[#This Row],[EOMONTH]], "d")</f>
        <v>31</v>
      </c>
      <c r="AH658">
        <v>28</v>
      </c>
      <c r="AI658">
        <v>2</v>
      </c>
      <c r="AJ658">
        <v>2025</v>
      </c>
    </row>
    <row r="659" spans="1:36" ht="33.75" customHeight="1" x14ac:dyDescent="0.3">
      <c r="A659" s="17" t="s">
        <v>1367</v>
      </c>
      <c r="B659" s="26">
        <v>45646</v>
      </c>
      <c r="C659" s="5" t="s">
        <v>0</v>
      </c>
      <c r="D659" s="6" t="s">
        <v>1368</v>
      </c>
      <c r="E659" s="7">
        <v>40</v>
      </c>
      <c r="F659" s="7" t="s">
        <v>29</v>
      </c>
      <c r="G659" s="7" t="s">
        <v>64</v>
      </c>
      <c r="H659" s="7" t="s">
        <v>61</v>
      </c>
      <c r="I659" s="7" t="str">
        <f>VLOOKUP(Table2[[#This Row],[Product]],Table4[#All],2,0)</f>
        <v>Casual Wear</v>
      </c>
      <c r="J659" s="7">
        <v>4</v>
      </c>
      <c r="K659" s="7">
        <v>185</v>
      </c>
      <c r="L659" s="7">
        <v>0.1</v>
      </c>
      <c r="M659" s="7" t="s">
        <v>33</v>
      </c>
      <c r="N659" s="8" t="s">
        <v>34</v>
      </c>
      <c r="O659" s="4" t="str">
        <f>HLOOKUP(Table2[[#This Row],[Product]],lookUp!$A$20:$K$21,2,0)</f>
        <v>Casual Wear</v>
      </c>
      <c r="P659" s="8" t="str">
        <f>_xlfn.XLOOKUP(Table2[[#This Row],[Product]],Table4[Product],Table4[Category])</f>
        <v>Casual Wear</v>
      </c>
      <c r="Q659" s="6" t="s">
        <v>1368</v>
      </c>
      <c r="R659" s="32" t="str">
        <f>LEFT(Table2[[#This Row],[Full Name2]], 3)</f>
        <v>Mic</v>
      </c>
      <c r="S659" s="7" t="str">
        <f>RIGHT(Table2[[#This Row],[Full Name2]],3)</f>
        <v>ker</v>
      </c>
      <c r="T659" s="7" t="str">
        <f>MID(Table2[[#This Row],[Full Name2]],3,3)</f>
        <v>cha</v>
      </c>
      <c r="U659" s="7" t="str">
        <f>CONCATENATE(Table2[[#This Row],[Full Name2]]," - ",Table2[[#This Row],[Department]])</f>
        <v>Michael Barker - Men</v>
      </c>
      <c r="V659" s="7" t="str">
        <f>_xlfn.TEXTJOIN(",",TRUE,Table2[[#This Row],[LEFT]],Table2[[#This Row],[MID]],Table2[[#This Row],[RIGHT]])</f>
        <v>Mic,cha,ker</v>
      </c>
      <c r="W659" s="7" t="str">
        <f>UPPER(Table2[[#This Row],[MID]])</f>
        <v>CHA</v>
      </c>
      <c r="X659" s="7" t="str">
        <f>LOWER(Table2[[#This Row],[Full Name2]])</f>
        <v>michael barker</v>
      </c>
      <c r="Y659" s="7" t="str">
        <f>PROPER(Table2[[#This Row],[LOWER]])</f>
        <v>Michael Barker</v>
      </c>
      <c r="Z659" s="7" t="str">
        <f>TRIM(Table2[[#This Row],[City]])</f>
        <v>Cairo</v>
      </c>
      <c r="AA659" s="8">
        <f>LEN(Table2[[#This Row],[PROPER]])</f>
        <v>14</v>
      </c>
      <c r="AB659" s="5">
        <f t="shared" ca="1" si="30"/>
        <v>45776</v>
      </c>
      <c r="AC659" s="5">
        <f t="shared" si="31"/>
        <v>45646</v>
      </c>
      <c r="AD659" s="25">
        <f t="shared" ca="1" si="32"/>
        <v>45776.278505671296</v>
      </c>
      <c r="AE659" s="26">
        <f>EOMONTH(Table2[[#This Row],[Date]],1)</f>
        <v>45688</v>
      </c>
      <c r="AF659" s="11">
        <f>DATEDIF(Table2[[#This Row],[Date]],Table2[[#This Row],[EOMONTH]], "d")</f>
        <v>42</v>
      </c>
      <c r="AH659">
        <v>20</v>
      </c>
      <c r="AI659">
        <v>12</v>
      </c>
      <c r="AJ659">
        <v>2024</v>
      </c>
    </row>
    <row r="660" spans="1:36" ht="33.75" customHeight="1" x14ac:dyDescent="0.3">
      <c r="A660" s="17" t="s">
        <v>1369</v>
      </c>
      <c r="B660" s="26">
        <v>45440</v>
      </c>
      <c r="C660" s="5" t="s">
        <v>2</v>
      </c>
      <c r="D660" s="6" t="s">
        <v>1370</v>
      </c>
      <c r="E660" s="7">
        <v>32</v>
      </c>
      <c r="F660" s="7" t="s">
        <v>43</v>
      </c>
      <c r="G660" s="7" t="s">
        <v>37</v>
      </c>
      <c r="H660" s="7" t="s">
        <v>31</v>
      </c>
      <c r="I660" s="7" t="str">
        <f>VLOOKUP(Table2[[#This Row],[Product]],Table4[#All],2,0)</f>
        <v>Winter Wear</v>
      </c>
      <c r="J660" s="7">
        <v>3</v>
      </c>
      <c r="K660" s="7">
        <v>681</v>
      </c>
      <c r="L660" s="7">
        <v>0.2</v>
      </c>
      <c r="M660" s="7" t="s">
        <v>47</v>
      </c>
      <c r="N660" s="8" t="s">
        <v>34</v>
      </c>
      <c r="O660" s="4" t="str">
        <f>HLOOKUP(Table2[[#This Row],[Product]],lookUp!$A$20:$K$21,2,0)</f>
        <v>Winter Wear</v>
      </c>
      <c r="P660" s="8" t="str">
        <f>_xlfn.XLOOKUP(Table2[[#This Row],[Product]],Table4[Product],Table4[Category])</f>
        <v>Winter Wear</v>
      </c>
      <c r="Q660" s="6" t="s">
        <v>1370</v>
      </c>
      <c r="R660" s="32" t="str">
        <f>LEFT(Table2[[#This Row],[Full Name2]], 3)</f>
        <v>Daw</v>
      </c>
      <c r="S660" s="7" t="str">
        <f>RIGHT(Table2[[#This Row],[Full Name2]],3)</f>
        <v>der</v>
      </c>
      <c r="T660" s="7" t="str">
        <f>MID(Table2[[#This Row],[Full Name2]],3,3)</f>
        <v xml:space="preserve">wn </v>
      </c>
      <c r="U660" s="7" t="str">
        <f>CONCATENATE(Table2[[#This Row],[Full Name2]]," - ",Table2[[#This Row],[Department]])</f>
        <v>Dawn Snyder - Men</v>
      </c>
      <c r="V660" s="7" t="str">
        <f>_xlfn.TEXTJOIN(",",TRUE,Table2[[#This Row],[LEFT]],Table2[[#This Row],[MID]],Table2[[#This Row],[RIGHT]])</f>
        <v>Daw,wn ,der</v>
      </c>
      <c r="W660" s="7" t="str">
        <f>UPPER(Table2[[#This Row],[MID]])</f>
        <v xml:space="preserve">WN </v>
      </c>
      <c r="X660" s="7" t="str">
        <f>LOWER(Table2[[#This Row],[Full Name2]])</f>
        <v>dawn snyder</v>
      </c>
      <c r="Y660" s="7" t="str">
        <f>PROPER(Table2[[#This Row],[LOWER]])</f>
        <v>Dawn Snyder</v>
      </c>
      <c r="Z660" s="7" t="str">
        <f>TRIM(Table2[[#This Row],[City]])</f>
        <v>Hurghada</v>
      </c>
      <c r="AA660" s="8">
        <f>LEN(Table2[[#This Row],[PROPER]])</f>
        <v>11</v>
      </c>
      <c r="AB660" s="5">
        <f t="shared" ca="1" si="30"/>
        <v>45776</v>
      </c>
      <c r="AC660" s="5">
        <f t="shared" si="31"/>
        <v>45440</v>
      </c>
      <c r="AD660" s="25">
        <f t="shared" ca="1" si="32"/>
        <v>45776.278505671296</v>
      </c>
      <c r="AE660" s="26">
        <f>EOMONTH(Table2[[#This Row],[Date]],1)</f>
        <v>45473</v>
      </c>
      <c r="AF660" s="11">
        <f>DATEDIF(Table2[[#This Row],[Date]],Table2[[#This Row],[EOMONTH]], "d")</f>
        <v>33</v>
      </c>
      <c r="AH660">
        <v>28</v>
      </c>
      <c r="AI660">
        <v>5</v>
      </c>
      <c r="AJ660">
        <v>2024</v>
      </c>
    </row>
    <row r="661" spans="1:36" ht="33.75" customHeight="1" x14ac:dyDescent="0.3">
      <c r="A661" s="17" t="s">
        <v>1371</v>
      </c>
      <c r="B661" s="26">
        <v>45621</v>
      </c>
      <c r="C661" s="5" t="s">
        <v>4</v>
      </c>
      <c r="D661" s="6" t="s">
        <v>1372</v>
      </c>
      <c r="E661" s="7">
        <v>50</v>
      </c>
      <c r="F661" s="7" t="s">
        <v>29</v>
      </c>
      <c r="G661" s="7" t="s">
        <v>60</v>
      </c>
      <c r="H661" s="7" t="s">
        <v>55</v>
      </c>
      <c r="I661" s="7" t="str">
        <f>VLOOKUP(Table2[[#This Row],[Product]],Table4[#All],2,0)</f>
        <v>Summer Wear</v>
      </c>
      <c r="J661" s="7">
        <v>5</v>
      </c>
      <c r="K661" s="7">
        <v>525</v>
      </c>
      <c r="L661" s="7">
        <v>0.1</v>
      </c>
      <c r="M661" s="7" t="s">
        <v>33</v>
      </c>
      <c r="N661" s="8" t="s">
        <v>34</v>
      </c>
      <c r="O661" s="4" t="str">
        <f>HLOOKUP(Table2[[#This Row],[Product]],lookUp!$A$20:$K$21,2,0)</f>
        <v>Summer Wear</v>
      </c>
      <c r="P661" s="8" t="str">
        <f>_xlfn.XLOOKUP(Table2[[#This Row],[Product]],Table4[Product],Table4[Category])</f>
        <v>Summer Wear</v>
      </c>
      <c r="Q661" s="6" t="s">
        <v>1372</v>
      </c>
      <c r="R661" s="32" t="str">
        <f>LEFT(Table2[[#This Row],[Full Name2]], 3)</f>
        <v>Jos</v>
      </c>
      <c r="S661" s="7" t="str">
        <f>RIGHT(Table2[[#This Row],[Full Name2]],3)</f>
        <v>nes</v>
      </c>
      <c r="T661" s="7" t="str">
        <f>MID(Table2[[#This Row],[Full Name2]],3,3)</f>
        <v xml:space="preserve">se </v>
      </c>
      <c r="U661" s="7" t="str">
        <f>CONCATENATE(Table2[[#This Row],[Full Name2]]," - ",Table2[[#This Row],[Department]])</f>
        <v>Jose Jones - Men</v>
      </c>
      <c r="V661" s="7" t="str">
        <f>_xlfn.TEXTJOIN(",",TRUE,Table2[[#This Row],[LEFT]],Table2[[#This Row],[MID]],Table2[[#This Row],[RIGHT]])</f>
        <v>Jos,se ,nes</v>
      </c>
      <c r="W661" s="7" t="str">
        <f>UPPER(Table2[[#This Row],[MID]])</f>
        <v xml:space="preserve">SE </v>
      </c>
      <c r="X661" s="7" t="str">
        <f>LOWER(Table2[[#This Row],[Full Name2]])</f>
        <v>jose jones</v>
      </c>
      <c r="Y661" s="7" t="str">
        <f>PROPER(Table2[[#This Row],[LOWER]])</f>
        <v>Jose Jones</v>
      </c>
      <c r="Z661" s="7" t="str">
        <f>TRIM(Table2[[#This Row],[City]])</f>
        <v>Port Said</v>
      </c>
      <c r="AA661" s="8">
        <f>LEN(Table2[[#This Row],[PROPER]])</f>
        <v>10</v>
      </c>
      <c r="AB661" s="5">
        <f t="shared" ca="1" si="30"/>
        <v>45776</v>
      </c>
      <c r="AC661" s="5">
        <f t="shared" si="31"/>
        <v>45621</v>
      </c>
      <c r="AD661" s="25">
        <f t="shared" ca="1" si="32"/>
        <v>45776.278505671296</v>
      </c>
      <c r="AE661" s="26">
        <f>EOMONTH(Table2[[#This Row],[Date]],1)</f>
        <v>45657</v>
      </c>
      <c r="AF661" s="11">
        <f>DATEDIF(Table2[[#This Row],[Date]],Table2[[#This Row],[EOMONTH]], "d")</f>
        <v>36</v>
      </c>
      <c r="AH661">
        <v>25</v>
      </c>
      <c r="AI661">
        <v>11</v>
      </c>
      <c r="AJ661">
        <v>2024</v>
      </c>
    </row>
    <row r="662" spans="1:36" ht="33.75" customHeight="1" x14ac:dyDescent="0.3">
      <c r="A662" s="17" t="s">
        <v>1373</v>
      </c>
      <c r="B662" s="26">
        <v>45397</v>
      </c>
      <c r="C662" s="5" t="s">
        <v>4</v>
      </c>
      <c r="D662" s="6" t="s">
        <v>1374</v>
      </c>
      <c r="E662" s="7">
        <v>60</v>
      </c>
      <c r="F662" s="7" t="s">
        <v>29</v>
      </c>
      <c r="G662" s="7" t="s">
        <v>60</v>
      </c>
      <c r="H662" s="7" t="s">
        <v>55</v>
      </c>
      <c r="I662" s="7" t="str">
        <f>VLOOKUP(Table2[[#This Row],[Product]],Table4[#All],2,0)</f>
        <v>Summer Wear</v>
      </c>
      <c r="J662" s="7">
        <v>2</v>
      </c>
      <c r="K662" s="7">
        <v>397</v>
      </c>
      <c r="L662" s="7">
        <v>0.15</v>
      </c>
      <c r="M662" s="7" t="s">
        <v>33</v>
      </c>
      <c r="N662" s="8" t="s">
        <v>34</v>
      </c>
      <c r="O662" s="4" t="str">
        <f>HLOOKUP(Table2[[#This Row],[Product]],lookUp!$A$20:$K$21,2,0)</f>
        <v>Summer Wear</v>
      </c>
      <c r="P662" s="8" t="str">
        <f>_xlfn.XLOOKUP(Table2[[#This Row],[Product]],Table4[Product],Table4[Category])</f>
        <v>Summer Wear</v>
      </c>
      <c r="Q662" s="6" t="s">
        <v>1374</v>
      </c>
      <c r="R662" s="32" t="str">
        <f>LEFT(Table2[[#This Row],[Full Name2]], 3)</f>
        <v>Jam</v>
      </c>
      <c r="S662" s="7" t="str">
        <f>RIGHT(Table2[[#This Row],[Full Name2]],3)</f>
        <v>ess</v>
      </c>
      <c r="T662" s="7" t="str">
        <f>MID(Table2[[#This Row],[Full Name2]],3,3)</f>
        <v>mes</v>
      </c>
      <c r="U662" s="7" t="str">
        <f>CONCATENATE(Table2[[#This Row],[Full Name2]]," - ",Table2[[#This Row],[Department]])</f>
        <v>James Burgess - Men</v>
      </c>
      <c r="V662" s="7" t="str">
        <f>_xlfn.TEXTJOIN(",",TRUE,Table2[[#This Row],[LEFT]],Table2[[#This Row],[MID]],Table2[[#This Row],[RIGHT]])</f>
        <v>Jam,mes,ess</v>
      </c>
      <c r="W662" s="7" t="str">
        <f>UPPER(Table2[[#This Row],[MID]])</f>
        <v>MES</v>
      </c>
      <c r="X662" s="7" t="str">
        <f>LOWER(Table2[[#This Row],[Full Name2]])</f>
        <v>james burgess</v>
      </c>
      <c r="Y662" s="7" t="str">
        <f>PROPER(Table2[[#This Row],[LOWER]])</f>
        <v>James Burgess</v>
      </c>
      <c r="Z662" s="7" t="str">
        <f>TRIM(Table2[[#This Row],[City]])</f>
        <v>Port Said</v>
      </c>
      <c r="AA662" s="8">
        <f>LEN(Table2[[#This Row],[PROPER]])</f>
        <v>13</v>
      </c>
      <c r="AB662" s="5">
        <f t="shared" ca="1" si="30"/>
        <v>45776</v>
      </c>
      <c r="AC662" s="5">
        <f t="shared" si="31"/>
        <v>45397</v>
      </c>
      <c r="AD662" s="25">
        <f t="shared" ca="1" si="32"/>
        <v>45776.278505671296</v>
      </c>
      <c r="AE662" s="26">
        <f>EOMONTH(Table2[[#This Row],[Date]],1)</f>
        <v>45443</v>
      </c>
      <c r="AF662" s="11">
        <f>DATEDIF(Table2[[#This Row],[Date]],Table2[[#This Row],[EOMONTH]], "d")</f>
        <v>46</v>
      </c>
      <c r="AH662">
        <v>15</v>
      </c>
      <c r="AI662">
        <v>4</v>
      </c>
      <c r="AJ662">
        <v>2024</v>
      </c>
    </row>
    <row r="663" spans="1:36" ht="33.75" customHeight="1" x14ac:dyDescent="0.3">
      <c r="A663" s="17" t="s">
        <v>1375</v>
      </c>
      <c r="B663" s="26">
        <v>45580</v>
      </c>
      <c r="C663" s="5" t="s">
        <v>2</v>
      </c>
      <c r="D663" s="6" t="s">
        <v>1376</v>
      </c>
      <c r="E663" s="7">
        <v>27</v>
      </c>
      <c r="F663" s="7" t="s">
        <v>29</v>
      </c>
      <c r="G663" s="7" t="s">
        <v>103</v>
      </c>
      <c r="H663" s="7" t="s">
        <v>38</v>
      </c>
      <c r="I663" s="7" t="str">
        <f>VLOOKUP(Table2[[#This Row],[Product]],Table4[#All],2,0)</f>
        <v>Casual Wear</v>
      </c>
      <c r="J663" s="7">
        <v>3</v>
      </c>
      <c r="K663" s="7">
        <v>346</v>
      </c>
      <c r="L663" s="7">
        <v>0.2</v>
      </c>
      <c r="M663" s="7" t="s">
        <v>47</v>
      </c>
      <c r="N663" s="8" t="s">
        <v>40</v>
      </c>
      <c r="O663" s="4" t="str">
        <f>HLOOKUP(Table2[[#This Row],[Product]],lookUp!$A$20:$K$21,2,0)</f>
        <v>Casual Wear</v>
      </c>
      <c r="P663" s="8" t="str">
        <f>_xlfn.XLOOKUP(Table2[[#This Row],[Product]],Table4[Product],Table4[Category])</f>
        <v>Casual Wear</v>
      </c>
      <c r="Q663" s="6" t="s">
        <v>1376</v>
      </c>
      <c r="R663" s="32" t="str">
        <f>LEFT(Table2[[#This Row],[Full Name2]], 3)</f>
        <v>Jen</v>
      </c>
      <c r="S663" s="7" t="str">
        <f>RIGHT(Table2[[#This Row],[Full Name2]],3)</f>
        <v>dan</v>
      </c>
      <c r="T663" s="7" t="str">
        <f>MID(Table2[[#This Row],[Full Name2]],3,3)</f>
        <v>nni</v>
      </c>
      <c r="U663" s="7" t="str">
        <f>CONCATENATE(Table2[[#This Row],[Full Name2]]," - ",Table2[[#This Row],[Department]])</f>
        <v>Jennifer Jordan - Women</v>
      </c>
      <c r="V663" s="7" t="str">
        <f>_xlfn.TEXTJOIN(",",TRUE,Table2[[#This Row],[LEFT]],Table2[[#This Row],[MID]],Table2[[#This Row],[RIGHT]])</f>
        <v>Jen,nni,dan</v>
      </c>
      <c r="W663" s="7" t="str">
        <f>UPPER(Table2[[#This Row],[MID]])</f>
        <v>NNI</v>
      </c>
      <c r="X663" s="7" t="str">
        <f>LOWER(Table2[[#This Row],[Full Name2]])</f>
        <v>jennifer jordan</v>
      </c>
      <c r="Y663" s="7" t="str">
        <f>PROPER(Table2[[#This Row],[LOWER]])</f>
        <v>Jennifer Jordan</v>
      </c>
      <c r="Z663" s="7" t="str">
        <f>TRIM(Table2[[#This Row],[City]])</f>
        <v>Sharm El-Sheikh</v>
      </c>
      <c r="AA663" s="8">
        <f>LEN(Table2[[#This Row],[PROPER]])</f>
        <v>15</v>
      </c>
      <c r="AB663" s="5">
        <f t="shared" ca="1" si="30"/>
        <v>45776</v>
      </c>
      <c r="AC663" s="5">
        <f t="shared" si="31"/>
        <v>45580</v>
      </c>
      <c r="AD663" s="25">
        <f t="shared" ca="1" si="32"/>
        <v>45776.278505671296</v>
      </c>
      <c r="AE663" s="26">
        <f>EOMONTH(Table2[[#This Row],[Date]],1)</f>
        <v>45626</v>
      </c>
      <c r="AF663" s="11">
        <f>DATEDIF(Table2[[#This Row],[Date]],Table2[[#This Row],[EOMONTH]], "d")</f>
        <v>46</v>
      </c>
      <c r="AH663">
        <v>15</v>
      </c>
      <c r="AI663">
        <v>10</v>
      </c>
      <c r="AJ663">
        <v>2024</v>
      </c>
    </row>
    <row r="664" spans="1:36" ht="33.75" customHeight="1" x14ac:dyDescent="0.3">
      <c r="A664" s="17" t="s">
        <v>1377</v>
      </c>
      <c r="B664" s="26">
        <v>45695</v>
      </c>
      <c r="C664" s="5" t="s">
        <v>0</v>
      </c>
      <c r="D664" s="6" t="s">
        <v>1378</v>
      </c>
      <c r="E664" s="7">
        <v>26</v>
      </c>
      <c r="F664" s="7" t="s">
        <v>43</v>
      </c>
      <c r="G664" s="7" t="s">
        <v>103</v>
      </c>
      <c r="H664" s="7" t="s">
        <v>84</v>
      </c>
      <c r="I664" s="7" t="str">
        <f>VLOOKUP(Table2[[#This Row],[Product]],Table4[#All],2,0)</f>
        <v>Fashion Accessories</v>
      </c>
      <c r="J664" s="7">
        <v>3</v>
      </c>
      <c r="K664" s="7">
        <v>721</v>
      </c>
      <c r="L664" s="7">
        <v>0.1</v>
      </c>
      <c r="M664" s="7" t="s">
        <v>57</v>
      </c>
      <c r="N664" s="8" t="s">
        <v>34</v>
      </c>
      <c r="O664" s="4" t="str">
        <f>HLOOKUP(Table2[[#This Row],[Product]],lookUp!$A$20:$K$21,2,0)</f>
        <v>Fashion Accessories</v>
      </c>
      <c r="P664" s="8" t="str">
        <f>_xlfn.XLOOKUP(Table2[[#This Row],[Product]],Table4[Product],Table4[Category])</f>
        <v>Fashion Accessories</v>
      </c>
      <c r="Q664" s="6" t="s">
        <v>1378</v>
      </c>
      <c r="R664" s="32" t="str">
        <f>LEFT(Table2[[#This Row],[Full Name2]], 3)</f>
        <v>Bra</v>
      </c>
      <c r="S664" s="7" t="str">
        <f>RIGHT(Table2[[#This Row],[Full Name2]],3)</f>
        <v>ens</v>
      </c>
      <c r="T664" s="7" t="str">
        <f>MID(Table2[[#This Row],[Full Name2]],3,3)</f>
        <v>and</v>
      </c>
      <c r="U664" s="7" t="str">
        <f>CONCATENATE(Table2[[#This Row],[Full Name2]]," - ",Table2[[#This Row],[Department]])</f>
        <v>Brandon Owens - Men</v>
      </c>
      <c r="V664" s="7" t="str">
        <f>_xlfn.TEXTJOIN(",",TRUE,Table2[[#This Row],[LEFT]],Table2[[#This Row],[MID]],Table2[[#This Row],[RIGHT]])</f>
        <v>Bra,and,ens</v>
      </c>
      <c r="W664" s="7" t="str">
        <f>UPPER(Table2[[#This Row],[MID]])</f>
        <v>AND</v>
      </c>
      <c r="X664" s="7" t="str">
        <f>LOWER(Table2[[#This Row],[Full Name2]])</f>
        <v>brandon owens</v>
      </c>
      <c r="Y664" s="7" t="str">
        <f>PROPER(Table2[[#This Row],[LOWER]])</f>
        <v>Brandon Owens</v>
      </c>
      <c r="Z664" s="7" t="str">
        <f>TRIM(Table2[[#This Row],[City]])</f>
        <v>Sharm El-Sheikh</v>
      </c>
      <c r="AA664" s="8">
        <f>LEN(Table2[[#This Row],[PROPER]])</f>
        <v>13</v>
      </c>
      <c r="AB664" s="5">
        <f t="shared" ca="1" si="30"/>
        <v>45776</v>
      </c>
      <c r="AC664" s="5">
        <f t="shared" si="31"/>
        <v>45695</v>
      </c>
      <c r="AD664" s="25">
        <f t="shared" ca="1" si="32"/>
        <v>45776.278505671296</v>
      </c>
      <c r="AE664" s="26">
        <f>EOMONTH(Table2[[#This Row],[Date]],1)</f>
        <v>45747</v>
      </c>
      <c r="AF664" s="11">
        <f>DATEDIF(Table2[[#This Row],[Date]],Table2[[#This Row],[EOMONTH]], "d")</f>
        <v>52</v>
      </c>
      <c r="AH664">
        <v>7</v>
      </c>
      <c r="AI664">
        <v>2</v>
      </c>
      <c r="AJ664">
        <v>2025</v>
      </c>
    </row>
    <row r="665" spans="1:36" ht="33.75" customHeight="1" x14ac:dyDescent="0.3">
      <c r="A665" s="17" t="s">
        <v>1379</v>
      </c>
      <c r="B665" s="26">
        <v>45719</v>
      </c>
      <c r="C665" s="5" t="s">
        <v>4</v>
      </c>
      <c r="D665" s="6" t="s">
        <v>1380</v>
      </c>
      <c r="E665" s="7">
        <v>25</v>
      </c>
      <c r="F665" s="7" t="s">
        <v>29</v>
      </c>
      <c r="G665" s="7" t="s">
        <v>81</v>
      </c>
      <c r="H665" s="7" t="s">
        <v>61</v>
      </c>
      <c r="I665" s="7" t="str">
        <f>VLOOKUP(Table2[[#This Row],[Product]],Table4[#All],2,0)</f>
        <v>Casual Wear</v>
      </c>
      <c r="J665" s="7">
        <v>2</v>
      </c>
      <c r="K665" s="7">
        <v>1109</v>
      </c>
      <c r="L665" s="7">
        <v>0.1</v>
      </c>
      <c r="M665" s="7" t="s">
        <v>57</v>
      </c>
      <c r="N665" s="8" t="s">
        <v>34</v>
      </c>
      <c r="O665" s="4" t="str">
        <f>HLOOKUP(Table2[[#This Row],[Product]],lookUp!$A$20:$K$21,2,0)</f>
        <v>Casual Wear</v>
      </c>
      <c r="P665" s="8" t="str">
        <f>_xlfn.XLOOKUP(Table2[[#This Row],[Product]],Table4[Product],Table4[Category])</f>
        <v>Casual Wear</v>
      </c>
      <c r="Q665" s="6" t="s">
        <v>1380</v>
      </c>
      <c r="R665" s="32" t="str">
        <f>LEFT(Table2[[#This Row],[Full Name2]], 3)</f>
        <v>Ang</v>
      </c>
      <c r="S665" s="7" t="str">
        <f>RIGHT(Table2[[#This Row],[Full Name2]],3)</f>
        <v>ell</v>
      </c>
      <c r="T665" s="7" t="str">
        <f>MID(Table2[[#This Row],[Full Name2]],3,3)</f>
        <v>gel</v>
      </c>
      <c r="U665" s="7" t="str">
        <f>CONCATENATE(Table2[[#This Row],[Full Name2]]," - ",Table2[[#This Row],[Department]])</f>
        <v>Angela Powell - Men</v>
      </c>
      <c r="V665" s="7" t="str">
        <f>_xlfn.TEXTJOIN(",",TRUE,Table2[[#This Row],[LEFT]],Table2[[#This Row],[MID]],Table2[[#This Row],[RIGHT]])</f>
        <v>Ang,gel,ell</v>
      </c>
      <c r="W665" s="7" t="str">
        <f>UPPER(Table2[[#This Row],[MID]])</f>
        <v>GEL</v>
      </c>
      <c r="X665" s="7" t="str">
        <f>LOWER(Table2[[#This Row],[Full Name2]])</f>
        <v>angela powell</v>
      </c>
      <c r="Y665" s="7" t="str">
        <f>PROPER(Table2[[#This Row],[LOWER]])</f>
        <v>Angela Powell</v>
      </c>
      <c r="Z665" s="7" t="str">
        <f>TRIM(Table2[[#This Row],[City]])</f>
        <v>Asyut</v>
      </c>
      <c r="AA665" s="8">
        <f>LEN(Table2[[#This Row],[PROPER]])</f>
        <v>13</v>
      </c>
      <c r="AB665" s="5">
        <f t="shared" ca="1" si="30"/>
        <v>45776</v>
      </c>
      <c r="AC665" s="5">
        <f t="shared" si="31"/>
        <v>45719</v>
      </c>
      <c r="AD665" s="25">
        <f t="shared" ca="1" si="32"/>
        <v>45776.278505671296</v>
      </c>
      <c r="AE665" s="26">
        <f>EOMONTH(Table2[[#This Row],[Date]],1)</f>
        <v>45777</v>
      </c>
      <c r="AF665" s="11">
        <f>DATEDIF(Table2[[#This Row],[Date]],Table2[[#This Row],[EOMONTH]], "d")</f>
        <v>58</v>
      </c>
      <c r="AH665">
        <v>3</v>
      </c>
      <c r="AI665">
        <v>3</v>
      </c>
      <c r="AJ665">
        <v>2025</v>
      </c>
    </row>
    <row r="666" spans="1:36" ht="33.75" customHeight="1" x14ac:dyDescent="0.3">
      <c r="A666" s="17" t="s">
        <v>1381</v>
      </c>
      <c r="B666" s="26">
        <v>45356</v>
      </c>
      <c r="C666" s="5" t="s">
        <v>2</v>
      </c>
      <c r="D666" s="6" t="s">
        <v>1382</v>
      </c>
      <c r="E666" s="7">
        <v>44</v>
      </c>
      <c r="F666" s="7" t="s">
        <v>29</v>
      </c>
      <c r="G666" s="7" t="s">
        <v>73</v>
      </c>
      <c r="H666" s="7" t="s">
        <v>61</v>
      </c>
      <c r="I666" s="7" t="str">
        <f>VLOOKUP(Table2[[#This Row],[Product]],Table4[#All],2,0)</f>
        <v>Casual Wear</v>
      </c>
      <c r="J666" s="7">
        <v>3</v>
      </c>
      <c r="K666" s="7">
        <v>705</v>
      </c>
      <c r="L666" s="7">
        <v>0.05</v>
      </c>
      <c r="M666" s="7" t="s">
        <v>33</v>
      </c>
      <c r="N666" s="8" t="s">
        <v>48</v>
      </c>
      <c r="O666" s="4" t="str">
        <f>HLOOKUP(Table2[[#This Row],[Product]],lookUp!$A$20:$K$21,2,0)</f>
        <v>Casual Wear</v>
      </c>
      <c r="P666" s="8" t="str">
        <f>_xlfn.XLOOKUP(Table2[[#This Row],[Product]],Table4[Product],Table4[Category])</f>
        <v>Casual Wear</v>
      </c>
      <c r="Q666" s="6" t="s">
        <v>1382</v>
      </c>
      <c r="R666" s="32" t="str">
        <f>LEFT(Table2[[#This Row],[Full Name2]], 3)</f>
        <v>Dan</v>
      </c>
      <c r="S666" s="7" t="str">
        <f>RIGHT(Table2[[#This Row],[Full Name2]],3)</f>
        <v>son</v>
      </c>
      <c r="T666" s="7" t="str">
        <f>MID(Table2[[#This Row],[Full Name2]],3,3)</f>
        <v>nie</v>
      </c>
      <c r="U666" s="7" t="str">
        <f>CONCATENATE(Table2[[#This Row],[Full Name2]]," - ",Table2[[#This Row],[Department]])</f>
        <v>Danielle Morrison - Kids</v>
      </c>
      <c r="V666" s="7" t="str">
        <f>_xlfn.TEXTJOIN(",",TRUE,Table2[[#This Row],[LEFT]],Table2[[#This Row],[MID]],Table2[[#This Row],[RIGHT]])</f>
        <v>Dan,nie,son</v>
      </c>
      <c r="W666" s="7" t="str">
        <f>UPPER(Table2[[#This Row],[MID]])</f>
        <v>NIE</v>
      </c>
      <c r="X666" s="7" t="str">
        <f>LOWER(Table2[[#This Row],[Full Name2]])</f>
        <v>danielle morrison</v>
      </c>
      <c r="Y666" s="7" t="str">
        <f>PROPER(Table2[[#This Row],[LOWER]])</f>
        <v>Danielle Morrison</v>
      </c>
      <c r="Z666" s="7" t="str">
        <f>TRIM(Table2[[#This Row],[City]])</f>
        <v>Tanta</v>
      </c>
      <c r="AA666" s="8">
        <f>LEN(Table2[[#This Row],[PROPER]])</f>
        <v>17</v>
      </c>
      <c r="AB666" s="5">
        <f t="shared" ca="1" si="30"/>
        <v>45776</v>
      </c>
      <c r="AC666" s="5">
        <f t="shared" si="31"/>
        <v>45356</v>
      </c>
      <c r="AD666" s="25">
        <f t="shared" ca="1" si="32"/>
        <v>45776.278505671296</v>
      </c>
      <c r="AE666" s="26">
        <f>EOMONTH(Table2[[#This Row],[Date]],1)</f>
        <v>45412</v>
      </c>
      <c r="AF666" s="11">
        <f>DATEDIF(Table2[[#This Row],[Date]],Table2[[#This Row],[EOMONTH]], "d")</f>
        <v>56</v>
      </c>
      <c r="AH666">
        <v>5</v>
      </c>
      <c r="AI666">
        <v>3</v>
      </c>
      <c r="AJ666">
        <v>2024</v>
      </c>
    </row>
    <row r="667" spans="1:36" ht="33.75" customHeight="1" x14ac:dyDescent="0.3">
      <c r="A667" s="17" t="s">
        <v>1383</v>
      </c>
      <c r="B667" s="26">
        <v>45411</v>
      </c>
      <c r="C667" s="5" t="s">
        <v>4</v>
      </c>
      <c r="D667" s="6" t="s">
        <v>1384</v>
      </c>
      <c r="E667" s="7">
        <v>57</v>
      </c>
      <c r="F667" s="7" t="s">
        <v>29</v>
      </c>
      <c r="G667" s="7" t="s">
        <v>106</v>
      </c>
      <c r="H667" s="7" t="s">
        <v>74</v>
      </c>
      <c r="I667" s="7" t="str">
        <f>VLOOKUP(Table2[[#This Row],[Product]],Table4[#All],2,0)</f>
        <v>Formal Wear</v>
      </c>
      <c r="J667" s="7">
        <v>3</v>
      </c>
      <c r="K667" s="7">
        <v>217</v>
      </c>
      <c r="L667" s="7">
        <v>0.1</v>
      </c>
      <c r="M667" s="7" t="s">
        <v>33</v>
      </c>
      <c r="N667" s="8" t="s">
        <v>48</v>
      </c>
      <c r="O667" s="4" t="str">
        <f>HLOOKUP(Table2[[#This Row],[Product]],lookUp!$A$20:$K$21,2,0)</f>
        <v>Formal Wear</v>
      </c>
      <c r="P667" s="8" t="str">
        <f>_xlfn.XLOOKUP(Table2[[#This Row],[Product]],Table4[Product],Table4[Category])</f>
        <v>Formal Wear</v>
      </c>
      <c r="Q667" s="6" t="s">
        <v>1384</v>
      </c>
      <c r="R667" s="32" t="str">
        <f>LEFT(Table2[[#This Row],[Full Name2]], 3)</f>
        <v>Cas</v>
      </c>
      <c r="S667" s="7" t="str">
        <f>RIGHT(Table2[[#This Row],[Full Name2]],3)</f>
        <v>ins</v>
      </c>
      <c r="T667" s="7" t="str">
        <f>MID(Table2[[#This Row],[Full Name2]],3,3)</f>
        <v>ssi</v>
      </c>
      <c r="U667" s="7" t="str">
        <f>CONCATENATE(Table2[[#This Row],[Full Name2]]," - ",Table2[[#This Row],[Department]])</f>
        <v>Cassidy Collins - Kids</v>
      </c>
      <c r="V667" s="7" t="str">
        <f>_xlfn.TEXTJOIN(",",TRUE,Table2[[#This Row],[LEFT]],Table2[[#This Row],[MID]],Table2[[#This Row],[RIGHT]])</f>
        <v>Cas,ssi,ins</v>
      </c>
      <c r="W667" s="7" t="str">
        <f>UPPER(Table2[[#This Row],[MID]])</f>
        <v>SSI</v>
      </c>
      <c r="X667" s="7" t="str">
        <f>LOWER(Table2[[#This Row],[Full Name2]])</f>
        <v>cassidy collins</v>
      </c>
      <c r="Y667" s="7" t="str">
        <f>PROPER(Table2[[#This Row],[LOWER]])</f>
        <v>Cassidy Collins</v>
      </c>
      <c r="Z667" s="7" t="str">
        <f>TRIM(Table2[[#This Row],[City]])</f>
        <v>Giza</v>
      </c>
      <c r="AA667" s="8">
        <f>LEN(Table2[[#This Row],[PROPER]])</f>
        <v>15</v>
      </c>
      <c r="AB667" s="5">
        <f t="shared" ca="1" si="30"/>
        <v>45776</v>
      </c>
      <c r="AC667" s="5">
        <f t="shared" si="31"/>
        <v>45411</v>
      </c>
      <c r="AD667" s="25">
        <f t="shared" ca="1" si="32"/>
        <v>45776.278505671296</v>
      </c>
      <c r="AE667" s="26">
        <f>EOMONTH(Table2[[#This Row],[Date]],1)</f>
        <v>45443</v>
      </c>
      <c r="AF667" s="11">
        <f>DATEDIF(Table2[[#This Row],[Date]],Table2[[#This Row],[EOMONTH]], "d")</f>
        <v>32</v>
      </c>
      <c r="AH667">
        <v>29</v>
      </c>
      <c r="AI667">
        <v>4</v>
      </c>
      <c r="AJ667">
        <v>2024</v>
      </c>
    </row>
    <row r="668" spans="1:36" ht="33.75" customHeight="1" x14ac:dyDescent="0.3">
      <c r="A668" s="17" t="s">
        <v>1385</v>
      </c>
      <c r="B668" s="26">
        <v>45602</v>
      </c>
      <c r="C668" s="5" t="s">
        <v>3</v>
      </c>
      <c r="D668" s="6" t="s">
        <v>1386</v>
      </c>
      <c r="E668" s="7">
        <v>53</v>
      </c>
      <c r="F668" s="7" t="s">
        <v>29</v>
      </c>
      <c r="G668" s="7" t="s">
        <v>60</v>
      </c>
      <c r="H668" s="7" t="s">
        <v>65</v>
      </c>
      <c r="I668" s="7" t="str">
        <f>VLOOKUP(Table2[[#This Row],[Product]],Table4[#All],2,0)</f>
        <v>Sportswear</v>
      </c>
      <c r="J668" s="7">
        <v>4</v>
      </c>
      <c r="K668" s="7">
        <v>377</v>
      </c>
      <c r="L668" s="7">
        <v>0.15</v>
      </c>
      <c r="M668" s="7" t="s">
        <v>33</v>
      </c>
      <c r="N668" s="8" t="s">
        <v>40</v>
      </c>
      <c r="O668" s="4" t="str">
        <f>HLOOKUP(Table2[[#This Row],[Product]],lookUp!$A$20:$K$21,2,0)</f>
        <v>Sportswear</v>
      </c>
      <c r="P668" s="8" t="str">
        <f>_xlfn.XLOOKUP(Table2[[#This Row],[Product]],Table4[Product],Table4[Category])</f>
        <v>Sportswear</v>
      </c>
      <c r="Q668" s="6" t="s">
        <v>1386</v>
      </c>
      <c r="R668" s="32" t="str">
        <f>LEFT(Table2[[#This Row],[Full Name2]], 3)</f>
        <v>Dou</v>
      </c>
      <c r="S668" s="7" t="str">
        <f>RIGHT(Table2[[#This Row],[Full Name2]],3)</f>
        <v>ves</v>
      </c>
      <c r="T668" s="7" t="str">
        <f>MID(Table2[[#This Row],[Full Name2]],3,3)</f>
        <v>ugl</v>
      </c>
      <c r="U668" s="7" t="str">
        <f>CONCATENATE(Table2[[#This Row],[Full Name2]]," - ",Table2[[#This Row],[Department]])</f>
        <v>Douglas Graves - Women</v>
      </c>
      <c r="V668" s="7" t="str">
        <f>_xlfn.TEXTJOIN(",",TRUE,Table2[[#This Row],[LEFT]],Table2[[#This Row],[MID]],Table2[[#This Row],[RIGHT]])</f>
        <v>Dou,ugl,ves</v>
      </c>
      <c r="W668" s="7" t="str">
        <f>UPPER(Table2[[#This Row],[MID]])</f>
        <v>UGL</v>
      </c>
      <c r="X668" s="7" t="str">
        <f>LOWER(Table2[[#This Row],[Full Name2]])</f>
        <v>douglas graves</v>
      </c>
      <c r="Y668" s="7" t="str">
        <f>PROPER(Table2[[#This Row],[LOWER]])</f>
        <v>Douglas Graves</v>
      </c>
      <c r="Z668" s="7" t="str">
        <f>TRIM(Table2[[#This Row],[City]])</f>
        <v>Port Said</v>
      </c>
      <c r="AA668" s="8">
        <f>LEN(Table2[[#This Row],[PROPER]])</f>
        <v>14</v>
      </c>
      <c r="AB668" s="5">
        <f t="shared" ca="1" si="30"/>
        <v>45776</v>
      </c>
      <c r="AC668" s="5">
        <f t="shared" si="31"/>
        <v>45602</v>
      </c>
      <c r="AD668" s="25">
        <f t="shared" ca="1" si="32"/>
        <v>45776.278505671296</v>
      </c>
      <c r="AE668" s="26">
        <f>EOMONTH(Table2[[#This Row],[Date]],1)</f>
        <v>45657</v>
      </c>
      <c r="AF668" s="11">
        <f>DATEDIF(Table2[[#This Row],[Date]],Table2[[#This Row],[EOMONTH]], "d")</f>
        <v>55</v>
      </c>
      <c r="AH668">
        <v>6</v>
      </c>
      <c r="AI668">
        <v>11</v>
      </c>
      <c r="AJ668">
        <v>2024</v>
      </c>
    </row>
    <row r="669" spans="1:36" ht="33.75" customHeight="1" x14ac:dyDescent="0.3">
      <c r="A669" s="17" t="s">
        <v>1387</v>
      </c>
      <c r="B669" s="26">
        <v>45466</v>
      </c>
      <c r="C669" s="5" t="s">
        <v>1</v>
      </c>
      <c r="D669" s="6" t="s">
        <v>1388</v>
      </c>
      <c r="E669" s="7">
        <v>33</v>
      </c>
      <c r="F669" s="7" t="s">
        <v>43</v>
      </c>
      <c r="G669" s="7" t="s">
        <v>106</v>
      </c>
      <c r="H669" s="7" t="s">
        <v>55</v>
      </c>
      <c r="I669" s="7" t="str">
        <f>VLOOKUP(Table2[[#This Row],[Product]],Table4[#All],2,0)</f>
        <v>Summer Wear</v>
      </c>
      <c r="J669" s="7">
        <v>1</v>
      </c>
      <c r="K669" s="7">
        <v>777</v>
      </c>
      <c r="L669" s="7">
        <v>0.1</v>
      </c>
      <c r="M669" s="7" t="s">
        <v>47</v>
      </c>
      <c r="N669" s="8" t="s">
        <v>40</v>
      </c>
      <c r="O669" s="4" t="str">
        <f>HLOOKUP(Table2[[#This Row],[Product]],lookUp!$A$20:$K$21,2,0)</f>
        <v>Summer Wear</v>
      </c>
      <c r="P669" s="8" t="str">
        <f>_xlfn.XLOOKUP(Table2[[#This Row],[Product]],Table4[Product],Table4[Category])</f>
        <v>Summer Wear</v>
      </c>
      <c r="Q669" s="6" t="s">
        <v>1388</v>
      </c>
      <c r="R669" s="32" t="str">
        <f>LEFT(Table2[[#This Row],[Full Name2]], 3)</f>
        <v>Sco</v>
      </c>
      <c r="S669" s="7" t="str">
        <f>RIGHT(Table2[[#This Row],[Full Name2]],3)</f>
        <v>ams</v>
      </c>
      <c r="T669" s="7" t="str">
        <f>MID(Table2[[#This Row],[Full Name2]],3,3)</f>
        <v>ott</v>
      </c>
      <c r="U669" s="7" t="str">
        <f>CONCATENATE(Table2[[#This Row],[Full Name2]]," - ",Table2[[#This Row],[Department]])</f>
        <v>Scott Williams - Women</v>
      </c>
      <c r="V669" s="7" t="str">
        <f>_xlfn.TEXTJOIN(",",TRUE,Table2[[#This Row],[LEFT]],Table2[[#This Row],[MID]],Table2[[#This Row],[RIGHT]])</f>
        <v>Sco,ott,ams</v>
      </c>
      <c r="W669" s="7" t="str">
        <f>UPPER(Table2[[#This Row],[MID]])</f>
        <v>OTT</v>
      </c>
      <c r="X669" s="7" t="str">
        <f>LOWER(Table2[[#This Row],[Full Name2]])</f>
        <v>scott williams</v>
      </c>
      <c r="Y669" s="7" t="str">
        <f>PROPER(Table2[[#This Row],[LOWER]])</f>
        <v>Scott Williams</v>
      </c>
      <c r="Z669" s="7" t="str">
        <f>TRIM(Table2[[#This Row],[City]])</f>
        <v>Giza</v>
      </c>
      <c r="AA669" s="8">
        <f>LEN(Table2[[#This Row],[PROPER]])</f>
        <v>14</v>
      </c>
      <c r="AB669" s="5">
        <f t="shared" ca="1" si="30"/>
        <v>45776</v>
      </c>
      <c r="AC669" s="5">
        <f t="shared" si="31"/>
        <v>45466</v>
      </c>
      <c r="AD669" s="25">
        <f t="shared" ca="1" si="32"/>
        <v>45776.278505671296</v>
      </c>
      <c r="AE669" s="26">
        <f>EOMONTH(Table2[[#This Row],[Date]],1)</f>
        <v>45504</v>
      </c>
      <c r="AF669" s="11">
        <f>DATEDIF(Table2[[#This Row],[Date]],Table2[[#This Row],[EOMONTH]], "d")</f>
        <v>38</v>
      </c>
      <c r="AH669">
        <v>23</v>
      </c>
      <c r="AI669">
        <v>6</v>
      </c>
      <c r="AJ669">
        <v>2024</v>
      </c>
    </row>
    <row r="670" spans="1:36" ht="33.75" customHeight="1" x14ac:dyDescent="0.3">
      <c r="A670" s="17" t="s">
        <v>1389</v>
      </c>
      <c r="B670" s="26">
        <v>45383</v>
      </c>
      <c r="C670" s="5" t="s">
        <v>4</v>
      </c>
      <c r="D670" s="6" t="s">
        <v>1390</v>
      </c>
      <c r="E670" s="7">
        <v>19</v>
      </c>
      <c r="F670" s="7" t="s">
        <v>43</v>
      </c>
      <c r="G670" s="7" t="s">
        <v>106</v>
      </c>
      <c r="H670" s="7" t="s">
        <v>74</v>
      </c>
      <c r="I670" s="7" t="str">
        <f>VLOOKUP(Table2[[#This Row],[Product]],Table4[#All],2,0)</f>
        <v>Formal Wear</v>
      </c>
      <c r="J670" s="7">
        <v>4</v>
      </c>
      <c r="K670" s="7">
        <v>632</v>
      </c>
      <c r="L670" s="7">
        <v>0.1</v>
      </c>
      <c r="M670" s="7" t="s">
        <v>47</v>
      </c>
      <c r="N670" s="8" t="s">
        <v>48</v>
      </c>
      <c r="O670" s="4" t="str">
        <f>HLOOKUP(Table2[[#This Row],[Product]],lookUp!$A$20:$K$21,2,0)</f>
        <v>Formal Wear</v>
      </c>
      <c r="P670" s="8" t="str">
        <f>_xlfn.XLOOKUP(Table2[[#This Row],[Product]],Table4[Product],Table4[Category])</f>
        <v>Formal Wear</v>
      </c>
      <c r="Q670" s="6" t="s">
        <v>1390</v>
      </c>
      <c r="R670" s="32" t="str">
        <f>LEFT(Table2[[#This Row],[Full Name2]], 3)</f>
        <v>Kar</v>
      </c>
      <c r="S670" s="7" t="str">
        <f>RIGHT(Table2[[#This Row],[Full Name2]],3)</f>
        <v>mon</v>
      </c>
      <c r="T670" s="7" t="str">
        <f>MID(Table2[[#This Row],[Full Name2]],3,3)</f>
        <v xml:space="preserve">ra </v>
      </c>
      <c r="U670" s="7" t="str">
        <f>CONCATENATE(Table2[[#This Row],[Full Name2]]," - ",Table2[[#This Row],[Department]])</f>
        <v>Kara Harmon - Kids</v>
      </c>
      <c r="V670" s="7" t="str">
        <f>_xlfn.TEXTJOIN(",",TRUE,Table2[[#This Row],[LEFT]],Table2[[#This Row],[MID]],Table2[[#This Row],[RIGHT]])</f>
        <v>Kar,ra ,mon</v>
      </c>
      <c r="W670" s="7" t="str">
        <f>UPPER(Table2[[#This Row],[MID]])</f>
        <v xml:space="preserve">RA </v>
      </c>
      <c r="X670" s="7" t="str">
        <f>LOWER(Table2[[#This Row],[Full Name2]])</f>
        <v>kara harmon</v>
      </c>
      <c r="Y670" s="7" t="str">
        <f>PROPER(Table2[[#This Row],[LOWER]])</f>
        <v>Kara Harmon</v>
      </c>
      <c r="Z670" s="7" t="str">
        <f>TRIM(Table2[[#This Row],[City]])</f>
        <v>Giza</v>
      </c>
      <c r="AA670" s="8">
        <f>LEN(Table2[[#This Row],[PROPER]])</f>
        <v>11</v>
      </c>
      <c r="AB670" s="5">
        <f t="shared" ca="1" si="30"/>
        <v>45776</v>
      </c>
      <c r="AC670" s="5">
        <f t="shared" si="31"/>
        <v>45383</v>
      </c>
      <c r="AD670" s="25">
        <f t="shared" ca="1" si="32"/>
        <v>45776.278505671296</v>
      </c>
      <c r="AE670" s="26">
        <f>EOMONTH(Table2[[#This Row],[Date]],1)</f>
        <v>45443</v>
      </c>
      <c r="AF670" s="11">
        <f>DATEDIF(Table2[[#This Row],[Date]],Table2[[#This Row],[EOMONTH]], "d")</f>
        <v>60</v>
      </c>
      <c r="AH670">
        <v>1</v>
      </c>
      <c r="AI670">
        <v>4</v>
      </c>
      <c r="AJ670">
        <v>2024</v>
      </c>
    </row>
    <row r="671" spans="1:36" ht="33.75" customHeight="1" x14ac:dyDescent="0.3">
      <c r="A671" s="17" t="s">
        <v>1391</v>
      </c>
      <c r="B671" s="26">
        <v>45686</v>
      </c>
      <c r="C671" s="5" t="s">
        <v>3</v>
      </c>
      <c r="D671" s="6" t="s">
        <v>1392</v>
      </c>
      <c r="E671" s="7">
        <v>30</v>
      </c>
      <c r="F671" s="7" t="s">
        <v>43</v>
      </c>
      <c r="G671" s="7" t="s">
        <v>81</v>
      </c>
      <c r="H671" s="7" t="s">
        <v>74</v>
      </c>
      <c r="I671" s="7" t="str">
        <f>VLOOKUP(Table2[[#This Row],[Product]],Table4[#All],2,0)</f>
        <v>Formal Wear</v>
      </c>
      <c r="J671" s="7">
        <v>4</v>
      </c>
      <c r="K671" s="7">
        <v>204</v>
      </c>
      <c r="L671" s="7">
        <v>0.05</v>
      </c>
      <c r="M671" s="7" t="s">
        <v>33</v>
      </c>
      <c r="N671" s="8" t="s">
        <v>34</v>
      </c>
      <c r="O671" s="4" t="str">
        <f>HLOOKUP(Table2[[#This Row],[Product]],lookUp!$A$20:$K$21,2,0)</f>
        <v>Formal Wear</v>
      </c>
      <c r="P671" s="8" t="str">
        <f>_xlfn.XLOOKUP(Table2[[#This Row],[Product]],Table4[Product],Table4[Category])</f>
        <v>Formal Wear</v>
      </c>
      <c r="Q671" s="6" t="s">
        <v>1392</v>
      </c>
      <c r="R671" s="32" t="str">
        <f>LEFT(Table2[[#This Row],[Full Name2]], 3)</f>
        <v>Bob</v>
      </c>
      <c r="S671" s="7" t="str">
        <f>RIGHT(Table2[[#This Row],[Full Name2]],3)</f>
        <v>nry</v>
      </c>
      <c r="T671" s="7" t="str">
        <f>MID(Table2[[#This Row],[Full Name2]],3,3)</f>
        <v>bby</v>
      </c>
      <c r="U671" s="7" t="str">
        <f>CONCATENATE(Table2[[#This Row],[Full Name2]]," - ",Table2[[#This Row],[Department]])</f>
        <v>Bobby Henry - Men</v>
      </c>
      <c r="V671" s="7" t="str">
        <f>_xlfn.TEXTJOIN(",",TRUE,Table2[[#This Row],[LEFT]],Table2[[#This Row],[MID]],Table2[[#This Row],[RIGHT]])</f>
        <v>Bob,bby,nry</v>
      </c>
      <c r="W671" s="7" t="str">
        <f>UPPER(Table2[[#This Row],[MID]])</f>
        <v>BBY</v>
      </c>
      <c r="X671" s="7" t="str">
        <f>LOWER(Table2[[#This Row],[Full Name2]])</f>
        <v>bobby henry</v>
      </c>
      <c r="Y671" s="7" t="str">
        <f>PROPER(Table2[[#This Row],[LOWER]])</f>
        <v>Bobby Henry</v>
      </c>
      <c r="Z671" s="7" t="str">
        <f>TRIM(Table2[[#This Row],[City]])</f>
        <v>Asyut</v>
      </c>
      <c r="AA671" s="8">
        <f>LEN(Table2[[#This Row],[PROPER]])</f>
        <v>11</v>
      </c>
      <c r="AB671" s="5">
        <f t="shared" ca="1" si="30"/>
        <v>45776</v>
      </c>
      <c r="AC671" s="5">
        <f t="shared" si="31"/>
        <v>45686</v>
      </c>
      <c r="AD671" s="25">
        <f t="shared" ca="1" si="32"/>
        <v>45776.278505671296</v>
      </c>
      <c r="AE671" s="26">
        <f>EOMONTH(Table2[[#This Row],[Date]],1)</f>
        <v>45716</v>
      </c>
      <c r="AF671" s="11">
        <f>DATEDIF(Table2[[#This Row],[Date]],Table2[[#This Row],[EOMONTH]], "d")</f>
        <v>30</v>
      </c>
      <c r="AH671">
        <v>29</v>
      </c>
      <c r="AI671">
        <v>1</v>
      </c>
      <c r="AJ671">
        <v>2025</v>
      </c>
    </row>
    <row r="672" spans="1:36" ht="33.75" customHeight="1" x14ac:dyDescent="0.3">
      <c r="A672" s="17" t="s">
        <v>1393</v>
      </c>
      <c r="B672" s="26">
        <v>45547</v>
      </c>
      <c r="C672" s="5" t="s">
        <v>6</v>
      </c>
      <c r="D672" s="6" t="s">
        <v>1394</v>
      </c>
      <c r="E672" s="7">
        <v>59</v>
      </c>
      <c r="F672" s="7" t="s">
        <v>43</v>
      </c>
      <c r="G672" s="7" t="s">
        <v>64</v>
      </c>
      <c r="H672" s="7" t="s">
        <v>65</v>
      </c>
      <c r="I672" s="7" t="str">
        <f>VLOOKUP(Table2[[#This Row],[Product]],Table4[#All],2,0)</f>
        <v>Sportswear</v>
      </c>
      <c r="J672" s="7">
        <v>5</v>
      </c>
      <c r="K672" s="7">
        <v>724</v>
      </c>
      <c r="L672" s="7">
        <v>0.1</v>
      </c>
      <c r="M672" s="7" t="s">
        <v>47</v>
      </c>
      <c r="N672" s="8" t="s">
        <v>40</v>
      </c>
      <c r="O672" s="4" t="str">
        <f>HLOOKUP(Table2[[#This Row],[Product]],lookUp!$A$20:$K$21,2,0)</f>
        <v>Sportswear</v>
      </c>
      <c r="P672" s="8" t="str">
        <f>_xlfn.XLOOKUP(Table2[[#This Row],[Product]],Table4[Product],Table4[Category])</f>
        <v>Sportswear</v>
      </c>
      <c r="Q672" s="6" t="s">
        <v>1394</v>
      </c>
      <c r="R672" s="32" t="str">
        <f>LEFT(Table2[[#This Row],[Full Name2]], 3)</f>
        <v>Kay</v>
      </c>
      <c r="S672" s="7" t="str">
        <f>RIGHT(Table2[[#This Row],[Full Name2]],3)</f>
        <v>ore</v>
      </c>
      <c r="T672" s="7" t="str">
        <f>MID(Table2[[#This Row],[Full Name2]],3,3)</f>
        <v>yla</v>
      </c>
      <c r="U672" s="7" t="str">
        <f>CONCATENATE(Table2[[#This Row],[Full Name2]]," - ",Table2[[#This Row],[Department]])</f>
        <v>Kayla Moore - Women</v>
      </c>
      <c r="V672" s="7" t="str">
        <f>_xlfn.TEXTJOIN(",",TRUE,Table2[[#This Row],[LEFT]],Table2[[#This Row],[MID]],Table2[[#This Row],[RIGHT]])</f>
        <v>Kay,yla,ore</v>
      </c>
      <c r="W672" s="7" t="str">
        <f>UPPER(Table2[[#This Row],[MID]])</f>
        <v>YLA</v>
      </c>
      <c r="X672" s="7" t="str">
        <f>LOWER(Table2[[#This Row],[Full Name2]])</f>
        <v>kayla moore</v>
      </c>
      <c r="Y672" s="7" t="str">
        <f>PROPER(Table2[[#This Row],[LOWER]])</f>
        <v>Kayla Moore</v>
      </c>
      <c r="Z672" s="7" t="str">
        <f>TRIM(Table2[[#This Row],[City]])</f>
        <v>Cairo</v>
      </c>
      <c r="AA672" s="8">
        <f>LEN(Table2[[#This Row],[PROPER]])</f>
        <v>11</v>
      </c>
      <c r="AB672" s="5">
        <f t="shared" ca="1" si="30"/>
        <v>45776</v>
      </c>
      <c r="AC672" s="5">
        <f t="shared" si="31"/>
        <v>45547</v>
      </c>
      <c r="AD672" s="25">
        <f t="shared" ca="1" si="32"/>
        <v>45776.278505671296</v>
      </c>
      <c r="AE672" s="26">
        <f>EOMONTH(Table2[[#This Row],[Date]],1)</f>
        <v>45596</v>
      </c>
      <c r="AF672" s="11">
        <f>DATEDIF(Table2[[#This Row],[Date]],Table2[[#This Row],[EOMONTH]], "d")</f>
        <v>49</v>
      </c>
      <c r="AH672">
        <v>12</v>
      </c>
      <c r="AI672">
        <v>9</v>
      </c>
      <c r="AJ672">
        <v>2024</v>
      </c>
    </row>
    <row r="673" spans="1:36" ht="33.75" customHeight="1" x14ac:dyDescent="0.3">
      <c r="A673" s="17" t="s">
        <v>1395</v>
      </c>
      <c r="B673" s="26">
        <v>45539</v>
      </c>
      <c r="C673" s="5" t="s">
        <v>3</v>
      </c>
      <c r="D673" s="6" t="s">
        <v>1396</v>
      </c>
      <c r="E673" s="7">
        <v>60</v>
      </c>
      <c r="F673" s="7" t="s">
        <v>43</v>
      </c>
      <c r="G673" s="7" t="s">
        <v>106</v>
      </c>
      <c r="H673" s="7" t="s">
        <v>38</v>
      </c>
      <c r="I673" s="7" t="str">
        <f>VLOOKUP(Table2[[#This Row],[Product]],Table4[#All],2,0)</f>
        <v>Casual Wear</v>
      </c>
      <c r="J673" s="7">
        <v>3</v>
      </c>
      <c r="K673" s="7">
        <v>523</v>
      </c>
      <c r="L673" s="7">
        <v>0.2</v>
      </c>
      <c r="M673" s="7" t="s">
        <v>47</v>
      </c>
      <c r="N673" s="8" t="s">
        <v>40</v>
      </c>
      <c r="O673" s="4" t="str">
        <f>HLOOKUP(Table2[[#This Row],[Product]],lookUp!$A$20:$K$21,2,0)</f>
        <v>Casual Wear</v>
      </c>
      <c r="P673" s="8" t="str">
        <f>_xlfn.XLOOKUP(Table2[[#This Row],[Product]],Table4[Product],Table4[Category])</f>
        <v>Casual Wear</v>
      </c>
      <c r="Q673" s="6" t="s">
        <v>1396</v>
      </c>
      <c r="R673" s="32" t="str">
        <f>LEFT(Table2[[#This Row],[Full Name2]], 3)</f>
        <v>Sus</v>
      </c>
      <c r="S673" s="7" t="str">
        <f>RIGHT(Table2[[#This Row],[Full Name2]],3)</f>
        <v>ead</v>
      </c>
      <c r="T673" s="7" t="str">
        <f>MID(Table2[[#This Row],[Full Name2]],3,3)</f>
        <v>san</v>
      </c>
      <c r="U673" s="7" t="str">
        <f>CONCATENATE(Table2[[#This Row],[Full Name2]]," - ",Table2[[#This Row],[Department]])</f>
        <v>Susan Whitehead - Women</v>
      </c>
      <c r="V673" s="7" t="str">
        <f>_xlfn.TEXTJOIN(",",TRUE,Table2[[#This Row],[LEFT]],Table2[[#This Row],[MID]],Table2[[#This Row],[RIGHT]])</f>
        <v>Sus,san,ead</v>
      </c>
      <c r="W673" s="7" t="str">
        <f>UPPER(Table2[[#This Row],[MID]])</f>
        <v>SAN</v>
      </c>
      <c r="X673" s="7" t="str">
        <f>LOWER(Table2[[#This Row],[Full Name2]])</f>
        <v>susan whitehead</v>
      </c>
      <c r="Y673" s="7" t="str">
        <f>PROPER(Table2[[#This Row],[LOWER]])</f>
        <v>Susan Whitehead</v>
      </c>
      <c r="Z673" s="7" t="str">
        <f>TRIM(Table2[[#This Row],[City]])</f>
        <v>Giza</v>
      </c>
      <c r="AA673" s="8">
        <f>LEN(Table2[[#This Row],[PROPER]])</f>
        <v>15</v>
      </c>
      <c r="AB673" s="5">
        <f t="shared" ca="1" si="30"/>
        <v>45776</v>
      </c>
      <c r="AC673" s="5">
        <f t="shared" si="31"/>
        <v>45539</v>
      </c>
      <c r="AD673" s="25">
        <f t="shared" ca="1" si="32"/>
        <v>45776.278505671296</v>
      </c>
      <c r="AE673" s="26">
        <f>EOMONTH(Table2[[#This Row],[Date]],1)</f>
        <v>45596</v>
      </c>
      <c r="AF673" s="11">
        <f>DATEDIF(Table2[[#This Row],[Date]],Table2[[#This Row],[EOMONTH]], "d")</f>
        <v>57</v>
      </c>
      <c r="AH673">
        <v>4</v>
      </c>
      <c r="AI673">
        <v>9</v>
      </c>
      <c r="AJ673">
        <v>2024</v>
      </c>
    </row>
    <row r="674" spans="1:36" ht="33.75" customHeight="1" x14ac:dyDescent="0.3">
      <c r="A674" s="17" t="s">
        <v>1397</v>
      </c>
      <c r="B674" s="26">
        <v>45439</v>
      </c>
      <c r="C674" s="5" t="s">
        <v>4</v>
      </c>
      <c r="D674" s="6" t="s">
        <v>1398</v>
      </c>
      <c r="E674" s="7">
        <v>45</v>
      </c>
      <c r="F674" s="7" t="s">
        <v>43</v>
      </c>
      <c r="G674" s="7" t="s">
        <v>106</v>
      </c>
      <c r="H674" s="7" t="s">
        <v>84</v>
      </c>
      <c r="I674" s="7" t="str">
        <f>VLOOKUP(Table2[[#This Row],[Product]],Table4[#All],2,0)</f>
        <v>Fashion Accessories</v>
      </c>
      <c r="J674" s="7">
        <v>1</v>
      </c>
      <c r="K674" s="7">
        <v>963</v>
      </c>
      <c r="L674" s="7">
        <v>0.05</v>
      </c>
      <c r="M674" s="7" t="s">
        <v>57</v>
      </c>
      <c r="N674" s="8" t="s">
        <v>48</v>
      </c>
      <c r="O674" s="4" t="str">
        <f>HLOOKUP(Table2[[#This Row],[Product]],lookUp!$A$20:$K$21,2,0)</f>
        <v>Fashion Accessories</v>
      </c>
      <c r="P674" s="8" t="str">
        <f>_xlfn.XLOOKUP(Table2[[#This Row],[Product]],Table4[Product],Table4[Category])</f>
        <v>Fashion Accessories</v>
      </c>
      <c r="Q674" s="6" t="s">
        <v>1398</v>
      </c>
      <c r="R674" s="32" t="str">
        <f>LEFT(Table2[[#This Row],[Full Name2]], 3)</f>
        <v>Jam</v>
      </c>
      <c r="S674" s="7" t="str">
        <f>RIGHT(Table2[[#This Row],[Full Name2]],3)</f>
        <v>ock</v>
      </c>
      <c r="T674" s="7" t="str">
        <f>MID(Table2[[#This Row],[Full Name2]],3,3)</f>
        <v>mes</v>
      </c>
      <c r="U674" s="7" t="str">
        <f>CONCATENATE(Table2[[#This Row],[Full Name2]]," - ",Table2[[#This Row],[Department]])</f>
        <v>James Bullock - Kids</v>
      </c>
      <c r="V674" s="7" t="str">
        <f>_xlfn.TEXTJOIN(",",TRUE,Table2[[#This Row],[LEFT]],Table2[[#This Row],[MID]],Table2[[#This Row],[RIGHT]])</f>
        <v>Jam,mes,ock</v>
      </c>
      <c r="W674" s="7" t="str">
        <f>UPPER(Table2[[#This Row],[MID]])</f>
        <v>MES</v>
      </c>
      <c r="X674" s="7" t="str">
        <f>LOWER(Table2[[#This Row],[Full Name2]])</f>
        <v>james bullock</v>
      </c>
      <c r="Y674" s="7" t="str">
        <f>PROPER(Table2[[#This Row],[LOWER]])</f>
        <v>James Bullock</v>
      </c>
      <c r="Z674" s="7" t="str">
        <f>TRIM(Table2[[#This Row],[City]])</f>
        <v>Giza</v>
      </c>
      <c r="AA674" s="8">
        <f>LEN(Table2[[#This Row],[PROPER]])</f>
        <v>13</v>
      </c>
      <c r="AB674" s="5">
        <f t="shared" ca="1" si="30"/>
        <v>45776</v>
      </c>
      <c r="AC674" s="5">
        <f t="shared" si="31"/>
        <v>45439</v>
      </c>
      <c r="AD674" s="25">
        <f t="shared" ca="1" si="32"/>
        <v>45776.278505671296</v>
      </c>
      <c r="AE674" s="26">
        <f>EOMONTH(Table2[[#This Row],[Date]],1)</f>
        <v>45473</v>
      </c>
      <c r="AF674" s="11">
        <f>DATEDIF(Table2[[#This Row],[Date]],Table2[[#This Row],[EOMONTH]], "d")</f>
        <v>34</v>
      </c>
      <c r="AH674">
        <v>27</v>
      </c>
      <c r="AI674">
        <v>5</v>
      </c>
      <c r="AJ674">
        <v>2024</v>
      </c>
    </row>
    <row r="675" spans="1:36" ht="33.75" customHeight="1" x14ac:dyDescent="0.3">
      <c r="A675" s="17" t="s">
        <v>1399</v>
      </c>
      <c r="B675" s="26">
        <v>45538</v>
      </c>
      <c r="C675" s="5" t="s">
        <v>2</v>
      </c>
      <c r="D675" s="6" t="s">
        <v>1400</v>
      </c>
      <c r="E675" s="7">
        <v>60</v>
      </c>
      <c r="F675" s="7" t="s">
        <v>29</v>
      </c>
      <c r="G675" s="7" t="s">
        <v>73</v>
      </c>
      <c r="H675" s="7" t="s">
        <v>38</v>
      </c>
      <c r="I675" s="7" t="str">
        <f>VLOOKUP(Table2[[#This Row],[Product]],Table4[#All],2,0)</f>
        <v>Casual Wear</v>
      </c>
      <c r="J675" s="7">
        <v>1</v>
      </c>
      <c r="K675" s="7">
        <v>810</v>
      </c>
      <c r="L675" s="7">
        <v>0.05</v>
      </c>
      <c r="M675" s="7" t="s">
        <v>57</v>
      </c>
      <c r="N675" s="8" t="s">
        <v>40</v>
      </c>
      <c r="O675" s="4" t="str">
        <f>HLOOKUP(Table2[[#This Row],[Product]],lookUp!$A$20:$K$21,2,0)</f>
        <v>Casual Wear</v>
      </c>
      <c r="P675" s="8" t="str">
        <f>_xlfn.XLOOKUP(Table2[[#This Row],[Product]],Table4[Product],Table4[Category])</f>
        <v>Casual Wear</v>
      </c>
      <c r="Q675" s="6" t="s">
        <v>1400</v>
      </c>
      <c r="R675" s="32" t="str">
        <f>LEFT(Table2[[#This Row],[Full Name2]], 3)</f>
        <v>Jam</v>
      </c>
      <c r="S675" s="7" t="str">
        <f>RIGHT(Table2[[#This Row],[Full Name2]],3)</f>
        <v>iel</v>
      </c>
      <c r="T675" s="7" t="str">
        <f>MID(Table2[[#This Row],[Full Name2]],3,3)</f>
        <v>mes</v>
      </c>
      <c r="U675" s="7" t="str">
        <f>CONCATENATE(Table2[[#This Row],[Full Name2]]," - ",Table2[[#This Row],[Department]])</f>
        <v>James Daniel - Women</v>
      </c>
      <c r="V675" s="7" t="str">
        <f>_xlfn.TEXTJOIN(",",TRUE,Table2[[#This Row],[LEFT]],Table2[[#This Row],[MID]],Table2[[#This Row],[RIGHT]])</f>
        <v>Jam,mes,iel</v>
      </c>
      <c r="W675" s="7" t="str">
        <f>UPPER(Table2[[#This Row],[MID]])</f>
        <v>MES</v>
      </c>
      <c r="X675" s="7" t="str">
        <f>LOWER(Table2[[#This Row],[Full Name2]])</f>
        <v>james daniel</v>
      </c>
      <c r="Y675" s="7" t="str">
        <f>PROPER(Table2[[#This Row],[LOWER]])</f>
        <v>James Daniel</v>
      </c>
      <c r="Z675" s="7" t="str">
        <f>TRIM(Table2[[#This Row],[City]])</f>
        <v>Tanta</v>
      </c>
      <c r="AA675" s="8">
        <f>LEN(Table2[[#This Row],[PROPER]])</f>
        <v>12</v>
      </c>
      <c r="AB675" s="5">
        <f t="shared" ca="1" si="30"/>
        <v>45776</v>
      </c>
      <c r="AC675" s="5">
        <f t="shared" si="31"/>
        <v>45538</v>
      </c>
      <c r="AD675" s="25">
        <f t="shared" ca="1" si="32"/>
        <v>45776.278505671296</v>
      </c>
      <c r="AE675" s="26">
        <f>EOMONTH(Table2[[#This Row],[Date]],1)</f>
        <v>45596</v>
      </c>
      <c r="AF675" s="11">
        <f>DATEDIF(Table2[[#This Row],[Date]],Table2[[#This Row],[EOMONTH]], "d")</f>
        <v>58</v>
      </c>
      <c r="AH675">
        <v>3</v>
      </c>
      <c r="AI675">
        <v>9</v>
      </c>
      <c r="AJ675">
        <v>2024</v>
      </c>
    </row>
    <row r="676" spans="1:36" ht="33.75" customHeight="1" x14ac:dyDescent="0.3">
      <c r="A676" s="17" t="s">
        <v>1401</v>
      </c>
      <c r="B676" s="26">
        <v>45522</v>
      </c>
      <c r="C676" s="5" t="s">
        <v>1</v>
      </c>
      <c r="D676" s="6" t="s">
        <v>1402</v>
      </c>
      <c r="E676" s="7">
        <v>59</v>
      </c>
      <c r="F676" s="7" t="s">
        <v>43</v>
      </c>
      <c r="G676" s="7" t="s">
        <v>60</v>
      </c>
      <c r="H676" s="7" t="s">
        <v>61</v>
      </c>
      <c r="I676" s="7" t="str">
        <f>VLOOKUP(Table2[[#This Row],[Product]],Table4[#All],2,0)</f>
        <v>Casual Wear</v>
      </c>
      <c r="J676" s="7">
        <v>2</v>
      </c>
      <c r="K676" s="7">
        <v>872</v>
      </c>
      <c r="L676" s="7">
        <v>0.1</v>
      </c>
      <c r="M676" s="7" t="s">
        <v>33</v>
      </c>
      <c r="N676" s="8" t="s">
        <v>48</v>
      </c>
      <c r="O676" s="4" t="str">
        <f>HLOOKUP(Table2[[#This Row],[Product]],lookUp!$A$20:$K$21,2,0)</f>
        <v>Casual Wear</v>
      </c>
      <c r="P676" s="8" t="str">
        <f>_xlfn.XLOOKUP(Table2[[#This Row],[Product]],Table4[Product],Table4[Category])</f>
        <v>Casual Wear</v>
      </c>
      <c r="Q676" s="6" t="s">
        <v>1402</v>
      </c>
      <c r="R676" s="32" t="str">
        <f>LEFT(Table2[[#This Row],[Full Name2]], 3)</f>
        <v>Bri</v>
      </c>
      <c r="S676" s="7" t="str">
        <f>RIGHT(Table2[[#This Row],[Full Name2]],3)</f>
        <v>ith</v>
      </c>
      <c r="T676" s="7" t="str">
        <f>MID(Table2[[#This Row],[Full Name2]],3,3)</f>
        <v>ian</v>
      </c>
      <c r="U676" s="7" t="str">
        <f>CONCATENATE(Table2[[#This Row],[Full Name2]]," - ",Table2[[#This Row],[Department]])</f>
        <v>Brian Griffith - Kids</v>
      </c>
      <c r="V676" s="7" t="str">
        <f>_xlfn.TEXTJOIN(",",TRUE,Table2[[#This Row],[LEFT]],Table2[[#This Row],[MID]],Table2[[#This Row],[RIGHT]])</f>
        <v>Bri,ian,ith</v>
      </c>
      <c r="W676" s="7" t="str">
        <f>UPPER(Table2[[#This Row],[MID]])</f>
        <v>IAN</v>
      </c>
      <c r="X676" s="7" t="str">
        <f>LOWER(Table2[[#This Row],[Full Name2]])</f>
        <v>brian griffith</v>
      </c>
      <c r="Y676" s="7" t="str">
        <f>PROPER(Table2[[#This Row],[LOWER]])</f>
        <v>Brian Griffith</v>
      </c>
      <c r="Z676" s="7" t="str">
        <f>TRIM(Table2[[#This Row],[City]])</f>
        <v>Port Said</v>
      </c>
      <c r="AA676" s="8">
        <f>LEN(Table2[[#This Row],[PROPER]])</f>
        <v>14</v>
      </c>
      <c r="AB676" s="5">
        <f t="shared" ca="1" si="30"/>
        <v>45776</v>
      </c>
      <c r="AC676" s="5">
        <f t="shared" si="31"/>
        <v>45522</v>
      </c>
      <c r="AD676" s="25">
        <f t="shared" ca="1" si="32"/>
        <v>45776.278505671296</v>
      </c>
      <c r="AE676" s="26">
        <f>EOMONTH(Table2[[#This Row],[Date]],1)</f>
        <v>45565</v>
      </c>
      <c r="AF676" s="11">
        <f>DATEDIF(Table2[[#This Row],[Date]],Table2[[#This Row],[EOMONTH]], "d")</f>
        <v>43</v>
      </c>
      <c r="AH676">
        <v>18</v>
      </c>
      <c r="AI676">
        <v>8</v>
      </c>
      <c r="AJ676">
        <v>2024</v>
      </c>
    </row>
    <row r="677" spans="1:36" ht="33.75" customHeight="1" x14ac:dyDescent="0.3">
      <c r="A677" s="17" t="s">
        <v>1403</v>
      </c>
      <c r="B677" s="26">
        <v>45355</v>
      </c>
      <c r="C677" s="5" t="s">
        <v>4</v>
      </c>
      <c r="D677" s="6" t="s">
        <v>1404</v>
      </c>
      <c r="E677" s="7">
        <v>55</v>
      </c>
      <c r="F677" s="7" t="s">
        <v>43</v>
      </c>
      <c r="G677" s="7" t="s">
        <v>70</v>
      </c>
      <c r="H677" s="7" t="s">
        <v>100</v>
      </c>
      <c r="I677" s="7" t="str">
        <f>VLOOKUP(Table2[[#This Row],[Product]],Table4[#All],2,0)</f>
        <v>Formal Wear</v>
      </c>
      <c r="J677" s="7">
        <v>5</v>
      </c>
      <c r="K677" s="7">
        <v>1094</v>
      </c>
      <c r="L677" s="7">
        <v>0</v>
      </c>
      <c r="M677" s="7" t="s">
        <v>47</v>
      </c>
      <c r="N677" s="8" t="s">
        <v>48</v>
      </c>
      <c r="O677" s="4" t="str">
        <f>HLOOKUP(Table2[[#This Row],[Product]],lookUp!$A$20:$K$21,2,0)</f>
        <v>Formal Wear</v>
      </c>
      <c r="P677" s="8" t="str">
        <f>_xlfn.XLOOKUP(Table2[[#This Row],[Product]],Table4[Product],Table4[Category])</f>
        <v>Formal Wear</v>
      </c>
      <c r="Q677" s="6" t="s">
        <v>1404</v>
      </c>
      <c r="R677" s="32" t="str">
        <f>LEFT(Table2[[#This Row],[Full Name2]], 3)</f>
        <v>And</v>
      </c>
      <c r="S677" s="7" t="str">
        <f>RIGHT(Table2[[#This Row],[Full Name2]],3)</f>
        <v>ers</v>
      </c>
      <c r="T677" s="7" t="str">
        <f>MID(Table2[[#This Row],[Full Name2]],3,3)</f>
        <v>dre</v>
      </c>
      <c r="U677" s="7" t="str">
        <f>CONCATENATE(Table2[[#This Row],[Full Name2]]," - ",Table2[[#This Row],[Department]])</f>
        <v>Andre Peters - Kids</v>
      </c>
      <c r="V677" s="7" t="str">
        <f>_xlfn.TEXTJOIN(",",TRUE,Table2[[#This Row],[LEFT]],Table2[[#This Row],[MID]],Table2[[#This Row],[RIGHT]])</f>
        <v>And,dre,ers</v>
      </c>
      <c r="W677" s="7" t="str">
        <f>UPPER(Table2[[#This Row],[MID]])</f>
        <v>DRE</v>
      </c>
      <c r="X677" s="7" t="str">
        <f>LOWER(Table2[[#This Row],[Full Name2]])</f>
        <v>andre peters</v>
      </c>
      <c r="Y677" s="7" t="str">
        <f>PROPER(Table2[[#This Row],[LOWER]])</f>
        <v>Andre Peters</v>
      </c>
      <c r="Z677" s="7" t="str">
        <f>TRIM(Table2[[#This Row],[City]])</f>
        <v>Luxor</v>
      </c>
      <c r="AA677" s="8">
        <f>LEN(Table2[[#This Row],[PROPER]])</f>
        <v>12</v>
      </c>
      <c r="AB677" s="5">
        <f t="shared" ca="1" si="30"/>
        <v>45776</v>
      </c>
      <c r="AC677" s="5">
        <f t="shared" si="31"/>
        <v>45355</v>
      </c>
      <c r="AD677" s="25">
        <f t="shared" ca="1" si="32"/>
        <v>45776.278505671296</v>
      </c>
      <c r="AE677" s="26">
        <f>EOMONTH(Table2[[#This Row],[Date]],1)</f>
        <v>45412</v>
      </c>
      <c r="AF677" s="11">
        <f>DATEDIF(Table2[[#This Row],[Date]],Table2[[#This Row],[EOMONTH]], "d")</f>
        <v>57</v>
      </c>
      <c r="AH677">
        <v>4</v>
      </c>
      <c r="AI677">
        <v>3</v>
      </c>
      <c r="AJ677">
        <v>2024</v>
      </c>
    </row>
    <row r="678" spans="1:36" ht="33.75" customHeight="1" x14ac:dyDescent="0.3">
      <c r="A678" s="17" t="s">
        <v>1405</v>
      </c>
      <c r="B678" s="26">
        <v>45422</v>
      </c>
      <c r="C678" s="5" t="s">
        <v>0</v>
      </c>
      <c r="D678" s="6" t="s">
        <v>1406</v>
      </c>
      <c r="E678" s="7">
        <v>38</v>
      </c>
      <c r="F678" s="7" t="s">
        <v>43</v>
      </c>
      <c r="G678" s="7" t="s">
        <v>73</v>
      </c>
      <c r="H678" s="7" t="s">
        <v>51</v>
      </c>
      <c r="I678" s="7" t="str">
        <f>VLOOKUP(Table2[[#This Row],[Product]],Table4[#All],2,0)</f>
        <v>Formal Wear</v>
      </c>
      <c r="J678" s="7">
        <v>1</v>
      </c>
      <c r="K678" s="7">
        <v>1029</v>
      </c>
      <c r="L678" s="7">
        <v>0.2</v>
      </c>
      <c r="M678" s="7" t="s">
        <v>33</v>
      </c>
      <c r="N678" s="8" t="s">
        <v>48</v>
      </c>
      <c r="O678" s="4" t="str">
        <f>HLOOKUP(Table2[[#This Row],[Product]],lookUp!$A$20:$K$21,2,0)</f>
        <v>Formal Wear</v>
      </c>
      <c r="P678" s="8" t="str">
        <f>_xlfn.XLOOKUP(Table2[[#This Row],[Product]],Table4[Product],Table4[Category])</f>
        <v>Formal Wear</v>
      </c>
      <c r="Q678" s="6" t="s">
        <v>1406</v>
      </c>
      <c r="R678" s="32" t="str">
        <f>LEFT(Table2[[#This Row],[Full Name2]], 3)</f>
        <v>And</v>
      </c>
      <c r="S678" s="7" t="str">
        <f>RIGHT(Table2[[#This Row],[Full Name2]],3)</f>
        <v>ims</v>
      </c>
      <c r="T678" s="7" t="str">
        <f>MID(Table2[[#This Row],[Full Name2]],3,3)</f>
        <v>dre</v>
      </c>
      <c r="U678" s="7" t="str">
        <f>CONCATENATE(Table2[[#This Row],[Full Name2]]," - ",Table2[[#This Row],[Department]])</f>
        <v>Andrew Sims - Kids</v>
      </c>
      <c r="V678" s="7" t="str">
        <f>_xlfn.TEXTJOIN(",",TRUE,Table2[[#This Row],[LEFT]],Table2[[#This Row],[MID]],Table2[[#This Row],[RIGHT]])</f>
        <v>And,dre,ims</v>
      </c>
      <c r="W678" s="7" t="str">
        <f>UPPER(Table2[[#This Row],[MID]])</f>
        <v>DRE</v>
      </c>
      <c r="X678" s="7" t="str">
        <f>LOWER(Table2[[#This Row],[Full Name2]])</f>
        <v>andrew sims</v>
      </c>
      <c r="Y678" s="7" t="str">
        <f>PROPER(Table2[[#This Row],[LOWER]])</f>
        <v>Andrew Sims</v>
      </c>
      <c r="Z678" s="7" t="str">
        <f>TRIM(Table2[[#This Row],[City]])</f>
        <v>Tanta</v>
      </c>
      <c r="AA678" s="8">
        <f>LEN(Table2[[#This Row],[PROPER]])</f>
        <v>11</v>
      </c>
      <c r="AB678" s="5">
        <f t="shared" ca="1" si="30"/>
        <v>45776</v>
      </c>
      <c r="AC678" s="5">
        <f t="shared" si="31"/>
        <v>45422</v>
      </c>
      <c r="AD678" s="25">
        <f t="shared" ca="1" si="32"/>
        <v>45776.278505671296</v>
      </c>
      <c r="AE678" s="26">
        <f>EOMONTH(Table2[[#This Row],[Date]],1)</f>
        <v>45473</v>
      </c>
      <c r="AF678" s="11">
        <f>DATEDIF(Table2[[#This Row],[Date]],Table2[[#This Row],[EOMONTH]], "d")</f>
        <v>51</v>
      </c>
      <c r="AH678">
        <v>10</v>
      </c>
      <c r="AI678">
        <v>5</v>
      </c>
      <c r="AJ678">
        <v>2024</v>
      </c>
    </row>
    <row r="679" spans="1:36" ht="33.75" customHeight="1" x14ac:dyDescent="0.3">
      <c r="A679" s="17" t="s">
        <v>1407</v>
      </c>
      <c r="B679" s="26">
        <v>45371</v>
      </c>
      <c r="C679" s="5" t="s">
        <v>3</v>
      </c>
      <c r="D679" s="6" t="s">
        <v>1408</v>
      </c>
      <c r="E679" s="7">
        <v>53</v>
      </c>
      <c r="F679" s="7" t="s">
        <v>29</v>
      </c>
      <c r="G679" s="7" t="s">
        <v>81</v>
      </c>
      <c r="H679" s="7" t="s">
        <v>65</v>
      </c>
      <c r="I679" s="7" t="str">
        <f>VLOOKUP(Table2[[#This Row],[Product]],Table4[#All],2,0)</f>
        <v>Sportswear</v>
      </c>
      <c r="J679" s="7">
        <v>4</v>
      </c>
      <c r="K679" s="7">
        <v>304</v>
      </c>
      <c r="L679" s="7">
        <v>0.15</v>
      </c>
      <c r="M679" s="7" t="s">
        <v>47</v>
      </c>
      <c r="N679" s="8" t="s">
        <v>48</v>
      </c>
      <c r="O679" s="4" t="str">
        <f>HLOOKUP(Table2[[#This Row],[Product]],lookUp!$A$20:$K$21,2,0)</f>
        <v>Sportswear</v>
      </c>
      <c r="P679" s="8" t="str">
        <f>_xlfn.XLOOKUP(Table2[[#This Row],[Product]],Table4[Product],Table4[Category])</f>
        <v>Sportswear</v>
      </c>
      <c r="Q679" s="6" t="s">
        <v>1408</v>
      </c>
      <c r="R679" s="32" t="str">
        <f>LEFT(Table2[[#This Row],[Full Name2]], 3)</f>
        <v>Dea</v>
      </c>
      <c r="S679" s="7" t="str">
        <f>RIGHT(Table2[[#This Row],[Full Name2]],3)</f>
        <v>nez</v>
      </c>
      <c r="T679" s="7" t="str">
        <f>MID(Table2[[#This Row],[Full Name2]],3,3)</f>
        <v>ann</v>
      </c>
      <c r="U679" s="7" t="str">
        <f>CONCATENATE(Table2[[#This Row],[Full Name2]]," - ",Table2[[#This Row],[Department]])</f>
        <v>Deanna Martinez - Kids</v>
      </c>
      <c r="V679" s="7" t="str">
        <f>_xlfn.TEXTJOIN(",",TRUE,Table2[[#This Row],[LEFT]],Table2[[#This Row],[MID]],Table2[[#This Row],[RIGHT]])</f>
        <v>Dea,ann,nez</v>
      </c>
      <c r="W679" s="7" t="str">
        <f>UPPER(Table2[[#This Row],[MID]])</f>
        <v>ANN</v>
      </c>
      <c r="X679" s="7" t="str">
        <f>LOWER(Table2[[#This Row],[Full Name2]])</f>
        <v>deanna martinez</v>
      </c>
      <c r="Y679" s="7" t="str">
        <f>PROPER(Table2[[#This Row],[LOWER]])</f>
        <v>Deanna Martinez</v>
      </c>
      <c r="Z679" s="7" t="str">
        <f>TRIM(Table2[[#This Row],[City]])</f>
        <v>Asyut</v>
      </c>
      <c r="AA679" s="8">
        <f>LEN(Table2[[#This Row],[PROPER]])</f>
        <v>15</v>
      </c>
      <c r="AB679" s="5">
        <f t="shared" ca="1" si="30"/>
        <v>45776</v>
      </c>
      <c r="AC679" s="5">
        <f t="shared" si="31"/>
        <v>45371</v>
      </c>
      <c r="AD679" s="25">
        <f t="shared" ca="1" si="32"/>
        <v>45776.278505671296</v>
      </c>
      <c r="AE679" s="26">
        <f>EOMONTH(Table2[[#This Row],[Date]],1)</f>
        <v>45412</v>
      </c>
      <c r="AF679" s="11">
        <f>DATEDIF(Table2[[#This Row],[Date]],Table2[[#This Row],[EOMONTH]], "d")</f>
        <v>41</v>
      </c>
      <c r="AH679">
        <v>20</v>
      </c>
      <c r="AI679">
        <v>3</v>
      </c>
      <c r="AJ679">
        <v>2024</v>
      </c>
    </row>
    <row r="680" spans="1:36" ht="33.75" customHeight="1" x14ac:dyDescent="0.3">
      <c r="A680" s="17" t="s">
        <v>1409</v>
      </c>
      <c r="B680" s="26">
        <v>45704</v>
      </c>
      <c r="C680" s="5" t="s">
        <v>1</v>
      </c>
      <c r="D680" s="6" t="s">
        <v>1410</v>
      </c>
      <c r="E680" s="7">
        <v>37</v>
      </c>
      <c r="F680" s="7" t="s">
        <v>29</v>
      </c>
      <c r="G680" s="7" t="s">
        <v>44</v>
      </c>
      <c r="H680" s="7" t="s">
        <v>55</v>
      </c>
      <c r="I680" s="7" t="str">
        <f>VLOOKUP(Table2[[#This Row],[Product]],Table4[#All],2,0)</f>
        <v>Summer Wear</v>
      </c>
      <c r="J680" s="7">
        <v>1</v>
      </c>
      <c r="K680" s="7">
        <v>804</v>
      </c>
      <c r="L680" s="7">
        <v>0.15</v>
      </c>
      <c r="M680" s="7" t="s">
        <v>47</v>
      </c>
      <c r="N680" s="8" t="s">
        <v>48</v>
      </c>
      <c r="O680" s="4" t="str">
        <f>HLOOKUP(Table2[[#This Row],[Product]],lookUp!$A$20:$K$21,2,0)</f>
        <v>Summer Wear</v>
      </c>
      <c r="P680" s="8" t="str">
        <f>_xlfn.XLOOKUP(Table2[[#This Row],[Product]],Table4[Product],Table4[Category])</f>
        <v>Summer Wear</v>
      </c>
      <c r="Q680" s="6" t="s">
        <v>1410</v>
      </c>
      <c r="R680" s="32" t="str">
        <f>LEFT(Table2[[#This Row],[Full Name2]], 3)</f>
        <v>Jef</v>
      </c>
      <c r="S680" s="7" t="str">
        <f>RIGHT(Table2[[#This Row],[Full Name2]],3)</f>
        <v>nes</v>
      </c>
      <c r="T680" s="7" t="str">
        <f>MID(Table2[[#This Row],[Full Name2]],3,3)</f>
        <v>ffr</v>
      </c>
      <c r="U680" s="7" t="str">
        <f>CONCATENATE(Table2[[#This Row],[Full Name2]]," - ",Table2[[#This Row],[Department]])</f>
        <v>Jeffrey Jones - Kids</v>
      </c>
      <c r="V680" s="7" t="str">
        <f>_xlfn.TEXTJOIN(",",TRUE,Table2[[#This Row],[LEFT]],Table2[[#This Row],[MID]],Table2[[#This Row],[RIGHT]])</f>
        <v>Jef,ffr,nes</v>
      </c>
      <c r="W680" s="7" t="str">
        <f>UPPER(Table2[[#This Row],[MID]])</f>
        <v>FFR</v>
      </c>
      <c r="X680" s="7" t="str">
        <f>LOWER(Table2[[#This Row],[Full Name2]])</f>
        <v>jeffrey jones</v>
      </c>
      <c r="Y680" s="7" t="str">
        <f>PROPER(Table2[[#This Row],[LOWER]])</f>
        <v>Jeffrey Jones</v>
      </c>
      <c r="Z680" s="7" t="str">
        <f>TRIM(Table2[[#This Row],[City]])</f>
        <v>Alexandria</v>
      </c>
      <c r="AA680" s="8">
        <f>LEN(Table2[[#This Row],[PROPER]])</f>
        <v>13</v>
      </c>
      <c r="AB680" s="5">
        <f t="shared" ca="1" si="30"/>
        <v>45776</v>
      </c>
      <c r="AC680" s="5">
        <f t="shared" si="31"/>
        <v>45704</v>
      </c>
      <c r="AD680" s="25">
        <f t="shared" ca="1" si="32"/>
        <v>45776.278505671296</v>
      </c>
      <c r="AE680" s="26">
        <f>EOMONTH(Table2[[#This Row],[Date]],1)</f>
        <v>45747</v>
      </c>
      <c r="AF680" s="11">
        <f>DATEDIF(Table2[[#This Row],[Date]],Table2[[#This Row],[EOMONTH]], "d")</f>
        <v>43</v>
      </c>
      <c r="AH680">
        <v>16</v>
      </c>
      <c r="AI680">
        <v>2</v>
      </c>
      <c r="AJ680">
        <v>2025</v>
      </c>
    </row>
    <row r="681" spans="1:36" ht="33.75" customHeight="1" x14ac:dyDescent="0.3">
      <c r="A681" s="17" t="s">
        <v>1411</v>
      </c>
      <c r="B681" s="26">
        <v>45480</v>
      </c>
      <c r="C681" s="5" t="s">
        <v>1</v>
      </c>
      <c r="D681" s="6" t="s">
        <v>1412</v>
      </c>
      <c r="E681" s="7">
        <v>54</v>
      </c>
      <c r="F681" s="7" t="s">
        <v>29</v>
      </c>
      <c r="G681" s="7" t="s">
        <v>81</v>
      </c>
      <c r="H681" s="7" t="s">
        <v>74</v>
      </c>
      <c r="I681" s="7" t="str">
        <f>VLOOKUP(Table2[[#This Row],[Product]],Table4[#All],2,0)</f>
        <v>Formal Wear</v>
      </c>
      <c r="J681" s="7">
        <v>4</v>
      </c>
      <c r="K681" s="7">
        <v>177</v>
      </c>
      <c r="L681" s="7">
        <v>0.1</v>
      </c>
      <c r="M681" s="7" t="s">
        <v>47</v>
      </c>
      <c r="N681" s="8" t="s">
        <v>40</v>
      </c>
      <c r="O681" s="4" t="str">
        <f>HLOOKUP(Table2[[#This Row],[Product]],lookUp!$A$20:$K$21,2,0)</f>
        <v>Formal Wear</v>
      </c>
      <c r="P681" s="8" t="str">
        <f>_xlfn.XLOOKUP(Table2[[#This Row],[Product]],Table4[Product],Table4[Category])</f>
        <v>Formal Wear</v>
      </c>
      <c r="Q681" s="6" t="s">
        <v>1412</v>
      </c>
      <c r="R681" s="32" t="str">
        <f>LEFT(Table2[[#This Row],[Full Name2]], 3)</f>
        <v>Ste</v>
      </c>
      <c r="S681" s="7" t="str">
        <f>RIGHT(Table2[[#This Row],[Full Name2]],3)</f>
        <v>ung</v>
      </c>
      <c r="T681" s="7" t="str">
        <f>MID(Table2[[#This Row],[Full Name2]],3,3)</f>
        <v>eve</v>
      </c>
      <c r="U681" s="7" t="str">
        <f>CONCATENATE(Table2[[#This Row],[Full Name2]]," - ",Table2[[#This Row],[Department]])</f>
        <v>Steven Young - Women</v>
      </c>
      <c r="V681" s="7" t="str">
        <f>_xlfn.TEXTJOIN(",",TRUE,Table2[[#This Row],[LEFT]],Table2[[#This Row],[MID]],Table2[[#This Row],[RIGHT]])</f>
        <v>Ste,eve,ung</v>
      </c>
      <c r="W681" s="7" t="str">
        <f>UPPER(Table2[[#This Row],[MID]])</f>
        <v>EVE</v>
      </c>
      <c r="X681" s="7" t="str">
        <f>LOWER(Table2[[#This Row],[Full Name2]])</f>
        <v>steven young</v>
      </c>
      <c r="Y681" s="7" t="str">
        <f>PROPER(Table2[[#This Row],[LOWER]])</f>
        <v>Steven Young</v>
      </c>
      <c r="Z681" s="7" t="str">
        <f>TRIM(Table2[[#This Row],[City]])</f>
        <v>Asyut</v>
      </c>
      <c r="AA681" s="8">
        <f>LEN(Table2[[#This Row],[PROPER]])</f>
        <v>12</v>
      </c>
      <c r="AB681" s="5">
        <f t="shared" ca="1" si="30"/>
        <v>45776</v>
      </c>
      <c r="AC681" s="5">
        <f t="shared" si="31"/>
        <v>45480</v>
      </c>
      <c r="AD681" s="25">
        <f t="shared" ca="1" si="32"/>
        <v>45776.278505671296</v>
      </c>
      <c r="AE681" s="26">
        <f>EOMONTH(Table2[[#This Row],[Date]],1)</f>
        <v>45535</v>
      </c>
      <c r="AF681" s="11">
        <f>DATEDIF(Table2[[#This Row],[Date]],Table2[[#This Row],[EOMONTH]], "d")</f>
        <v>55</v>
      </c>
      <c r="AH681">
        <v>7</v>
      </c>
      <c r="AI681">
        <v>7</v>
      </c>
      <c r="AJ681">
        <v>2024</v>
      </c>
    </row>
    <row r="682" spans="1:36" ht="33.75" customHeight="1" x14ac:dyDescent="0.3">
      <c r="A682" s="17" t="s">
        <v>1413</v>
      </c>
      <c r="B682" s="26">
        <v>45452</v>
      </c>
      <c r="C682" s="5" t="s">
        <v>1</v>
      </c>
      <c r="D682" s="6" t="s">
        <v>1414</v>
      </c>
      <c r="E682" s="7">
        <v>50</v>
      </c>
      <c r="F682" s="7" t="s">
        <v>29</v>
      </c>
      <c r="G682" s="7" t="s">
        <v>64</v>
      </c>
      <c r="H682" s="7" t="s">
        <v>100</v>
      </c>
      <c r="I682" s="7" t="str">
        <f>VLOOKUP(Table2[[#This Row],[Product]],Table4[#All],2,0)</f>
        <v>Formal Wear</v>
      </c>
      <c r="J682" s="7">
        <v>5</v>
      </c>
      <c r="K682" s="7">
        <v>1184</v>
      </c>
      <c r="L682" s="7">
        <v>0.2</v>
      </c>
      <c r="M682" s="7" t="s">
        <v>57</v>
      </c>
      <c r="N682" s="8" t="s">
        <v>40</v>
      </c>
      <c r="O682" s="4" t="str">
        <f>HLOOKUP(Table2[[#This Row],[Product]],lookUp!$A$20:$K$21,2,0)</f>
        <v>Formal Wear</v>
      </c>
      <c r="P682" s="8" t="str">
        <f>_xlfn.XLOOKUP(Table2[[#This Row],[Product]],Table4[Product],Table4[Category])</f>
        <v>Formal Wear</v>
      </c>
      <c r="Q682" s="6" t="s">
        <v>1414</v>
      </c>
      <c r="R682" s="32" t="str">
        <f>LEFT(Table2[[#This Row],[Full Name2]], 3)</f>
        <v>Tra</v>
      </c>
      <c r="S682" s="7" t="str">
        <f>RIGHT(Table2[[#This Row],[Full Name2]],3)</f>
        <v>ugh</v>
      </c>
      <c r="T682" s="7" t="str">
        <f>MID(Table2[[#This Row],[Full Name2]],3,3)</f>
        <v>aci</v>
      </c>
      <c r="U682" s="7" t="str">
        <f>CONCATENATE(Table2[[#This Row],[Full Name2]]," - ",Table2[[#This Row],[Department]])</f>
        <v>Traci Mccullough - Women</v>
      </c>
      <c r="V682" s="7" t="str">
        <f>_xlfn.TEXTJOIN(",",TRUE,Table2[[#This Row],[LEFT]],Table2[[#This Row],[MID]],Table2[[#This Row],[RIGHT]])</f>
        <v>Tra,aci,ugh</v>
      </c>
      <c r="W682" s="7" t="str">
        <f>UPPER(Table2[[#This Row],[MID]])</f>
        <v>ACI</v>
      </c>
      <c r="X682" s="7" t="str">
        <f>LOWER(Table2[[#This Row],[Full Name2]])</f>
        <v>traci mccullough</v>
      </c>
      <c r="Y682" s="7" t="str">
        <f>PROPER(Table2[[#This Row],[LOWER]])</f>
        <v>Traci Mccullough</v>
      </c>
      <c r="Z682" s="7" t="str">
        <f>TRIM(Table2[[#This Row],[City]])</f>
        <v>Cairo</v>
      </c>
      <c r="AA682" s="8">
        <f>LEN(Table2[[#This Row],[PROPER]])</f>
        <v>16</v>
      </c>
      <c r="AB682" s="5">
        <f t="shared" ca="1" si="30"/>
        <v>45776</v>
      </c>
      <c r="AC682" s="5">
        <f t="shared" si="31"/>
        <v>45452</v>
      </c>
      <c r="AD682" s="25">
        <f t="shared" ca="1" si="32"/>
        <v>45776.278505671296</v>
      </c>
      <c r="AE682" s="26">
        <f>EOMONTH(Table2[[#This Row],[Date]],1)</f>
        <v>45504</v>
      </c>
      <c r="AF682" s="11">
        <f>DATEDIF(Table2[[#This Row],[Date]],Table2[[#This Row],[EOMONTH]], "d")</f>
        <v>52</v>
      </c>
      <c r="AH682">
        <v>9</v>
      </c>
      <c r="AI682">
        <v>6</v>
      </c>
      <c r="AJ682">
        <v>2024</v>
      </c>
    </row>
    <row r="683" spans="1:36" ht="33.75" customHeight="1" x14ac:dyDescent="0.3">
      <c r="A683" s="17" t="s">
        <v>1415</v>
      </c>
      <c r="B683" s="26">
        <v>45641</v>
      </c>
      <c r="C683" s="5" t="s">
        <v>1</v>
      </c>
      <c r="D683" s="6" t="s">
        <v>1416</v>
      </c>
      <c r="E683" s="7">
        <v>49</v>
      </c>
      <c r="F683" s="7" t="s">
        <v>29</v>
      </c>
      <c r="G683" s="7" t="s">
        <v>73</v>
      </c>
      <c r="H683" s="7" t="s">
        <v>65</v>
      </c>
      <c r="I683" s="7" t="str">
        <f>VLOOKUP(Table2[[#This Row],[Product]],Table4[#All],2,0)</f>
        <v>Sportswear</v>
      </c>
      <c r="J683" s="7">
        <v>4</v>
      </c>
      <c r="K683" s="7">
        <v>400</v>
      </c>
      <c r="L683" s="7">
        <v>0</v>
      </c>
      <c r="M683" s="7" t="s">
        <v>33</v>
      </c>
      <c r="N683" s="8" t="s">
        <v>34</v>
      </c>
      <c r="O683" s="4" t="str">
        <f>HLOOKUP(Table2[[#This Row],[Product]],lookUp!$A$20:$K$21,2,0)</f>
        <v>Sportswear</v>
      </c>
      <c r="P683" s="8" t="str">
        <f>_xlfn.XLOOKUP(Table2[[#This Row],[Product]],Table4[Product],Table4[Category])</f>
        <v>Sportswear</v>
      </c>
      <c r="Q683" s="6" t="s">
        <v>1416</v>
      </c>
      <c r="R683" s="32" t="str">
        <f>LEFT(Table2[[#This Row],[Full Name2]], 3)</f>
        <v>Law</v>
      </c>
      <c r="S683" s="7" t="str">
        <f>RIGHT(Table2[[#This Row],[Full Name2]],3)</f>
        <v>ora</v>
      </c>
      <c r="T683" s="7" t="str">
        <f>MID(Table2[[#This Row],[Full Name2]],3,3)</f>
        <v>wre</v>
      </c>
      <c r="U683" s="7" t="str">
        <f>CONCATENATE(Table2[[#This Row],[Full Name2]]," - ",Table2[[#This Row],[Department]])</f>
        <v>Lawrence Zamora - Men</v>
      </c>
      <c r="V683" s="7" t="str">
        <f>_xlfn.TEXTJOIN(",",TRUE,Table2[[#This Row],[LEFT]],Table2[[#This Row],[MID]],Table2[[#This Row],[RIGHT]])</f>
        <v>Law,wre,ora</v>
      </c>
      <c r="W683" s="7" t="str">
        <f>UPPER(Table2[[#This Row],[MID]])</f>
        <v>WRE</v>
      </c>
      <c r="X683" s="7" t="str">
        <f>LOWER(Table2[[#This Row],[Full Name2]])</f>
        <v>lawrence zamora</v>
      </c>
      <c r="Y683" s="7" t="str">
        <f>PROPER(Table2[[#This Row],[LOWER]])</f>
        <v>Lawrence Zamora</v>
      </c>
      <c r="Z683" s="7" t="str">
        <f>TRIM(Table2[[#This Row],[City]])</f>
        <v>Tanta</v>
      </c>
      <c r="AA683" s="8">
        <f>LEN(Table2[[#This Row],[PROPER]])</f>
        <v>15</v>
      </c>
      <c r="AB683" s="5">
        <f t="shared" ca="1" si="30"/>
        <v>45776</v>
      </c>
      <c r="AC683" s="5">
        <f t="shared" si="31"/>
        <v>45641</v>
      </c>
      <c r="AD683" s="25">
        <f t="shared" ca="1" si="32"/>
        <v>45776.278505671296</v>
      </c>
      <c r="AE683" s="26">
        <f>EOMONTH(Table2[[#This Row],[Date]],1)</f>
        <v>45688</v>
      </c>
      <c r="AF683" s="11">
        <f>DATEDIF(Table2[[#This Row],[Date]],Table2[[#This Row],[EOMONTH]], "d")</f>
        <v>47</v>
      </c>
      <c r="AH683">
        <v>15</v>
      </c>
      <c r="AI683">
        <v>12</v>
      </c>
      <c r="AJ683">
        <v>2024</v>
      </c>
    </row>
    <row r="684" spans="1:36" ht="33.75" customHeight="1" x14ac:dyDescent="0.3">
      <c r="A684" s="17" t="s">
        <v>1417</v>
      </c>
      <c r="B684" s="26">
        <v>45664</v>
      </c>
      <c r="C684" s="5" t="s">
        <v>2</v>
      </c>
      <c r="D684" s="6" t="s">
        <v>1418</v>
      </c>
      <c r="E684" s="7">
        <v>57</v>
      </c>
      <c r="F684" s="7" t="s">
        <v>43</v>
      </c>
      <c r="G684" s="7" t="s">
        <v>81</v>
      </c>
      <c r="H684" s="7" t="s">
        <v>84</v>
      </c>
      <c r="I684" s="7" t="str">
        <f>VLOOKUP(Table2[[#This Row],[Product]],Table4[#All],2,0)</f>
        <v>Fashion Accessories</v>
      </c>
      <c r="J684" s="7">
        <v>5</v>
      </c>
      <c r="K684" s="7">
        <v>650</v>
      </c>
      <c r="L684" s="7">
        <v>0.1</v>
      </c>
      <c r="M684" s="7" t="s">
        <v>33</v>
      </c>
      <c r="N684" s="8" t="s">
        <v>34</v>
      </c>
      <c r="O684" s="4" t="str">
        <f>HLOOKUP(Table2[[#This Row],[Product]],lookUp!$A$20:$K$21,2,0)</f>
        <v>Fashion Accessories</v>
      </c>
      <c r="P684" s="8" t="str">
        <f>_xlfn.XLOOKUP(Table2[[#This Row],[Product]],Table4[Product],Table4[Category])</f>
        <v>Fashion Accessories</v>
      </c>
      <c r="Q684" s="6" t="s">
        <v>1418</v>
      </c>
      <c r="R684" s="32" t="str">
        <f>LEFT(Table2[[#This Row],[Full Name2]], 3)</f>
        <v>Car</v>
      </c>
      <c r="S684" s="7" t="str">
        <f>RIGHT(Table2[[#This Row],[Full Name2]],3)</f>
        <v>vis</v>
      </c>
      <c r="T684" s="7" t="str">
        <f>MID(Table2[[#This Row],[Full Name2]],3,3)</f>
        <v>rol</v>
      </c>
      <c r="U684" s="7" t="str">
        <f>CONCATENATE(Table2[[#This Row],[Full Name2]]," - ",Table2[[#This Row],[Department]])</f>
        <v>Caroline Davis - Men</v>
      </c>
      <c r="V684" s="7" t="str">
        <f>_xlfn.TEXTJOIN(",",TRUE,Table2[[#This Row],[LEFT]],Table2[[#This Row],[MID]],Table2[[#This Row],[RIGHT]])</f>
        <v>Car,rol,vis</v>
      </c>
      <c r="W684" s="7" t="str">
        <f>UPPER(Table2[[#This Row],[MID]])</f>
        <v>ROL</v>
      </c>
      <c r="X684" s="7" t="str">
        <f>LOWER(Table2[[#This Row],[Full Name2]])</f>
        <v>caroline davis</v>
      </c>
      <c r="Y684" s="7" t="str">
        <f>PROPER(Table2[[#This Row],[LOWER]])</f>
        <v>Caroline Davis</v>
      </c>
      <c r="Z684" s="7" t="str">
        <f>TRIM(Table2[[#This Row],[City]])</f>
        <v>Asyut</v>
      </c>
      <c r="AA684" s="8">
        <f>LEN(Table2[[#This Row],[PROPER]])</f>
        <v>14</v>
      </c>
      <c r="AB684" s="5">
        <f t="shared" ca="1" si="30"/>
        <v>45776</v>
      </c>
      <c r="AC684" s="5">
        <f t="shared" si="31"/>
        <v>45664</v>
      </c>
      <c r="AD684" s="25">
        <f t="shared" ca="1" si="32"/>
        <v>45776.278505671296</v>
      </c>
      <c r="AE684" s="26">
        <f>EOMONTH(Table2[[#This Row],[Date]],1)</f>
        <v>45716</v>
      </c>
      <c r="AF684" s="11">
        <f>DATEDIF(Table2[[#This Row],[Date]],Table2[[#This Row],[EOMONTH]], "d")</f>
        <v>52</v>
      </c>
      <c r="AH684">
        <v>7</v>
      </c>
      <c r="AI684">
        <v>1</v>
      </c>
      <c r="AJ684">
        <v>2025</v>
      </c>
    </row>
    <row r="685" spans="1:36" ht="33.75" customHeight="1" x14ac:dyDescent="0.3">
      <c r="A685" s="17" t="s">
        <v>1419</v>
      </c>
      <c r="B685" s="26">
        <v>45437</v>
      </c>
      <c r="C685" s="5" t="s">
        <v>5</v>
      </c>
      <c r="D685" s="6" t="s">
        <v>1420</v>
      </c>
      <c r="E685" s="7">
        <v>19</v>
      </c>
      <c r="F685" s="7" t="s">
        <v>43</v>
      </c>
      <c r="G685" s="7" t="s">
        <v>103</v>
      </c>
      <c r="H685" s="7" t="s">
        <v>74</v>
      </c>
      <c r="I685" s="7" t="str">
        <f>VLOOKUP(Table2[[#This Row],[Product]],Table4[#All],2,0)</f>
        <v>Formal Wear</v>
      </c>
      <c r="J685" s="7">
        <v>3</v>
      </c>
      <c r="K685" s="7">
        <v>545</v>
      </c>
      <c r="L685" s="7">
        <v>0.1</v>
      </c>
      <c r="M685" s="7" t="s">
        <v>57</v>
      </c>
      <c r="N685" s="8" t="s">
        <v>48</v>
      </c>
      <c r="O685" s="4" t="str">
        <f>HLOOKUP(Table2[[#This Row],[Product]],lookUp!$A$20:$K$21,2,0)</f>
        <v>Formal Wear</v>
      </c>
      <c r="P685" s="8" t="str">
        <f>_xlfn.XLOOKUP(Table2[[#This Row],[Product]],Table4[Product],Table4[Category])</f>
        <v>Formal Wear</v>
      </c>
      <c r="Q685" s="6" t="s">
        <v>1420</v>
      </c>
      <c r="R685" s="32" t="str">
        <f>LEFT(Table2[[#This Row],[Full Name2]], 3)</f>
        <v>Jos</v>
      </c>
      <c r="S685" s="7" t="str">
        <f>RIGHT(Table2[[#This Row],[Full Name2]],3)</f>
        <v>ath</v>
      </c>
      <c r="T685" s="7" t="str">
        <f>MID(Table2[[#This Row],[Full Name2]],3,3)</f>
        <v>shu</v>
      </c>
      <c r="U685" s="7" t="str">
        <f>CONCATENATE(Table2[[#This Row],[Full Name2]]," - ",Table2[[#This Row],[Department]])</f>
        <v>Joshua Heath - Kids</v>
      </c>
      <c r="V685" s="7" t="str">
        <f>_xlfn.TEXTJOIN(",",TRUE,Table2[[#This Row],[LEFT]],Table2[[#This Row],[MID]],Table2[[#This Row],[RIGHT]])</f>
        <v>Jos,shu,ath</v>
      </c>
      <c r="W685" s="7" t="str">
        <f>UPPER(Table2[[#This Row],[MID]])</f>
        <v>SHU</v>
      </c>
      <c r="X685" s="7" t="str">
        <f>LOWER(Table2[[#This Row],[Full Name2]])</f>
        <v>joshua heath</v>
      </c>
      <c r="Y685" s="7" t="str">
        <f>PROPER(Table2[[#This Row],[LOWER]])</f>
        <v>Joshua Heath</v>
      </c>
      <c r="Z685" s="7" t="str">
        <f>TRIM(Table2[[#This Row],[City]])</f>
        <v>Sharm El-Sheikh</v>
      </c>
      <c r="AA685" s="8">
        <f>LEN(Table2[[#This Row],[PROPER]])</f>
        <v>12</v>
      </c>
      <c r="AB685" s="5">
        <f t="shared" ca="1" si="30"/>
        <v>45776</v>
      </c>
      <c r="AC685" s="5">
        <f t="shared" si="31"/>
        <v>45437</v>
      </c>
      <c r="AD685" s="25">
        <f t="shared" ca="1" si="32"/>
        <v>45776.278505671296</v>
      </c>
      <c r="AE685" s="26">
        <f>EOMONTH(Table2[[#This Row],[Date]],1)</f>
        <v>45473</v>
      </c>
      <c r="AF685" s="11">
        <f>DATEDIF(Table2[[#This Row],[Date]],Table2[[#This Row],[EOMONTH]], "d")</f>
        <v>36</v>
      </c>
      <c r="AH685">
        <v>25</v>
      </c>
      <c r="AI685">
        <v>5</v>
      </c>
      <c r="AJ685">
        <v>2024</v>
      </c>
    </row>
    <row r="686" spans="1:36" ht="33.75" customHeight="1" x14ac:dyDescent="0.3">
      <c r="A686" s="17" t="s">
        <v>1421</v>
      </c>
      <c r="B686" s="26">
        <v>45616</v>
      </c>
      <c r="C686" s="5" t="s">
        <v>3</v>
      </c>
      <c r="D686" s="6" t="s">
        <v>1422</v>
      </c>
      <c r="E686" s="7">
        <v>41</v>
      </c>
      <c r="F686" s="7" t="s">
        <v>29</v>
      </c>
      <c r="G686" s="7" t="s">
        <v>81</v>
      </c>
      <c r="H686" s="7" t="s">
        <v>65</v>
      </c>
      <c r="I686" s="7" t="str">
        <f>VLOOKUP(Table2[[#This Row],[Product]],Table4[#All],2,0)</f>
        <v>Sportswear</v>
      </c>
      <c r="J686" s="7">
        <v>5</v>
      </c>
      <c r="K686" s="7">
        <v>1125</v>
      </c>
      <c r="L686" s="7">
        <v>0</v>
      </c>
      <c r="M686" s="7" t="s">
        <v>57</v>
      </c>
      <c r="N686" s="8" t="s">
        <v>40</v>
      </c>
      <c r="O686" s="4" t="str">
        <f>HLOOKUP(Table2[[#This Row],[Product]],lookUp!$A$20:$K$21,2,0)</f>
        <v>Sportswear</v>
      </c>
      <c r="P686" s="8" t="str">
        <f>_xlfn.XLOOKUP(Table2[[#This Row],[Product]],Table4[Product],Table4[Category])</f>
        <v>Sportswear</v>
      </c>
      <c r="Q686" s="6" t="s">
        <v>1422</v>
      </c>
      <c r="R686" s="32" t="str">
        <f>LEFT(Table2[[#This Row],[Full Name2]], 3)</f>
        <v>Jos</v>
      </c>
      <c r="S686" s="7" t="str">
        <f>RIGHT(Table2[[#This Row],[Full Name2]],3)</f>
        <v>tin</v>
      </c>
      <c r="T686" s="7" t="str">
        <f>MID(Table2[[#This Row],[Full Name2]],3,3)</f>
        <v>shu</v>
      </c>
      <c r="U686" s="7" t="str">
        <f>CONCATENATE(Table2[[#This Row],[Full Name2]]," - ",Table2[[#This Row],[Department]])</f>
        <v>Joshua Martin - Women</v>
      </c>
      <c r="V686" s="7" t="str">
        <f>_xlfn.TEXTJOIN(",",TRUE,Table2[[#This Row],[LEFT]],Table2[[#This Row],[MID]],Table2[[#This Row],[RIGHT]])</f>
        <v>Jos,shu,tin</v>
      </c>
      <c r="W686" s="7" t="str">
        <f>UPPER(Table2[[#This Row],[MID]])</f>
        <v>SHU</v>
      </c>
      <c r="X686" s="7" t="str">
        <f>LOWER(Table2[[#This Row],[Full Name2]])</f>
        <v>joshua martin</v>
      </c>
      <c r="Y686" s="7" t="str">
        <f>PROPER(Table2[[#This Row],[LOWER]])</f>
        <v>Joshua Martin</v>
      </c>
      <c r="Z686" s="7" t="str">
        <f>TRIM(Table2[[#This Row],[City]])</f>
        <v>Asyut</v>
      </c>
      <c r="AA686" s="8">
        <f>LEN(Table2[[#This Row],[PROPER]])</f>
        <v>13</v>
      </c>
      <c r="AB686" s="5">
        <f t="shared" ca="1" si="30"/>
        <v>45776</v>
      </c>
      <c r="AC686" s="5">
        <f t="shared" si="31"/>
        <v>45616</v>
      </c>
      <c r="AD686" s="25">
        <f t="shared" ca="1" si="32"/>
        <v>45776.278505671296</v>
      </c>
      <c r="AE686" s="26">
        <f>EOMONTH(Table2[[#This Row],[Date]],1)</f>
        <v>45657</v>
      </c>
      <c r="AF686" s="11">
        <f>DATEDIF(Table2[[#This Row],[Date]],Table2[[#This Row],[EOMONTH]], "d")</f>
        <v>41</v>
      </c>
      <c r="AH686">
        <v>20</v>
      </c>
      <c r="AI686">
        <v>11</v>
      </c>
      <c r="AJ686">
        <v>2024</v>
      </c>
    </row>
    <row r="687" spans="1:36" ht="33.75" customHeight="1" x14ac:dyDescent="0.3">
      <c r="A687" s="17" t="s">
        <v>1423</v>
      </c>
      <c r="B687" s="26">
        <v>45612</v>
      </c>
      <c r="C687" s="5" t="s">
        <v>5</v>
      </c>
      <c r="D687" s="6" t="s">
        <v>1424</v>
      </c>
      <c r="E687" s="7">
        <v>43</v>
      </c>
      <c r="F687" s="7" t="s">
        <v>43</v>
      </c>
      <c r="G687" s="7" t="s">
        <v>70</v>
      </c>
      <c r="H687" s="7" t="s">
        <v>55</v>
      </c>
      <c r="I687" s="7" t="str">
        <f>VLOOKUP(Table2[[#This Row],[Product]],Table4[#All],2,0)</f>
        <v>Summer Wear</v>
      </c>
      <c r="J687" s="7">
        <v>4</v>
      </c>
      <c r="K687" s="7">
        <v>896</v>
      </c>
      <c r="L687" s="7">
        <v>0.2</v>
      </c>
      <c r="M687" s="7" t="s">
        <v>33</v>
      </c>
      <c r="N687" s="8" t="s">
        <v>34</v>
      </c>
      <c r="O687" s="4" t="str">
        <f>HLOOKUP(Table2[[#This Row],[Product]],lookUp!$A$20:$K$21,2,0)</f>
        <v>Summer Wear</v>
      </c>
      <c r="P687" s="8" t="str">
        <f>_xlfn.XLOOKUP(Table2[[#This Row],[Product]],Table4[Product],Table4[Category])</f>
        <v>Summer Wear</v>
      </c>
      <c r="Q687" s="6" t="s">
        <v>1424</v>
      </c>
      <c r="R687" s="32" t="str">
        <f>LEFT(Table2[[#This Row],[Full Name2]], 3)</f>
        <v>Jai</v>
      </c>
      <c r="S687" s="7" t="str">
        <f>RIGHT(Table2[[#This Row],[Full Name2]],3)</f>
        <v>art</v>
      </c>
      <c r="T687" s="7" t="str">
        <f>MID(Table2[[#This Row],[Full Name2]],3,3)</f>
        <v>ime</v>
      </c>
      <c r="U687" s="7" t="str">
        <f>CONCATENATE(Table2[[#This Row],[Full Name2]]," - ",Table2[[#This Row],[Department]])</f>
        <v>Jaime Hart - Men</v>
      </c>
      <c r="V687" s="7" t="str">
        <f>_xlfn.TEXTJOIN(",",TRUE,Table2[[#This Row],[LEFT]],Table2[[#This Row],[MID]],Table2[[#This Row],[RIGHT]])</f>
        <v>Jai,ime,art</v>
      </c>
      <c r="W687" s="7" t="str">
        <f>UPPER(Table2[[#This Row],[MID]])</f>
        <v>IME</v>
      </c>
      <c r="X687" s="7" t="str">
        <f>LOWER(Table2[[#This Row],[Full Name2]])</f>
        <v>jaime hart</v>
      </c>
      <c r="Y687" s="7" t="str">
        <f>PROPER(Table2[[#This Row],[LOWER]])</f>
        <v>Jaime Hart</v>
      </c>
      <c r="Z687" s="7" t="str">
        <f>TRIM(Table2[[#This Row],[City]])</f>
        <v>Luxor</v>
      </c>
      <c r="AA687" s="8">
        <f>LEN(Table2[[#This Row],[PROPER]])</f>
        <v>10</v>
      </c>
      <c r="AB687" s="5">
        <f t="shared" ca="1" si="30"/>
        <v>45776</v>
      </c>
      <c r="AC687" s="5">
        <f t="shared" si="31"/>
        <v>45612</v>
      </c>
      <c r="AD687" s="25">
        <f t="shared" ca="1" si="32"/>
        <v>45776.278505671296</v>
      </c>
      <c r="AE687" s="26">
        <f>EOMONTH(Table2[[#This Row],[Date]],1)</f>
        <v>45657</v>
      </c>
      <c r="AF687" s="11">
        <f>DATEDIF(Table2[[#This Row],[Date]],Table2[[#This Row],[EOMONTH]], "d")</f>
        <v>45</v>
      </c>
      <c r="AH687">
        <v>16</v>
      </c>
      <c r="AI687">
        <v>11</v>
      </c>
      <c r="AJ687">
        <v>2024</v>
      </c>
    </row>
    <row r="688" spans="1:36" ht="33.75" customHeight="1" x14ac:dyDescent="0.3">
      <c r="A688" s="17" t="s">
        <v>1425</v>
      </c>
      <c r="B688" s="26">
        <v>45659</v>
      </c>
      <c r="C688" s="5" t="s">
        <v>6</v>
      </c>
      <c r="D688" s="6" t="s">
        <v>1426</v>
      </c>
      <c r="E688" s="7">
        <v>33</v>
      </c>
      <c r="F688" s="7" t="s">
        <v>29</v>
      </c>
      <c r="G688" s="7" t="s">
        <v>73</v>
      </c>
      <c r="H688" s="7" t="s">
        <v>38</v>
      </c>
      <c r="I688" s="7" t="str">
        <f>VLOOKUP(Table2[[#This Row],[Product]],Table4[#All],2,0)</f>
        <v>Casual Wear</v>
      </c>
      <c r="J688" s="7">
        <v>4</v>
      </c>
      <c r="K688" s="7">
        <v>870</v>
      </c>
      <c r="L688" s="7">
        <v>0.2</v>
      </c>
      <c r="M688" s="7" t="s">
        <v>47</v>
      </c>
      <c r="N688" s="8" t="s">
        <v>48</v>
      </c>
      <c r="O688" s="4" t="str">
        <f>HLOOKUP(Table2[[#This Row],[Product]],lookUp!$A$20:$K$21,2,0)</f>
        <v>Casual Wear</v>
      </c>
      <c r="P688" s="8" t="str">
        <f>_xlfn.XLOOKUP(Table2[[#This Row],[Product]],Table4[Product],Table4[Category])</f>
        <v>Casual Wear</v>
      </c>
      <c r="Q688" s="6" t="s">
        <v>1426</v>
      </c>
      <c r="R688" s="32" t="str">
        <f>LEFT(Table2[[#This Row],[Full Name2]], 3)</f>
        <v>Kim</v>
      </c>
      <c r="S688" s="7" t="str">
        <f>RIGHT(Table2[[#This Row],[Full Name2]],3)</f>
        <v>inn</v>
      </c>
      <c r="T688" s="7" t="str">
        <f>MID(Table2[[#This Row],[Full Name2]],3,3)</f>
        <v>mbe</v>
      </c>
      <c r="U688" s="7" t="str">
        <f>CONCATENATE(Table2[[#This Row],[Full Name2]]," - ",Table2[[#This Row],[Department]])</f>
        <v>Kimberly Quinn - Kids</v>
      </c>
      <c r="V688" s="7" t="str">
        <f>_xlfn.TEXTJOIN(",",TRUE,Table2[[#This Row],[LEFT]],Table2[[#This Row],[MID]],Table2[[#This Row],[RIGHT]])</f>
        <v>Kim,mbe,inn</v>
      </c>
      <c r="W688" s="7" t="str">
        <f>UPPER(Table2[[#This Row],[MID]])</f>
        <v>MBE</v>
      </c>
      <c r="X688" s="7" t="str">
        <f>LOWER(Table2[[#This Row],[Full Name2]])</f>
        <v>kimberly quinn</v>
      </c>
      <c r="Y688" s="7" t="str">
        <f>PROPER(Table2[[#This Row],[LOWER]])</f>
        <v>Kimberly Quinn</v>
      </c>
      <c r="Z688" s="7" t="str">
        <f>TRIM(Table2[[#This Row],[City]])</f>
        <v>Tanta</v>
      </c>
      <c r="AA688" s="8">
        <f>LEN(Table2[[#This Row],[PROPER]])</f>
        <v>14</v>
      </c>
      <c r="AB688" s="5">
        <f t="shared" ca="1" si="30"/>
        <v>45776</v>
      </c>
      <c r="AC688" s="5">
        <f t="shared" si="31"/>
        <v>45659</v>
      </c>
      <c r="AD688" s="25">
        <f t="shared" ca="1" si="32"/>
        <v>45776.278505671296</v>
      </c>
      <c r="AE688" s="26">
        <f>EOMONTH(Table2[[#This Row],[Date]],1)</f>
        <v>45716</v>
      </c>
      <c r="AF688" s="11">
        <f>DATEDIF(Table2[[#This Row],[Date]],Table2[[#This Row],[EOMONTH]], "d")</f>
        <v>57</v>
      </c>
      <c r="AH688">
        <v>2</v>
      </c>
      <c r="AI688">
        <v>1</v>
      </c>
      <c r="AJ688">
        <v>2025</v>
      </c>
    </row>
    <row r="689" spans="1:36" ht="33.75" customHeight="1" x14ac:dyDescent="0.3">
      <c r="A689" s="17" t="s">
        <v>1427</v>
      </c>
      <c r="B689" s="26">
        <v>45695</v>
      </c>
      <c r="C689" s="5" t="s">
        <v>0</v>
      </c>
      <c r="D689" s="6" t="s">
        <v>1428</v>
      </c>
      <c r="E689" s="7">
        <v>44</v>
      </c>
      <c r="F689" s="7" t="s">
        <v>29</v>
      </c>
      <c r="G689" s="7" t="s">
        <v>73</v>
      </c>
      <c r="H689" s="7" t="s">
        <v>65</v>
      </c>
      <c r="I689" s="7" t="str">
        <f>VLOOKUP(Table2[[#This Row],[Product]],Table4[#All],2,0)</f>
        <v>Sportswear</v>
      </c>
      <c r="J689" s="7">
        <v>4</v>
      </c>
      <c r="K689" s="7">
        <v>412</v>
      </c>
      <c r="L689" s="7">
        <v>0.1</v>
      </c>
      <c r="M689" s="7" t="s">
        <v>33</v>
      </c>
      <c r="N689" s="8" t="s">
        <v>40</v>
      </c>
      <c r="O689" s="4" t="str">
        <f>HLOOKUP(Table2[[#This Row],[Product]],lookUp!$A$20:$K$21,2,0)</f>
        <v>Sportswear</v>
      </c>
      <c r="P689" s="8" t="str">
        <f>_xlfn.XLOOKUP(Table2[[#This Row],[Product]],Table4[Product],Table4[Category])</f>
        <v>Sportswear</v>
      </c>
      <c r="Q689" s="6" t="s">
        <v>1428</v>
      </c>
      <c r="R689" s="32" t="str">
        <f>LEFT(Table2[[#This Row],[Full Name2]], 3)</f>
        <v>Ken</v>
      </c>
      <c r="S689" s="7" t="str">
        <f>RIGHT(Table2[[#This Row],[Full Name2]],3)</f>
        <v>vis</v>
      </c>
      <c r="T689" s="7" t="str">
        <f>MID(Table2[[#This Row],[Full Name2]],3,3)</f>
        <v>nne</v>
      </c>
      <c r="U689" s="7" t="str">
        <f>CONCATENATE(Table2[[#This Row],[Full Name2]]," - ",Table2[[#This Row],[Department]])</f>
        <v>Kenneth Davis - Women</v>
      </c>
      <c r="V689" s="7" t="str">
        <f>_xlfn.TEXTJOIN(",",TRUE,Table2[[#This Row],[LEFT]],Table2[[#This Row],[MID]],Table2[[#This Row],[RIGHT]])</f>
        <v>Ken,nne,vis</v>
      </c>
      <c r="W689" s="7" t="str">
        <f>UPPER(Table2[[#This Row],[MID]])</f>
        <v>NNE</v>
      </c>
      <c r="X689" s="7" t="str">
        <f>LOWER(Table2[[#This Row],[Full Name2]])</f>
        <v>kenneth davis</v>
      </c>
      <c r="Y689" s="7" t="str">
        <f>PROPER(Table2[[#This Row],[LOWER]])</f>
        <v>Kenneth Davis</v>
      </c>
      <c r="Z689" s="7" t="str">
        <f>TRIM(Table2[[#This Row],[City]])</f>
        <v>Tanta</v>
      </c>
      <c r="AA689" s="8">
        <f>LEN(Table2[[#This Row],[PROPER]])</f>
        <v>13</v>
      </c>
      <c r="AB689" s="5">
        <f t="shared" ca="1" si="30"/>
        <v>45776</v>
      </c>
      <c r="AC689" s="5">
        <f t="shared" si="31"/>
        <v>45695</v>
      </c>
      <c r="AD689" s="25">
        <f t="shared" ca="1" si="32"/>
        <v>45776.278505671296</v>
      </c>
      <c r="AE689" s="26">
        <f>EOMONTH(Table2[[#This Row],[Date]],1)</f>
        <v>45747</v>
      </c>
      <c r="AF689" s="11">
        <f>DATEDIF(Table2[[#This Row],[Date]],Table2[[#This Row],[EOMONTH]], "d")</f>
        <v>52</v>
      </c>
      <c r="AH689">
        <v>7</v>
      </c>
      <c r="AI689">
        <v>2</v>
      </c>
      <c r="AJ689">
        <v>2025</v>
      </c>
    </row>
    <row r="690" spans="1:36" ht="33.75" customHeight="1" x14ac:dyDescent="0.3">
      <c r="A690" s="17" t="s">
        <v>1429</v>
      </c>
      <c r="B690" s="26">
        <v>45582</v>
      </c>
      <c r="C690" s="5" t="s">
        <v>6</v>
      </c>
      <c r="D690" s="6" t="s">
        <v>1430</v>
      </c>
      <c r="E690" s="7">
        <v>53</v>
      </c>
      <c r="F690" s="7" t="s">
        <v>29</v>
      </c>
      <c r="G690" s="7" t="s">
        <v>70</v>
      </c>
      <c r="H690" s="7" t="s">
        <v>31</v>
      </c>
      <c r="I690" s="7" t="str">
        <f>VLOOKUP(Table2[[#This Row],[Product]],Table4[#All],2,0)</f>
        <v>Winter Wear</v>
      </c>
      <c r="J690" s="7">
        <v>4</v>
      </c>
      <c r="K690" s="7">
        <v>1053</v>
      </c>
      <c r="L690" s="7">
        <v>0.05</v>
      </c>
      <c r="M690" s="7" t="s">
        <v>57</v>
      </c>
      <c r="N690" s="8" t="s">
        <v>34</v>
      </c>
      <c r="O690" s="4" t="str">
        <f>HLOOKUP(Table2[[#This Row],[Product]],lookUp!$A$20:$K$21,2,0)</f>
        <v>Winter Wear</v>
      </c>
      <c r="P690" s="8" t="str">
        <f>_xlfn.XLOOKUP(Table2[[#This Row],[Product]],Table4[Product],Table4[Category])</f>
        <v>Winter Wear</v>
      </c>
      <c r="Q690" s="6" t="s">
        <v>1430</v>
      </c>
      <c r="R690" s="32" t="str">
        <f>LEFT(Table2[[#This Row],[Full Name2]], 3)</f>
        <v>Jef</v>
      </c>
      <c r="S690" s="7" t="str">
        <f>RIGHT(Table2[[#This Row],[Full Name2]],3)</f>
        <v>ing</v>
      </c>
      <c r="T690" s="7" t="str">
        <f>MID(Table2[[#This Row],[Full Name2]],3,3)</f>
        <v>ffr</v>
      </c>
      <c r="U690" s="7" t="str">
        <f>CONCATENATE(Table2[[#This Row],[Full Name2]]," - ",Table2[[#This Row],[Department]])</f>
        <v>Jeffrey King - Men</v>
      </c>
      <c r="V690" s="7" t="str">
        <f>_xlfn.TEXTJOIN(",",TRUE,Table2[[#This Row],[LEFT]],Table2[[#This Row],[MID]],Table2[[#This Row],[RIGHT]])</f>
        <v>Jef,ffr,ing</v>
      </c>
      <c r="W690" s="7" t="str">
        <f>UPPER(Table2[[#This Row],[MID]])</f>
        <v>FFR</v>
      </c>
      <c r="X690" s="7" t="str">
        <f>LOWER(Table2[[#This Row],[Full Name2]])</f>
        <v>jeffrey king</v>
      </c>
      <c r="Y690" s="7" t="str">
        <f>PROPER(Table2[[#This Row],[LOWER]])</f>
        <v>Jeffrey King</v>
      </c>
      <c r="Z690" s="7" t="str">
        <f>TRIM(Table2[[#This Row],[City]])</f>
        <v>Luxor</v>
      </c>
      <c r="AA690" s="8">
        <f>LEN(Table2[[#This Row],[PROPER]])</f>
        <v>12</v>
      </c>
      <c r="AB690" s="5">
        <f t="shared" ca="1" si="30"/>
        <v>45776</v>
      </c>
      <c r="AC690" s="5">
        <f t="shared" si="31"/>
        <v>45582</v>
      </c>
      <c r="AD690" s="25">
        <f t="shared" ca="1" si="32"/>
        <v>45776.278505671296</v>
      </c>
      <c r="AE690" s="26">
        <f>EOMONTH(Table2[[#This Row],[Date]],1)</f>
        <v>45626</v>
      </c>
      <c r="AF690" s="11">
        <f>DATEDIF(Table2[[#This Row],[Date]],Table2[[#This Row],[EOMONTH]], "d")</f>
        <v>44</v>
      </c>
      <c r="AH690">
        <v>17</v>
      </c>
      <c r="AI690">
        <v>10</v>
      </c>
      <c r="AJ690">
        <v>2024</v>
      </c>
    </row>
    <row r="691" spans="1:36" ht="33.75" customHeight="1" x14ac:dyDescent="0.3">
      <c r="A691" s="17" t="s">
        <v>1431</v>
      </c>
      <c r="B691" s="26">
        <v>45679</v>
      </c>
      <c r="C691" s="5" t="s">
        <v>3</v>
      </c>
      <c r="D691" s="6" t="s">
        <v>1432</v>
      </c>
      <c r="E691" s="7">
        <v>53</v>
      </c>
      <c r="F691" s="7" t="s">
        <v>43</v>
      </c>
      <c r="G691" s="7" t="s">
        <v>81</v>
      </c>
      <c r="H691" s="7" t="s">
        <v>84</v>
      </c>
      <c r="I691" s="7" t="str">
        <f>VLOOKUP(Table2[[#This Row],[Product]],Table4[#All],2,0)</f>
        <v>Fashion Accessories</v>
      </c>
      <c r="J691" s="7">
        <v>5</v>
      </c>
      <c r="K691" s="7">
        <v>1041</v>
      </c>
      <c r="L691" s="7">
        <v>0.15</v>
      </c>
      <c r="M691" s="7" t="s">
        <v>47</v>
      </c>
      <c r="N691" s="8" t="s">
        <v>40</v>
      </c>
      <c r="O691" s="4" t="str">
        <f>HLOOKUP(Table2[[#This Row],[Product]],lookUp!$A$20:$K$21,2,0)</f>
        <v>Fashion Accessories</v>
      </c>
      <c r="P691" s="8" t="str">
        <f>_xlfn.XLOOKUP(Table2[[#This Row],[Product]],Table4[Product],Table4[Category])</f>
        <v>Fashion Accessories</v>
      </c>
      <c r="Q691" s="6" t="s">
        <v>1432</v>
      </c>
      <c r="R691" s="32" t="str">
        <f>LEFT(Table2[[#This Row],[Full Name2]], 3)</f>
        <v>Ken</v>
      </c>
      <c r="S691" s="7" t="str">
        <f>RIGHT(Table2[[#This Row],[Full Name2]],3)</f>
        <v>ver</v>
      </c>
      <c r="T691" s="7" t="str">
        <f>MID(Table2[[#This Row],[Full Name2]],3,3)</f>
        <v>nne</v>
      </c>
      <c r="U691" s="7" t="str">
        <f>CONCATENATE(Table2[[#This Row],[Full Name2]]," - ",Table2[[#This Row],[Department]])</f>
        <v>Kenneth Oliver - Women</v>
      </c>
      <c r="V691" s="7" t="str">
        <f>_xlfn.TEXTJOIN(",",TRUE,Table2[[#This Row],[LEFT]],Table2[[#This Row],[MID]],Table2[[#This Row],[RIGHT]])</f>
        <v>Ken,nne,ver</v>
      </c>
      <c r="W691" s="7" t="str">
        <f>UPPER(Table2[[#This Row],[MID]])</f>
        <v>NNE</v>
      </c>
      <c r="X691" s="7" t="str">
        <f>LOWER(Table2[[#This Row],[Full Name2]])</f>
        <v>kenneth oliver</v>
      </c>
      <c r="Y691" s="7" t="str">
        <f>PROPER(Table2[[#This Row],[LOWER]])</f>
        <v>Kenneth Oliver</v>
      </c>
      <c r="Z691" s="7" t="str">
        <f>TRIM(Table2[[#This Row],[City]])</f>
        <v>Asyut</v>
      </c>
      <c r="AA691" s="8">
        <f>LEN(Table2[[#This Row],[PROPER]])</f>
        <v>14</v>
      </c>
      <c r="AB691" s="5">
        <f t="shared" ca="1" si="30"/>
        <v>45776</v>
      </c>
      <c r="AC691" s="5">
        <f t="shared" si="31"/>
        <v>45679</v>
      </c>
      <c r="AD691" s="25">
        <f t="shared" ca="1" si="32"/>
        <v>45776.278505671296</v>
      </c>
      <c r="AE691" s="26">
        <f>EOMONTH(Table2[[#This Row],[Date]],1)</f>
        <v>45716</v>
      </c>
      <c r="AF691" s="11">
        <f>DATEDIF(Table2[[#This Row],[Date]],Table2[[#This Row],[EOMONTH]], "d")</f>
        <v>37</v>
      </c>
      <c r="AH691">
        <v>22</v>
      </c>
      <c r="AI691">
        <v>1</v>
      </c>
      <c r="AJ691">
        <v>2025</v>
      </c>
    </row>
    <row r="692" spans="1:36" ht="33.75" customHeight="1" x14ac:dyDescent="0.3">
      <c r="A692" s="17" t="s">
        <v>1433</v>
      </c>
      <c r="B692" s="26">
        <v>45596</v>
      </c>
      <c r="C692" s="5" t="s">
        <v>6</v>
      </c>
      <c r="D692" s="6" t="s">
        <v>1434</v>
      </c>
      <c r="E692" s="7">
        <v>23</v>
      </c>
      <c r="F692" s="7" t="s">
        <v>43</v>
      </c>
      <c r="G692" s="7" t="s">
        <v>70</v>
      </c>
      <c r="H692" s="7" t="s">
        <v>55</v>
      </c>
      <c r="I692" s="7" t="str">
        <f>VLOOKUP(Table2[[#This Row],[Product]],Table4[#All],2,0)</f>
        <v>Summer Wear</v>
      </c>
      <c r="J692" s="7">
        <v>2</v>
      </c>
      <c r="K692" s="7">
        <v>848</v>
      </c>
      <c r="L692" s="7">
        <v>0.05</v>
      </c>
      <c r="M692" s="7" t="s">
        <v>47</v>
      </c>
      <c r="N692" s="8" t="s">
        <v>40</v>
      </c>
      <c r="O692" s="4" t="str">
        <f>HLOOKUP(Table2[[#This Row],[Product]],lookUp!$A$20:$K$21,2,0)</f>
        <v>Summer Wear</v>
      </c>
      <c r="P692" s="8" t="str">
        <f>_xlfn.XLOOKUP(Table2[[#This Row],[Product]],Table4[Product],Table4[Category])</f>
        <v>Summer Wear</v>
      </c>
      <c r="Q692" s="6" t="s">
        <v>1434</v>
      </c>
      <c r="R692" s="32" t="str">
        <f>LEFT(Table2[[#This Row],[Full Name2]], 3)</f>
        <v>Joh</v>
      </c>
      <c r="S692" s="7" t="str">
        <f>RIGHT(Table2[[#This Row],[Full Name2]],3)</f>
        <v>son</v>
      </c>
      <c r="T692" s="7" t="str">
        <f>MID(Table2[[#This Row],[Full Name2]],3,3)</f>
        <v xml:space="preserve">hn </v>
      </c>
      <c r="U692" s="7" t="str">
        <f>CONCATENATE(Table2[[#This Row],[Full Name2]]," - ",Table2[[#This Row],[Department]])</f>
        <v>John Dickson - Women</v>
      </c>
      <c r="V692" s="7" t="str">
        <f>_xlfn.TEXTJOIN(",",TRUE,Table2[[#This Row],[LEFT]],Table2[[#This Row],[MID]],Table2[[#This Row],[RIGHT]])</f>
        <v>Joh,hn ,son</v>
      </c>
      <c r="W692" s="7" t="str">
        <f>UPPER(Table2[[#This Row],[MID]])</f>
        <v xml:space="preserve">HN </v>
      </c>
      <c r="X692" s="7" t="str">
        <f>LOWER(Table2[[#This Row],[Full Name2]])</f>
        <v>john dickson</v>
      </c>
      <c r="Y692" s="7" t="str">
        <f>PROPER(Table2[[#This Row],[LOWER]])</f>
        <v>John Dickson</v>
      </c>
      <c r="Z692" s="7" t="str">
        <f>TRIM(Table2[[#This Row],[City]])</f>
        <v>Luxor</v>
      </c>
      <c r="AA692" s="8">
        <f>LEN(Table2[[#This Row],[PROPER]])</f>
        <v>12</v>
      </c>
      <c r="AB692" s="5">
        <f t="shared" ca="1" si="30"/>
        <v>45776</v>
      </c>
      <c r="AC692" s="5">
        <f t="shared" si="31"/>
        <v>45596</v>
      </c>
      <c r="AD692" s="25">
        <f t="shared" ca="1" si="32"/>
        <v>45776.278505671296</v>
      </c>
      <c r="AE692" s="26">
        <f>EOMONTH(Table2[[#This Row],[Date]],1)</f>
        <v>45626</v>
      </c>
      <c r="AF692" s="11">
        <f>DATEDIF(Table2[[#This Row],[Date]],Table2[[#This Row],[EOMONTH]], "d")</f>
        <v>30</v>
      </c>
      <c r="AH692">
        <v>31</v>
      </c>
      <c r="AI692">
        <v>10</v>
      </c>
      <c r="AJ692">
        <v>2024</v>
      </c>
    </row>
    <row r="693" spans="1:36" ht="33.75" customHeight="1" x14ac:dyDescent="0.3">
      <c r="A693" s="17" t="s">
        <v>1435</v>
      </c>
      <c r="B693" s="26">
        <v>45366</v>
      </c>
      <c r="C693" s="5" t="s">
        <v>0</v>
      </c>
      <c r="D693" s="6" t="s">
        <v>1436</v>
      </c>
      <c r="E693" s="7">
        <v>25</v>
      </c>
      <c r="F693" s="7" t="s">
        <v>29</v>
      </c>
      <c r="G693" s="7" t="s">
        <v>60</v>
      </c>
      <c r="H693" s="7" t="s">
        <v>51</v>
      </c>
      <c r="I693" s="7" t="str">
        <f>VLOOKUP(Table2[[#This Row],[Product]],Table4[#All],2,0)</f>
        <v>Formal Wear</v>
      </c>
      <c r="J693" s="7">
        <v>4</v>
      </c>
      <c r="K693" s="7">
        <v>228</v>
      </c>
      <c r="L693" s="7">
        <v>0</v>
      </c>
      <c r="M693" s="7" t="s">
        <v>47</v>
      </c>
      <c r="N693" s="8" t="s">
        <v>34</v>
      </c>
      <c r="O693" s="4" t="str">
        <f>HLOOKUP(Table2[[#This Row],[Product]],lookUp!$A$20:$K$21,2,0)</f>
        <v>Formal Wear</v>
      </c>
      <c r="P693" s="8" t="str">
        <f>_xlfn.XLOOKUP(Table2[[#This Row],[Product]],Table4[Product],Table4[Category])</f>
        <v>Formal Wear</v>
      </c>
      <c r="Q693" s="6" t="s">
        <v>1436</v>
      </c>
      <c r="R693" s="32" t="str">
        <f>LEFT(Table2[[#This Row],[Full Name2]], 3)</f>
        <v>Eri</v>
      </c>
      <c r="S693" s="7" t="str">
        <f>RIGHT(Table2[[#This Row],[Full Name2]],3)</f>
        <v>ark</v>
      </c>
      <c r="T693" s="7" t="str">
        <f>MID(Table2[[#This Row],[Full Name2]],3,3)</f>
        <v xml:space="preserve">ic </v>
      </c>
      <c r="U693" s="7" t="str">
        <f>CONCATENATE(Table2[[#This Row],[Full Name2]]," - ",Table2[[#This Row],[Department]])</f>
        <v>Eric Clark - Men</v>
      </c>
      <c r="V693" s="7" t="str">
        <f>_xlfn.TEXTJOIN(",",TRUE,Table2[[#This Row],[LEFT]],Table2[[#This Row],[MID]],Table2[[#This Row],[RIGHT]])</f>
        <v>Eri,ic ,ark</v>
      </c>
      <c r="W693" s="7" t="str">
        <f>UPPER(Table2[[#This Row],[MID]])</f>
        <v xml:space="preserve">IC </v>
      </c>
      <c r="X693" s="7" t="str">
        <f>LOWER(Table2[[#This Row],[Full Name2]])</f>
        <v>eric clark</v>
      </c>
      <c r="Y693" s="7" t="str">
        <f>PROPER(Table2[[#This Row],[LOWER]])</f>
        <v>Eric Clark</v>
      </c>
      <c r="Z693" s="7" t="str">
        <f>TRIM(Table2[[#This Row],[City]])</f>
        <v>Port Said</v>
      </c>
      <c r="AA693" s="8">
        <f>LEN(Table2[[#This Row],[PROPER]])</f>
        <v>10</v>
      </c>
      <c r="AB693" s="5">
        <f t="shared" ca="1" si="30"/>
        <v>45776</v>
      </c>
      <c r="AC693" s="5">
        <f t="shared" si="31"/>
        <v>45366</v>
      </c>
      <c r="AD693" s="25">
        <f t="shared" ca="1" si="32"/>
        <v>45776.278505671296</v>
      </c>
      <c r="AE693" s="26">
        <f>EOMONTH(Table2[[#This Row],[Date]],1)</f>
        <v>45412</v>
      </c>
      <c r="AF693" s="11">
        <f>DATEDIF(Table2[[#This Row],[Date]],Table2[[#This Row],[EOMONTH]], "d")</f>
        <v>46</v>
      </c>
      <c r="AH693">
        <v>15</v>
      </c>
      <c r="AI693">
        <v>3</v>
      </c>
      <c r="AJ693">
        <v>2024</v>
      </c>
    </row>
    <row r="694" spans="1:36" ht="33.75" customHeight="1" x14ac:dyDescent="0.3">
      <c r="A694" s="17" t="s">
        <v>1437</v>
      </c>
      <c r="B694" s="26">
        <v>45646</v>
      </c>
      <c r="C694" s="5" t="s">
        <v>0</v>
      </c>
      <c r="D694" s="6" t="s">
        <v>1438</v>
      </c>
      <c r="E694" s="7">
        <v>34</v>
      </c>
      <c r="F694" s="7" t="s">
        <v>43</v>
      </c>
      <c r="G694" s="7" t="s">
        <v>81</v>
      </c>
      <c r="H694" s="7" t="s">
        <v>31</v>
      </c>
      <c r="I694" s="7" t="str">
        <f>VLOOKUP(Table2[[#This Row],[Product]],Table4[#All],2,0)</f>
        <v>Winter Wear</v>
      </c>
      <c r="J694" s="7">
        <v>1</v>
      </c>
      <c r="K694" s="7">
        <v>347</v>
      </c>
      <c r="L694" s="7">
        <v>0</v>
      </c>
      <c r="M694" s="7" t="s">
        <v>33</v>
      </c>
      <c r="N694" s="8" t="s">
        <v>48</v>
      </c>
      <c r="O694" s="4" t="str">
        <f>HLOOKUP(Table2[[#This Row],[Product]],lookUp!$A$20:$K$21,2,0)</f>
        <v>Winter Wear</v>
      </c>
      <c r="P694" s="8" t="str">
        <f>_xlfn.XLOOKUP(Table2[[#This Row],[Product]],Table4[Product],Table4[Category])</f>
        <v>Winter Wear</v>
      </c>
      <c r="Q694" s="6" t="s">
        <v>1438</v>
      </c>
      <c r="R694" s="32" t="str">
        <f>LEFT(Table2[[#This Row],[Full Name2]], 3)</f>
        <v>Lar</v>
      </c>
      <c r="S694" s="7" t="str">
        <f>RIGHT(Table2[[#This Row],[Full Name2]],3)</f>
        <v>son</v>
      </c>
      <c r="T694" s="7" t="str">
        <f>MID(Table2[[#This Row],[Full Name2]],3,3)</f>
        <v>rry</v>
      </c>
      <c r="U694" s="7" t="str">
        <f>CONCATENATE(Table2[[#This Row],[Full Name2]]," - ",Table2[[#This Row],[Department]])</f>
        <v>Larry Jackson - Kids</v>
      </c>
      <c r="V694" s="7" t="str">
        <f>_xlfn.TEXTJOIN(",",TRUE,Table2[[#This Row],[LEFT]],Table2[[#This Row],[MID]],Table2[[#This Row],[RIGHT]])</f>
        <v>Lar,rry,son</v>
      </c>
      <c r="W694" s="7" t="str">
        <f>UPPER(Table2[[#This Row],[MID]])</f>
        <v>RRY</v>
      </c>
      <c r="X694" s="7" t="str">
        <f>LOWER(Table2[[#This Row],[Full Name2]])</f>
        <v>larry jackson</v>
      </c>
      <c r="Y694" s="7" t="str">
        <f>PROPER(Table2[[#This Row],[LOWER]])</f>
        <v>Larry Jackson</v>
      </c>
      <c r="Z694" s="7" t="str">
        <f>TRIM(Table2[[#This Row],[City]])</f>
        <v>Asyut</v>
      </c>
      <c r="AA694" s="8">
        <f>LEN(Table2[[#This Row],[PROPER]])</f>
        <v>13</v>
      </c>
      <c r="AB694" s="5">
        <f t="shared" ca="1" si="30"/>
        <v>45776</v>
      </c>
      <c r="AC694" s="5">
        <f t="shared" si="31"/>
        <v>45646</v>
      </c>
      <c r="AD694" s="25">
        <f t="shared" ca="1" si="32"/>
        <v>45776.278505671296</v>
      </c>
      <c r="AE694" s="26">
        <f>EOMONTH(Table2[[#This Row],[Date]],1)</f>
        <v>45688</v>
      </c>
      <c r="AF694" s="11">
        <f>DATEDIF(Table2[[#This Row],[Date]],Table2[[#This Row],[EOMONTH]], "d")</f>
        <v>42</v>
      </c>
      <c r="AH694">
        <v>20</v>
      </c>
      <c r="AI694">
        <v>12</v>
      </c>
      <c r="AJ694">
        <v>2024</v>
      </c>
    </row>
    <row r="695" spans="1:36" ht="33.75" customHeight="1" x14ac:dyDescent="0.3">
      <c r="A695" s="17" t="s">
        <v>1439</v>
      </c>
      <c r="B695" s="26">
        <v>45563</v>
      </c>
      <c r="C695" s="5" t="s">
        <v>5</v>
      </c>
      <c r="D695" s="6" t="s">
        <v>1440</v>
      </c>
      <c r="E695" s="7">
        <v>32</v>
      </c>
      <c r="F695" s="7" t="s">
        <v>43</v>
      </c>
      <c r="G695" s="7" t="s">
        <v>64</v>
      </c>
      <c r="H695" s="7" t="s">
        <v>45</v>
      </c>
      <c r="I695" s="7" t="str">
        <f>VLOOKUP(Table2[[#This Row],[Product]],Table4[#All],2,0)</f>
        <v>Sportswear</v>
      </c>
      <c r="J695" s="7">
        <v>5</v>
      </c>
      <c r="K695" s="7">
        <v>989</v>
      </c>
      <c r="L695" s="7">
        <v>0.15</v>
      </c>
      <c r="M695" s="7" t="s">
        <v>47</v>
      </c>
      <c r="N695" s="8" t="s">
        <v>48</v>
      </c>
      <c r="O695" s="4" t="str">
        <f>HLOOKUP(Table2[[#This Row],[Product]],lookUp!$A$20:$K$21,2,0)</f>
        <v>Sportswear</v>
      </c>
      <c r="P695" s="8" t="str">
        <f>_xlfn.XLOOKUP(Table2[[#This Row],[Product]],Table4[Product],Table4[Category])</f>
        <v>Sportswear</v>
      </c>
      <c r="Q695" s="6" t="s">
        <v>1440</v>
      </c>
      <c r="R695" s="32" t="str">
        <f>LEFT(Table2[[#This Row],[Full Name2]], 3)</f>
        <v>Dan</v>
      </c>
      <c r="S695" s="7" t="str">
        <f>RIGHT(Table2[[#This Row],[Full Name2]],3)</f>
        <v>ark</v>
      </c>
      <c r="T695" s="7" t="str">
        <f>MID(Table2[[#This Row],[Full Name2]],3,3)</f>
        <v>nie</v>
      </c>
      <c r="U695" s="7" t="str">
        <f>CONCATENATE(Table2[[#This Row],[Full Name2]]," - ",Table2[[#This Row],[Department]])</f>
        <v>Daniel Clark - Kids</v>
      </c>
      <c r="V695" s="7" t="str">
        <f>_xlfn.TEXTJOIN(",",TRUE,Table2[[#This Row],[LEFT]],Table2[[#This Row],[MID]],Table2[[#This Row],[RIGHT]])</f>
        <v>Dan,nie,ark</v>
      </c>
      <c r="W695" s="7" t="str">
        <f>UPPER(Table2[[#This Row],[MID]])</f>
        <v>NIE</v>
      </c>
      <c r="X695" s="7" t="str">
        <f>LOWER(Table2[[#This Row],[Full Name2]])</f>
        <v>daniel clark</v>
      </c>
      <c r="Y695" s="7" t="str">
        <f>PROPER(Table2[[#This Row],[LOWER]])</f>
        <v>Daniel Clark</v>
      </c>
      <c r="Z695" s="7" t="str">
        <f>TRIM(Table2[[#This Row],[City]])</f>
        <v>Cairo</v>
      </c>
      <c r="AA695" s="8">
        <f>LEN(Table2[[#This Row],[PROPER]])</f>
        <v>12</v>
      </c>
      <c r="AB695" s="5">
        <f t="shared" ca="1" si="30"/>
        <v>45776</v>
      </c>
      <c r="AC695" s="5">
        <f t="shared" si="31"/>
        <v>45563</v>
      </c>
      <c r="AD695" s="25">
        <f t="shared" ca="1" si="32"/>
        <v>45776.278505671296</v>
      </c>
      <c r="AE695" s="26">
        <f>EOMONTH(Table2[[#This Row],[Date]],1)</f>
        <v>45596</v>
      </c>
      <c r="AF695" s="11">
        <f>DATEDIF(Table2[[#This Row],[Date]],Table2[[#This Row],[EOMONTH]], "d")</f>
        <v>33</v>
      </c>
      <c r="AH695">
        <v>28</v>
      </c>
      <c r="AI695">
        <v>9</v>
      </c>
      <c r="AJ695">
        <v>2024</v>
      </c>
    </row>
    <row r="696" spans="1:36" ht="33.75" customHeight="1" x14ac:dyDescent="0.3">
      <c r="A696" s="17" t="s">
        <v>1441</v>
      </c>
      <c r="B696" s="26">
        <v>45373</v>
      </c>
      <c r="C696" s="5" t="s">
        <v>0</v>
      </c>
      <c r="D696" s="6" t="s">
        <v>1442</v>
      </c>
      <c r="E696" s="7">
        <v>51</v>
      </c>
      <c r="F696" s="7" t="s">
        <v>29</v>
      </c>
      <c r="G696" s="7" t="s">
        <v>70</v>
      </c>
      <c r="H696" s="7" t="s">
        <v>45</v>
      </c>
      <c r="I696" s="7" t="str">
        <f>VLOOKUP(Table2[[#This Row],[Product]],Table4[#All],2,0)</f>
        <v>Sportswear</v>
      </c>
      <c r="J696" s="7">
        <v>1</v>
      </c>
      <c r="K696" s="7">
        <v>258</v>
      </c>
      <c r="L696" s="7">
        <v>0</v>
      </c>
      <c r="M696" s="7" t="s">
        <v>33</v>
      </c>
      <c r="N696" s="8" t="s">
        <v>34</v>
      </c>
      <c r="O696" s="4" t="str">
        <f>HLOOKUP(Table2[[#This Row],[Product]],lookUp!$A$20:$K$21,2,0)</f>
        <v>Sportswear</v>
      </c>
      <c r="P696" s="8" t="str">
        <f>_xlfn.XLOOKUP(Table2[[#This Row],[Product]],Table4[Product],Table4[Category])</f>
        <v>Sportswear</v>
      </c>
      <c r="Q696" s="6" t="s">
        <v>1442</v>
      </c>
      <c r="R696" s="32" t="str">
        <f>LEFT(Table2[[#This Row],[Full Name2]], 3)</f>
        <v>Hol</v>
      </c>
      <c r="S696" s="7" t="str">
        <f>RIGHT(Table2[[#This Row],[Full Name2]],3)</f>
        <v>per</v>
      </c>
      <c r="T696" s="7" t="str">
        <f>MID(Table2[[#This Row],[Full Name2]],3,3)</f>
        <v>lly</v>
      </c>
      <c r="U696" s="7" t="str">
        <f>CONCATENATE(Table2[[#This Row],[Full Name2]]," - ",Table2[[#This Row],[Department]])</f>
        <v>Holly Cooper - Men</v>
      </c>
      <c r="V696" s="7" t="str">
        <f>_xlfn.TEXTJOIN(",",TRUE,Table2[[#This Row],[LEFT]],Table2[[#This Row],[MID]],Table2[[#This Row],[RIGHT]])</f>
        <v>Hol,lly,per</v>
      </c>
      <c r="W696" s="7" t="str">
        <f>UPPER(Table2[[#This Row],[MID]])</f>
        <v>LLY</v>
      </c>
      <c r="X696" s="7" t="str">
        <f>LOWER(Table2[[#This Row],[Full Name2]])</f>
        <v>holly cooper</v>
      </c>
      <c r="Y696" s="7" t="str">
        <f>PROPER(Table2[[#This Row],[LOWER]])</f>
        <v>Holly Cooper</v>
      </c>
      <c r="Z696" s="7" t="str">
        <f>TRIM(Table2[[#This Row],[City]])</f>
        <v>Luxor</v>
      </c>
      <c r="AA696" s="8">
        <f>LEN(Table2[[#This Row],[PROPER]])</f>
        <v>12</v>
      </c>
      <c r="AB696" s="5">
        <f t="shared" ca="1" si="30"/>
        <v>45776</v>
      </c>
      <c r="AC696" s="5">
        <f t="shared" si="31"/>
        <v>45373</v>
      </c>
      <c r="AD696" s="25">
        <f t="shared" ca="1" si="32"/>
        <v>45776.278505671296</v>
      </c>
      <c r="AE696" s="26">
        <f>EOMONTH(Table2[[#This Row],[Date]],1)</f>
        <v>45412</v>
      </c>
      <c r="AF696" s="11">
        <f>DATEDIF(Table2[[#This Row],[Date]],Table2[[#This Row],[EOMONTH]], "d")</f>
        <v>39</v>
      </c>
      <c r="AH696">
        <v>22</v>
      </c>
      <c r="AI696">
        <v>3</v>
      </c>
      <c r="AJ696">
        <v>2024</v>
      </c>
    </row>
    <row r="697" spans="1:36" ht="33.75" customHeight="1" x14ac:dyDescent="0.3">
      <c r="A697" s="17" t="s">
        <v>1443</v>
      </c>
      <c r="B697" s="26">
        <v>45523</v>
      </c>
      <c r="C697" s="5" t="s">
        <v>4</v>
      </c>
      <c r="D697" s="6" t="s">
        <v>1444</v>
      </c>
      <c r="E697" s="7">
        <v>43</v>
      </c>
      <c r="F697" s="7" t="s">
        <v>43</v>
      </c>
      <c r="G697" s="7" t="s">
        <v>37</v>
      </c>
      <c r="H697" s="7" t="s">
        <v>45</v>
      </c>
      <c r="I697" s="7" t="str">
        <f>VLOOKUP(Table2[[#This Row],[Product]],Table4[#All],2,0)</f>
        <v>Sportswear</v>
      </c>
      <c r="J697" s="7">
        <v>3</v>
      </c>
      <c r="K697" s="7">
        <v>752</v>
      </c>
      <c r="L697" s="7">
        <v>0.2</v>
      </c>
      <c r="M697" s="7" t="s">
        <v>57</v>
      </c>
      <c r="N697" s="8" t="s">
        <v>48</v>
      </c>
      <c r="O697" s="4" t="str">
        <f>HLOOKUP(Table2[[#This Row],[Product]],lookUp!$A$20:$K$21,2,0)</f>
        <v>Sportswear</v>
      </c>
      <c r="P697" s="8" t="str">
        <f>_xlfn.XLOOKUP(Table2[[#This Row],[Product]],Table4[Product],Table4[Category])</f>
        <v>Sportswear</v>
      </c>
      <c r="Q697" s="6" t="s">
        <v>1444</v>
      </c>
      <c r="R697" s="32" t="str">
        <f>LEFT(Table2[[#This Row],[Full Name2]], 3)</f>
        <v>Lor</v>
      </c>
      <c r="S697" s="7" t="str">
        <f>RIGHT(Table2[[#This Row],[Full Name2]],3)</f>
        <v>iel</v>
      </c>
      <c r="T697" s="7" t="str">
        <f>MID(Table2[[#This Row],[Full Name2]],3,3)</f>
        <v xml:space="preserve">ri </v>
      </c>
      <c r="U697" s="7" t="str">
        <f>CONCATENATE(Table2[[#This Row],[Full Name2]]," - ",Table2[[#This Row],[Department]])</f>
        <v>Lori Daniel - Kids</v>
      </c>
      <c r="V697" s="7" t="str">
        <f>_xlfn.TEXTJOIN(",",TRUE,Table2[[#This Row],[LEFT]],Table2[[#This Row],[MID]],Table2[[#This Row],[RIGHT]])</f>
        <v>Lor,ri ,iel</v>
      </c>
      <c r="W697" s="7" t="str">
        <f>UPPER(Table2[[#This Row],[MID]])</f>
        <v xml:space="preserve">RI </v>
      </c>
      <c r="X697" s="7" t="str">
        <f>LOWER(Table2[[#This Row],[Full Name2]])</f>
        <v>lori daniel</v>
      </c>
      <c r="Y697" s="7" t="str">
        <f>PROPER(Table2[[#This Row],[LOWER]])</f>
        <v>Lori Daniel</v>
      </c>
      <c r="Z697" s="7" t="str">
        <f>TRIM(Table2[[#This Row],[City]])</f>
        <v>Hurghada</v>
      </c>
      <c r="AA697" s="8">
        <f>LEN(Table2[[#This Row],[PROPER]])</f>
        <v>11</v>
      </c>
      <c r="AB697" s="5">
        <f t="shared" ca="1" si="30"/>
        <v>45776</v>
      </c>
      <c r="AC697" s="5">
        <f t="shared" si="31"/>
        <v>45523</v>
      </c>
      <c r="AD697" s="25">
        <f t="shared" ca="1" si="32"/>
        <v>45776.278505671296</v>
      </c>
      <c r="AE697" s="26">
        <f>EOMONTH(Table2[[#This Row],[Date]],1)</f>
        <v>45565</v>
      </c>
      <c r="AF697" s="11">
        <f>DATEDIF(Table2[[#This Row],[Date]],Table2[[#This Row],[EOMONTH]], "d")</f>
        <v>42</v>
      </c>
      <c r="AH697">
        <v>19</v>
      </c>
      <c r="AI697">
        <v>8</v>
      </c>
      <c r="AJ697">
        <v>2024</v>
      </c>
    </row>
    <row r="698" spans="1:36" ht="33.75" customHeight="1" x14ac:dyDescent="0.3">
      <c r="A698" s="17" t="s">
        <v>1445</v>
      </c>
      <c r="B698" s="26">
        <v>45697</v>
      </c>
      <c r="C698" s="5" t="s">
        <v>1</v>
      </c>
      <c r="D698" s="6" t="s">
        <v>1446</v>
      </c>
      <c r="E698" s="7">
        <v>33</v>
      </c>
      <c r="F698" s="7" t="s">
        <v>43</v>
      </c>
      <c r="G698" s="7" t="s">
        <v>73</v>
      </c>
      <c r="H698" s="7" t="s">
        <v>51</v>
      </c>
      <c r="I698" s="7" t="str">
        <f>VLOOKUP(Table2[[#This Row],[Product]],Table4[#All],2,0)</f>
        <v>Formal Wear</v>
      </c>
      <c r="J698" s="7">
        <v>2</v>
      </c>
      <c r="K698" s="7">
        <v>477</v>
      </c>
      <c r="L698" s="7">
        <v>0.1</v>
      </c>
      <c r="M698" s="7" t="s">
        <v>47</v>
      </c>
      <c r="N698" s="8" t="s">
        <v>34</v>
      </c>
      <c r="O698" s="4" t="str">
        <f>HLOOKUP(Table2[[#This Row],[Product]],lookUp!$A$20:$K$21,2,0)</f>
        <v>Formal Wear</v>
      </c>
      <c r="P698" s="8" t="str">
        <f>_xlfn.XLOOKUP(Table2[[#This Row],[Product]],Table4[Product],Table4[Category])</f>
        <v>Formal Wear</v>
      </c>
      <c r="Q698" s="6" t="s">
        <v>1446</v>
      </c>
      <c r="R698" s="32" t="str">
        <f>LEFT(Table2[[#This Row],[Full Name2]], 3)</f>
        <v>Kim</v>
      </c>
      <c r="S698" s="7" t="str">
        <f>RIGHT(Table2[[#This Row],[Full Name2]],3)</f>
        <v>man</v>
      </c>
      <c r="T698" s="7" t="str">
        <f>MID(Table2[[#This Row],[Full Name2]],3,3)</f>
        <v>mbe</v>
      </c>
      <c r="U698" s="7" t="str">
        <f>CONCATENATE(Table2[[#This Row],[Full Name2]]," - ",Table2[[#This Row],[Department]])</f>
        <v>Kimberly Zimmerman - Men</v>
      </c>
      <c r="V698" s="7" t="str">
        <f>_xlfn.TEXTJOIN(",",TRUE,Table2[[#This Row],[LEFT]],Table2[[#This Row],[MID]],Table2[[#This Row],[RIGHT]])</f>
        <v>Kim,mbe,man</v>
      </c>
      <c r="W698" s="7" t="str">
        <f>UPPER(Table2[[#This Row],[MID]])</f>
        <v>MBE</v>
      </c>
      <c r="X698" s="7" t="str">
        <f>LOWER(Table2[[#This Row],[Full Name2]])</f>
        <v>kimberly zimmerman</v>
      </c>
      <c r="Y698" s="7" t="str">
        <f>PROPER(Table2[[#This Row],[LOWER]])</f>
        <v>Kimberly Zimmerman</v>
      </c>
      <c r="Z698" s="7" t="str">
        <f>TRIM(Table2[[#This Row],[City]])</f>
        <v>Tanta</v>
      </c>
      <c r="AA698" s="8">
        <f>LEN(Table2[[#This Row],[PROPER]])</f>
        <v>18</v>
      </c>
      <c r="AB698" s="5">
        <f t="shared" ca="1" si="30"/>
        <v>45776</v>
      </c>
      <c r="AC698" s="5">
        <f t="shared" si="31"/>
        <v>45697</v>
      </c>
      <c r="AD698" s="25">
        <f t="shared" ca="1" si="32"/>
        <v>45776.278505671296</v>
      </c>
      <c r="AE698" s="26">
        <f>EOMONTH(Table2[[#This Row],[Date]],1)</f>
        <v>45747</v>
      </c>
      <c r="AF698" s="11">
        <f>DATEDIF(Table2[[#This Row],[Date]],Table2[[#This Row],[EOMONTH]], "d")</f>
        <v>50</v>
      </c>
      <c r="AH698">
        <v>9</v>
      </c>
      <c r="AI698">
        <v>2</v>
      </c>
      <c r="AJ698">
        <v>2025</v>
      </c>
    </row>
    <row r="699" spans="1:36" ht="33.75" customHeight="1" x14ac:dyDescent="0.3">
      <c r="A699" s="17" t="s">
        <v>1447</v>
      </c>
      <c r="B699" s="26">
        <v>45368</v>
      </c>
      <c r="C699" s="5" t="s">
        <v>1</v>
      </c>
      <c r="D699" s="6" t="s">
        <v>1448</v>
      </c>
      <c r="E699" s="7">
        <v>23</v>
      </c>
      <c r="F699" s="7" t="s">
        <v>43</v>
      </c>
      <c r="G699" s="7" t="s">
        <v>73</v>
      </c>
      <c r="H699" s="7" t="s">
        <v>65</v>
      </c>
      <c r="I699" s="7" t="str">
        <f>VLOOKUP(Table2[[#This Row],[Product]],Table4[#All],2,0)</f>
        <v>Sportswear</v>
      </c>
      <c r="J699" s="7">
        <v>2</v>
      </c>
      <c r="K699" s="7">
        <v>583</v>
      </c>
      <c r="L699" s="7">
        <v>0.2</v>
      </c>
      <c r="M699" s="7" t="s">
        <v>47</v>
      </c>
      <c r="N699" s="8" t="s">
        <v>34</v>
      </c>
      <c r="O699" s="4" t="str">
        <f>HLOOKUP(Table2[[#This Row],[Product]],lookUp!$A$20:$K$21,2,0)</f>
        <v>Sportswear</v>
      </c>
      <c r="P699" s="8" t="str">
        <f>_xlfn.XLOOKUP(Table2[[#This Row],[Product]],Table4[Product],Table4[Category])</f>
        <v>Sportswear</v>
      </c>
      <c r="Q699" s="6" t="s">
        <v>1448</v>
      </c>
      <c r="R699" s="32" t="str">
        <f>LEFT(Table2[[#This Row],[Full Name2]], 3)</f>
        <v>Ant</v>
      </c>
      <c r="S699" s="7" t="str">
        <f>RIGHT(Table2[[#This Row],[Full Name2]],3)</f>
        <v>ght</v>
      </c>
      <c r="T699" s="7" t="str">
        <f>MID(Table2[[#This Row],[Full Name2]],3,3)</f>
        <v>tho</v>
      </c>
      <c r="U699" s="7" t="str">
        <f>CONCATENATE(Table2[[#This Row],[Full Name2]]," - ",Table2[[#This Row],[Department]])</f>
        <v>Anthony Wright - Men</v>
      </c>
      <c r="V699" s="7" t="str">
        <f>_xlfn.TEXTJOIN(",",TRUE,Table2[[#This Row],[LEFT]],Table2[[#This Row],[MID]],Table2[[#This Row],[RIGHT]])</f>
        <v>Ant,tho,ght</v>
      </c>
      <c r="W699" s="7" t="str">
        <f>UPPER(Table2[[#This Row],[MID]])</f>
        <v>THO</v>
      </c>
      <c r="X699" s="7" t="str">
        <f>LOWER(Table2[[#This Row],[Full Name2]])</f>
        <v>anthony wright</v>
      </c>
      <c r="Y699" s="7" t="str">
        <f>PROPER(Table2[[#This Row],[LOWER]])</f>
        <v>Anthony Wright</v>
      </c>
      <c r="Z699" s="7" t="str">
        <f>TRIM(Table2[[#This Row],[City]])</f>
        <v>Tanta</v>
      </c>
      <c r="AA699" s="8">
        <f>LEN(Table2[[#This Row],[PROPER]])</f>
        <v>14</v>
      </c>
      <c r="AB699" s="5">
        <f t="shared" ca="1" si="30"/>
        <v>45776</v>
      </c>
      <c r="AC699" s="5">
        <f t="shared" si="31"/>
        <v>45368</v>
      </c>
      <c r="AD699" s="25">
        <f t="shared" ca="1" si="32"/>
        <v>45776.278505671296</v>
      </c>
      <c r="AE699" s="26">
        <f>EOMONTH(Table2[[#This Row],[Date]],1)</f>
        <v>45412</v>
      </c>
      <c r="AF699" s="11">
        <f>DATEDIF(Table2[[#This Row],[Date]],Table2[[#This Row],[EOMONTH]], "d")</f>
        <v>44</v>
      </c>
      <c r="AH699">
        <v>17</v>
      </c>
      <c r="AI699">
        <v>3</v>
      </c>
      <c r="AJ699">
        <v>2024</v>
      </c>
    </row>
    <row r="700" spans="1:36" ht="33.75" customHeight="1" x14ac:dyDescent="0.3">
      <c r="A700" s="17" t="s">
        <v>1449</v>
      </c>
      <c r="B700" s="26">
        <v>45370</v>
      </c>
      <c r="C700" s="5" t="s">
        <v>2</v>
      </c>
      <c r="D700" s="6" t="s">
        <v>1450</v>
      </c>
      <c r="E700" s="7">
        <v>35</v>
      </c>
      <c r="F700" s="7" t="s">
        <v>43</v>
      </c>
      <c r="G700" s="7" t="s">
        <v>106</v>
      </c>
      <c r="H700" s="7" t="s">
        <v>100</v>
      </c>
      <c r="I700" s="7" t="str">
        <f>VLOOKUP(Table2[[#This Row],[Product]],Table4[#All],2,0)</f>
        <v>Formal Wear</v>
      </c>
      <c r="J700" s="7">
        <v>1</v>
      </c>
      <c r="K700" s="7">
        <v>863</v>
      </c>
      <c r="L700" s="7">
        <v>0.2</v>
      </c>
      <c r="M700" s="7" t="s">
        <v>57</v>
      </c>
      <c r="N700" s="8" t="s">
        <v>34</v>
      </c>
      <c r="O700" s="4" t="str">
        <f>HLOOKUP(Table2[[#This Row],[Product]],lookUp!$A$20:$K$21,2,0)</f>
        <v>Formal Wear</v>
      </c>
      <c r="P700" s="8" t="str">
        <f>_xlfn.XLOOKUP(Table2[[#This Row],[Product]],Table4[Product],Table4[Category])</f>
        <v>Formal Wear</v>
      </c>
      <c r="Q700" s="6" t="s">
        <v>1450</v>
      </c>
      <c r="R700" s="32" t="str">
        <f>LEFT(Table2[[#This Row],[Full Name2]], 3)</f>
        <v>Chr</v>
      </c>
      <c r="S700" s="7" t="str">
        <f>RIGHT(Table2[[#This Row],[Full Name2]],3)</f>
        <v>ack</v>
      </c>
      <c r="T700" s="7" t="str">
        <f>MID(Table2[[#This Row],[Full Name2]],3,3)</f>
        <v>ris</v>
      </c>
      <c r="U700" s="7" t="str">
        <f>CONCATENATE(Table2[[#This Row],[Full Name2]]," - ",Table2[[#This Row],[Department]])</f>
        <v>Christopher Black - Men</v>
      </c>
      <c r="V700" s="7" t="str">
        <f>_xlfn.TEXTJOIN(",",TRUE,Table2[[#This Row],[LEFT]],Table2[[#This Row],[MID]],Table2[[#This Row],[RIGHT]])</f>
        <v>Chr,ris,ack</v>
      </c>
      <c r="W700" s="7" t="str">
        <f>UPPER(Table2[[#This Row],[MID]])</f>
        <v>RIS</v>
      </c>
      <c r="X700" s="7" t="str">
        <f>LOWER(Table2[[#This Row],[Full Name2]])</f>
        <v>christopher black</v>
      </c>
      <c r="Y700" s="7" t="str">
        <f>PROPER(Table2[[#This Row],[LOWER]])</f>
        <v>Christopher Black</v>
      </c>
      <c r="Z700" s="7" t="str">
        <f>TRIM(Table2[[#This Row],[City]])</f>
        <v>Giza</v>
      </c>
      <c r="AA700" s="8">
        <f>LEN(Table2[[#This Row],[PROPER]])</f>
        <v>17</v>
      </c>
      <c r="AB700" s="5">
        <f t="shared" ca="1" si="30"/>
        <v>45776</v>
      </c>
      <c r="AC700" s="5">
        <f t="shared" si="31"/>
        <v>45370</v>
      </c>
      <c r="AD700" s="25">
        <f t="shared" ca="1" si="32"/>
        <v>45776.278505671296</v>
      </c>
      <c r="AE700" s="26">
        <f>EOMONTH(Table2[[#This Row],[Date]],1)</f>
        <v>45412</v>
      </c>
      <c r="AF700" s="11">
        <f>DATEDIF(Table2[[#This Row],[Date]],Table2[[#This Row],[EOMONTH]], "d")</f>
        <v>42</v>
      </c>
      <c r="AH700">
        <v>19</v>
      </c>
      <c r="AI700">
        <v>3</v>
      </c>
      <c r="AJ700">
        <v>2024</v>
      </c>
    </row>
    <row r="701" spans="1:36" ht="33.75" customHeight="1" x14ac:dyDescent="0.3">
      <c r="A701" s="17" t="s">
        <v>1451</v>
      </c>
      <c r="B701" s="26">
        <v>45462</v>
      </c>
      <c r="C701" s="5" t="s">
        <v>3</v>
      </c>
      <c r="D701" s="6" t="s">
        <v>1452</v>
      </c>
      <c r="E701" s="7">
        <v>42</v>
      </c>
      <c r="F701" s="7" t="s">
        <v>29</v>
      </c>
      <c r="G701" s="7" t="s">
        <v>70</v>
      </c>
      <c r="H701" s="7" t="s">
        <v>51</v>
      </c>
      <c r="I701" s="7" t="str">
        <f>VLOOKUP(Table2[[#This Row],[Product]],Table4[#All],2,0)</f>
        <v>Formal Wear</v>
      </c>
      <c r="J701" s="7">
        <v>2</v>
      </c>
      <c r="K701" s="7">
        <v>678</v>
      </c>
      <c r="L701" s="7">
        <v>0.1</v>
      </c>
      <c r="M701" s="7" t="s">
        <v>57</v>
      </c>
      <c r="N701" s="8" t="s">
        <v>48</v>
      </c>
      <c r="O701" s="4" t="str">
        <f>HLOOKUP(Table2[[#This Row],[Product]],lookUp!$A$20:$K$21,2,0)</f>
        <v>Formal Wear</v>
      </c>
      <c r="P701" s="8" t="str">
        <f>_xlfn.XLOOKUP(Table2[[#This Row],[Product]],Table4[Product],Table4[Category])</f>
        <v>Formal Wear</v>
      </c>
      <c r="Q701" s="6" t="s">
        <v>1452</v>
      </c>
      <c r="R701" s="32" t="str">
        <f>LEFT(Table2[[#This Row],[Full Name2]], 3)</f>
        <v>Joh</v>
      </c>
      <c r="S701" s="7" t="str">
        <f>RIGHT(Table2[[#This Row],[Full Name2]],3)</f>
        <v>son</v>
      </c>
      <c r="T701" s="7" t="str">
        <f>MID(Table2[[#This Row],[Full Name2]],3,3)</f>
        <v xml:space="preserve">hn </v>
      </c>
      <c r="U701" s="7" t="str">
        <f>CONCATENATE(Table2[[#This Row],[Full Name2]]," - ",Table2[[#This Row],[Department]])</f>
        <v>John Thompson - Kids</v>
      </c>
      <c r="V701" s="7" t="str">
        <f>_xlfn.TEXTJOIN(",",TRUE,Table2[[#This Row],[LEFT]],Table2[[#This Row],[MID]],Table2[[#This Row],[RIGHT]])</f>
        <v>Joh,hn ,son</v>
      </c>
      <c r="W701" s="7" t="str">
        <f>UPPER(Table2[[#This Row],[MID]])</f>
        <v xml:space="preserve">HN </v>
      </c>
      <c r="X701" s="7" t="str">
        <f>LOWER(Table2[[#This Row],[Full Name2]])</f>
        <v>john thompson</v>
      </c>
      <c r="Y701" s="7" t="str">
        <f>PROPER(Table2[[#This Row],[LOWER]])</f>
        <v>John Thompson</v>
      </c>
      <c r="Z701" s="7" t="str">
        <f>TRIM(Table2[[#This Row],[City]])</f>
        <v>Luxor</v>
      </c>
      <c r="AA701" s="8">
        <f>LEN(Table2[[#This Row],[PROPER]])</f>
        <v>13</v>
      </c>
      <c r="AB701" s="5">
        <f t="shared" ca="1" si="30"/>
        <v>45776</v>
      </c>
      <c r="AC701" s="5">
        <f t="shared" si="31"/>
        <v>45462</v>
      </c>
      <c r="AD701" s="25">
        <f t="shared" ca="1" si="32"/>
        <v>45776.278505671296</v>
      </c>
      <c r="AE701" s="26">
        <f>EOMONTH(Table2[[#This Row],[Date]],1)</f>
        <v>45504</v>
      </c>
      <c r="AF701" s="11">
        <f>DATEDIF(Table2[[#This Row],[Date]],Table2[[#This Row],[EOMONTH]], "d")</f>
        <v>42</v>
      </c>
      <c r="AH701">
        <v>19</v>
      </c>
      <c r="AI701">
        <v>6</v>
      </c>
      <c r="AJ701">
        <v>2024</v>
      </c>
    </row>
    <row r="702" spans="1:36" ht="33.75" customHeight="1" x14ac:dyDescent="0.3">
      <c r="A702" s="17" t="s">
        <v>1453</v>
      </c>
      <c r="B702" s="26">
        <v>45599</v>
      </c>
      <c r="C702" s="5" t="s">
        <v>1</v>
      </c>
      <c r="D702" s="6" t="s">
        <v>1454</v>
      </c>
      <c r="E702" s="7">
        <v>43</v>
      </c>
      <c r="F702" s="7" t="s">
        <v>43</v>
      </c>
      <c r="G702" s="7" t="s">
        <v>30</v>
      </c>
      <c r="H702" s="7" t="s">
        <v>38</v>
      </c>
      <c r="I702" s="7" t="str">
        <f>VLOOKUP(Table2[[#This Row],[Product]],Table4[#All],2,0)</f>
        <v>Casual Wear</v>
      </c>
      <c r="J702" s="7">
        <v>2</v>
      </c>
      <c r="K702" s="7">
        <v>995</v>
      </c>
      <c r="L702" s="7">
        <v>0</v>
      </c>
      <c r="M702" s="7" t="s">
        <v>33</v>
      </c>
      <c r="N702" s="8" t="s">
        <v>48</v>
      </c>
      <c r="O702" s="4" t="str">
        <f>HLOOKUP(Table2[[#This Row],[Product]],lookUp!$A$20:$K$21,2,0)</f>
        <v>Casual Wear</v>
      </c>
      <c r="P702" s="8" t="str">
        <f>_xlfn.XLOOKUP(Table2[[#This Row],[Product]],Table4[Product],Table4[Category])</f>
        <v>Casual Wear</v>
      </c>
      <c r="Q702" s="6" t="s">
        <v>1454</v>
      </c>
      <c r="R702" s="32" t="str">
        <f>LEFT(Table2[[#This Row],[Full Name2]], 3)</f>
        <v>Mar</v>
      </c>
      <c r="S702" s="7" t="str">
        <f>RIGHT(Table2[[#This Row],[Full Name2]],3)</f>
        <v>ung</v>
      </c>
      <c r="T702" s="7" t="str">
        <f>MID(Table2[[#This Row],[Full Name2]],3,3)</f>
        <v xml:space="preserve">rk </v>
      </c>
      <c r="U702" s="7" t="str">
        <f>CONCATENATE(Table2[[#This Row],[Full Name2]]," - ",Table2[[#This Row],[Department]])</f>
        <v>Mark Young - Kids</v>
      </c>
      <c r="V702" s="7" t="str">
        <f>_xlfn.TEXTJOIN(",",TRUE,Table2[[#This Row],[LEFT]],Table2[[#This Row],[MID]],Table2[[#This Row],[RIGHT]])</f>
        <v>Mar,rk ,ung</v>
      </c>
      <c r="W702" s="7" t="str">
        <f>UPPER(Table2[[#This Row],[MID]])</f>
        <v xml:space="preserve">RK </v>
      </c>
      <c r="X702" s="7" t="str">
        <f>LOWER(Table2[[#This Row],[Full Name2]])</f>
        <v>mark young</v>
      </c>
      <c r="Y702" s="7" t="str">
        <f>PROPER(Table2[[#This Row],[LOWER]])</f>
        <v>Mark Young</v>
      </c>
      <c r="Z702" s="7" t="str">
        <f>TRIM(Table2[[#This Row],[City]])</f>
        <v>Mansoura</v>
      </c>
      <c r="AA702" s="8">
        <f>LEN(Table2[[#This Row],[PROPER]])</f>
        <v>10</v>
      </c>
      <c r="AB702" s="5">
        <f t="shared" ca="1" si="30"/>
        <v>45776</v>
      </c>
      <c r="AC702" s="5">
        <f t="shared" si="31"/>
        <v>45599</v>
      </c>
      <c r="AD702" s="25">
        <f t="shared" ca="1" si="32"/>
        <v>45776.278505671296</v>
      </c>
      <c r="AE702" s="26">
        <f>EOMONTH(Table2[[#This Row],[Date]],1)</f>
        <v>45657</v>
      </c>
      <c r="AF702" s="11">
        <f>DATEDIF(Table2[[#This Row],[Date]],Table2[[#This Row],[EOMONTH]], "d")</f>
        <v>58</v>
      </c>
      <c r="AH702">
        <v>3</v>
      </c>
      <c r="AI702">
        <v>11</v>
      </c>
      <c r="AJ702">
        <v>2024</v>
      </c>
    </row>
    <row r="703" spans="1:36" ht="33.75" customHeight="1" x14ac:dyDescent="0.3">
      <c r="A703" s="17" t="s">
        <v>1455</v>
      </c>
      <c r="B703" s="26">
        <v>45600</v>
      </c>
      <c r="C703" s="5" t="s">
        <v>4</v>
      </c>
      <c r="D703" s="6" t="s">
        <v>1456</v>
      </c>
      <c r="E703" s="7">
        <v>38</v>
      </c>
      <c r="F703" s="7" t="s">
        <v>43</v>
      </c>
      <c r="G703" s="7" t="s">
        <v>81</v>
      </c>
      <c r="H703" s="7" t="s">
        <v>45</v>
      </c>
      <c r="I703" s="7" t="str">
        <f>VLOOKUP(Table2[[#This Row],[Product]],Table4[#All],2,0)</f>
        <v>Sportswear</v>
      </c>
      <c r="J703" s="7">
        <v>1</v>
      </c>
      <c r="K703" s="7">
        <v>1011</v>
      </c>
      <c r="L703" s="7">
        <v>0.1</v>
      </c>
      <c r="M703" s="7" t="s">
        <v>33</v>
      </c>
      <c r="N703" s="8" t="s">
        <v>48</v>
      </c>
      <c r="O703" s="4" t="str">
        <f>HLOOKUP(Table2[[#This Row],[Product]],lookUp!$A$20:$K$21,2,0)</f>
        <v>Sportswear</v>
      </c>
      <c r="P703" s="8" t="str">
        <f>_xlfn.XLOOKUP(Table2[[#This Row],[Product]],Table4[Product],Table4[Category])</f>
        <v>Sportswear</v>
      </c>
      <c r="Q703" s="6" t="s">
        <v>1456</v>
      </c>
      <c r="R703" s="32" t="str">
        <f>LEFT(Table2[[#This Row],[Full Name2]], 3)</f>
        <v>San</v>
      </c>
      <c r="S703" s="7" t="str">
        <f>RIGHT(Table2[[#This Row],[Full Name2]],3)</f>
        <v>ain</v>
      </c>
      <c r="T703" s="7" t="str">
        <f>MID(Table2[[#This Row],[Full Name2]],3,3)</f>
        <v>ndr</v>
      </c>
      <c r="U703" s="7" t="str">
        <f>CONCATENATE(Table2[[#This Row],[Full Name2]]," - ",Table2[[#This Row],[Department]])</f>
        <v>Sandra Cain - Kids</v>
      </c>
      <c r="V703" s="7" t="str">
        <f>_xlfn.TEXTJOIN(",",TRUE,Table2[[#This Row],[LEFT]],Table2[[#This Row],[MID]],Table2[[#This Row],[RIGHT]])</f>
        <v>San,ndr,ain</v>
      </c>
      <c r="W703" s="7" t="str">
        <f>UPPER(Table2[[#This Row],[MID]])</f>
        <v>NDR</v>
      </c>
      <c r="X703" s="7" t="str">
        <f>LOWER(Table2[[#This Row],[Full Name2]])</f>
        <v>sandra cain</v>
      </c>
      <c r="Y703" s="7" t="str">
        <f>PROPER(Table2[[#This Row],[LOWER]])</f>
        <v>Sandra Cain</v>
      </c>
      <c r="Z703" s="7" t="str">
        <f>TRIM(Table2[[#This Row],[City]])</f>
        <v>Asyut</v>
      </c>
      <c r="AA703" s="8">
        <f>LEN(Table2[[#This Row],[PROPER]])</f>
        <v>11</v>
      </c>
      <c r="AB703" s="5">
        <f t="shared" ca="1" si="30"/>
        <v>45776</v>
      </c>
      <c r="AC703" s="5">
        <f t="shared" si="31"/>
        <v>45600</v>
      </c>
      <c r="AD703" s="25">
        <f t="shared" ca="1" si="32"/>
        <v>45776.278505671296</v>
      </c>
      <c r="AE703" s="26">
        <f>EOMONTH(Table2[[#This Row],[Date]],1)</f>
        <v>45657</v>
      </c>
      <c r="AF703" s="11">
        <f>DATEDIF(Table2[[#This Row],[Date]],Table2[[#This Row],[EOMONTH]], "d")</f>
        <v>57</v>
      </c>
      <c r="AH703">
        <v>4</v>
      </c>
      <c r="AI703">
        <v>11</v>
      </c>
      <c r="AJ703">
        <v>2024</v>
      </c>
    </row>
    <row r="704" spans="1:36" ht="33.75" customHeight="1" x14ac:dyDescent="0.3">
      <c r="A704" s="17" t="s">
        <v>1457</v>
      </c>
      <c r="B704" s="26">
        <v>45540</v>
      </c>
      <c r="C704" s="5" t="s">
        <v>6</v>
      </c>
      <c r="D704" s="6" t="s">
        <v>1458</v>
      </c>
      <c r="E704" s="7">
        <v>50</v>
      </c>
      <c r="F704" s="7" t="s">
        <v>29</v>
      </c>
      <c r="G704" s="7" t="s">
        <v>44</v>
      </c>
      <c r="H704" s="7" t="s">
        <v>74</v>
      </c>
      <c r="I704" s="7" t="str">
        <f>VLOOKUP(Table2[[#This Row],[Product]],Table4[#All],2,0)</f>
        <v>Formal Wear</v>
      </c>
      <c r="J704" s="7">
        <v>1</v>
      </c>
      <c r="K704" s="7">
        <v>478</v>
      </c>
      <c r="L704" s="7">
        <v>0.2</v>
      </c>
      <c r="M704" s="7" t="s">
        <v>47</v>
      </c>
      <c r="N704" s="8" t="s">
        <v>40</v>
      </c>
      <c r="O704" s="4" t="str">
        <f>HLOOKUP(Table2[[#This Row],[Product]],lookUp!$A$20:$K$21,2,0)</f>
        <v>Formal Wear</v>
      </c>
      <c r="P704" s="8" t="str">
        <f>_xlfn.XLOOKUP(Table2[[#This Row],[Product]],Table4[Product],Table4[Category])</f>
        <v>Formal Wear</v>
      </c>
      <c r="Q704" s="6" t="s">
        <v>1458</v>
      </c>
      <c r="R704" s="32" t="str">
        <f>LEFT(Table2[[#This Row],[Full Name2]], 3)</f>
        <v>Dan</v>
      </c>
      <c r="S704" s="7" t="str">
        <f>RIGHT(Table2[[#This Row],[Full Name2]],3)</f>
        <v>ews</v>
      </c>
      <c r="T704" s="7" t="str">
        <f>MID(Table2[[#This Row],[Full Name2]],3,3)</f>
        <v>nny</v>
      </c>
      <c r="U704" s="7" t="str">
        <f>CONCATENATE(Table2[[#This Row],[Full Name2]]," - ",Table2[[#This Row],[Department]])</f>
        <v>Danny Mathews - Women</v>
      </c>
      <c r="V704" s="7" t="str">
        <f>_xlfn.TEXTJOIN(",",TRUE,Table2[[#This Row],[LEFT]],Table2[[#This Row],[MID]],Table2[[#This Row],[RIGHT]])</f>
        <v>Dan,nny,ews</v>
      </c>
      <c r="W704" s="7" t="str">
        <f>UPPER(Table2[[#This Row],[MID]])</f>
        <v>NNY</v>
      </c>
      <c r="X704" s="7" t="str">
        <f>LOWER(Table2[[#This Row],[Full Name2]])</f>
        <v>danny mathews</v>
      </c>
      <c r="Y704" s="7" t="str">
        <f>PROPER(Table2[[#This Row],[LOWER]])</f>
        <v>Danny Mathews</v>
      </c>
      <c r="Z704" s="7" t="str">
        <f>TRIM(Table2[[#This Row],[City]])</f>
        <v>Alexandria</v>
      </c>
      <c r="AA704" s="8">
        <f>LEN(Table2[[#This Row],[PROPER]])</f>
        <v>13</v>
      </c>
      <c r="AB704" s="5">
        <f t="shared" ca="1" si="30"/>
        <v>45776</v>
      </c>
      <c r="AC704" s="5">
        <f t="shared" si="31"/>
        <v>45540</v>
      </c>
      <c r="AD704" s="25">
        <f t="shared" ca="1" si="32"/>
        <v>45776.278505671296</v>
      </c>
      <c r="AE704" s="26">
        <f>EOMONTH(Table2[[#This Row],[Date]],1)</f>
        <v>45596</v>
      </c>
      <c r="AF704" s="11">
        <f>DATEDIF(Table2[[#This Row],[Date]],Table2[[#This Row],[EOMONTH]], "d")</f>
        <v>56</v>
      </c>
      <c r="AH704">
        <v>5</v>
      </c>
      <c r="AI704">
        <v>9</v>
      </c>
      <c r="AJ704">
        <v>2024</v>
      </c>
    </row>
    <row r="705" spans="1:36" ht="33.75" customHeight="1" x14ac:dyDescent="0.3">
      <c r="A705" s="17" t="s">
        <v>1459</v>
      </c>
      <c r="B705" s="26">
        <v>45552</v>
      </c>
      <c r="C705" s="5" t="s">
        <v>2</v>
      </c>
      <c r="D705" s="6" t="s">
        <v>1460</v>
      </c>
      <c r="E705" s="7">
        <v>57</v>
      </c>
      <c r="F705" s="7" t="s">
        <v>29</v>
      </c>
      <c r="G705" s="7" t="s">
        <v>60</v>
      </c>
      <c r="H705" s="7" t="s">
        <v>55</v>
      </c>
      <c r="I705" s="7" t="str">
        <f>VLOOKUP(Table2[[#This Row],[Product]],Table4[#All],2,0)</f>
        <v>Summer Wear</v>
      </c>
      <c r="J705" s="7">
        <v>2</v>
      </c>
      <c r="K705" s="7">
        <v>906</v>
      </c>
      <c r="L705" s="7">
        <v>0.1</v>
      </c>
      <c r="M705" s="7" t="s">
        <v>33</v>
      </c>
      <c r="N705" s="8" t="s">
        <v>40</v>
      </c>
      <c r="O705" s="4" t="str">
        <f>HLOOKUP(Table2[[#This Row],[Product]],lookUp!$A$20:$K$21,2,0)</f>
        <v>Summer Wear</v>
      </c>
      <c r="P705" s="8" t="str">
        <f>_xlfn.XLOOKUP(Table2[[#This Row],[Product]],Table4[Product],Table4[Category])</f>
        <v>Summer Wear</v>
      </c>
      <c r="Q705" s="6" t="s">
        <v>1460</v>
      </c>
      <c r="R705" s="32" t="str">
        <f>LEFT(Table2[[#This Row],[Full Name2]], 3)</f>
        <v>Bre</v>
      </c>
      <c r="S705" s="7" t="str">
        <f>RIGHT(Table2[[#This Row],[Full Name2]],3)</f>
        <v>mer</v>
      </c>
      <c r="T705" s="7" t="str">
        <f>MID(Table2[[#This Row],[Full Name2]],3,3)</f>
        <v>end</v>
      </c>
      <c r="U705" s="7" t="str">
        <f>CONCATENATE(Table2[[#This Row],[Full Name2]]," - ",Table2[[#This Row],[Department]])</f>
        <v>Brenda Palmer - Women</v>
      </c>
      <c r="V705" s="7" t="str">
        <f>_xlfn.TEXTJOIN(",",TRUE,Table2[[#This Row],[LEFT]],Table2[[#This Row],[MID]],Table2[[#This Row],[RIGHT]])</f>
        <v>Bre,end,mer</v>
      </c>
      <c r="W705" s="7" t="str">
        <f>UPPER(Table2[[#This Row],[MID]])</f>
        <v>END</v>
      </c>
      <c r="X705" s="7" t="str">
        <f>LOWER(Table2[[#This Row],[Full Name2]])</f>
        <v>brenda palmer</v>
      </c>
      <c r="Y705" s="7" t="str">
        <f>PROPER(Table2[[#This Row],[LOWER]])</f>
        <v>Brenda Palmer</v>
      </c>
      <c r="Z705" s="7" t="str">
        <f>TRIM(Table2[[#This Row],[City]])</f>
        <v>Port Said</v>
      </c>
      <c r="AA705" s="8">
        <f>LEN(Table2[[#This Row],[PROPER]])</f>
        <v>13</v>
      </c>
      <c r="AB705" s="5">
        <f t="shared" ca="1" si="30"/>
        <v>45776</v>
      </c>
      <c r="AC705" s="5">
        <f t="shared" si="31"/>
        <v>45552</v>
      </c>
      <c r="AD705" s="25">
        <f t="shared" ca="1" si="32"/>
        <v>45776.278505671296</v>
      </c>
      <c r="AE705" s="26">
        <f>EOMONTH(Table2[[#This Row],[Date]],1)</f>
        <v>45596</v>
      </c>
      <c r="AF705" s="11">
        <f>DATEDIF(Table2[[#This Row],[Date]],Table2[[#This Row],[EOMONTH]], "d")</f>
        <v>44</v>
      </c>
      <c r="AH705">
        <v>17</v>
      </c>
      <c r="AI705">
        <v>9</v>
      </c>
      <c r="AJ705">
        <v>2024</v>
      </c>
    </row>
    <row r="706" spans="1:36" ht="33.75" customHeight="1" x14ac:dyDescent="0.3">
      <c r="A706" s="17" t="s">
        <v>1461</v>
      </c>
      <c r="B706" s="26">
        <v>45529</v>
      </c>
      <c r="C706" s="5" t="s">
        <v>1</v>
      </c>
      <c r="D706" s="6" t="s">
        <v>1462</v>
      </c>
      <c r="E706" s="7">
        <v>43</v>
      </c>
      <c r="F706" s="7" t="s">
        <v>43</v>
      </c>
      <c r="G706" s="7" t="s">
        <v>73</v>
      </c>
      <c r="H706" s="7" t="s">
        <v>84</v>
      </c>
      <c r="I706" s="7" t="str">
        <f>VLOOKUP(Table2[[#This Row],[Product]],Table4[#All],2,0)</f>
        <v>Fashion Accessories</v>
      </c>
      <c r="J706" s="7">
        <v>3</v>
      </c>
      <c r="K706" s="7">
        <v>174</v>
      </c>
      <c r="L706" s="7">
        <v>0</v>
      </c>
      <c r="M706" s="7" t="s">
        <v>47</v>
      </c>
      <c r="N706" s="8" t="s">
        <v>34</v>
      </c>
      <c r="O706" s="4" t="str">
        <f>HLOOKUP(Table2[[#This Row],[Product]],lookUp!$A$20:$K$21,2,0)</f>
        <v>Fashion Accessories</v>
      </c>
      <c r="P706" s="8" t="str">
        <f>_xlfn.XLOOKUP(Table2[[#This Row],[Product]],Table4[Product],Table4[Category])</f>
        <v>Fashion Accessories</v>
      </c>
      <c r="Q706" s="6" t="s">
        <v>1462</v>
      </c>
      <c r="R706" s="32" t="str">
        <f>LEFT(Table2[[#This Row],[Full Name2]], 3)</f>
        <v>Jer</v>
      </c>
      <c r="S706" s="7" t="str">
        <f>RIGHT(Table2[[#This Row],[Full Name2]],3)</f>
        <v>van</v>
      </c>
      <c r="T706" s="7" t="str">
        <f>MID(Table2[[#This Row],[Full Name2]],3,3)</f>
        <v>rem</v>
      </c>
      <c r="U706" s="7" t="str">
        <f>CONCATENATE(Table2[[#This Row],[Full Name2]]," - ",Table2[[#This Row],[Department]])</f>
        <v>Jeremy Sullivan - Men</v>
      </c>
      <c r="V706" s="7" t="str">
        <f>_xlfn.TEXTJOIN(",",TRUE,Table2[[#This Row],[LEFT]],Table2[[#This Row],[MID]],Table2[[#This Row],[RIGHT]])</f>
        <v>Jer,rem,van</v>
      </c>
      <c r="W706" s="7" t="str">
        <f>UPPER(Table2[[#This Row],[MID]])</f>
        <v>REM</v>
      </c>
      <c r="X706" s="7" t="str">
        <f>LOWER(Table2[[#This Row],[Full Name2]])</f>
        <v>jeremy sullivan</v>
      </c>
      <c r="Y706" s="7" t="str">
        <f>PROPER(Table2[[#This Row],[LOWER]])</f>
        <v>Jeremy Sullivan</v>
      </c>
      <c r="Z706" s="7" t="str">
        <f>TRIM(Table2[[#This Row],[City]])</f>
        <v>Tanta</v>
      </c>
      <c r="AA706" s="8">
        <f>LEN(Table2[[#This Row],[PROPER]])</f>
        <v>15</v>
      </c>
      <c r="AB706" s="5">
        <f t="shared" ca="1" si="30"/>
        <v>45776</v>
      </c>
      <c r="AC706" s="5">
        <f t="shared" si="31"/>
        <v>45529</v>
      </c>
      <c r="AD706" s="25">
        <f t="shared" ca="1" si="32"/>
        <v>45776.278505671296</v>
      </c>
      <c r="AE706" s="26">
        <f>EOMONTH(Table2[[#This Row],[Date]],1)</f>
        <v>45565</v>
      </c>
      <c r="AF706" s="11">
        <f>DATEDIF(Table2[[#This Row],[Date]],Table2[[#This Row],[EOMONTH]], "d")</f>
        <v>36</v>
      </c>
      <c r="AH706">
        <v>25</v>
      </c>
      <c r="AI706">
        <v>8</v>
      </c>
      <c r="AJ706">
        <v>2024</v>
      </c>
    </row>
    <row r="707" spans="1:36" ht="33.75" customHeight="1" x14ac:dyDescent="0.3">
      <c r="A707" s="17" t="s">
        <v>1463</v>
      </c>
      <c r="B707" s="26">
        <v>45448</v>
      </c>
      <c r="C707" s="5" t="s">
        <v>3</v>
      </c>
      <c r="D707" s="6" t="s">
        <v>1464</v>
      </c>
      <c r="E707" s="7">
        <v>34</v>
      </c>
      <c r="F707" s="7" t="s">
        <v>43</v>
      </c>
      <c r="G707" s="7" t="s">
        <v>81</v>
      </c>
      <c r="H707" s="7" t="s">
        <v>65</v>
      </c>
      <c r="I707" s="7" t="str">
        <f>VLOOKUP(Table2[[#This Row],[Product]],Table4[#All],2,0)</f>
        <v>Sportswear</v>
      </c>
      <c r="J707" s="7">
        <v>4</v>
      </c>
      <c r="K707" s="7">
        <v>340</v>
      </c>
      <c r="L707" s="7">
        <v>0</v>
      </c>
      <c r="M707" s="7" t="s">
        <v>33</v>
      </c>
      <c r="N707" s="8" t="s">
        <v>34</v>
      </c>
      <c r="O707" s="4" t="str">
        <f>HLOOKUP(Table2[[#This Row],[Product]],lookUp!$A$20:$K$21,2,0)</f>
        <v>Sportswear</v>
      </c>
      <c r="P707" s="8" t="str">
        <f>_xlfn.XLOOKUP(Table2[[#This Row],[Product]],Table4[Product],Table4[Category])</f>
        <v>Sportswear</v>
      </c>
      <c r="Q707" s="6" t="s">
        <v>1464</v>
      </c>
      <c r="R707" s="32" t="str">
        <f>LEFT(Table2[[#This Row],[Full Name2]], 3)</f>
        <v>Mic</v>
      </c>
      <c r="S707" s="7" t="str">
        <f>RIGHT(Table2[[#This Row],[Full Name2]],3)</f>
        <v>man</v>
      </c>
      <c r="T707" s="7" t="str">
        <f>MID(Table2[[#This Row],[Full Name2]],3,3)</f>
        <v>cha</v>
      </c>
      <c r="U707" s="7" t="str">
        <f>CONCATENATE(Table2[[#This Row],[Full Name2]]," - ",Table2[[#This Row],[Department]])</f>
        <v>Michael Newman - Men</v>
      </c>
      <c r="V707" s="7" t="str">
        <f>_xlfn.TEXTJOIN(",",TRUE,Table2[[#This Row],[LEFT]],Table2[[#This Row],[MID]],Table2[[#This Row],[RIGHT]])</f>
        <v>Mic,cha,man</v>
      </c>
      <c r="W707" s="7" t="str">
        <f>UPPER(Table2[[#This Row],[MID]])</f>
        <v>CHA</v>
      </c>
      <c r="X707" s="7" t="str">
        <f>LOWER(Table2[[#This Row],[Full Name2]])</f>
        <v>michael newman</v>
      </c>
      <c r="Y707" s="7" t="str">
        <f>PROPER(Table2[[#This Row],[LOWER]])</f>
        <v>Michael Newman</v>
      </c>
      <c r="Z707" s="7" t="str">
        <f>TRIM(Table2[[#This Row],[City]])</f>
        <v>Asyut</v>
      </c>
      <c r="AA707" s="8">
        <f>LEN(Table2[[#This Row],[PROPER]])</f>
        <v>14</v>
      </c>
      <c r="AB707" s="5">
        <f t="shared" ref="AB707:AB770" ca="1" si="33">TODAY()</f>
        <v>45776</v>
      </c>
      <c r="AC707" s="5">
        <f t="shared" ref="AC707:AC770" si="34">DATE(AJ707,AI707,AH707)</f>
        <v>45448</v>
      </c>
      <c r="AD707" s="25">
        <f t="shared" ref="AD707:AD770" ca="1" si="35">NOW()</f>
        <v>45776.278505671296</v>
      </c>
      <c r="AE707" s="26">
        <f>EOMONTH(Table2[[#This Row],[Date]],1)</f>
        <v>45504</v>
      </c>
      <c r="AF707" s="11">
        <f>DATEDIF(Table2[[#This Row],[Date]],Table2[[#This Row],[EOMONTH]], "d")</f>
        <v>56</v>
      </c>
      <c r="AH707">
        <v>5</v>
      </c>
      <c r="AI707">
        <v>6</v>
      </c>
      <c r="AJ707">
        <v>2024</v>
      </c>
    </row>
    <row r="708" spans="1:36" ht="33.75" customHeight="1" x14ac:dyDescent="0.3">
      <c r="A708" s="17" t="s">
        <v>1465</v>
      </c>
      <c r="B708" s="26">
        <v>45637</v>
      </c>
      <c r="C708" s="5" t="s">
        <v>3</v>
      </c>
      <c r="D708" s="6" t="s">
        <v>1466</v>
      </c>
      <c r="E708" s="7">
        <v>55</v>
      </c>
      <c r="F708" s="7" t="s">
        <v>43</v>
      </c>
      <c r="G708" s="7" t="s">
        <v>60</v>
      </c>
      <c r="H708" s="7" t="s">
        <v>38</v>
      </c>
      <c r="I708" s="7" t="str">
        <f>VLOOKUP(Table2[[#This Row],[Product]],Table4[#All],2,0)</f>
        <v>Casual Wear</v>
      </c>
      <c r="J708" s="7">
        <v>5</v>
      </c>
      <c r="K708" s="7">
        <v>675</v>
      </c>
      <c r="L708" s="7">
        <v>0.2</v>
      </c>
      <c r="M708" s="7" t="s">
        <v>57</v>
      </c>
      <c r="N708" s="8" t="s">
        <v>40</v>
      </c>
      <c r="O708" s="4" t="str">
        <f>HLOOKUP(Table2[[#This Row],[Product]],lookUp!$A$20:$K$21,2,0)</f>
        <v>Casual Wear</v>
      </c>
      <c r="P708" s="8" t="str">
        <f>_xlfn.XLOOKUP(Table2[[#This Row],[Product]],Table4[Product],Table4[Category])</f>
        <v>Casual Wear</v>
      </c>
      <c r="Q708" s="6" t="s">
        <v>1466</v>
      </c>
      <c r="R708" s="32" t="str">
        <f>LEFT(Table2[[#This Row],[Full Name2]], 3)</f>
        <v>Lau</v>
      </c>
      <c r="S708" s="7" t="str">
        <f>RIGHT(Table2[[#This Row],[Full Name2]],3)</f>
        <v>son</v>
      </c>
      <c r="T708" s="7" t="str">
        <f>MID(Table2[[#This Row],[Full Name2]],3,3)</f>
        <v>ura</v>
      </c>
      <c r="U708" s="7" t="str">
        <f>CONCATENATE(Table2[[#This Row],[Full Name2]]," - ",Table2[[#This Row],[Department]])</f>
        <v>Laura Johnson - Women</v>
      </c>
      <c r="V708" s="7" t="str">
        <f>_xlfn.TEXTJOIN(",",TRUE,Table2[[#This Row],[LEFT]],Table2[[#This Row],[MID]],Table2[[#This Row],[RIGHT]])</f>
        <v>Lau,ura,son</v>
      </c>
      <c r="W708" s="7" t="str">
        <f>UPPER(Table2[[#This Row],[MID]])</f>
        <v>URA</v>
      </c>
      <c r="X708" s="7" t="str">
        <f>LOWER(Table2[[#This Row],[Full Name2]])</f>
        <v>laura johnson</v>
      </c>
      <c r="Y708" s="7" t="str">
        <f>PROPER(Table2[[#This Row],[LOWER]])</f>
        <v>Laura Johnson</v>
      </c>
      <c r="Z708" s="7" t="str">
        <f>TRIM(Table2[[#This Row],[City]])</f>
        <v>Port Said</v>
      </c>
      <c r="AA708" s="8">
        <f>LEN(Table2[[#This Row],[PROPER]])</f>
        <v>13</v>
      </c>
      <c r="AB708" s="5">
        <f t="shared" ca="1" si="33"/>
        <v>45776</v>
      </c>
      <c r="AC708" s="5">
        <f t="shared" si="34"/>
        <v>45637</v>
      </c>
      <c r="AD708" s="25">
        <f t="shared" ca="1" si="35"/>
        <v>45776.278505671296</v>
      </c>
      <c r="AE708" s="26">
        <f>EOMONTH(Table2[[#This Row],[Date]],1)</f>
        <v>45688</v>
      </c>
      <c r="AF708" s="11">
        <f>DATEDIF(Table2[[#This Row],[Date]],Table2[[#This Row],[EOMONTH]], "d")</f>
        <v>51</v>
      </c>
      <c r="AH708">
        <v>11</v>
      </c>
      <c r="AI708">
        <v>12</v>
      </c>
      <c r="AJ708">
        <v>2024</v>
      </c>
    </row>
    <row r="709" spans="1:36" ht="33.75" customHeight="1" x14ac:dyDescent="0.3">
      <c r="A709" s="17" t="s">
        <v>1467</v>
      </c>
      <c r="B709" s="26">
        <v>45625</v>
      </c>
      <c r="C709" s="5" t="s">
        <v>0</v>
      </c>
      <c r="D709" s="6" t="s">
        <v>1468</v>
      </c>
      <c r="E709" s="7">
        <v>30</v>
      </c>
      <c r="F709" s="7" t="s">
        <v>29</v>
      </c>
      <c r="G709" s="7" t="s">
        <v>81</v>
      </c>
      <c r="H709" s="7" t="s">
        <v>55</v>
      </c>
      <c r="I709" s="7" t="str">
        <f>VLOOKUP(Table2[[#This Row],[Product]],Table4[#All],2,0)</f>
        <v>Summer Wear</v>
      </c>
      <c r="J709" s="7">
        <v>3</v>
      </c>
      <c r="K709" s="7">
        <v>677</v>
      </c>
      <c r="L709" s="7">
        <v>0.1</v>
      </c>
      <c r="M709" s="7" t="s">
        <v>47</v>
      </c>
      <c r="N709" s="8" t="s">
        <v>48</v>
      </c>
      <c r="O709" s="4" t="str">
        <f>HLOOKUP(Table2[[#This Row],[Product]],lookUp!$A$20:$K$21,2,0)</f>
        <v>Summer Wear</v>
      </c>
      <c r="P709" s="8" t="str">
        <f>_xlfn.XLOOKUP(Table2[[#This Row],[Product]],Table4[Product],Table4[Category])</f>
        <v>Summer Wear</v>
      </c>
      <c r="Q709" s="6" t="s">
        <v>1468</v>
      </c>
      <c r="R709" s="32" t="str">
        <f>LEFT(Table2[[#This Row],[Full Name2]], 3)</f>
        <v>She</v>
      </c>
      <c r="S709" s="7" t="str">
        <f>RIGHT(Table2[[#This Row],[Full Name2]],3)</f>
        <v>ler</v>
      </c>
      <c r="T709" s="7" t="str">
        <f>MID(Table2[[#This Row],[Full Name2]],3,3)</f>
        <v>elb</v>
      </c>
      <c r="U709" s="7" t="str">
        <f>CONCATENATE(Table2[[#This Row],[Full Name2]]," - ",Table2[[#This Row],[Department]])</f>
        <v>Shelby Miller - Kids</v>
      </c>
      <c r="V709" s="7" t="str">
        <f>_xlfn.TEXTJOIN(",",TRUE,Table2[[#This Row],[LEFT]],Table2[[#This Row],[MID]],Table2[[#This Row],[RIGHT]])</f>
        <v>She,elb,ler</v>
      </c>
      <c r="W709" s="7" t="str">
        <f>UPPER(Table2[[#This Row],[MID]])</f>
        <v>ELB</v>
      </c>
      <c r="X709" s="7" t="str">
        <f>LOWER(Table2[[#This Row],[Full Name2]])</f>
        <v>shelby miller</v>
      </c>
      <c r="Y709" s="7" t="str">
        <f>PROPER(Table2[[#This Row],[LOWER]])</f>
        <v>Shelby Miller</v>
      </c>
      <c r="Z709" s="7" t="str">
        <f>TRIM(Table2[[#This Row],[City]])</f>
        <v>Asyut</v>
      </c>
      <c r="AA709" s="8">
        <f>LEN(Table2[[#This Row],[PROPER]])</f>
        <v>13</v>
      </c>
      <c r="AB709" s="5">
        <f t="shared" ca="1" si="33"/>
        <v>45776</v>
      </c>
      <c r="AC709" s="5">
        <f t="shared" si="34"/>
        <v>45625</v>
      </c>
      <c r="AD709" s="25">
        <f t="shared" ca="1" si="35"/>
        <v>45776.278505671296</v>
      </c>
      <c r="AE709" s="26">
        <f>EOMONTH(Table2[[#This Row],[Date]],1)</f>
        <v>45657</v>
      </c>
      <c r="AF709" s="11">
        <f>DATEDIF(Table2[[#This Row],[Date]],Table2[[#This Row],[EOMONTH]], "d")</f>
        <v>32</v>
      </c>
      <c r="AH709">
        <v>29</v>
      </c>
      <c r="AI709">
        <v>11</v>
      </c>
      <c r="AJ709">
        <v>2024</v>
      </c>
    </row>
    <row r="710" spans="1:36" ht="33.75" customHeight="1" x14ac:dyDescent="0.3">
      <c r="A710" s="17" t="s">
        <v>1469</v>
      </c>
      <c r="B710" s="26">
        <v>45577</v>
      </c>
      <c r="C710" s="5" t="s">
        <v>5</v>
      </c>
      <c r="D710" s="6" t="s">
        <v>1470</v>
      </c>
      <c r="E710" s="7">
        <v>32</v>
      </c>
      <c r="F710" s="7" t="s">
        <v>29</v>
      </c>
      <c r="G710" s="7" t="s">
        <v>73</v>
      </c>
      <c r="H710" s="7" t="s">
        <v>100</v>
      </c>
      <c r="I710" s="7" t="str">
        <f>VLOOKUP(Table2[[#This Row],[Product]],Table4[#All],2,0)</f>
        <v>Formal Wear</v>
      </c>
      <c r="J710" s="7">
        <v>5</v>
      </c>
      <c r="K710" s="7">
        <v>1104</v>
      </c>
      <c r="L710" s="7">
        <v>0.1</v>
      </c>
      <c r="M710" s="7" t="s">
        <v>33</v>
      </c>
      <c r="N710" s="8" t="s">
        <v>34</v>
      </c>
      <c r="O710" s="4" t="str">
        <f>HLOOKUP(Table2[[#This Row],[Product]],lookUp!$A$20:$K$21,2,0)</f>
        <v>Formal Wear</v>
      </c>
      <c r="P710" s="8" t="str">
        <f>_xlfn.XLOOKUP(Table2[[#This Row],[Product]],Table4[Product],Table4[Category])</f>
        <v>Formal Wear</v>
      </c>
      <c r="Q710" s="6" t="s">
        <v>1470</v>
      </c>
      <c r="R710" s="32" t="str">
        <f>LEFT(Table2[[#This Row],[Full Name2]], 3)</f>
        <v>All</v>
      </c>
      <c r="S710" s="7" t="str">
        <f>RIGHT(Table2[[#This Row],[Full Name2]],3)</f>
        <v>ore</v>
      </c>
      <c r="T710" s="7" t="str">
        <f>MID(Table2[[#This Row],[Full Name2]],3,3)</f>
        <v>lis</v>
      </c>
      <c r="U710" s="7" t="str">
        <f>CONCATENATE(Table2[[#This Row],[Full Name2]]," - ",Table2[[#This Row],[Department]])</f>
        <v>Allison Moore - Men</v>
      </c>
      <c r="V710" s="7" t="str">
        <f>_xlfn.TEXTJOIN(",",TRUE,Table2[[#This Row],[LEFT]],Table2[[#This Row],[MID]],Table2[[#This Row],[RIGHT]])</f>
        <v>All,lis,ore</v>
      </c>
      <c r="W710" s="7" t="str">
        <f>UPPER(Table2[[#This Row],[MID]])</f>
        <v>LIS</v>
      </c>
      <c r="X710" s="7" t="str">
        <f>LOWER(Table2[[#This Row],[Full Name2]])</f>
        <v>allison moore</v>
      </c>
      <c r="Y710" s="7" t="str">
        <f>PROPER(Table2[[#This Row],[LOWER]])</f>
        <v>Allison Moore</v>
      </c>
      <c r="Z710" s="7" t="str">
        <f>TRIM(Table2[[#This Row],[City]])</f>
        <v>Tanta</v>
      </c>
      <c r="AA710" s="8">
        <f>LEN(Table2[[#This Row],[PROPER]])</f>
        <v>13</v>
      </c>
      <c r="AB710" s="5">
        <f t="shared" ca="1" si="33"/>
        <v>45776</v>
      </c>
      <c r="AC710" s="5">
        <f t="shared" si="34"/>
        <v>45577</v>
      </c>
      <c r="AD710" s="25">
        <f t="shared" ca="1" si="35"/>
        <v>45776.278505671296</v>
      </c>
      <c r="AE710" s="26">
        <f>EOMONTH(Table2[[#This Row],[Date]],1)</f>
        <v>45626</v>
      </c>
      <c r="AF710" s="11">
        <f>DATEDIF(Table2[[#This Row],[Date]],Table2[[#This Row],[EOMONTH]], "d")</f>
        <v>49</v>
      </c>
      <c r="AH710">
        <v>12</v>
      </c>
      <c r="AI710">
        <v>10</v>
      </c>
      <c r="AJ710">
        <v>2024</v>
      </c>
    </row>
    <row r="711" spans="1:36" ht="33.75" customHeight="1" x14ac:dyDescent="0.3">
      <c r="A711" s="17" t="s">
        <v>1471</v>
      </c>
      <c r="B711" s="26">
        <v>45607</v>
      </c>
      <c r="C711" s="5" t="s">
        <v>4</v>
      </c>
      <c r="D711" s="6" t="s">
        <v>1472</v>
      </c>
      <c r="E711" s="7">
        <v>27</v>
      </c>
      <c r="F711" s="7" t="s">
        <v>29</v>
      </c>
      <c r="G711" s="7" t="s">
        <v>106</v>
      </c>
      <c r="H711" s="7" t="s">
        <v>55</v>
      </c>
      <c r="I711" s="7" t="str">
        <f>VLOOKUP(Table2[[#This Row],[Product]],Table4[#All],2,0)</f>
        <v>Summer Wear</v>
      </c>
      <c r="J711" s="7">
        <v>2</v>
      </c>
      <c r="K711" s="7">
        <v>564</v>
      </c>
      <c r="L711" s="7">
        <v>0.15</v>
      </c>
      <c r="M711" s="7" t="s">
        <v>57</v>
      </c>
      <c r="N711" s="8" t="s">
        <v>34</v>
      </c>
      <c r="O711" s="4" t="str">
        <f>HLOOKUP(Table2[[#This Row],[Product]],lookUp!$A$20:$K$21,2,0)</f>
        <v>Summer Wear</v>
      </c>
      <c r="P711" s="8" t="str">
        <f>_xlfn.XLOOKUP(Table2[[#This Row],[Product]],Table4[Product],Table4[Category])</f>
        <v>Summer Wear</v>
      </c>
      <c r="Q711" s="6" t="s">
        <v>1472</v>
      </c>
      <c r="R711" s="32" t="str">
        <f>LEFT(Table2[[#This Row],[Full Name2]], 3)</f>
        <v>Ann</v>
      </c>
      <c r="S711" s="7" t="str">
        <f>RIGHT(Table2[[#This Row],[Full Name2]],3)</f>
        <v>rez</v>
      </c>
      <c r="T711" s="7" t="str">
        <f>MID(Table2[[#This Row],[Full Name2]],3,3)</f>
        <v>net</v>
      </c>
      <c r="U711" s="7" t="str">
        <f>CONCATENATE(Table2[[#This Row],[Full Name2]]," - ",Table2[[#This Row],[Department]])</f>
        <v>Annette Ramirez - Men</v>
      </c>
      <c r="V711" s="7" t="str">
        <f>_xlfn.TEXTJOIN(",",TRUE,Table2[[#This Row],[LEFT]],Table2[[#This Row],[MID]],Table2[[#This Row],[RIGHT]])</f>
        <v>Ann,net,rez</v>
      </c>
      <c r="W711" s="7" t="str">
        <f>UPPER(Table2[[#This Row],[MID]])</f>
        <v>NET</v>
      </c>
      <c r="X711" s="7" t="str">
        <f>LOWER(Table2[[#This Row],[Full Name2]])</f>
        <v>annette ramirez</v>
      </c>
      <c r="Y711" s="7" t="str">
        <f>PROPER(Table2[[#This Row],[LOWER]])</f>
        <v>Annette Ramirez</v>
      </c>
      <c r="Z711" s="7" t="str">
        <f>TRIM(Table2[[#This Row],[City]])</f>
        <v>Giza</v>
      </c>
      <c r="AA711" s="8">
        <f>LEN(Table2[[#This Row],[PROPER]])</f>
        <v>15</v>
      </c>
      <c r="AB711" s="5">
        <f t="shared" ca="1" si="33"/>
        <v>45776</v>
      </c>
      <c r="AC711" s="5">
        <f t="shared" si="34"/>
        <v>45607</v>
      </c>
      <c r="AD711" s="25">
        <f t="shared" ca="1" si="35"/>
        <v>45776.278505671296</v>
      </c>
      <c r="AE711" s="26">
        <f>EOMONTH(Table2[[#This Row],[Date]],1)</f>
        <v>45657</v>
      </c>
      <c r="AF711" s="11">
        <f>DATEDIF(Table2[[#This Row],[Date]],Table2[[#This Row],[EOMONTH]], "d")</f>
        <v>50</v>
      </c>
      <c r="AH711">
        <v>11</v>
      </c>
      <c r="AI711">
        <v>11</v>
      </c>
      <c r="AJ711">
        <v>2024</v>
      </c>
    </row>
    <row r="712" spans="1:36" ht="33.75" customHeight="1" x14ac:dyDescent="0.3">
      <c r="A712" s="17" t="s">
        <v>1473</v>
      </c>
      <c r="B712" s="26">
        <v>45418</v>
      </c>
      <c r="C712" s="5" t="s">
        <v>4</v>
      </c>
      <c r="D712" s="6" t="s">
        <v>1474</v>
      </c>
      <c r="E712" s="7">
        <v>40</v>
      </c>
      <c r="F712" s="7" t="s">
        <v>43</v>
      </c>
      <c r="G712" s="7" t="s">
        <v>37</v>
      </c>
      <c r="H712" s="7" t="s">
        <v>55</v>
      </c>
      <c r="I712" s="7" t="str">
        <f>VLOOKUP(Table2[[#This Row],[Product]],Table4[#All],2,0)</f>
        <v>Summer Wear</v>
      </c>
      <c r="J712" s="7">
        <v>5</v>
      </c>
      <c r="K712" s="7">
        <v>769</v>
      </c>
      <c r="L712" s="7">
        <v>0.1</v>
      </c>
      <c r="M712" s="7" t="s">
        <v>33</v>
      </c>
      <c r="N712" s="8" t="s">
        <v>48</v>
      </c>
      <c r="O712" s="4" t="str">
        <f>HLOOKUP(Table2[[#This Row],[Product]],lookUp!$A$20:$K$21,2,0)</f>
        <v>Summer Wear</v>
      </c>
      <c r="P712" s="8" t="str">
        <f>_xlfn.XLOOKUP(Table2[[#This Row],[Product]],Table4[Product],Table4[Category])</f>
        <v>Summer Wear</v>
      </c>
      <c r="Q712" s="6" t="s">
        <v>1474</v>
      </c>
      <c r="R712" s="32" t="str">
        <f>LEFT(Table2[[#This Row],[Full Name2]], 3)</f>
        <v>Nat</v>
      </c>
      <c r="S712" s="7" t="str">
        <f>RIGHT(Table2[[#This Row],[Full Name2]],3)</f>
        <v>ley</v>
      </c>
      <c r="T712" s="7" t="str">
        <f>MID(Table2[[#This Row],[Full Name2]],3,3)</f>
        <v>tal</v>
      </c>
      <c r="U712" s="7" t="str">
        <f>CONCATENATE(Table2[[#This Row],[Full Name2]]," - ",Table2[[#This Row],[Department]])</f>
        <v>Natalie Kelley - Kids</v>
      </c>
      <c r="V712" s="7" t="str">
        <f>_xlfn.TEXTJOIN(",",TRUE,Table2[[#This Row],[LEFT]],Table2[[#This Row],[MID]],Table2[[#This Row],[RIGHT]])</f>
        <v>Nat,tal,ley</v>
      </c>
      <c r="W712" s="7" t="str">
        <f>UPPER(Table2[[#This Row],[MID]])</f>
        <v>TAL</v>
      </c>
      <c r="X712" s="7" t="str">
        <f>LOWER(Table2[[#This Row],[Full Name2]])</f>
        <v>natalie kelley</v>
      </c>
      <c r="Y712" s="7" t="str">
        <f>PROPER(Table2[[#This Row],[LOWER]])</f>
        <v>Natalie Kelley</v>
      </c>
      <c r="Z712" s="7" t="str">
        <f>TRIM(Table2[[#This Row],[City]])</f>
        <v>Hurghada</v>
      </c>
      <c r="AA712" s="8">
        <f>LEN(Table2[[#This Row],[PROPER]])</f>
        <v>14</v>
      </c>
      <c r="AB712" s="5">
        <f t="shared" ca="1" si="33"/>
        <v>45776</v>
      </c>
      <c r="AC712" s="5">
        <f t="shared" si="34"/>
        <v>45418</v>
      </c>
      <c r="AD712" s="25">
        <f t="shared" ca="1" si="35"/>
        <v>45776.278505671296</v>
      </c>
      <c r="AE712" s="26">
        <f>EOMONTH(Table2[[#This Row],[Date]],1)</f>
        <v>45473</v>
      </c>
      <c r="AF712" s="11">
        <f>DATEDIF(Table2[[#This Row],[Date]],Table2[[#This Row],[EOMONTH]], "d")</f>
        <v>55</v>
      </c>
      <c r="AH712">
        <v>6</v>
      </c>
      <c r="AI712">
        <v>5</v>
      </c>
      <c r="AJ712">
        <v>2024</v>
      </c>
    </row>
    <row r="713" spans="1:36" ht="33.75" customHeight="1" x14ac:dyDescent="0.3">
      <c r="A713" s="17" t="s">
        <v>1475</v>
      </c>
      <c r="B713" s="26">
        <v>45719</v>
      </c>
      <c r="C713" s="5" t="s">
        <v>4</v>
      </c>
      <c r="D713" s="6" t="s">
        <v>1476</v>
      </c>
      <c r="E713" s="7">
        <v>28</v>
      </c>
      <c r="F713" s="7" t="s">
        <v>29</v>
      </c>
      <c r="G713" s="7" t="s">
        <v>37</v>
      </c>
      <c r="H713" s="7" t="s">
        <v>100</v>
      </c>
      <c r="I713" s="7" t="str">
        <f>VLOOKUP(Table2[[#This Row],[Product]],Table4[#All],2,0)</f>
        <v>Formal Wear</v>
      </c>
      <c r="J713" s="7">
        <v>5</v>
      </c>
      <c r="K713" s="7">
        <v>898</v>
      </c>
      <c r="L713" s="7">
        <v>0.15</v>
      </c>
      <c r="M713" s="7" t="s">
        <v>57</v>
      </c>
      <c r="N713" s="8" t="s">
        <v>40</v>
      </c>
      <c r="O713" s="4" t="str">
        <f>HLOOKUP(Table2[[#This Row],[Product]],lookUp!$A$20:$K$21,2,0)</f>
        <v>Formal Wear</v>
      </c>
      <c r="P713" s="8" t="str">
        <f>_xlfn.XLOOKUP(Table2[[#This Row],[Product]],Table4[Product],Table4[Category])</f>
        <v>Formal Wear</v>
      </c>
      <c r="Q713" s="6" t="s">
        <v>1476</v>
      </c>
      <c r="R713" s="32" t="str">
        <f>LEFT(Table2[[#This Row],[Full Name2]], 3)</f>
        <v>Ang</v>
      </c>
      <c r="S713" s="7" t="str">
        <f>RIGHT(Table2[[#This Row],[Full Name2]],3)</f>
        <v>nes</v>
      </c>
      <c r="T713" s="7" t="str">
        <f>MID(Table2[[#This Row],[Full Name2]],3,3)</f>
        <v>gel</v>
      </c>
      <c r="U713" s="7" t="str">
        <f>CONCATENATE(Table2[[#This Row],[Full Name2]]," - ",Table2[[#This Row],[Department]])</f>
        <v>Angel Jones - Women</v>
      </c>
      <c r="V713" s="7" t="str">
        <f>_xlfn.TEXTJOIN(",",TRUE,Table2[[#This Row],[LEFT]],Table2[[#This Row],[MID]],Table2[[#This Row],[RIGHT]])</f>
        <v>Ang,gel,nes</v>
      </c>
      <c r="W713" s="7" t="str">
        <f>UPPER(Table2[[#This Row],[MID]])</f>
        <v>GEL</v>
      </c>
      <c r="X713" s="7" t="str">
        <f>LOWER(Table2[[#This Row],[Full Name2]])</f>
        <v>angel jones</v>
      </c>
      <c r="Y713" s="7" t="str">
        <f>PROPER(Table2[[#This Row],[LOWER]])</f>
        <v>Angel Jones</v>
      </c>
      <c r="Z713" s="7" t="str">
        <f>TRIM(Table2[[#This Row],[City]])</f>
        <v>Hurghada</v>
      </c>
      <c r="AA713" s="8">
        <f>LEN(Table2[[#This Row],[PROPER]])</f>
        <v>11</v>
      </c>
      <c r="AB713" s="5">
        <f t="shared" ca="1" si="33"/>
        <v>45776</v>
      </c>
      <c r="AC713" s="5">
        <f t="shared" si="34"/>
        <v>45719</v>
      </c>
      <c r="AD713" s="25">
        <f t="shared" ca="1" si="35"/>
        <v>45776.278505671296</v>
      </c>
      <c r="AE713" s="26">
        <f>EOMONTH(Table2[[#This Row],[Date]],1)</f>
        <v>45777</v>
      </c>
      <c r="AF713" s="11">
        <f>DATEDIF(Table2[[#This Row],[Date]],Table2[[#This Row],[EOMONTH]], "d")</f>
        <v>58</v>
      </c>
      <c r="AH713">
        <v>3</v>
      </c>
      <c r="AI713">
        <v>3</v>
      </c>
      <c r="AJ713">
        <v>2025</v>
      </c>
    </row>
    <row r="714" spans="1:36" ht="33.75" customHeight="1" x14ac:dyDescent="0.3">
      <c r="A714" s="17" t="s">
        <v>1477</v>
      </c>
      <c r="B714" s="26">
        <v>45621</v>
      </c>
      <c r="C714" s="5" t="s">
        <v>4</v>
      </c>
      <c r="D714" s="6" t="s">
        <v>1478</v>
      </c>
      <c r="E714" s="7">
        <v>39</v>
      </c>
      <c r="F714" s="7" t="s">
        <v>43</v>
      </c>
      <c r="G714" s="7" t="s">
        <v>44</v>
      </c>
      <c r="H714" s="7" t="s">
        <v>38</v>
      </c>
      <c r="I714" s="7" t="str">
        <f>VLOOKUP(Table2[[#This Row],[Product]],Table4[#All],2,0)</f>
        <v>Casual Wear</v>
      </c>
      <c r="J714" s="7">
        <v>3</v>
      </c>
      <c r="K714" s="7">
        <v>1109</v>
      </c>
      <c r="L714" s="7">
        <v>0.05</v>
      </c>
      <c r="M714" s="7" t="s">
        <v>47</v>
      </c>
      <c r="N714" s="8" t="s">
        <v>34</v>
      </c>
      <c r="O714" s="4" t="str">
        <f>HLOOKUP(Table2[[#This Row],[Product]],lookUp!$A$20:$K$21,2,0)</f>
        <v>Casual Wear</v>
      </c>
      <c r="P714" s="8" t="str">
        <f>_xlfn.XLOOKUP(Table2[[#This Row],[Product]],Table4[Product],Table4[Category])</f>
        <v>Casual Wear</v>
      </c>
      <c r="Q714" s="6" t="s">
        <v>1478</v>
      </c>
      <c r="R714" s="32" t="str">
        <f>LEFT(Table2[[#This Row],[Full Name2]], 3)</f>
        <v>Jus</v>
      </c>
      <c r="S714" s="7" t="str">
        <f>RIGHT(Table2[[#This Row],[Full Name2]],3)</f>
        <v>ith</v>
      </c>
      <c r="T714" s="7" t="str">
        <f>MID(Table2[[#This Row],[Full Name2]],3,3)</f>
        <v>sti</v>
      </c>
      <c r="U714" s="7" t="str">
        <f>CONCATENATE(Table2[[#This Row],[Full Name2]]," - ",Table2[[#This Row],[Department]])</f>
        <v>Justin Smith - Men</v>
      </c>
      <c r="V714" s="7" t="str">
        <f>_xlfn.TEXTJOIN(",",TRUE,Table2[[#This Row],[LEFT]],Table2[[#This Row],[MID]],Table2[[#This Row],[RIGHT]])</f>
        <v>Jus,sti,ith</v>
      </c>
      <c r="W714" s="7" t="str">
        <f>UPPER(Table2[[#This Row],[MID]])</f>
        <v>STI</v>
      </c>
      <c r="X714" s="7" t="str">
        <f>LOWER(Table2[[#This Row],[Full Name2]])</f>
        <v>justin smith</v>
      </c>
      <c r="Y714" s="7" t="str">
        <f>PROPER(Table2[[#This Row],[LOWER]])</f>
        <v>Justin Smith</v>
      </c>
      <c r="Z714" s="7" t="str">
        <f>TRIM(Table2[[#This Row],[City]])</f>
        <v>Alexandria</v>
      </c>
      <c r="AA714" s="8">
        <f>LEN(Table2[[#This Row],[PROPER]])</f>
        <v>12</v>
      </c>
      <c r="AB714" s="5">
        <f t="shared" ca="1" si="33"/>
        <v>45776</v>
      </c>
      <c r="AC714" s="5">
        <f t="shared" si="34"/>
        <v>45621</v>
      </c>
      <c r="AD714" s="25">
        <f t="shared" ca="1" si="35"/>
        <v>45776.278505671296</v>
      </c>
      <c r="AE714" s="26">
        <f>EOMONTH(Table2[[#This Row],[Date]],1)</f>
        <v>45657</v>
      </c>
      <c r="AF714" s="11">
        <f>DATEDIF(Table2[[#This Row],[Date]],Table2[[#This Row],[EOMONTH]], "d")</f>
        <v>36</v>
      </c>
      <c r="AH714">
        <v>25</v>
      </c>
      <c r="AI714">
        <v>11</v>
      </c>
      <c r="AJ714">
        <v>2024</v>
      </c>
    </row>
    <row r="715" spans="1:36" ht="33.75" customHeight="1" x14ac:dyDescent="0.3">
      <c r="A715" s="17" t="s">
        <v>1479</v>
      </c>
      <c r="B715" s="26">
        <v>45535</v>
      </c>
      <c r="C715" s="5" t="s">
        <v>5</v>
      </c>
      <c r="D715" s="6" t="s">
        <v>1480</v>
      </c>
      <c r="E715" s="7">
        <v>19</v>
      </c>
      <c r="F715" s="7" t="s">
        <v>43</v>
      </c>
      <c r="G715" s="7" t="s">
        <v>60</v>
      </c>
      <c r="H715" s="7" t="s">
        <v>51</v>
      </c>
      <c r="I715" s="7" t="str">
        <f>VLOOKUP(Table2[[#This Row],[Product]],Table4[#All],2,0)</f>
        <v>Formal Wear</v>
      </c>
      <c r="J715" s="7">
        <v>3</v>
      </c>
      <c r="K715" s="7">
        <v>233</v>
      </c>
      <c r="L715" s="7">
        <v>0.05</v>
      </c>
      <c r="M715" s="7" t="s">
        <v>57</v>
      </c>
      <c r="N715" s="8" t="s">
        <v>40</v>
      </c>
      <c r="O715" s="4" t="str">
        <f>HLOOKUP(Table2[[#This Row],[Product]],lookUp!$A$20:$K$21,2,0)</f>
        <v>Formal Wear</v>
      </c>
      <c r="P715" s="8" t="str">
        <f>_xlfn.XLOOKUP(Table2[[#This Row],[Product]],Table4[Product],Table4[Category])</f>
        <v>Formal Wear</v>
      </c>
      <c r="Q715" s="6" t="s">
        <v>1480</v>
      </c>
      <c r="R715" s="32" t="str">
        <f>LEFT(Table2[[#This Row],[Full Name2]], 3)</f>
        <v>Ter</v>
      </c>
      <c r="S715" s="7" t="str">
        <f>RIGHT(Table2[[#This Row],[Full Name2]],3)</f>
        <v>air</v>
      </c>
      <c r="T715" s="7" t="str">
        <f>MID(Table2[[#This Row],[Full Name2]],3,3)</f>
        <v>rry</v>
      </c>
      <c r="U715" s="7" t="str">
        <f>CONCATENATE(Table2[[#This Row],[Full Name2]]," - ",Table2[[#This Row],[Department]])</f>
        <v>Terry Blair - Women</v>
      </c>
      <c r="V715" s="7" t="str">
        <f>_xlfn.TEXTJOIN(",",TRUE,Table2[[#This Row],[LEFT]],Table2[[#This Row],[MID]],Table2[[#This Row],[RIGHT]])</f>
        <v>Ter,rry,air</v>
      </c>
      <c r="W715" s="7" t="str">
        <f>UPPER(Table2[[#This Row],[MID]])</f>
        <v>RRY</v>
      </c>
      <c r="X715" s="7" t="str">
        <f>LOWER(Table2[[#This Row],[Full Name2]])</f>
        <v>terry blair</v>
      </c>
      <c r="Y715" s="7" t="str">
        <f>PROPER(Table2[[#This Row],[LOWER]])</f>
        <v>Terry Blair</v>
      </c>
      <c r="Z715" s="7" t="str">
        <f>TRIM(Table2[[#This Row],[City]])</f>
        <v>Port Said</v>
      </c>
      <c r="AA715" s="8">
        <f>LEN(Table2[[#This Row],[PROPER]])</f>
        <v>11</v>
      </c>
      <c r="AB715" s="5">
        <f t="shared" ca="1" si="33"/>
        <v>45776</v>
      </c>
      <c r="AC715" s="5">
        <f t="shared" si="34"/>
        <v>45535</v>
      </c>
      <c r="AD715" s="25">
        <f t="shared" ca="1" si="35"/>
        <v>45776.278505671296</v>
      </c>
      <c r="AE715" s="26">
        <f>EOMONTH(Table2[[#This Row],[Date]],1)</f>
        <v>45565</v>
      </c>
      <c r="AF715" s="11">
        <f>DATEDIF(Table2[[#This Row],[Date]],Table2[[#This Row],[EOMONTH]], "d")</f>
        <v>30</v>
      </c>
      <c r="AH715">
        <v>31</v>
      </c>
      <c r="AI715">
        <v>8</v>
      </c>
      <c r="AJ715">
        <v>2024</v>
      </c>
    </row>
    <row r="716" spans="1:36" ht="33.75" customHeight="1" x14ac:dyDescent="0.3">
      <c r="A716" s="17" t="s">
        <v>1481</v>
      </c>
      <c r="B716" s="26">
        <v>45440</v>
      </c>
      <c r="C716" s="5" t="s">
        <v>2</v>
      </c>
      <c r="D716" s="6" t="s">
        <v>1482</v>
      </c>
      <c r="E716" s="7">
        <v>35</v>
      </c>
      <c r="F716" s="7" t="s">
        <v>29</v>
      </c>
      <c r="G716" s="7" t="s">
        <v>103</v>
      </c>
      <c r="H716" s="7" t="s">
        <v>65</v>
      </c>
      <c r="I716" s="7" t="str">
        <f>VLOOKUP(Table2[[#This Row],[Product]],Table4[#All],2,0)</f>
        <v>Sportswear</v>
      </c>
      <c r="J716" s="7">
        <v>4</v>
      </c>
      <c r="K716" s="7">
        <v>537</v>
      </c>
      <c r="L716" s="7">
        <v>0.05</v>
      </c>
      <c r="M716" s="7" t="s">
        <v>57</v>
      </c>
      <c r="N716" s="8" t="s">
        <v>40</v>
      </c>
      <c r="O716" s="4" t="str">
        <f>HLOOKUP(Table2[[#This Row],[Product]],lookUp!$A$20:$K$21,2,0)</f>
        <v>Sportswear</v>
      </c>
      <c r="P716" s="8" t="str">
        <f>_xlfn.XLOOKUP(Table2[[#This Row],[Product]],Table4[Product],Table4[Category])</f>
        <v>Sportswear</v>
      </c>
      <c r="Q716" s="6" t="s">
        <v>1482</v>
      </c>
      <c r="R716" s="32" t="str">
        <f>LEFT(Table2[[#This Row],[Full Name2]], 3)</f>
        <v>Gin</v>
      </c>
      <c r="S716" s="7" t="str">
        <f>RIGHT(Table2[[#This Row],[Full Name2]],3)</f>
        <v>pez</v>
      </c>
      <c r="T716" s="7" t="str">
        <f>MID(Table2[[#This Row],[Full Name2]],3,3)</f>
        <v xml:space="preserve">na </v>
      </c>
      <c r="U716" s="7" t="str">
        <f>CONCATENATE(Table2[[#This Row],[Full Name2]]," - ",Table2[[#This Row],[Department]])</f>
        <v>Gina Lopez - Women</v>
      </c>
      <c r="V716" s="7" t="str">
        <f>_xlfn.TEXTJOIN(",",TRUE,Table2[[#This Row],[LEFT]],Table2[[#This Row],[MID]],Table2[[#This Row],[RIGHT]])</f>
        <v>Gin,na ,pez</v>
      </c>
      <c r="W716" s="7" t="str">
        <f>UPPER(Table2[[#This Row],[MID]])</f>
        <v xml:space="preserve">NA </v>
      </c>
      <c r="X716" s="7" t="str">
        <f>LOWER(Table2[[#This Row],[Full Name2]])</f>
        <v>gina lopez</v>
      </c>
      <c r="Y716" s="7" t="str">
        <f>PROPER(Table2[[#This Row],[LOWER]])</f>
        <v>Gina Lopez</v>
      </c>
      <c r="Z716" s="7" t="str">
        <f>TRIM(Table2[[#This Row],[City]])</f>
        <v>Sharm El-Sheikh</v>
      </c>
      <c r="AA716" s="8">
        <f>LEN(Table2[[#This Row],[PROPER]])</f>
        <v>10</v>
      </c>
      <c r="AB716" s="5">
        <f t="shared" ca="1" si="33"/>
        <v>45776</v>
      </c>
      <c r="AC716" s="5">
        <f t="shared" si="34"/>
        <v>45440</v>
      </c>
      <c r="AD716" s="25">
        <f t="shared" ca="1" si="35"/>
        <v>45776.278505671296</v>
      </c>
      <c r="AE716" s="26">
        <f>EOMONTH(Table2[[#This Row],[Date]],1)</f>
        <v>45473</v>
      </c>
      <c r="AF716" s="11">
        <f>DATEDIF(Table2[[#This Row],[Date]],Table2[[#This Row],[EOMONTH]], "d")</f>
        <v>33</v>
      </c>
      <c r="AH716">
        <v>28</v>
      </c>
      <c r="AI716">
        <v>5</v>
      </c>
      <c r="AJ716">
        <v>2024</v>
      </c>
    </row>
    <row r="717" spans="1:36" ht="33.75" customHeight="1" x14ac:dyDescent="0.3">
      <c r="A717" s="17" t="s">
        <v>1483</v>
      </c>
      <c r="B717" s="26">
        <v>45408</v>
      </c>
      <c r="C717" s="5" t="s">
        <v>0</v>
      </c>
      <c r="D717" s="6" t="s">
        <v>1484</v>
      </c>
      <c r="E717" s="7">
        <v>21</v>
      </c>
      <c r="F717" s="7" t="s">
        <v>29</v>
      </c>
      <c r="G717" s="7" t="s">
        <v>103</v>
      </c>
      <c r="H717" s="7" t="s">
        <v>61</v>
      </c>
      <c r="I717" s="7" t="str">
        <f>VLOOKUP(Table2[[#This Row],[Product]],Table4[#All],2,0)</f>
        <v>Casual Wear</v>
      </c>
      <c r="J717" s="7">
        <v>2</v>
      </c>
      <c r="K717" s="7">
        <v>434</v>
      </c>
      <c r="L717" s="7">
        <v>0.2</v>
      </c>
      <c r="M717" s="7" t="s">
        <v>47</v>
      </c>
      <c r="N717" s="8" t="s">
        <v>48</v>
      </c>
      <c r="O717" s="4" t="str">
        <f>HLOOKUP(Table2[[#This Row],[Product]],lookUp!$A$20:$K$21,2,0)</f>
        <v>Casual Wear</v>
      </c>
      <c r="P717" s="8" t="str">
        <f>_xlfn.XLOOKUP(Table2[[#This Row],[Product]],Table4[Product],Table4[Category])</f>
        <v>Casual Wear</v>
      </c>
      <c r="Q717" s="6" t="s">
        <v>1484</v>
      </c>
      <c r="R717" s="32" t="str">
        <f>LEFT(Table2[[#This Row],[Full Name2]], 3)</f>
        <v>Kat</v>
      </c>
      <c r="S717" s="7" t="str">
        <f>RIGHT(Table2[[#This Row],[Full Name2]],3)</f>
        <v>ker</v>
      </c>
      <c r="T717" s="7" t="str">
        <f>MID(Table2[[#This Row],[Full Name2]],3,3)</f>
        <v>the</v>
      </c>
      <c r="U717" s="7" t="str">
        <f>CONCATENATE(Table2[[#This Row],[Full Name2]]," - ",Table2[[#This Row],[Department]])</f>
        <v>Katherine Decker - Kids</v>
      </c>
      <c r="V717" s="7" t="str">
        <f>_xlfn.TEXTJOIN(",",TRUE,Table2[[#This Row],[LEFT]],Table2[[#This Row],[MID]],Table2[[#This Row],[RIGHT]])</f>
        <v>Kat,the,ker</v>
      </c>
      <c r="W717" s="7" t="str">
        <f>UPPER(Table2[[#This Row],[MID]])</f>
        <v>THE</v>
      </c>
      <c r="X717" s="7" t="str">
        <f>LOWER(Table2[[#This Row],[Full Name2]])</f>
        <v>katherine decker</v>
      </c>
      <c r="Y717" s="7" t="str">
        <f>PROPER(Table2[[#This Row],[LOWER]])</f>
        <v>Katherine Decker</v>
      </c>
      <c r="Z717" s="7" t="str">
        <f>TRIM(Table2[[#This Row],[City]])</f>
        <v>Sharm El-Sheikh</v>
      </c>
      <c r="AA717" s="8">
        <f>LEN(Table2[[#This Row],[PROPER]])</f>
        <v>16</v>
      </c>
      <c r="AB717" s="5">
        <f t="shared" ca="1" si="33"/>
        <v>45776</v>
      </c>
      <c r="AC717" s="5">
        <f t="shared" si="34"/>
        <v>45408</v>
      </c>
      <c r="AD717" s="25">
        <f t="shared" ca="1" si="35"/>
        <v>45776.278505671296</v>
      </c>
      <c r="AE717" s="26">
        <f>EOMONTH(Table2[[#This Row],[Date]],1)</f>
        <v>45443</v>
      </c>
      <c r="AF717" s="11">
        <f>DATEDIF(Table2[[#This Row],[Date]],Table2[[#This Row],[EOMONTH]], "d")</f>
        <v>35</v>
      </c>
      <c r="AH717">
        <v>26</v>
      </c>
      <c r="AI717">
        <v>4</v>
      </c>
      <c r="AJ717">
        <v>2024</v>
      </c>
    </row>
    <row r="718" spans="1:36" ht="33.75" customHeight="1" x14ac:dyDescent="0.3">
      <c r="A718" s="17" t="s">
        <v>1485</v>
      </c>
      <c r="B718" s="26">
        <v>45595</v>
      </c>
      <c r="C718" s="5" t="s">
        <v>3</v>
      </c>
      <c r="D718" s="6" t="s">
        <v>1486</v>
      </c>
      <c r="E718" s="7">
        <v>51</v>
      </c>
      <c r="F718" s="7" t="s">
        <v>43</v>
      </c>
      <c r="G718" s="7" t="s">
        <v>73</v>
      </c>
      <c r="H718" s="7" t="s">
        <v>45</v>
      </c>
      <c r="I718" s="7" t="str">
        <f>VLOOKUP(Table2[[#This Row],[Product]],Table4[#All],2,0)</f>
        <v>Sportswear</v>
      </c>
      <c r="J718" s="7">
        <v>5</v>
      </c>
      <c r="K718" s="7">
        <v>1187</v>
      </c>
      <c r="L718" s="7">
        <v>0</v>
      </c>
      <c r="M718" s="7" t="s">
        <v>33</v>
      </c>
      <c r="N718" s="8" t="s">
        <v>34</v>
      </c>
      <c r="O718" s="4" t="str">
        <f>HLOOKUP(Table2[[#This Row],[Product]],lookUp!$A$20:$K$21,2,0)</f>
        <v>Sportswear</v>
      </c>
      <c r="P718" s="8" t="str">
        <f>_xlfn.XLOOKUP(Table2[[#This Row],[Product]],Table4[Product],Table4[Category])</f>
        <v>Sportswear</v>
      </c>
      <c r="Q718" s="6" t="s">
        <v>1486</v>
      </c>
      <c r="R718" s="32" t="str">
        <f>LEFT(Table2[[#This Row],[Full Name2]], 3)</f>
        <v>Ale</v>
      </c>
      <c r="S718" s="7" t="str">
        <f>RIGHT(Table2[[#This Row],[Full Name2]],3)</f>
        <v>ice</v>
      </c>
      <c r="T718" s="7" t="str">
        <f>MID(Table2[[#This Row],[Full Name2]],3,3)</f>
        <v>exi</v>
      </c>
      <c r="U718" s="7" t="str">
        <f>CONCATENATE(Table2[[#This Row],[Full Name2]]," - ",Table2[[#This Row],[Department]])</f>
        <v>Alexis Rice - Men</v>
      </c>
      <c r="V718" s="7" t="str">
        <f>_xlfn.TEXTJOIN(",",TRUE,Table2[[#This Row],[LEFT]],Table2[[#This Row],[MID]],Table2[[#This Row],[RIGHT]])</f>
        <v>Ale,exi,ice</v>
      </c>
      <c r="W718" s="7" t="str">
        <f>UPPER(Table2[[#This Row],[MID]])</f>
        <v>EXI</v>
      </c>
      <c r="X718" s="7" t="str">
        <f>LOWER(Table2[[#This Row],[Full Name2]])</f>
        <v>alexis rice</v>
      </c>
      <c r="Y718" s="7" t="str">
        <f>PROPER(Table2[[#This Row],[LOWER]])</f>
        <v>Alexis Rice</v>
      </c>
      <c r="Z718" s="7" t="str">
        <f>TRIM(Table2[[#This Row],[City]])</f>
        <v>Tanta</v>
      </c>
      <c r="AA718" s="8">
        <f>LEN(Table2[[#This Row],[PROPER]])</f>
        <v>11</v>
      </c>
      <c r="AB718" s="5">
        <f t="shared" ca="1" si="33"/>
        <v>45776</v>
      </c>
      <c r="AC718" s="5">
        <f t="shared" si="34"/>
        <v>45595</v>
      </c>
      <c r="AD718" s="25">
        <f t="shared" ca="1" si="35"/>
        <v>45776.278505671296</v>
      </c>
      <c r="AE718" s="26">
        <f>EOMONTH(Table2[[#This Row],[Date]],1)</f>
        <v>45626</v>
      </c>
      <c r="AF718" s="11">
        <f>DATEDIF(Table2[[#This Row],[Date]],Table2[[#This Row],[EOMONTH]], "d")</f>
        <v>31</v>
      </c>
      <c r="AH718">
        <v>30</v>
      </c>
      <c r="AI718">
        <v>10</v>
      </c>
      <c r="AJ718">
        <v>2024</v>
      </c>
    </row>
    <row r="719" spans="1:36" ht="33.75" customHeight="1" x14ac:dyDescent="0.3">
      <c r="A719" s="17" t="s">
        <v>1487</v>
      </c>
      <c r="B719" s="26">
        <v>45390</v>
      </c>
      <c r="C719" s="5" t="s">
        <v>4</v>
      </c>
      <c r="D719" s="6" t="s">
        <v>1488</v>
      </c>
      <c r="E719" s="7">
        <v>48</v>
      </c>
      <c r="F719" s="7" t="s">
        <v>29</v>
      </c>
      <c r="G719" s="7" t="s">
        <v>70</v>
      </c>
      <c r="H719" s="7" t="s">
        <v>31</v>
      </c>
      <c r="I719" s="7" t="str">
        <f>VLOOKUP(Table2[[#This Row],[Product]],Table4[#All],2,0)</f>
        <v>Winter Wear</v>
      </c>
      <c r="J719" s="7">
        <v>4</v>
      </c>
      <c r="K719" s="7">
        <v>421</v>
      </c>
      <c r="L719" s="7">
        <v>0.2</v>
      </c>
      <c r="M719" s="7" t="s">
        <v>47</v>
      </c>
      <c r="N719" s="8" t="s">
        <v>48</v>
      </c>
      <c r="O719" s="4" t="str">
        <f>HLOOKUP(Table2[[#This Row],[Product]],lookUp!$A$20:$K$21,2,0)</f>
        <v>Winter Wear</v>
      </c>
      <c r="P719" s="8" t="str">
        <f>_xlfn.XLOOKUP(Table2[[#This Row],[Product]],Table4[Product],Table4[Category])</f>
        <v>Winter Wear</v>
      </c>
      <c r="Q719" s="6" t="s">
        <v>1488</v>
      </c>
      <c r="R719" s="32" t="str">
        <f>LEFT(Table2[[#This Row],[Full Name2]], 3)</f>
        <v>Sea</v>
      </c>
      <c r="S719" s="7" t="str">
        <f>RIGHT(Table2[[#This Row],[Full Name2]],3)</f>
        <v>ton</v>
      </c>
      <c r="T719" s="7" t="str">
        <f>MID(Table2[[#This Row],[Full Name2]],3,3)</f>
        <v xml:space="preserve">an </v>
      </c>
      <c r="U719" s="7" t="str">
        <f>CONCATENATE(Table2[[#This Row],[Full Name2]]," - ",Table2[[#This Row],[Department]])</f>
        <v>Sean Harrington - Kids</v>
      </c>
      <c r="V719" s="7" t="str">
        <f>_xlfn.TEXTJOIN(",",TRUE,Table2[[#This Row],[LEFT]],Table2[[#This Row],[MID]],Table2[[#This Row],[RIGHT]])</f>
        <v>Sea,an ,ton</v>
      </c>
      <c r="W719" s="7" t="str">
        <f>UPPER(Table2[[#This Row],[MID]])</f>
        <v xml:space="preserve">AN </v>
      </c>
      <c r="X719" s="7" t="str">
        <f>LOWER(Table2[[#This Row],[Full Name2]])</f>
        <v>sean harrington</v>
      </c>
      <c r="Y719" s="7" t="str">
        <f>PROPER(Table2[[#This Row],[LOWER]])</f>
        <v>Sean Harrington</v>
      </c>
      <c r="Z719" s="7" t="str">
        <f>TRIM(Table2[[#This Row],[City]])</f>
        <v>Luxor</v>
      </c>
      <c r="AA719" s="8">
        <f>LEN(Table2[[#This Row],[PROPER]])</f>
        <v>15</v>
      </c>
      <c r="AB719" s="5">
        <f t="shared" ca="1" si="33"/>
        <v>45776</v>
      </c>
      <c r="AC719" s="5">
        <f t="shared" si="34"/>
        <v>45390</v>
      </c>
      <c r="AD719" s="25">
        <f t="shared" ca="1" si="35"/>
        <v>45776.278505671296</v>
      </c>
      <c r="AE719" s="26">
        <f>EOMONTH(Table2[[#This Row],[Date]],1)</f>
        <v>45443</v>
      </c>
      <c r="AF719" s="11">
        <f>DATEDIF(Table2[[#This Row],[Date]],Table2[[#This Row],[EOMONTH]], "d")</f>
        <v>53</v>
      </c>
      <c r="AH719">
        <v>8</v>
      </c>
      <c r="AI719">
        <v>4</v>
      </c>
      <c r="AJ719">
        <v>2024</v>
      </c>
    </row>
    <row r="720" spans="1:36" ht="33.75" customHeight="1" x14ac:dyDescent="0.3">
      <c r="A720" s="17" t="s">
        <v>1489</v>
      </c>
      <c r="B720" s="26">
        <v>45485</v>
      </c>
      <c r="C720" s="5" t="s">
        <v>0</v>
      </c>
      <c r="D720" s="6" t="s">
        <v>1490</v>
      </c>
      <c r="E720" s="7">
        <v>25</v>
      </c>
      <c r="F720" s="7" t="s">
        <v>43</v>
      </c>
      <c r="G720" s="7" t="s">
        <v>70</v>
      </c>
      <c r="H720" s="7" t="s">
        <v>84</v>
      </c>
      <c r="I720" s="7" t="str">
        <f>VLOOKUP(Table2[[#This Row],[Product]],Table4[#All],2,0)</f>
        <v>Fashion Accessories</v>
      </c>
      <c r="J720" s="7">
        <v>2</v>
      </c>
      <c r="K720" s="7">
        <v>1178</v>
      </c>
      <c r="L720" s="7">
        <v>0.2</v>
      </c>
      <c r="M720" s="7" t="s">
        <v>47</v>
      </c>
      <c r="N720" s="8" t="s">
        <v>40</v>
      </c>
      <c r="O720" s="4" t="str">
        <f>HLOOKUP(Table2[[#This Row],[Product]],lookUp!$A$20:$K$21,2,0)</f>
        <v>Fashion Accessories</v>
      </c>
      <c r="P720" s="8" t="str">
        <f>_xlfn.XLOOKUP(Table2[[#This Row],[Product]],Table4[Product],Table4[Category])</f>
        <v>Fashion Accessories</v>
      </c>
      <c r="Q720" s="6" t="s">
        <v>1490</v>
      </c>
      <c r="R720" s="32" t="str">
        <f>LEFT(Table2[[#This Row],[Full Name2]], 3)</f>
        <v>Ang</v>
      </c>
      <c r="S720" s="7" t="str">
        <f>RIGHT(Table2[[#This Row],[Full Name2]],3)</f>
        <v>ith</v>
      </c>
      <c r="T720" s="7" t="str">
        <f>MID(Table2[[#This Row],[Full Name2]],3,3)</f>
        <v>gel</v>
      </c>
      <c r="U720" s="7" t="str">
        <f>CONCATENATE(Table2[[#This Row],[Full Name2]]," - ",Table2[[#This Row],[Department]])</f>
        <v>Angela Smith - Women</v>
      </c>
      <c r="V720" s="7" t="str">
        <f>_xlfn.TEXTJOIN(",",TRUE,Table2[[#This Row],[LEFT]],Table2[[#This Row],[MID]],Table2[[#This Row],[RIGHT]])</f>
        <v>Ang,gel,ith</v>
      </c>
      <c r="W720" s="7" t="str">
        <f>UPPER(Table2[[#This Row],[MID]])</f>
        <v>GEL</v>
      </c>
      <c r="X720" s="7" t="str">
        <f>LOWER(Table2[[#This Row],[Full Name2]])</f>
        <v>angela smith</v>
      </c>
      <c r="Y720" s="7" t="str">
        <f>PROPER(Table2[[#This Row],[LOWER]])</f>
        <v>Angela Smith</v>
      </c>
      <c r="Z720" s="7" t="str">
        <f>TRIM(Table2[[#This Row],[City]])</f>
        <v>Luxor</v>
      </c>
      <c r="AA720" s="8">
        <f>LEN(Table2[[#This Row],[PROPER]])</f>
        <v>12</v>
      </c>
      <c r="AB720" s="5">
        <f t="shared" ca="1" si="33"/>
        <v>45776</v>
      </c>
      <c r="AC720" s="5">
        <f t="shared" si="34"/>
        <v>45485</v>
      </c>
      <c r="AD720" s="25">
        <f t="shared" ca="1" si="35"/>
        <v>45776.278505671296</v>
      </c>
      <c r="AE720" s="26">
        <f>EOMONTH(Table2[[#This Row],[Date]],1)</f>
        <v>45535</v>
      </c>
      <c r="AF720" s="11">
        <f>DATEDIF(Table2[[#This Row],[Date]],Table2[[#This Row],[EOMONTH]], "d")</f>
        <v>50</v>
      </c>
      <c r="AH720">
        <v>12</v>
      </c>
      <c r="AI720">
        <v>7</v>
      </c>
      <c r="AJ720">
        <v>2024</v>
      </c>
    </row>
    <row r="721" spans="1:36" ht="33.75" customHeight="1" x14ac:dyDescent="0.3">
      <c r="A721" s="17" t="s">
        <v>1491</v>
      </c>
      <c r="B721" s="26">
        <v>45408</v>
      </c>
      <c r="C721" s="5" t="s">
        <v>0</v>
      </c>
      <c r="D721" s="6" t="s">
        <v>1492</v>
      </c>
      <c r="E721" s="7">
        <v>58</v>
      </c>
      <c r="F721" s="7" t="s">
        <v>43</v>
      </c>
      <c r="G721" s="7" t="s">
        <v>103</v>
      </c>
      <c r="H721" s="7" t="s">
        <v>38</v>
      </c>
      <c r="I721" s="7" t="str">
        <f>VLOOKUP(Table2[[#This Row],[Product]],Table4[#All],2,0)</f>
        <v>Casual Wear</v>
      </c>
      <c r="J721" s="7">
        <v>3</v>
      </c>
      <c r="K721" s="7">
        <v>502</v>
      </c>
      <c r="L721" s="7">
        <v>0.05</v>
      </c>
      <c r="M721" s="7" t="s">
        <v>57</v>
      </c>
      <c r="N721" s="8" t="s">
        <v>34</v>
      </c>
      <c r="O721" s="4" t="str">
        <f>HLOOKUP(Table2[[#This Row],[Product]],lookUp!$A$20:$K$21,2,0)</f>
        <v>Casual Wear</v>
      </c>
      <c r="P721" s="8" t="str">
        <f>_xlfn.XLOOKUP(Table2[[#This Row],[Product]],Table4[Product],Table4[Category])</f>
        <v>Casual Wear</v>
      </c>
      <c r="Q721" s="6" t="s">
        <v>1492</v>
      </c>
      <c r="R721" s="32" t="str">
        <f>LEFT(Table2[[#This Row],[Full Name2]], 3)</f>
        <v>Ros</v>
      </c>
      <c r="S721" s="7" t="str">
        <f>RIGHT(Table2[[#This Row],[Full Name2]],3)</f>
        <v>row</v>
      </c>
      <c r="T721" s="7" t="str">
        <f>MID(Table2[[#This Row],[Full Name2]],3,3)</f>
        <v xml:space="preserve">se </v>
      </c>
      <c r="U721" s="7" t="str">
        <f>CONCATENATE(Table2[[#This Row],[Full Name2]]," - ",Table2[[#This Row],[Department]])</f>
        <v>Rose Morrow - Men</v>
      </c>
      <c r="V721" s="7" t="str">
        <f>_xlfn.TEXTJOIN(",",TRUE,Table2[[#This Row],[LEFT]],Table2[[#This Row],[MID]],Table2[[#This Row],[RIGHT]])</f>
        <v>Ros,se ,row</v>
      </c>
      <c r="W721" s="7" t="str">
        <f>UPPER(Table2[[#This Row],[MID]])</f>
        <v xml:space="preserve">SE </v>
      </c>
      <c r="X721" s="7" t="str">
        <f>LOWER(Table2[[#This Row],[Full Name2]])</f>
        <v>rose morrow</v>
      </c>
      <c r="Y721" s="7" t="str">
        <f>PROPER(Table2[[#This Row],[LOWER]])</f>
        <v>Rose Morrow</v>
      </c>
      <c r="Z721" s="7" t="str">
        <f>TRIM(Table2[[#This Row],[City]])</f>
        <v>Sharm El-Sheikh</v>
      </c>
      <c r="AA721" s="8">
        <f>LEN(Table2[[#This Row],[PROPER]])</f>
        <v>11</v>
      </c>
      <c r="AB721" s="5">
        <f t="shared" ca="1" si="33"/>
        <v>45776</v>
      </c>
      <c r="AC721" s="5">
        <f t="shared" si="34"/>
        <v>45408</v>
      </c>
      <c r="AD721" s="25">
        <f t="shared" ca="1" si="35"/>
        <v>45776.278505671296</v>
      </c>
      <c r="AE721" s="26">
        <f>EOMONTH(Table2[[#This Row],[Date]],1)</f>
        <v>45443</v>
      </c>
      <c r="AF721" s="11">
        <f>DATEDIF(Table2[[#This Row],[Date]],Table2[[#This Row],[EOMONTH]], "d")</f>
        <v>35</v>
      </c>
      <c r="AH721">
        <v>26</v>
      </c>
      <c r="AI721">
        <v>4</v>
      </c>
      <c r="AJ721">
        <v>2024</v>
      </c>
    </row>
    <row r="722" spans="1:36" ht="33.75" customHeight="1" x14ac:dyDescent="0.3">
      <c r="A722" s="17" t="s">
        <v>1493</v>
      </c>
      <c r="B722" s="26">
        <v>45405</v>
      </c>
      <c r="C722" s="5" t="s">
        <v>2</v>
      </c>
      <c r="D722" s="6" t="s">
        <v>1494</v>
      </c>
      <c r="E722" s="7">
        <v>50</v>
      </c>
      <c r="F722" s="7" t="s">
        <v>29</v>
      </c>
      <c r="G722" s="7" t="s">
        <v>103</v>
      </c>
      <c r="H722" s="7" t="s">
        <v>45</v>
      </c>
      <c r="I722" s="7" t="str">
        <f>VLOOKUP(Table2[[#This Row],[Product]],Table4[#All],2,0)</f>
        <v>Sportswear</v>
      </c>
      <c r="J722" s="7">
        <v>5</v>
      </c>
      <c r="K722" s="7">
        <v>1054</v>
      </c>
      <c r="L722" s="7">
        <v>0.2</v>
      </c>
      <c r="M722" s="7" t="s">
        <v>47</v>
      </c>
      <c r="N722" s="8" t="s">
        <v>40</v>
      </c>
      <c r="O722" s="4" t="str">
        <f>HLOOKUP(Table2[[#This Row],[Product]],lookUp!$A$20:$K$21,2,0)</f>
        <v>Sportswear</v>
      </c>
      <c r="P722" s="8" t="str">
        <f>_xlfn.XLOOKUP(Table2[[#This Row],[Product]],Table4[Product],Table4[Category])</f>
        <v>Sportswear</v>
      </c>
      <c r="Q722" s="6" t="s">
        <v>1494</v>
      </c>
      <c r="R722" s="32" t="str">
        <f>LEFT(Table2[[#This Row],[Full Name2]], 3)</f>
        <v>Oli</v>
      </c>
      <c r="S722" s="7" t="str">
        <f>RIGHT(Table2[[#This Row],[Full Name2]],3)</f>
        <v>ays</v>
      </c>
      <c r="T722" s="7" t="str">
        <f>MID(Table2[[#This Row],[Full Name2]],3,3)</f>
        <v>ivi</v>
      </c>
      <c r="U722" s="7" t="str">
        <f>CONCATENATE(Table2[[#This Row],[Full Name2]]," - ",Table2[[#This Row],[Department]])</f>
        <v>Olivia Hays - Women</v>
      </c>
      <c r="V722" s="7" t="str">
        <f>_xlfn.TEXTJOIN(",",TRUE,Table2[[#This Row],[LEFT]],Table2[[#This Row],[MID]],Table2[[#This Row],[RIGHT]])</f>
        <v>Oli,ivi,ays</v>
      </c>
      <c r="W722" s="7" t="str">
        <f>UPPER(Table2[[#This Row],[MID]])</f>
        <v>IVI</v>
      </c>
      <c r="X722" s="7" t="str">
        <f>LOWER(Table2[[#This Row],[Full Name2]])</f>
        <v>olivia hays</v>
      </c>
      <c r="Y722" s="7" t="str">
        <f>PROPER(Table2[[#This Row],[LOWER]])</f>
        <v>Olivia Hays</v>
      </c>
      <c r="Z722" s="7" t="str">
        <f>TRIM(Table2[[#This Row],[City]])</f>
        <v>Sharm El-Sheikh</v>
      </c>
      <c r="AA722" s="8">
        <f>LEN(Table2[[#This Row],[PROPER]])</f>
        <v>11</v>
      </c>
      <c r="AB722" s="5">
        <f t="shared" ca="1" si="33"/>
        <v>45776</v>
      </c>
      <c r="AC722" s="5">
        <f t="shared" si="34"/>
        <v>45405</v>
      </c>
      <c r="AD722" s="25">
        <f t="shared" ca="1" si="35"/>
        <v>45776.278505671296</v>
      </c>
      <c r="AE722" s="26">
        <f>EOMONTH(Table2[[#This Row],[Date]],1)</f>
        <v>45443</v>
      </c>
      <c r="AF722" s="11">
        <f>DATEDIF(Table2[[#This Row],[Date]],Table2[[#This Row],[EOMONTH]], "d")</f>
        <v>38</v>
      </c>
      <c r="AH722">
        <v>23</v>
      </c>
      <c r="AI722">
        <v>4</v>
      </c>
      <c r="AJ722">
        <v>2024</v>
      </c>
    </row>
    <row r="723" spans="1:36" ht="33.75" customHeight="1" x14ac:dyDescent="0.3">
      <c r="A723" s="17" t="s">
        <v>1495</v>
      </c>
      <c r="B723" s="26">
        <v>45700</v>
      </c>
      <c r="C723" s="5" t="s">
        <v>3</v>
      </c>
      <c r="D723" s="6" t="s">
        <v>1496</v>
      </c>
      <c r="E723" s="7">
        <v>53</v>
      </c>
      <c r="F723" s="7" t="s">
        <v>43</v>
      </c>
      <c r="G723" s="7" t="s">
        <v>60</v>
      </c>
      <c r="H723" s="7" t="s">
        <v>45</v>
      </c>
      <c r="I723" s="7" t="str">
        <f>VLOOKUP(Table2[[#This Row],[Product]],Table4[#All],2,0)</f>
        <v>Sportswear</v>
      </c>
      <c r="J723" s="7">
        <v>1</v>
      </c>
      <c r="K723" s="7">
        <v>444</v>
      </c>
      <c r="L723" s="7">
        <v>0.05</v>
      </c>
      <c r="M723" s="7" t="s">
        <v>33</v>
      </c>
      <c r="N723" s="8" t="s">
        <v>48</v>
      </c>
      <c r="O723" s="4" t="str">
        <f>HLOOKUP(Table2[[#This Row],[Product]],lookUp!$A$20:$K$21,2,0)</f>
        <v>Sportswear</v>
      </c>
      <c r="P723" s="8" t="str">
        <f>_xlfn.XLOOKUP(Table2[[#This Row],[Product]],Table4[Product],Table4[Category])</f>
        <v>Sportswear</v>
      </c>
      <c r="Q723" s="6" t="s">
        <v>1496</v>
      </c>
      <c r="R723" s="32" t="str">
        <f>LEFT(Table2[[#This Row],[Full Name2]], 3)</f>
        <v>Jas</v>
      </c>
      <c r="S723" s="7" t="str">
        <f>RIGHT(Table2[[#This Row],[Full Name2]],3)</f>
        <v>dez</v>
      </c>
      <c r="T723" s="7" t="str">
        <f>MID(Table2[[#This Row],[Full Name2]],3,3)</f>
        <v>son</v>
      </c>
      <c r="U723" s="7" t="str">
        <f>CONCATENATE(Table2[[#This Row],[Full Name2]]," - ",Table2[[#This Row],[Department]])</f>
        <v>Jason Hernandez - Kids</v>
      </c>
      <c r="V723" s="7" t="str">
        <f>_xlfn.TEXTJOIN(",",TRUE,Table2[[#This Row],[LEFT]],Table2[[#This Row],[MID]],Table2[[#This Row],[RIGHT]])</f>
        <v>Jas,son,dez</v>
      </c>
      <c r="W723" s="7" t="str">
        <f>UPPER(Table2[[#This Row],[MID]])</f>
        <v>SON</v>
      </c>
      <c r="X723" s="7" t="str">
        <f>LOWER(Table2[[#This Row],[Full Name2]])</f>
        <v>jason hernandez</v>
      </c>
      <c r="Y723" s="7" t="str">
        <f>PROPER(Table2[[#This Row],[LOWER]])</f>
        <v>Jason Hernandez</v>
      </c>
      <c r="Z723" s="7" t="str">
        <f>TRIM(Table2[[#This Row],[City]])</f>
        <v>Port Said</v>
      </c>
      <c r="AA723" s="8">
        <f>LEN(Table2[[#This Row],[PROPER]])</f>
        <v>15</v>
      </c>
      <c r="AB723" s="5">
        <f t="shared" ca="1" si="33"/>
        <v>45776</v>
      </c>
      <c r="AC723" s="5">
        <f t="shared" si="34"/>
        <v>45700</v>
      </c>
      <c r="AD723" s="25">
        <f t="shared" ca="1" si="35"/>
        <v>45776.278505671296</v>
      </c>
      <c r="AE723" s="26">
        <f>EOMONTH(Table2[[#This Row],[Date]],1)</f>
        <v>45747</v>
      </c>
      <c r="AF723" s="11">
        <f>DATEDIF(Table2[[#This Row],[Date]],Table2[[#This Row],[EOMONTH]], "d")</f>
        <v>47</v>
      </c>
      <c r="AH723">
        <v>12</v>
      </c>
      <c r="AI723">
        <v>2</v>
      </c>
      <c r="AJ723">
        <v>2025</v>
      </c>
    </row>
    <row r="724" spans="1:36" ht="33.75" customHeight="1" x14ac:dyDescent="0.3">
      <c r="A724" s="17" t="s">
        <v>1497</v>
      </c>
      <c r="B724" s="26">
        <v>45668</v>
      </c>
      <c r="C724" s="5" t="s">
        <v>5</v>
      </c>
      <c r="D724" s="6" t="s">
        <v>1498</v>
      </c>
      <c r="E724" s="7">
        <v>39</v>
      </c>
      <c r="F724" s="7" t="s">
        <v>43</v>
      </c>
      <c r="G724" s="7" t="s">
        <v>81</v>
      </c>
      <c r="H724" s="7" t="s">
        <v>84</v>
      </c>
      <c r="I724" s="7" t="str">
        <f>VLOOKUP(Table2[[#This Row],[Product]],Table4[#All],2,0)</f>
        <v>Fashion Accessories</v>
      </c>
      <c r="J724" s="7">
        <v>4</v>
      </c>
      <c r="K724" s="7">
        <v>569</v>
      </c>
      <c r="L724" s="7">
        <v>0</v>
      </c>
      <c r="M724" s="7" t="s">
        <v>47</v>
      </c>
      <c r="N724" s="8" t="s">
        <v>34</v>
      </c>
      <c r="O724" s="4" t="str">
        <f>HLOOKUP(Table2[[#This Row],[Product]],lookUp!$A$20:$K$21,2,0)</f>
        <v>Fashion Accessories</v>
      </c>
      <c r="P724" s="8" t="str">
        <f>_xlfn.XLOOKUP(Table2[[#This Row],[Product]],Table4[Product],Table4[Category])</f>
        <v>Fashion Accessories</v>
      </c>
      <c r="Q724" s="6" t="s">
        <v>1498</v>
      </c>
      <c r="R724" s="32" t="str">
        <f>LEFT(Table2[[#This Row],[Full Name2]], 3)</f>
        <v>Ale</v>
      </c>
      <c r="S724" s="7" t="str">
        <f>RIGHT(Table2[[#This Row],[Full Name2]],3)</f>
        <v>dez</v>
      </c>
      <c r="T724" s="7" t="str">
        <f>MID(Table2[[#This Row],[Full Name2]],3,3)</f>
        <v>exa</v>
      </c>
      <c r="U724" s="7" t="str">
        <f>CONCATENATE(Table2[[#This Row],[Full Name2]]," - ",Table2[[#This Row],[Department]])</f>
        <v>Alexander Mendez - Men</v>
      </c>
      <c r="V724" s="7" t="str">
        <f>_xlfn.TEXTJOIN(",",TRUE,Table2[[#This Row],[LEFT]],Table2[[#This Row],[MID]],Table2[[#This Row],[RIGHT]])</f>
        <v>Ale,exa,dez</v>
      </c>
      <c r="W724" s="7" t="str">
        <f>UPPER(Table2[[#This Row],[MID]])</f>
        <v>EXA</v>
      </c>
      <c r="X724" s="7" t="str">
        <f>LOWER(Table2[[#This Row],[Full Name2]])</f>
        <v>alexander mendez</v>
      </c>
      <c r="Y724" s="7" t="str">
        <f>PROPER(Table2[[#This Row],[LOWER]])</f>
        <v>Alexander Mendez</v>
      </c>
      <c r="Z724" s="7" t="str">
        <f>TRIM(Table2[[#This Row],[City]])</f>
        <v>Asyut</v>
      </c>
      <c r="AA724" s="8">
        <f>LEN(Table2[[#This Row],[PROPER]])</f>
        <v>16</v>
      </c>
      <c r="AB724" s="5">
        <f t="shared" ca="1" si="33"/>
        <v>45776</v>
      </c>
      <c r="AC724" s="5">
        <f t="shared" si="34"/>
        <v>45668</v>
      </c>
      <c r="AD724" s="25">
        <f t="shared" ca="1" si="35"/>
        <v>45776.278505671296</v>
      </c>
      <c r="AE724" s="26">
        <f>EOMONTH(Table2[[#This Row],[Date]],1)</f>
        <v>45716</v>
      </c>
      <c r="AF724" s="11">
        <f>DATEDIF(Table2[[#This Row],[Date]],Table2[[#This Row],[EOMONTH]], "d")</f>
        <v>48</v>
      </c>
      <c r="AH724">
        <v>11</v>
      </c>
      <c r="AI724">
        <v>1</v>
      </c>
      <c r="AJ724">
        <v>2025</v>
      </c>
    </row>
    <row r="725" spans="1:36" ht="33.75" customHeight="1" x14ac:dyDescent="0.3">
      <c r="A725" s="17" t="s">
        <v>1499</v>
      </c>
      <c r="B725" s="26">
        <v>45414</v>
      </c>
      <c r="C725" s="5" t="s">
        <v>6</v>
      </c>
      <c r="D725" s="6" t="s">
        <v>1500</v>
      </c>
      <c r="E725" s="7">
        <v>21</v>
      </c>
      <c r="F725" s="7" t="s">
        <v>29</v>
      </c>
      <c r="G725" s="7" t="s">
        <v>106</v>
      </c>
      <c r="H725" s="7" t="s">
        <v>61</v>
      </c>
      <c r="I725" s="7" t="str">
        <f>VLOOKUP(Table2[[#This Row],[Product]],Table4[#All],2,0)</f>
        <v>Casual Wear</v>
      </c>
      <c r="J725" s="7">
        <v>1</v>
      </c>
      <c r="K725" s="7">
        <v>761</v>
      </c>
      <c r="L725" s="7">
        <v>0.15</v>
      </c>
      <c r="M725" s="7" t="s">
        <v>57</v>
      </c>
      <c r="N725" s="8" t="s">
        <v>34</v>
      </c>
      <c r="O725" s="4" t="str">
        <f>HLOOKUP(Table2[[#This Row],[Product]],lookUp!$A$20:$K$21,2,0)</f>
        <v>Casual Wear</v>
      </c>
      <c r="P725" s="8" t="str">
        <f>_xlfn.XLOOKUP(Table2[[#This Row],[Product]],Table4[Product],Table4[Category])</f>
        <v>Casual Wear</v>
      </c>
      <c r="Q725" s="6" t="s">
        <v>1500</v>
      </c>
      <c r="R725" s="32" t="str">
        <f>LEFT(Table2[[#This Row],[Full Name2]], 3)</f>
        <v>Jer</v>
      </c>
      <c r="S725" s="7" t="str">
        <f>RIGHT(Table2[[#This Row],[Full Name2]],3)</f>
        <v>ard</v>
      </c>
      <c r="T725" s="7" t="str">
        <f>MID(Table2[[#This Row],[Full Name2]],3,3)</f>
        <v>rem</v>
      </c>
      <c r="U725" s="7" t="str">
        <f>CONCATENATE(Table2[[#This Row],[Full Name2]]," - ",Table2[[#This Row],[Department]])</f>
        <v>Jeremiah Ward - Men</v>
      </c>
      <c r="V725" s="7" t="str">
        <f>_xlfn.TEXTJOIN(",",TRUE,Table2[[#This Row],[LEFT]],Table2[[#This Row],[MID]],Table2[[#This Row],[RIGHT]])</f>
        <v>Jer,rem,ard</v>
      </c>
      <c r="W725" s="7" t="str">
        <f>UPPER(Table2[[#This Row],[MID]])</f>
        <v>REM</v>
      </c>
      <c r="X725" s="7" t="str">
        <f>LOWER(Table2[[#This Row],[Full Name2]])</f>
        <v>jeremiah ward</v>
      </c>
      <c r="Y725" s="7" t="str">
        <f>PROPER(Table2[[#This Row],[LOWER]])</f>
        <v>Jeremiah Ward</v>
      </c>
      <c r="Z725" s="7" t="str">
        <f>TRIM(Table2[[#This Row],[City]])</f>
        <v>Giza</v>
      </c>
      <c r="AA725" s="8">
        <f>LEN(Table2[[#This Row],[PROPER]])</f>
        <v>13</v>
      </c>
      <c r="AB725" s="5">
        <f t="shared" ca="1" si="33"/>
        <v>45776</v>
      </c>
      <c r="AC725" s="5">
        <f t="shared" si="34"/>
        <v>45414</v>
      </c>
      <c r="AD725" s="25">
        <f t="shared" ca="1" si="35"/>
        <v>45776.278505671296</v>
      </c>
      <c r="AE725" s="26">
        <f>EOMONTH(Table2[[#This Row],[Date]],1)</f>
        <v>45473</v>
      </c>
      <c r="AF725" s="11">
        <f>DATEDIF(Table2[[#This Row],[Date]],Table2[[#This Row],[EOMONTH]], "d")</f>
        <v>59</v>
      </c>
      <c r="AH725">
        <v>2</v>
      </c>
      <c r="AI725">
        <v>5</v>
      </c>
      <c r="AJ725">
        <v>2024</v>
      </c>
    </row>
    <row r="726" spans="1:36" ht="33.75" customHeight="1" x14ac:dyDescent="0.3">
      <c r="A726" s="17" t="s">
        <v>1501</v>
      </c>
      <c r="B726" s="26">
        <v>45599</v>
      </c>
      <c r="C726" s="5" t="s">
        <v>1</v>
      </c>
      <c r="D726" s="6" t="s">
        <v>1502</v>
      </c>
      <c r="E726" s="7">
        <v>31</v>
      </c>
      <c r="F726" s="7" t="s">
        <v>29</v>
      </c>
      <c r="G726" s="7" t="s">
        <v>81</v>
      </c>
      <c r="H726" s="7" t="s">
        <v>61</v>
      </c>
      <c r="I726" s="7" t="str">
        <f>VLOOKUP(Table2[[#This Row],[Product]],Table4[#All],2,0)</f>
        <v>Casual Wear</v>
      </c>
      <c r="J726" s="7">
        <v>2</v>
      </c>
      <c r="K726" s="7">
        <v>697</v>
      </c>
      <c r="L726" s="7">
        <v>0.15</v>
      </c>
      <c r="M726" s="7" t="s">
        <v>47</v>
      </c>
      <c r="N726" s="8" t="s">
        <v>48</v>
      </c>
      <c r="O726" s="4" t="str">
        <f>HLOOKUP(Table2[[#This Row],[Product]],lookUp!$A$20:$K$21,2,0)</f>
        <v>Casual Wear</v>
      </c>
      <c r="P726" s="8" t="str">
        <f>_xlfn.XLOOKUP(Table2[[#This Row],[Product]],Table4[Product],Table4[Category])</f>
        <v>Casual Wear</v>
      </c>
      <c r="Q726" s="6" t="s">
        <v>1502</v>
      </c>
      <c r="R726" s="32" t="str">
        <f>LEFT(Table2[[#This Row],[Full Name2]], 3)</f>
        <v>Ash</v>
      </c>
      <c r="S726" s="7" t="str">
        <f>RIGHT(Table2[[#This Row],[Full Name2]],3)</f>
        <v>tez</v>
      </c>
      <c r="T726" s="7" t="str">
        <f>MID(Table2[[#This Row],[Full Name2]],3,3)</f>
        <v>hle</v>
      </c>
      <c r="U726" s="7" t="str">
        <f>CONCATENATE(Table2[[#This Row],[Full Name2]]," - ",Table2[[#This Row],[Department]])</f>
        <v>Ashley Cortez - Kids</v>
      </c>
      <c r="V726" s="7" t="str">
        <f>_xlfn.TEXTJOIN(",",TRUE,Table2[[#This Row],[LEFT]],Table2[[#This Row],[MID]],Table2[[#This Row],[RIGHT]])</f>
        <v>Ash,hle,tez</v>
      </c>
      <c r="W726" s="7" t="str">
        <f>UPPER(Table2[[#This Row],[MID]])</f>
        <v>HLE</v>
      </c>
      <c r="X726" s="7" t="str">
        <f>LOWER(Table2[[#This Row],[Full Name2]])</f>
        <v>ashley cortez</v>
      </c>
      <c r="Y726" s="7" t="str">
        <f>PROPER(Table2[[#This Row],[LOWER]])</f>
        <v>Ashley Cortez</v>
      </c>
      <c r="Z726" s="7" t="str">
        <f>TRIM(Table2[[#This Row],[City]])</f>
        <v>Asyut</v>
      </c>
      <c r="AA726" s="8">
        <f>LEN(Table2[[#This Row],[PROPER]])</f>
        <v>13</v>
      </c>
      <c r="AB726" s="5">
        <f t="shared" ca="1" si="33"/>
        <v>45776</v>
      </c>
      <c r="AC726" s="5">
        <f t="shared" si="34"/>
        <v>45599</v>
      </c>
      <c r="AD726" s="25">
        <f t="shared" ca="1" si="35"/>
        <v>45776.278505671296</v>
      </c>
      <c r="AE726" s="26">
        <f>EOMONTH(Table2[[#This Row],[Date]],1)</f>
        <v>45657</v>
      </c>
      <c r="AF726" s="11">
        <f>DATEDIF(Table2[[#This Row],[Date]],Table2[[#This Row],[EOMONTH]], "d")</f>
        <v>58</v>
      </c>
      <c r="AH726">
        <v>3</v>
      </c>
      <c r="AI726">
        <v>11</v>
      </c>
      <c r="AJ726">
        <v>2024</v>
      </c>
    </row>
    <row r="727" spans="1:36" ht="33.75" customHeight="1" x14ac:dyDescent="0.3">
      <c r="A727" s="17" t="s">
        <v>1503</v>
      </c>
      <c r="B727" s="26">
        <v>45446</v>
      </c>
      <c r="C727" s="5" t="s">
        <v>4</v>
      </c>
      <c r="D727" s="6" t="s">
        <v>1504</v>
      </c>
      <c r="E727" s="7">
        <v>29</v>
      </c>
      <c r="F727" s="7" t="s">
        <v>43</v>
      </c>
      <c r="G727" s="7" t="s">
        <v>60</v>
      </c>
      <c r="H727" s="7" t="s">
        <v>51</v>
      </c>
      <c r="I727" s="7" t="str">
        <f>VLOOKUP(Table2[[#This Row],[Product]],Table4[#All],2,0)</f>
        <v>Formal Wear</v>
      </c>
      <c r="J727" s="7">
        <v>1</v>
      </c>
      <c r="K727" s="7">
        <v>1163</v>
      </c>
      <c r="L727" s="7">
        <v>0.15</v>
      </c>
      <c r="M727" s="7" t="s">
        <v>57</v>
      </c>
      <c r="N727" s="8" t="s">
        <v>40</v>
      </c>
      <c r="O727" s="4" t="str">
        <f>HLOOKUP(Table2[[#This Row],[Product]],lookUp!$A$20:$K$21,2,0)</f>
        <v>Formal Wear</v>
      </c>
      <c r="P727" s="8" t="str">
        <f>_xlfn.XLOOKUP(Table2[[#This Row],[Product]],Table4[Product],Table4[Category])</f>
        <v>Formal Wear</v>
      </c>
      <c r="Q727" s="6" t="s">
        <v>1504</v>
      </c>
      <c r="R727" s="32" t="str">
        <f>LEFT(Table2[[#This Row],[Full Name2]], 3)</f>
        <v>Gin</v>
      </c>
      <c r="S727" s="7" t="str">
        <f>RIGHT(Table2[[#This Row],[Full Name2]],3)</f>
        <v>rtz</v>
      </c>
      <c r="T727" s="7" t="str">
        <f>MID(Table2[[#This Row],[Full Name2]],3,3)</f>
        <v xml:space="preserve">na </v>
      </c>
      <c r="U727" s="7" t="str">
        <f>CONCATENATE(Table2[[#This Row],[Full Name2]]," - ",Table2[[#This Row],[Department]])</f>
        <v>Gina Schwartz - Women</v>
      </c>
      <c r="V727" s="7" t="str">
        <f>_xlfn.TEXTJOIN(",",TRUE,Table2[[#This Row],[LEFT]],Table2[[#This Row],[MID]],Table2[[#This Row],[RIGHT]])</f>
        <v>Gin,na ,rtz</v>
      </c>
      <c r="W727" s="7" t="str">
        <f>UPPER(Table2[[#This Row],[MID]])</f>
        <v xml:space="preserve">NA </v>
      </c>
      <c r="X727" s="7" t="str">
        <f>LOWER(Table2[[#This Row],[Full Name2]])</f>
        <v>gina schwartz</v>
      </c>
      <c r="Y727" s="7" t="str">
        <f>PROPER(Table2[[#This Row],[LOWER]])</f>
        <v>Gina Schwartz</v>
      </c>
      <c r="Z727" s="7" t="str">
        <f>TRIM(Table2[[#This Row],[City]])</f>
        <v>Port Said</v>
      </c>
      <c r="AA727" s="8">
        <f>LEN(Table2[[#This Row],[PROPER]])</f>
        <v>13</v>
      </c>
      <c r="AB727" s="5">
        <f t="shared" ca="1" si="33"/>
        <v>45776</v>
      </c>
      <c r="AC727" s="5">
        <f t="shared" si="34"/>
        <v>45446</v>
      </c>
      <c r="AD727" s="25">
        <f t="shared" ca="1" si="35"/>
        <v>45776.278505671296</v>
      </c>
      <c r="AE727" s="26">
        <f>EOMONTH(Table2[[#This Row],[Date]],1)</f>
        <v>45504</v>
      </c>
      <c r="AF727" s="11">
        <f>DATEDIF(Table2[[#This Row],[Date]],Table2[[#This Row],[EOMONTH]], "d")</f>
        <v>58</v>
      </c>
      <c r="AH727">
        <v>3</v>
      </c>
      <c r="AI727">
        <v>6</v>
      </c>
      <c r="AJ727">
        <v>2024</v>
      </c>
    </row>
    <row r="728" spans="1:36" ht="33.75" customHeight="1" x14ac:dyDescent="0.3">
      <c r="A728" s="17" t="s">
        <v>1505</v>
      </c>
      <c r="B728" s="26">
        <v>45555</v>
      </c>
      <c r="C728" s="5" t="s">
        <v>0</v>
      </c>
      <c r="D728" s="6" t="s">
        <v>1506</v>
      </c>
      <c r="E728" s="7">
        <v>47</v>
      </c>
      <c r="F728" s="7" t="s">
        <v>29</v>
      </c>
      <c r="G728" s="7" t="s">
        <v>73</v>
      </c>
      <c r="H728" s="7" t="s">
        <v>31</v>
      </c>
      <c r="I728" s="7" t="str">
        <f>VLOOKUP(Table2[[#This Row],[Product]],Table4[#All],2,0)</f>
        <v>Winter Wear</v>
      </c>
      <c r="J728" s="7">
        <v>3</v>
      </c>
      <c r="K728" s="7">
        <v>866</v>
      </c>
      <c r="L728" s="7">
        <v>0.05</v>
      </c>
      <c r="M728" s="7" t="s">
        <v>47</v>
      </c>
      <c r="N728" s="8" t="s">
        <v>40</v>
      </c>
      <c r="O728" s="4" t="str">
        <f>HLOOKUP(Table2[[#This Row],[Product]],lookUp!$A$20:$K$21,2,0)</f>
        <v>Winter Wear</v>
      </c>
      <c r="P728" s="8" t="str">
        <f>_xlfn.XLOOKUP(Table2[[#This Row],[Product]],Table4[Product],Table4[Category])</f>
        <v>Winter Wear</v>
      </c>
      <c r="Q728" s="6" t="s">
        <v>1506</v>
      </c>
      <c r="R728" s="32" t="str">
        <f>LEFT(Table2[[#This Row],[Full Name2]], 3)</f>
        <v>Rob</v>
      </c>
      <c r="S728" s="7" t="str">
        <f>RIGHT(Table2[[#This Row],[Full Name2]],3)</f>
        <v>ins</v>
      </c>
      <c r="T728" s="7" t="str">
        <f>MID(Table2[[#This Row],[Full Name2]],3,3)</f>
        <v>ber</v>
      </c>
      <c r="U728" s="7" t="str">
        <f>CONCATENATE(Table2[[#This Row],[Full Name2]]," - ",Table2[[#This Row],[Department]])</f>
        <v>Robert Hawkins - Women</v>
      </c>
      <c r="V728" s="7" t="str">
        <f>_xlfn.TEXTJOIN(",",TRUE,Table2[[#This Row],[LEFT]],Table2[[#This Row],[MID]],Table2[[#This Row],[RIGHT]])</f>
        <v>Rob,ber,ins</v>
      </c>
      <c r="W728" s="7" t="str">
        <f>UPPER(Table2[[#This Row],[MID]])</f>
        <v>BER</v>
      </c>
      <c r="X728" s="7" t="str">
        <f>LOWER(Table2[[#This Row],[Full Name2]])</f>
        <v>robert hawkins</v>
      </c>
      <c r="Y728" s="7" t="str">
        <f>PROPER(Table2[[#This Row],[LOWER]])</f>
        <v>Robert Hawkins</v>
      </c>
      <c r="Z728" s="7" t="str">
        <f>TRIM(Table2[[#This Row],[City]])</f>
        <v>Tanta</v>
      </c>
      <c r="AA728" s="8">
        <f>LEN(Table2[[#This Row],[PROPER]])</f>
        <v>14</v>
      </c>
      <c r="AB728" s="5">
        <f t="shared" ca="1" si="33"/>
        <v>45776</v>
      </c>
      <c r="AC728" s="5">
        <f t="shared" si="34"/>
        <v>45555</v>
      </c>
      <c r="AD728" s="25">
        <f t="shared" ca="1" si="35"/>
        <v>45776.278505671296</v>
      </c>
      <c r="AE728" s="26">
        <f>EOMONTH(Table2[[#This Row],[Date]],1)</f>
        <v>45596</v>
      </c>
      <c r="AF728" s="11">
        <f>DATEDIF(Table2[[#This Row],[Date]],Table2[[#This Row],[EOMONTH]], "d")</f>
        <v>41</v>
      </c>
      <c r="AH728">
        <v>20</v>
      </c>
      <c r="AI728">
        <v>9</v>
      </c>
      <c r="AJ728">
        <v>2024</v>
      </c>
    </row>
    <row r="729" spans="1:36" ht="33.75" customHeight="1" x14ac:dyDescent="0.3">
      <c r="A729" s="17" t="s">
        <v>1507</v>
      </c>
      <c r="B729" s="26">
        <v>45637</v>
      </c>
      <c r="C729" s="5" t="s">
        <v>3</v>
      </c>
      <c r="D729" s="6" t="s">
        <v>1508</v>
      </c>
      <c r="E729" s="7">
        <v>53</v>
      </c>
      <c r="F729" s="7" t="s">
        <v>43</v>
      </c>
      <c r="G729" s="7" t="s">
        <v>60</v>
      </c>
      <c r="H729" s="7" t="s">
        <v>38</v>
      </c>
      <c r="I729" s="7" t="str">
        <f>VLOOKUP(Table2[[#This Row],[Product]],Table4[#All],2,0)</f>
        <v>Casual Wear</v>
      </c>
      <c r="J729" s="7">
        <v>4</v>
      </c>
      <c r="K729" s="7">
        <v>1063</v>
      </c>
      <c r="L729" s="7">
        <v>0</v>
      </c>
      <c r="M729" s="7" t="s">
        <v>47</v>
      </c>
      <c r="N729" s="8" t="s">
        <v>40</v>
      </c>
      <c r="O729" s="4" t="str">
        <f>HLOOKUP(Table2[[#This Row],[Product]],lookUp!$A$20:$K$21,2,0)</f>
        <v>Casual Wear</v>
      </c>
      <c r="P729" s="8" t="str">
        <f>_xlfn.XLOOKUP(Table2[[#This Row],[Product]],Table4[Product],Table4[Category])</f>
        <v>Casual Wear</v>
      </c>
      <c r="Q729" s="6" t="s">
        <v>1508</v>
      </c>
      <c r="R729" s="32" t="str">
        <f>LEFT(Table2[[#This Row],[Full Name2]], 3)</f>
        <v>Kel</v>
      </c>
      <c r="S729" s="7" t="str">
        <f>RIGHT(Table2[[#This Row],[Full Name2]],3)</f>
        <v>der</v>
      </c>
      <c r="T729" s="7" t="str">
        <f>MID(Table2[[#This Row],[Full Name2]],3,3)</f>
        <v>lly</v>
      </c>
      <c r="U729" s="7" t="str">
        <f>CONCATENATE(Table2[[#This Row],[Full Name2]]," - ",Table2[[#This Row],[Department]])</f>
        <v>Kelly Snyder - Women</v>
      </c>
      <c r="V729" s="7" t="str">
        <f>_xlfn.TEXTJOIN(",",TRUE,Table2[[#This Row],[LEFT]],Table2[[#This Row],[MID]],Table2[[#This Row],[RIGHT]])</f>
        <v>Kel,lly,der</v>
      </c>
      <c r="W729" s="7" t="str">
        <f>UPPER(Table2[[#This Row],[MID]])</f>
        <v>LLY</v>
      </c>
      <c r="X729" s="7" t="str">
        <f>LOWER(Table2[[#This Row],[Full Name2]])</f>
        <v>kelly snyder</v>
      </c>
      <c r="Y729" s="7" t="str">
        <f>PROPER(Table2[[#This Row],[LOWER]])</f>
        <v>Kelly Snyder</v>
      </c>
      <c r="Z729" s="7" t="str">
        <f>TRIM(Table2[[#This Row],[City]])</f>
        <v>Port Said</v>
      </c>
      <c r="AA729" s="8">
        <f>LEN(Table2[[#This Row],[PROPER]])</f>
        <v>12</v>
      </c>
      <c r="AB729" s="5">
        <f t="shared" ca="1" si="33"/>
        <v>45776</v>
      </c>
      <c r="AC729" s="5">
        <f t="shared" si="34"/>
        <v>45637</v>
      </c>
      <c r="AD729" s="25">
        <f t="shared" ca="1" si="35"/>
        <v>45776.278505671296</v>
      </c>
      <c r="AE729" s="26">
        <f>EOMONTH(Table2[[#This Row],[Date]],1)</f>
        <v>45688</v>
      </c>
      <c r="AF729" s="11">
        <f>DATEDIF(Table2[[#This Row],[Date]],Table2[[#This Row],[EOMONTH]], "d")</f>
        <v>51</v>
      </c>
      <c r="AH729">
        <v>11</v>
      </c>
      <c r="AI729">
        <v>12</v>
      </c>
      <c r="AJ729">
        <v>2024</v>
      </c>
    </row>
    <row r="730" spans="1:36" ht="33.75" customHeight="1" x14ac:dyDescent="0.3">
      <c r="A730" s="17" t="s">
        <v>1509</v>
      </c>
      <c r="B730" s="26">
        <v>45575</v>
      </c>
      <c r="C730" s="5" t="s">
        <v>6</v>
      </c>
      <c r="D730" s="6" t="s">
        <v>1510</v>
      </c>
      <c r="E730" s="7">
        <v>19</v>
      </c>
      <c r="F730" s="7" t="s">
        <v>29</v>
      </c>
      <c r="G730" s="7" t="s">
        <v>70</v>
      </c>
      <c r="H730" s="7" t="s">
        <v>55</v>
      </c>
      <c r="I730" s="7" t="str">
        <f>VLOOKUP(Table2[[#This Row],[Product]],Table4[#All],2,0)</f>
        <v>Summer Wear</v>
      </c>
      <c r="J730" s="7">
        <v>1</v>
      </c>
      <c r="K730" s="7">
        <v>476</v>
      </c>
      <c r="L730" s="7">
        <v>0</v>
      </c>
      <c r="M730" s="7" t="s">
        <v>47</v>
      </c>
      <c r="N730" s="8" t="s">
        <v>40</v>
      </c>
      <c r="O730" s="4" t="str">
        <f>HLOOKUP(Table2[[#This Row],[Product]],lookUp!$A$20:$K$21,2,0)</f>
        <v>Summer Wear</v>
      </c>
      <c r="P730" s="8" t="str">
        <f>_xlfn.XLOOKUP(Table2[[#This Row],[Product]],Table4[Product],Table4[Category])</f>
        <v>Summer Wear</v>
      </c>
      <c r="Q730" s="6" t="s">
        <v>1510</v>
      </c>
      <c r="R730" s="32" t="str">
        <f>LEFT(Table2[[#This Row],[Full Name2]], 3)</f>
        <v>Emm</v>
      </c>
      <c r="S730" s="7" t="str">
        <f>RIGHT(Table2[[#This Row],[Full Name2]],3)</f>
        <v>ong</v>
      </c>
      <c r="T730" s="7" t="str">
        <f>MID(Table2[[#This Row],[Full Name2]],3,3)</f>
        <v xml:space="preserve">ma </v>
      </c>
      <c r="U730" s="7" t="str">
        <f>CONCATENATE(Table2[[#This Row],[Full Name2]]," - ",Table2[[#This Row],[Department]])</f>
        <v>Emma Armstrong - Women</v>
      </c>
      <c r="V730" s="7" t="str">
        <f>_xlfn.TEXTJOIN(",",TRUE,Table2[[#This Row],[LEFT]],Table2[[#This Row],[MID]],Table2[[#This Row],[RIGHT]])</f>
        <v>Emm,ma ,ong</v>
      </c>
      <c r="W730" s="7" t="str">
        <f>UPPER(Table2[[#This Row],[MID]])</f>
        <v xml:space="preserve">MA </v>
      </c>
      <c r="X730" s="7" t="str">
        <f>LOWER(Table2[[#This Row],[Full Name2]])</f>
        <v>emma armstrong</v>
      </c>
      <c r="Y730" s="7" t="str">
        <f>PROPER(Table2[[#This Row],[LOWER]])</f>
        <v>Emma Armstrong</v>
      </c>
      <c r="Z730" s="7" t="str">
        <f>TRIM(Table2[[#This Row],[City]])</f>
        <v>Luxor</v>
      </c>
      <c r="AA730" s="8">
        <f>LEN(Table2[[#This Row],[PROPER]])</f>
        <v>14</v>
      </c>
      <c r="AB730" s="5">
        <f t="shared" ca="1" si="33"/>
        <v>45776</v>
      </c>
      <c r="AC730" s="5">
        <f t="shared" si="34"/>
        <v>45575</v>
      </c>
      <c r="AD730" s="25">
        <f t="shared" ca="1" si="35"/>
        <v>45776.278505671296</v>
      </c>
      <c r="AE730" s="26">
        <f>EOMONTH(Table2[[#This Row],[Date]],1)</f>
        <v>45626</v>
      </c>
      <c r="AF730" s="11">
        <f>DATEDIF(Table2[[#This Row],[Date]],Table2[[#This Row],[EOMONTH]], "d")</f>
        <v>51</v>
      </c>
      <c r="AH730">
        <v>10</v>
      </c>
      <c r="AI730">
        <v>10</v>
      </c>
      <c r="AJ730">
        <v>2024</v>
      </c>
    </row>
    <row r="731" spans="1:36" ht="33.75" customHeight="1" x14ac:dyDescent="0.3">
      <c r="A731" s="17" t="s">
        <v>1511</v>
      </c>
      <c r="B731" s="26">
        <v>45705</v>
      </c>
      <c r="C731" s="5" t="s">
        <v>4</v>
      </c>
      <c r="D731" s="6" t="s">
        <v>1512</v>
      </c>
      <c r="E731" s="7">
        <v>26</v>
      </c>
      <c r="F731" s="7" t="s">
        <v>29</v>
      </c>
      <c r="G731" s="7" t="s">
        <v>30</v>
      </c>
      <c r="H731" s="7" t="s">
        <v>45</v>
      </c>
      <c r="I731" s="7" t="str">
        <f>VLOOKUP(Table2[[#This Row],[Product]],Table4[#All],2,0)</f>
        <v>Sportswear</v>
      </c>
      <c r="J731" s="7">
        <v>4</v>
      </c>
      <c r="K731" s="7">
        <v>1153</v>
      </c>
      <c r="L731" s="7">
        <v>0.1</v>
      </c>
      <c r="M731" s="7" t="s">
        <v>47</v>
      </c>
      <c r="N731" s="8" t="s">
        <v>34</v>
      </c>
      <c r="O731" s="4" t="str">
        <f>HLOOKUP(Table2[[#This Row],[Product]],lookUp!$A$20:$K$21,2,0)</f>
        <v>Sportswear</v>
      </c>
      <c r="P731" s="8" t="str">
        <f>_xlfn.XLOOKUP(Table2[[#This Row],[Product]],Table4[Product],Table4[Category])</f>
        <v>Sportswear</v>
      </c>
      <c r="Q731" s="6" t="s">
        <v>1512</v>
      </c>
      <c r="R731" s="32" t="str">
        <f>LEFT(Table2[[#This Row],[Full Name2]], 3)</f>
        <v>Cry</v>
      </c>
      <c r="S731" s="7" t="str">
        <f>RIGHT(Table2[[#This Row],[Full Name2]],3)</f>
        <v>phy</v>
      </c>
      <c r="T731" s="7" t="str">
        <f>MID(Table2[[#This Row],[Full Name2]],3,3)</f>
        <v>yst</v>
      </c>
      <c r="U731" s="7" t="str">
        <f>CONCATENATE(Table2[[#This Row],[Full Name2]]," - ",Table2[[#This Row],[Department]])</f>
        <v>Crystal Murphy - Men</v>
      </c>
      <c r="V731" s="7" t="str">
        <f>_xlfn.TEXTJOIN(",",TRUE,Table2[[#This Row],[LEFT]],Table2[[#This Row],[MID]],Table2[[#This Row],[RIGHT]])</f>
        <v>Cry,yst,phy</v>
      </c>
      <c r="W731" s="7" t="str">
        <f>UPPER(Table2[[#This Row],[MID]])</f>
        <v>YST</v>
      </c>
      <c r="X731" s="7" t="str">
        <f>LOWER(Table2[[#This Row],[Full Name2]])</f>
        <v>crystal murphy</v>
      </c>
      <c r="Y731" s="7" t="str">
        <f>PROPER(Table2[[#This Row],[LOWER]])</f>
        <v>Crystal Murphy</v>
      </c>
      <c r="Z731" s="7" t="str">
        <f>TRIM(Table2[[#This Row],[City]])</f>
        <v>Mansoura</v>
      </c>
      <c r="AA731" s="8">
        <f>LEN(Table2[[#This Row],[PROPER]])</f>
        <v>14</v>
      </c>
      <c r="AB731" s="5">
        <f t="shared" ca="1" si="33"/>
        <v>45776</v>
      </c>
      <c r="AC731" s="5">
        <f t="shared" si="34"/>
        <v>45705</v>
      </c>
      <c r="AD731" s="25">
        <f t="shared" ca="1" si="35"/>
        <v>45776.278505671296</v>
      </c>
      <c r="AE731" s="26">
        <f>EOMONTH(Table2[[#This Row],[Date]],1)</f>
        <v>45747</v>
      </c>
      <c r="AF731" s="11">
        <f>DATEDIF(Table2[[#This Row],[Date]],Table2[[#This Row],[EOMONTH]], "d")</f>
        <v>42</v>
      </c>
      <c r="AH731">
        <v>17</v>
      </c>
      <c r="AI731">
        <v>2</v>
      </c>
      <c r="AJ731">
        <v>2025</v>
      </c>
    </row>
    <row r="732" spans="1:36" ht="33.75" customHeight="1" x14ac:dyDescent="0.3">
      <c r="A732" s="17" t="s">
        <v>1513</v>
      </c>
      <c r="B732" s="26">
        <v>45660</v>
      </c>
      <c r="C732" s="5" t="s">
        <v>0</v>
      </c>
      <c r="D732" s="6" t="s">
        <v>1514</v>
      </c>
      <c r="E732" s="7">
        <v>18</v>
      </c>
      <c r="F732" s="7" t="s">
        <v>29</v>
      </c>
      <c r="G732" s="7" t="s">
        <v>106</v>
      </c>
      <c r="H732" s="7" t="s">
        <v>31</v>
      </c>
      <c r="I732" s="7" t="str">
        <f>VLOOKUP(Table2[[#This Row],[Product]],Table4[#All],2,0)</f>
        <v>Winter Wear</v>
      </c>
      <c r="J732" s="7">
        <v>4</v>
      </c>
      <c r="K732" s="7">
        <v>293</v>
      </c>
      <c r="L732" s="7">
        <v>0.2</v>
      </c>
      <c r="M732" s="7" t="s">
        <v>57</v>
      </c>
      <c r="N732" s="8" t="s">
        <v>48</v>
      </c>
      <c r="O732" s="4" t="str">
        <f>HLOOKUP(Table2[[#This Row],[Product]],lookUp!$A$20:$K$21,2,0)</f>
        <v>Winter Wear</v>
      </c>
      <c r="P732" s="8" t="str">
        <f>_xlfn.XLOOKUP(Table2[[#This Row],[Product]],Table4[Product],Table4[Category])</f>
        <v>Winter Wear</v>
      </c>
      <c r="Q732" s="6" t="s">
        <v>1514</v>
      </c>
      <c r="R732" s="32" t="str">
        <f>LEFT(Table2[[#This Row],[Full Name2]], 3)</f>
        <v>Sar</v>
      </c>
      <c r="S732" s="7" t="str">
        <f>RIGHT(Table2[[#This Row],[Full Name2]],3)</f>
        <v>own</v>
      </c>
      <c r="T732" s="7" t="str">
        <f>MID(Table2[[#This Row],[Full Name2]],3,3)</f>
        <v>rah</v>
      </c>
      <c r="U732" s="7" t="str">
        <f>CONCATENATE(Table2[[#This Row],[Full Name2]]," - ",Table2[[#This Row],[Department]])</f>
        <v>Sarah Brown - Kids</v>
      </c>
      <c r="V732" s="7" t="str">
        <f>_xlfn.TEXTJOIN(",",TRUE,Table2[[#This Row],[LEFT]],Table2[[#This Row],[MID]],Table2[[#This Row],[RIGHT]])</f>
        <v>Sar,rah,own</v>
      </c>
      <c r="W732" s="7" t="str">
        <f>UPPER(Table2[[#This Row],[MID]])</f>
        <v>RAH</v>
      </c>
      <c r="X732" s="7" t="str">
        <f>LOWER(Table2[[#This Row],[Full Name2]])</f>
        <v>sarah brown</v>
      </c>
      <c r="Y732" s="7" t="str">
        <f>PROPER(Table2[[#This Row],[LOWER]])</f>
        <v>Sarah Brown</v>
      </c>
      <c r="Z732" s="7" t="str">
        <f>TRIM(Table2[[#This Row],[City]])</f>
        <v>Giza</v>
      </c>
      <c r="AA732" s="8">
        <f>LEN(Table2[[#This Row],[PROPER]])</f>
        <v>11</v>
      </c>
      <c r="AB732" s="5">
        <f t="shared" ca="1" si="33"/>
        <v>45776</v>
      </c>
      <c r="AC732" s="5">
        <f t="shared" si="34"/>
        <v>45660</v>
      </c>
      <c r="AD732" s="25">
        <f t="shared" ca="1" si="35"/>
        <v>45776.278505671296</v>
      </c>
      <c r="AE732" s="26">
        <f>EOMONTH(Table2[[#This Row],[Date]],1)</f>
        <v>45716</v>
      </c>
      <c r="AF732" s="11">
        <f>DATEDIF(Table2[[#This Row],[Date]],Table2[[#This Row],[EOMONTH]], "d")</f>
        <v>56</v>
      </c>
      <c r="AH732">
        <v>3</v>
      </c>
      <c r="AI732">
        <v>1</v>
      </c>
      <c r="AJ732">
        <v>2025</v>
      </c>
    </row>
    <row r="733" spans="1:36" ht="33.75" customHeight="1" x14ac:dyDescent="0.3">
      <c r="A733" s="17" t="s">
        <v>1515</v>
      </c>
      <c r="B733" s="26">
        <v>45565</v>
      </c>
      <c r="C733" s="5" t="s">
        <v>4</v>
      </c>
      <c r="D733" s="6" t="s">
        <v>1516</v>
      </c>
      <c r="E733" s="7">
        <v>38</v>
      </c>
      <c r="F733" s="7" t="s">
        <v>43</v>
      </c>
      <c r="G733" s="7" t="s">
        <v>106</v>
      </c>
      <c r="H733" s="7" t="s">
        <v>100</v>
      </c>
      <c r="I733" s="7" t="str">
        <f>VLOOKUP(Table2[[#This Row],[Product]],Table4[#All],2,0)</f>
        <v>Formal Wear</v>
      </c>
      <c r="J733" s="7">
        <v>1</v>
      </c>
      <c r="K733" s="7">
        <v>154</v>
      </c>
      <c r="L733" s="7">
        <v>0.05</v>
      </c>
      <c r="M733" s="7" t="s">
        <v>33</v>
      </c>
      <c r="N733" s="8" t="s">
        <v>48</v>
      </c>
      <c r="O733" s="4" t="str">
        <f>HLOOKUP(Table2[[#This Row],[Product]],lookUp!$A$20:$K$21,2,0)</f>
        <v>Formal Wear</v>
      </c>
      <c r="P733" s="8" t="str">
        <f>_xlfn.XLOOKUP(Table2[[#This Row],[Product]],Table4[Product],Table4[Category])</f>
        <v>Formal Wear</v>
      </c>
      <c r="Q733" s="6" t="s">
        <v>1516</v>
      </c>
      <c r="R733" s="32" t="str">
        <f>LEFT(Table2[[#This Row],[Full Name2]], 3)</f>
        <v>Dr.</v>
      </c>
      <c r="S733" s="7" t="str">
        <f>RIGHT(Table2[[#This Row],[Full Name2]],3)</f>
        <v>hia</v>
      </c>
      <c r="T733" s="7" t="str">
        <f>MID(Table2[[#This Row],[Full Name2]],3,3)</f>
        <v>. C</v>
      </c>
      <c r="U733" s="7" t="str">
        <f>CONCATENATE(Table2[[#This Row],[Full Name2]]," - ",Table2[[#This Row],[Department]])</f>
        <v>Dr. Cynthia - Kids</v>
      </c>
      <c r="V733" s="7" t="str">
        <f>_xlfn.TEXTJOIN(",",TRUE,Table2[[#This Row],[LEFT]],Table2[[#This Row],[MID]],Table2[[#This Row],[RIGHT]])</f>
        <v>Dr.,. C,hia</v>
      </c>
      <c r="W733" s="7" t="str">
        <f>UPPER(Table2[[#This Row],[MID]])</f>
        <v>. C</v>
      </c>
      <c r="X733" s="7" t="str">
        <f>LOWER(Table2[[#This Row],[Full Name2]])</f>
        <v>dr. cynthia</v>
      </c>
      <c r="Y733" s="7" t="str">
        <f>PROPER(Table2[[#This Row],[LOWER]])</f>
        <v>Dr. Cynthia</v>
      </c>
      <c r="Z733" s="7" t="str">
        <f>TRIM(Table2[[#This Row],[City]])</f>
        <v>Giza</v>
      </c>
      <c r="AA733" s="8">
        <f>LEN(Table2[[#This Row],[PROPER]])</f>
        <v>11</v>
      </c>
      <c r="AB733" s="5">
        <f t="shared" ca="1" si="33"/>
        <v>45776</v>
      </c>
      <c r="AC733" s="5">
        <f t="shared" si="34"/>
        <v>45565</v>
      </c>
      <c r="AD733" s="25">
        <f t="shared" ca="1" si="35"/>
        <v>45776.278505671296</v>
      </c>
      <c r="AE733" s="26">
        <f>EOMONTH(Table2[[#This Row],[Date]],1)</f>
        <v>45596</v>
      </c>
      <c r="AF733" s="11">
        <f>DATEDIF(Table2[[#This Row],[Date]],Table2[[#This Row],[EOMONTH]], "d")</f>
        <v>31</v>
      </c>
      <c r="AH733">
        <v>30</v>
      </c>
      <c r="AI733">
        <v>9</v>
      </c>
      <c r="AJ733">
        <v>2024</v>
      </c>
    </row>
    <row r="734" spans="1:36" ht="33.75" customHeight="1" x14ac:dyDescent="0.3">
      <c r="A734" s="17" t="s">
        <v>1517</v>
      </c>
      <c r="B734" s="26">
        <v>45554</v>
      </c>
      <c r="C734" s="5" t="s">
        <v>6</v>
      </c>
      <c r="D734" s="6" t="s">
        <v>1518</v>
      </c>
      <c r="E734" s="7">
        <v>44</v>
      </c>
      <c r="F734" s="7" t="s">
        <v>29</v>
      </c>
      <c r="G734" s="7" t="s">
        <v>44</v>
      </c>
      <c r="H734" s="7" t="s">
        <v>45</v>
      </c>
      <c r="I734" s="7" t="str">
        <f>VLOOKUP(Table2[[#This Row],[Product]],Table4[#All],2,0)</f>
        <v>Sportswear</v>
      </c>
      <c r="J734" s="7">
        <v>5</v>
      </c>
      <c r="K734" s="7">
        <v>657</v>
      </c>
      <c r="L734" s="7">
        <v>0.1</v>
      </c>
      <c r="M734" s="7" t="s">
        <v>57</v>
      </c>
      <c r="N734" s="8" t="s">
        <v>48</v>
      </c>
      <c r="O734" s="4" t="str">
        <f>HLOOKUP(Table2[[#This Row],[Product]],lookUp!$A$20:$K$21,2,0)</f>
        <v>Sportswear</v>
      </c>
      <c r="P734" s="8" t="str">
        <f>_xlfn.XLOOKUP(Table2[[#This Row],[Product]],Table4[Product],Table4[Category])</f>
        <v>Sportswear</v>
      </c>
      <c r="Q734" s="6" t="s">
        <v>1518</v>
      </c>
      <c r="R734" s="32" t="str">
        <f>LEFT(Table2[[#This Row],[Full Name2]], 3)</f>
        <v>Sha</v>
      </c>
      <c r="S734" s="7" t="str">
        <f>RIGHT(Table2[[#This Row],[Full Name2]],3)</f>
        <v>res</v>
      </c>
      <c r="T734" s="7" t="str">
        <f>MID(Table2[[#This Row],[Full Name2]],3,3)</f>
        <v>ann</v>
      </c>
      <c r="U734" s="7" t="str">
        <f>CONCATENATE(Table2[[#This Row],[Full Name2]]," - ",Table2[[#This Row],[Department]])</f>
        <v>Shannon Torres - Kids</v>
      </c>
      <c r="V734" s="7" t="str">
        <f>_xlfn.TEXTJOIN(",",TRUE,Table2[[#This Row],[LEFT]],Table2[[#This Row],[MID]],Table2[[#This Row],[RIGHT]])</f>
        <v>Sha,ann,res</v>
      </c>
      <c r="W734" s="7" t="str">
        <f>UPPER(Table2[[#This Row],[MID]])</f>
        <v>ANN</v>
      </c>
      <c r="X734" s="7" t="str">
        <f>LOWER(Table2[[#This Row],[Full Name2]])</f>
        <v>shannon torres</v>
      </c>
      <c r="Y734" s="7" t="str">
        <f>PROPER(Table2[[#This Row],[LOWER]])</f>
        <v>Shannon Torres</v>
      </c>
      <c r="Z734" s="7" t="str">
        <f>TRIM(Table2[[#This Row],[City]])</f>
        <v>Alexandria</v>
      </c>
      <c r="AA734" s="8">
        <f>LEN(Table2[[#This Row],[PROPER]])</f>
        <v>14</v>
      </c>
      <c r="AB734" s="5">
        <f t="shared" ca="1" si="33"/>
        <v>45776</v>
      </c>
      <c r="AC734" s="5">
        <f t="shared" si="34"/>
        <v>45554</v>
      </c>
      <c r="AD734" s="25">
        <f t="shared" ca="1" si="35"/>
        <v>45776.278505671296</v>
      </c>
      <c r="AE734" s="26">
        <f>EOMONTH(Table2[[#This Row],[Date]],1)</f>
        <v>45596</v>
      </c>
      <c r="AF734" s="11">
        <f>DATEDIF(Table2[[#This Row],[Date]],Table2[[#This Row],[EOMONTH]], "d")</f>
        <v>42</v>
      </c>
      <c r="AH734">
        <v>19</v>
      </c>
      <c r="AI734">
        <v>9</v>
      </c>
      <c r="AJ734">
        <v>2024</v>
      </c>
    </row>
    <row r="735" spans="1:36" ht="33.75" customHeight="1" x14ac:dyDescent="0.3">
      <c r="A735" s="17" t="s">
        <v>1519</v>
      </c>
      <c r="B735" s="26">
        <v>45612</v>
      </c>
      <c r="C735" s="5" t="s">
        <v>5</v>
      </c>
      <c r="D735" s="6" t="s">
        <v>1520</v>
      </c>
      <c r="E735" s="7">
        <v>53</v>
      </c>
      <c r="F735" s="7" t="s">
        <v>43</v>
      </c>
      <c r="G735" s="7" t="s">
        <v>70</v>
      </c>
      <c r="H735" s="7" t="s">
        <v>84</v>
      </c>
      <c r="I735" s="7" t="str">
        <f>VLOOKUP(Table2[[#This Row],[Product]],Table4[#All],2,0)</f>
        <v>Fashion Accessories</v>
      </c>
      <c r="J735" s="7">
        <v>5</v>
      </c>
      <c r="K735" s="7">
        <v>1028</v>
      </c>
      <c r="L735" s="7">
        <v>0.2</v>
      </c>
      <c r="M735" s="7" t="s">
        <v>47</v>
      </c>
      <c r="N735" s="8" t="s">
        <v>34</v>
      </c>
      <c r="O735" s="4" t="str">
        <f>HLOOKUP(Table2[[#This Row],[Product]],lookUp!$A$20:$K$21,2,0)</f>
        <v>Fashion Accessories</v>
      </c>
      <c r="P735" s="8" t="str">
        <f>_xlfn.XLOOKUP(Table2[[#This Row],[Product]],Table4[Product],Table4[Category])</f>
        <v>Fashion Accessories</v>
      </c>
      <c r="Q735" s="6" t="s">
        <v>1520</v>
      </c>
      <c r="R735" s="32" t="str">
        <f>LEFT(Table2[[#This Row],[Full Name2]], 3)</f>
        <v>Ale</v>
      </c>
      <c r="S735" s="7" t="str">
        <f>RIGHT(Table2[[#This Row],[Full Name2]],3)</f>
        <v>llo</v>
      </c>
      <c r="T735" s="7" t="str">
        <f>MID(Table2[[#This Row],[Full Name2]],3,3)</f>
        <v>exa</v>
      </c>
      <c r="U735" s="7" t="str">
        <f>CONCATENATE(Table2[[#This Row],[Full Name2]]," - ",Table2[[#This Row],[Department]])</f>
        <v>Alexandria Trujillo - Men</v>
      </c>
      <c r="V735" s="7" t="str">
        <f>_xlfn.TEXTJOIN(",",TRUE,Table2[[#This Row],[LEFT]],Table2[[#This Row],[MID]],Table2[[#This Row],[RIGHT]])</f>
        <v>Ale,exa,llo</v>
      </c>
      <c r="W735" s="7" t="str">
        <f>UPPER(Table2[[#This Row],[MID]])</f>
        <v>EXA</v>
      </c>
      <c r="X735" s="7" t="str">
        <f>LOWER(Table2[[#This Row],[Full Name2]])</f>
        <v>alexandria trujillo</v>
      </c>
      <c r="Y735" s="7" t="str">
        <f>PROPER(Table2[[#This Row],[LOWER]])</f>
        <v>Alexandria Trujillo</v>
      </c>
      <c r="Z735" s="7" t="str">
        <f>TRIM(Table2[[#This Row],[City]])</f>
        <v>Luxor</v>
      </c>
      <c r="AA735" s="8">
        <f>LEN(Table2[[#This Row],[PROPER]])</f>
        <v>19</v>
      </c>
      <c r="AB735" s="5">
        <f t="shared" ca="1" si="33"/>
        <v>45776</v>
      </c>
      <c r="AC735" s="5">
        <f t="shared" si="34"/>
        <v>45612</v>
      </c>
      <c r="AD735" s="25">
        <f t="shared" ca="1" si="35"/>
        <v>45776.278505671296</v>
      </c>
      <c r="AE735" s="26">
        <f>EOMONTH(Table2[[#This Row],[Date]],1)</f>
        <v>45657</v>
      </c>
      <c r="AF735" s="11">
        <f>DATEDIF(Table2[[#This Row],[Date]],Table2[[#This Row],[EOMONTH]], "d")</f>
        <v>45</v>
      </c>
      <c r="AH735">
        <v>16</v>
      </c>
      <c r="AI735">
        <v>11</v>
      </c>
      <c r="AJ735">
        <v>2024</v>
      </c>
    </row>
    <row r="736" spans="1:36" ht="33.75" customHeight="1" x14ac:dyDescent="0.3">
      <c r="A736" s="17" t="s">
        <v>1521</v>
      </c>
      <c r="B736" s="26">
        <v>45452</v>
      </c>
      <c r="C736" s="5" t="s">
        <v>1</v>
      </c>
      <c r="D736" s="6" t="s">
        <v>1522</v>
      </c>
      <c r="E736" s="7">
        <v>20</v>
      </c>
      <c r="F736" s="7" t="s">
        <v>29</v>
      </c>
      <c r="G736" s="7" t="s">
        <v>37</v>
      </c>
      <c r="H736" s="7" t="s">
        <v>45</v>
      </c>
      <c r="I736" s="7" t="str">
        <f>VLOOKUP(Table2[[#This Row],[Product]],Table4[#All],2,0)</f>
        <v>Sportswear</v>
      </c>
      <c r="J736" s="7">
        <v>2</v>
      </c>
      <c r="K736" s="7">
        <v>1090</v>
      </c>
      <c r="L736" s="7">
        <v>0.05</v>
      </c>
      <c r="M736" s="7" t="s">
        <v>47</v>
      </c>
      <c r="N736" s="8" t="s">
        <v>48</v>
      </c>
      <c r="O736" s="4" t="str">
        <f>HLOOKUP(Table2[[#This Row],[Product]],lookUp!$A$20:$K$21,2,0)</f>
        <v>Sportswear</v>
      </c>
      <c r="P736" s="8" t="str">
        <f>_xlfn.XLOOKUP(Table2[[#This Row],[Product]],Table4[Product],Table4[Category])</f>
        <v>Sportswear</v>
      </c>
      <c r="Q736" s="6" t="s">
        <v>1522</v>
      </c>
      <c r="R736" s="32" t="str">
        <f>LEFT(Table2[[#This Row],[Full Name2]], 3)</f>
        <v>Nat</v>
      </c>
      <c r="S736" s="7" t="str">
        <f>RIGHT(Table2[[#This Row],[Full Name2]],3)</f>
        <v>nes</v>
      </c>
      <c r="T736" s="7" t="str">
        <f>MID(Table2[[#This Row],[Full Name2]],3,3)</f>
        <v>tha</v>
      </c>
      <c r="U736" s="7" t="str">
        <f>CONCATENATE(Table2[[#This Row],[Full Name2]]," - ",Table2[[#This Row],[Department]])</f>
        <v>Nathan Jones - Kids</v>
      </c>
      <c r="V736" s="7" t="str">
        <f>_xlfn.TEXTJOIN(",",TRUE,Table2[[#This Row],[LEFT]],Table2[[#This Row],[MID]],Table2[[#This Row],[RIGHT]])</f>
        <v>Nat,tha,nes</v>
      </c>
      <c r="W736" s="7" t="str">
        <f>UPPER(Table2[[#This Row],[MID]])</f>
        <v>THA</v>
      </c>
      <c r="X736" s="7" t="str">
        <f>LOWER(Table2[[#This Row],[Full Name2]])</f>
        <v>nathan jones</v>
      </c>
      <c r="Y736" s="7" t="str">
        <f>PROPER(Table2[[#This Row],[LOWER]])</f>
        <v>Nathan Jones</v>
      </c>
      <c r="Z736" s="7" t="str">
        <f>TRIM(Table2[[#This Row],[City]])</f>
        <v>Hurghada</v>
      </c>
      <c r="AA736" s="8">
        <f>LEN(Table2[[#This Row],[PROPER]])</f>
        <v>12</v>
      </c>
      <c r="AB736" s="5">
        <f t="shared" ca="1" si="33"/>
        <v>45776</v>
      </c>
      <c r="AC736" s="5">
        <f t="shared" si="34"/>
        <v>45452</v>
      </c>
      <c r="AD736" s="25">
        <f t="shared" ca="1" si="35"/>
        <v>45776.278505671296</v>
      </c>
      <c r="AE736" s="26">
        <f>EOMONTH(Table2[[#This Row],[Date]],1)</f>
        <v>45504</v>
      </c>
      <c r="AF736" s="11">
        <f>DATEDIF(Table2[[#This Row],[Date]],Table2[[#This Row],[EOMONTH]], "d")</f>
        <v>52</v>
      </c>
      <c r="AH736">
        <v>9</v>
      </c>
      <c r="AI736">
        <v>6</v>
      </c>
      <c r="AJ736">
        <v>2024</v>
      </c>
    </row>
    <row r="737" spans="1:36" ht="33.75" customHeight="1" x14ac:dyDescent="0.3">
      <c r="A737" s="17" t="s">
        <v>1523</v>
      </c>
      <c r="B737" s="26">
        <v>45609</v>
      </c>
      <c r="C737" s="5" t="s">
        <v>3</v>
      </c>
      <c r="D737" s="6" t="s">
        <v>1524</v>
      </c>
      <c r="E737" s="7">
        <v>46</v>
      </c>
      <c r="F737" s="7" t="s">
        <v>43</v>
      </c>
      <c r="G737" s="7" t="s">
        <v>37</v>
      </c>
      <c r="H737" s="7" t="s">
        <v>45</v>
      </c>
      <c r="I737" s="7" t="str">
        <f>VLOOKUP(Table2[[#This Row],[Product]],Table4[#All],2,0)</f>
        <v>Sportswear</v>
      </c>
      <c r="J737" s="7">
        <v>5</v>
      </c>
      <c r="K737" s="7">
        <v>803</v>
      </c>
      <c r="L737" s="7">
        <v>0.05</v>
      </c>
      <c r="M737" s="7" t="s">
        <v>33</v>
      </c>
      <c r="N737" s="8" t="s">
        <v>34</v>
      </c>
      <c r="O737" s="4" t="str">
        <f>HLOOKUP(Table2[[#This Row],[Product]],lookUp!$A$20:$K$21,2,0)</f>
        <v>Sportswear</v>
      </c>
      <c r="P737" s="8" t="str">
        <f>_xlfn.XLOOKUP(Table2[[#This Row],[Product]],Table4[Product],Table4[Category])</f>
        <v>Sportswear</v>
      </c>
      <c r="Q737" s="6" t="s">
        <v>1524</v>
      </c>
      <c r="R737" s="32" t="str">
        <f>LEFT(Table2[[#This Row],[Full Name2]], 3)</f>
        <v>Chr</v>
      </c>
      <c r="S737" s="7" t="str">
        <f>RIGHT(Table2[[#This Row],[Full Name2]],3)</f>
        <v>ard</v>
      </c>
      <c r="T737" s="7" t="str">
        <f>MID(Table2[[#This Row],[Full Name2]],3,3)</f>
        <v>ris</v>
      </c>
      <c r="U737" s="7" t="str">
        <f>CONCATENATE(Table2[[#This Row],[Full Name2]]," - ",Table2[[#This Row],[Department]])</f>
        <v>Christopher Ward - Men</v>
      </c>
      <c r="V737" s="7" t="str">
        <f>_xlfn.TEXTJOIN(",",TRUE,Table2[[#This Row],[LEFT]],Table2[[#This Row],[MID]],Table2[[#This Row],[RIGHT]])</f>
        <v>Chr,ris,ard</v>
      </c>
      <c r="W737" s="7" t="str">
        <f>UPPER(Table2[[#This Row],[MID]])</f>
        <v>RIS</v>
      </c>
      <c r="X737" s="7" t="str">
        <f>LOWER(Table2[[#This Row],[Full Name2]])</f>
        <v>christopher ward</v>
      </c>
      <c r="Y737" s="7" t="str">
        <f>PROPER(Table2[[#This Row],[LOWER]])</f>
        <v>Christopher Ward</v>
      </c>
      <c r="Z737" s="7" t="str">
        <f>TRIM(Table2[[#This Row],[City]])</f>
        <v>Hurghada</v>
      </c>
      <c r="AA737" s="8">
        <f>LEN(Table2[[#This Row],[PROPER]])</f>
        <v>16</v>
      </c>
      <c r="AB737" s="5">
        <f t="shared" ca="1" si="33"/>
        <v>45776</v>
      </c>
      <c r="AC737" s="5">
        <f t="shared" si="34"/>
        <v>45609</v>
      </c>
      <c r="AD737" s="25">
        <f t="shared" ca="1" si="35"/>
        <v>45776.278505671296</v>
      </c>
      <c r="AE737" s="26">
        <f>EOMONTH(Table2[[#This Row],[Date]],1)</f>
        <v>45657</v>
      </c>
      <c r="AF737" s="11">
        <f>DATEDIF(Table2[[#This Row],[Date]],Table2[[#This Row],[EOMONTH]], "d")</f>
        <v>48</v>
      </c>
      <c r="AH737">
        <v>13</v>
      </c>
      <c r="AI737">
        <v>11</v>
      </c>
      <c r="AJ737">
        <v>2024</v>
      </c>
    </row>
    <row r="738" spans="1:36" ht="33.75" customHeight="1" x14ac:dyDescent="0.3">
      <c r="A738" s="17" t="s">
        <v>1525</v>
      </c>
      <c r="B738" s="26">
        <v>45438</v>
      </c>
      <c r="C738" s="5" t="s">
        <v>1</v>
      </c>
      <c r="D738" s="6" t="s">
        <v>1526</v>
      </c>
      <c r="E738" s="7">
        <v>22</v>
      </c>
      <c r="F738" s="7" t="s">
        <v>29</v>
      </c>
      <c r="G738" s="7" t="s">
        <v>81</v>
      </c>
      <c r="H738" s="7" t="s">
        <v>38</v>
      </c>
      <c r="I738" s="7" t="str">
        <f>VLOOKUP(Table2[[#This Row],[Product]],Table4[#All],2,0)</f>
        <v>Casual Wear</v>
      </c>
      <c r="J738" s="7">
        <v>5</v>
      </c>
      <c r="K738" s="7">
        <v>904</v>
      </c>
      <c r="L738" s="7">
        <v>0.15</v>
      </c>
      <c r="M738" s="7" t="s">
        <v>47</v>
      </c>
      <c r="N738" s="8" t="s">
        <v>40</v>
      </c>
      <c r="O738" s="4" t="str">
        <f>HLOOKUP(Table2[[#This Row],[Product]],lookUp!$A$20:$K$21,2,0)</f>
        <v>Casual Wear</v>
      </c>
      <c r="P738" s="8" t="str">
        <f>_xlfn.XLOOKUP(Table2[[#This Row],[Product]],Table4[Product],Table4[Category])</f>
        <v>Casual Wear</v>
      </c>
      <c r="Q738" s="6" t="s">
        <v>1526</v>
      </c>
      <c r="R738" s="32" t="str">
        <f>LEFT(Table2[[#This Row],[Full Name2]], 3)</f>
        <v>Zac</v>
      </c>
      <c r="S738" s="7" t="str">
        <f>RIGHT(Table2[[#This Row],[Full Name2]],3)</f>
        <v>dan</v>
      </c>
      <c r="T738" s="7" t="str">
        <f>MID(Table2[[#This Row],[Full Name2]],3,3)</f>
        <v>cha</v>
      </c>
      <c r="U738" s="7" t="str">
        <f>CONCATENATE(Table2[[#This Row],[Full Name2]]," - ",Table2[[#This Row],[Department]])</f>
        <v>Zachary Jordan - Women</v>
      </c>
      <c r="V738" s="7" t="str">
        <f>_xlfn.TEXTJOIN(",",TRUE,Table2[[#This Row],[LEFT]],Table2[[#This Row],[MID]],Table2[[#This Row],[RIGHT]])</f>
        <v>Zac,cha,dan</v>
      </c>
      <c r="W738" s="7" t="str">
        <f>UPPER(Table2[[#This Row],[MID]])</f>
        <v>CHA</v>
      </c>
      <c r="X738" s="7" t="str">
        <f>LOWER(Table2[[#This Row],[Full Name2]])</f>
        <v>zachary jordan</v>
      </c>
      <c r="Y738" s="7" t="str">
        <f>PROPER(Table2[[#This Row],[LOWER]])</f>
        <v>Zachary Jordan</v>
      </c>
      <c r="Z738" s="7" t="str">
        <f>TRIM(Table2[[#This Row],[City]])</f>
        <v>Asyut</v>
      </c>
      <c r="AA738" s="8">
        <f>LEN(Table2[[#This Row],[PROPER]])</f>
        <v>14</v>
      </c>
      <c r="AB738" s="5">
        <f t="shared" ca="1" si="33"/>
        <v>45776</v>
      </c>
      <c r="AC738" s="5">
        <f t="shared" si="34"/>
        <v>45438</v>
      </c>
      <c r="AD738" s="25">
        <f t="shared" ca="1" si="35"/>
        <v>45776.278505671296</v>
      </c>
      <c r="AE738" s="26">
        <f>EOMONTH(Table2[[#This Row],[Date]],1)</f>
        <v>45473</v>
      </c>
      <c r="AF738" s="11">
        <f>DATEDIF(Table2[[#This Row],[Date]],Table2[[#This Row],[EOMONTH]], "d")</f>
        <v>35</v>
      </c>
      <c r="AH738">
        <v>26</v>
      </c>
      <c r="AI738">
        <v>5</v>
      </c>
      <c r="AJ738">
        <v>2024</v>
      </c>
    </row>
    <row r="739" spans="1:36" ht="33.75" customHeight="1" x14ac:dyDescent="0.3">
      <c r="A739" s="17" t="s">
        <v>1527</v>
      </c>
      <c r="B739" s="26">
        <v>45583</v>
      </c>
      <c r="C739" s="5" t="s">
        <v>0</v>
      </c>
      <c r="D739" s="6" t="s">
        <v>1528</v>
      </c>
      <c r="E739" s="7">
        <v>53</v>
      </c>
      <c r="F739" s="7" t="s">
        <v>29</v>
      </c>
      <c r="G739" s="7" t="s">
        <v>73</v>
      </c>
      <c r="H739" s="7" t="s">
        <v>45</v>
      </c>
      <c r="I739" s="7" t="str">
        <f>VLOOKUP(Table2[[#This Row],[Product]],Table4[#All],2,0)</f>
        <v>Sportswear</v>
      </c>
      <c r="J739" s="7">
        <v>2</v>
      </c>
      <c r="K739" s="7">
        <v>893</v>
      </c>
      <c r="L739" s="7">
        <v>0</v>
      </c>
      <c r="M739" s="7" t="s">
        <v>47</v>
      </c>
      <c r="N739" s="8" t="s">
        <v>48</v>
      </c>
      <c r="O739" s="4" t="str">
        <f>HLOOKUP(Table2[[#This Row],[Product]],lookUp!$A$20:$K$21,2,0)</f>
        <v>Sportswear</v>
      </c>
      <c r="P739" s="8" t="str">
        <f>_xlfn.XLOOKUP(Table2[[#This Row],[Product]],Table4[Product],Table4[Category])</f>
        <v>Sportswear</v>
      </c>
      <c r="Q739" s="6" t="s">
        <v>1528</v>
      </c>
      <c r="R739" s="32" t="str">
        <f>LEFT(Table2[[#This Row],[Full Name2]], 3)</f>
        <v>Sus</v>
      </c>
      <c r="S739" s="7" t="str">
        <f>RIGHT(Table2[[#This Row],[Full Name2]],3)</f>
        <v>ott</v>
      </c>
      <c r="T739" s="7" t="str">
        <f>MID(Table2[[#This Row],[Full Name2]],3,3)</f>
        <v>san</v>
      </c>
      <c r="U739" s="7" t="str">
        <f>CONCATENATE(Table2[[#This Row],[Full Name2]]," - ",Table2[[#This Row],[Department]])</f>
        <v>Susan Scott - Kids</v>
      </c>
      <c r="V739" s="7" t="str">
        <f>_xlfn.TEXTJOIN(",",TRUE,Table2[[#This Row],[LEFT]],Table2[[#This Row],[MID]],Table2[[#This Row],[RIGHT]])</f>
        <v>Sus,san,ott</v>
      </c>
      <c r="W739" s="7" t="str">
        <f>UPPER(Table2[[#This Row],[MID]])</f>
        <v>SAN</v>
      </c>
      <c r="X739" s="7" t="str">
        <f>LOWER(Table2[[#This Row],[Full Name2]])</f>
        <v>susan scott</v>
      </c>
      <c r="Y739" s="7" t="str">
        <f>PROPER(Table2[[#This Row],[LOWER]])</f>
        <v>Susan Scott</v>
      </c>
      <c r="Z739" s="7" t="str">
        <f>TRIM(Table2[[#This Row],[City]])</f>
        <v>Tanta</v>
      </c>
      <c r="AA739" s="8">
        <f>LEN(Table2[[#This Row],[PROPER]])</f>
        <v>11</v>
      </c>
      <c r="AB739" s="5">
        <f t="shared" ca="1" si="33"/>
        <v>45776</v>
      </c>
      <c r="AC739" s="5">
        <f t="shared" si="34"/>
        <v>45583</v>
      </c>
      <c r="AD739" s="25">
        <f t="shared" ca="1" si="35"/>
        <v>45776.278505671296</v>
      </c>
      <c r="AE739" s="26">
        <f>EOMONTH(Table2[[#This Row],[Date]],1)</f>
        <v>45626</v>
      </c>
      <c r="AF739" s="11">
        <f>DATEDIF(Table2[[#This Row],[Date]],Table2[[#This Row],[EOMONTH]], "d")</f>
        <v>43</v>
      </c>
      <c r="AH739">
        <v>18</v>
      </c>
      <c r="AI739">
        <v>10</v>
      </c>
      <c r="AJ739">
        <v>2024</v>
      </c>
    </row>
    <row r="740" spans="1:36" ht="33.75" customHeight="1" x14ac:dyDescent="0.3">
      <c r="A740" s="17" t="s">
        <v>1529</v>
      </c>
      <c r="B740" s="26">
        <v>45682</v>
      </c>
      <c r="C740" s="5" t="s">
        <v>5</v>
      </c>
      <c r="D740" s="6" t="s">
        <v>1530</v>
      </c>
      <c r="E740" s="7">
        <v>59</v>
      </c>
      <c r="F740" s="7" t="s">
        <v>43</v>
      </c>
      <c r="G740" s="7" t="s">
        <v>106</v>
      </c>
      <c r="H740" s="7" t="s">
        <v>51</v>
      </c>
      <c r="I740" s="7" t="str">
        <f>VLOOKUP(Table2[[#This Row],[Product]],Table4[#All],2,0)</f>
        <v>Formal Wear</v>
      </c>
      <c r="J740" s="7">
        <v>4</v>
      </c>
      <c r="K740" s="7">
        <v>784</v>
      </c>
      <c r="L740" s="7">
        <v>0.05</v>
      </c>
      <c r="M740" s="7" t="s">
        <v>33</v>
      </c>
      <c r="N740" s="8" t="s">
        <v>48</v>
      </c>
      <c r="O740" s="4" t="str">
        <f>HLOOKUP(Table2[[#This Row],[Product]],lookUp!$A$20:$K$21,2,0)</f>
        <v>Formal Wear</v>
      </c>
      <c r="P740" s="8" t="str">
        <f>_xlfn.XLOOKUP(Table2[[#This Row],[Product]],Table4[Product],Table4[Category])</f>
        <v>Formal Wear</v>
      </c>
      <c r="Q740" s="6" t="s">
        <v>1530</v>
      </c>
      <c r="R740" s="32" t="str">
        <f>LEFT(Table2[[#This Row],[Full Name2]], 3)</f>
        <v>Lis</v>
      </c>
      <c r="S740" s="7" t="str">
        <f>RIGHT(Table2[[#This Row],[Full Name2]],3)</f>
        <v>uez</v>
      </c>
      <c r="T740" s="7" t="str">
        <f>MID(Table2[[#This Row],[Full Name2]],3,3)</f>
        <v xml:space="preserve">sa </v>
      </c>
      <c r="U740" s="7" t="str">
        <f>CONCATENATE(Table2[[#This Row],[Full Name2]]," - ",Table2[[#This Row],[Department]])</f>
        <v>Lisa Rodriguez - Kids</v>
      </c>
      <c r="V740" s="7" t="str">
        <f>_xlfn.TEXTJOIN(",",TRUE,Table2[[#This Row],[LEFT]],Table2[[#This Row],[MID]],Table2[[#This Row],[RIGHT]])</f>
        <v>Lis,sa ,uez</v>
      </c>
      <c r="W740" s="7" t="str">
        <f>UPPER(Table2[[#This Row],[MID]])</f>
        <v xml:space="preserve">SA </v>
      </c>
      <c r="X740" s="7" t="str">
        <f>LOWER(Table2[[#This Row],[Full Name2]])</f>
        <v>lisa rodriguez</v>
      </c>
      <c r="Y740" s="7" t="str">
        <f>PROPER(Table2[[#This Row],[LOWER]])</f>
        <v>Lisa Rodriguez</v>
      </c>
      <c r="Z740" s="7" t="str">
        <f>TRIM(Table2[[#This Row],[City]])</f>
        <v>Giza</v>
      </c>
      <c r="AA740" s="8">
        <f>LEN(Table2[[#This Row],[PROPER]])</f>
        <v>14</v>
      </c>
      <c r="AB740" s="5">
        <f t="shared" ca="1" si="33"/>
        <v>45776</v>
      </c>
      <c r="AC740" s="5">
        <f t="shared" si="34"/>
        <v>45682</v>
      </c>
      <c r="AD740" s="25">
        <f t="shared" ca="1" si="35"/>
        <v>45776.278505671296</v>
      </c>
      <c r="AE740" s="26">
        <f>EOMONTH(Table2[[#This Row],[Date]],1)</f>
        <v>45716</v>
      </c>
      <c r="AF740" s="11">
        <f>DATEDIF(Table2[[#This Row],[Date]],Table2[[#This Row],[EOMONTH]], "d")</f>
        <v>34</v>
      </c>
      <c r="AH740">
        <v>25</v>
      </c>
      <c r="AI740">
        <v>1</v>
      </c>
      <c r="AJ740">
        <v>2025</v>
      </c>
    </row>
    <row r="741" spans="1:36" ht="33.75" customHeight="1" x14ac:dyDescent="0.3">
      <c r="A741" s="17" t="s">
        <v>1531</v>
      </c>
      <c r="B741" s="26">
        <v>45432</v>
      </c>
      <c r="C741" s="5" t="s">
        <v>4</v>
      </c>
      <c r="D741" s="6" t="s">
        <v>1532</v>
      </c>
      <c r="E741" s="7">
        <v>28</v>
      </c>
      <c r="F741" s="7" t="s">
        <v>29</v>
      </c>
      <c r="G741" s="7" t="s">
        <v>103</v>
      </c>
      <c r="H741" s="7" t="s">
        <v>38</v>
      </c>
      <c r="I741" s="7" t="str">
        <f>VLOOKUP(Table2[[#This Row],[Product]],Table4[#All],2,0)</f>
        <v>Casual Wear</v>
      </c>
      <c r="J741" s="7">
        <v>5</v>
      </c>
      <c r="K741" s="7">
        <v>1022</v>
      </c>
      <c r="L741" s="7">
        <v>0.05</v>
      </c>
      <c r="M741" s="7" t="s">
        <v>47</v>
      </c>
      <c r="N741" s="8" t="s">
        <v>40</v>
      </c>
      <c r="O741" s="4" t="str">
        <f>HLOOKUP(Table2[[#This Row],[Product]],lookUp!$A$20:$K$21,2,0)</f>
        <v>Casual Wear</v>
      </c>
      <c r="P741" s="8" t="str">
        <f>_xlfn.XLOOKUP(Table2[[#This Row],[Product]],Table4[Product],Table4[Category])</f>
        <v>Casual Wear</v>
      </c>
      <c r="Q741" s="6" t="s">
        <v>1532</v>
      </c>
      <c r="R741" s="32" t="str">
        <f>LEFT(Table2[[#This Row],[Full Name2]], 3)</f>
        <v>Mel</v>
      </c>
      <c r="S741" s="7" t="str">
        <f>RIGHT(Table2[[#This Row],[Full Name2]],3)</f>
        <v>erd</v>
      </c>
      <c r="T741" s="7" t="str">
        <f>MID(Table2[[#This Row],[Full Name2]],3,3)</f>
        <v>lvi</v>
      </c>
      <c r="U741" s="7" t="str">
        <f>CONCATENATE(Table2[[#This Row],[Full Name2]]," - ",Table2[[#This Row],[Department]])</f>
        <v>Melvin Shepherd - Women</v>
      </c>
      <c r="V741" s="7" t="str">
        <f>_xlfn.TEXTJOIN(",",TRUE,Table2[[#This Row],[LEFT]],Table2[[#This Row],[MID]],Table2[[#This Row],[RIGHT]])</f>
        <v>Mel,lvi,erd</v>
      </c>
      <c r="W741" s="7" t="str">
        <f>UPPER(Table2[[#This Row],[MID]])</f>
        <v>LVI</v>
      </c>
      <c r="X741" s="7" t="str">
        <f>LOWER(Table2[[#This Row],[Full Name2]])</f>
        <v>melvin shepherd</v>
      </c>
      <c r="Y741" s="7" t="str">
        <f>PROPER(Table2[[#This Row],[LOWER]])</f>
        <v>Melvin Shepherd</v>
      </c>
      <c r="Z741" s="7" t="str">
        <f>TRIM(Table2[[#This Row],[City]])</f>
        <v>Sharm El-Sheikh</v>
      </c>
      <c r="AA741" s="8">
        <f>LEN(Table2[[#This Row],[PROPER]])</f>
        <v>15</v>
      </c>
      <c r="AB741" s="5">
        <f t="shared" ca="1" si="33"/>
        <v>45776</v>
      </c>
      <c r="AC741" s="5">
        <f t="shared" si="34"/>
        <v>45432</v>
      </c>
      <c r="AD741" s="25">
        <f t="shared" ca="1" si="35"/>
        <v>45776.278505671296</v>
      </c>
      <c r="AE741" s="26">
        <f>EOMONTH(Table2[[#This Row],[Date]],1)</f>
        <v>45473</v>
      </c>
      <c r="AF741" s="11">
        <f>DATEDIF(Table2[[#This Row],[Date]],Table2[[#This Row],[EOMONTH]], "d")</f>
        <v>41</v>
      </c>
      <c r="AH741">
        <v>20</v>
      </c>
      <c r="AI741">
        <v>5</v>
      </c>
      <c r="AJ741">
        <v>2024</v>
      </c>
    </row>
    <row r="742" spans="1:36" ht="33.75" customHeight="1" x14ac:dyDescent="0.3">
      <c r="A742" s="17" t="s">
        <v>1533</v>
      </c>
      <c r="B742" s="26">
        <v>45457</v>
      </c>
      <c r="C742" s="5" t="s">
        <v>0</v>
      </c>
      <c r="D742" s="6" t="s">
        <v>1534</v>
      </c>
      <c r="E742" s="7">
        <v>28</v>
      </c>
      <c r="F742" s="7" t="s">
        <v>29</v>
      </c>
      <c r="G742" s="7" t="s">
        <v>44</v>
      </c>
      <c r="H742" s="7" t="s">
        <v>65</v>
      </c>
      <c r="I742" s="7" t="str">
        <f>VLOOKUP(Table2[[#This Row],[Product]],Table4[#All],2,0)</f>
        <v>Sportswear</v>
      </c>
      <c r="J742" s="7">
        <v>4</v>
      </c>
      <c r="K742" s="7">
        <v>345</v>
      </c>
      <c r="L742" s="7">
        <v>0</v>
      </c>
      <c r="M742" s="7" t="s">
        <v>47</v>
      </c>
      <c r="N742" s="8" t="s">
        <v>40</v>
      </c>
      <c r="O742" s="4" t="str">
        <f>HLOOKUP(Table2[[#This Row],[Product]],lookUp!$A$20:$K$21,2,0)</f>
        <v>Sportswear</v>
      </c>
      <c r="P742" s="8" t="str">
        <f>_xlfn.XLOOKUP(Table2[[#This Row],[Product]],Table4[Product],Table4[Category])</f>
        <v>Sportswear</v>
      </c>
      <c r="Q742" s="6" t="s">
        <v>1534</v>
      </c>
      <c r="R742" s="32" t="str">
        <f>LEFT(Table2[[#This Row],[Full Name2]], 3)</f>
        <v>Val</v>
      </c>
      <c r="S742" s="7" t="str">
        <f>RIGHT(Table2[[#This Row],[Full Name2]],3)</f>
        <v>ron</v>
      </c>
      <c r="T742" s="7" t="str">
        <f>MID(Table2[[#This Row],[Full Name2]],3,3)</f>
        <v>ler</v>
      </c>
      <c r="U742" s="7" t="str">
        <f>CONCATENATE(Table2[[#This Row],[Full Name2]]," - ",Table2[[#This Row],[Department]])</f>
        <v>Valerie Cameron - Women</v>
      </c>
      <c r="V742" s="7" t="str">
        <f>_xlfn.TEXTJOIN(",",TRUE,Table2[[#This Row],[LEFT]],Table2[[#This Row],[MID]],Table2[[#This Row],[RIGHT]])</f>
        <v>Val,ler,ron</v>
      </c>
      <c r="W742" s="7" t="str">
        <f>UPPER(Table2[[#This Row],[MID]])</f>
        <v>LER</v>
      </c>
      <c r="X742" s="7" t="str">
        <f>LOWER(Table2[[#This Row],[Full Name2]])</f>
        <v>valerie cameron</v>
      </c>
      <c r="Y742" s="7" t="str">
        <f>PROPER(Table2[[#This Row],[LOWER]])</f>
        <v>Valerie Cameron</v>
      </c>
      <c r="Z742" s="7" t="str">
        <f>TRIM(Table2[[#This Row],[City]])</f>
        <v>Alexandria</v>
      </c>
      <c r="AA742" s="8">
        <f>LEN(Table2[[#This Row],[PROPER]])</f>
        <v>15</v>
      </c>
      <c r="AB742" s="5">
        <f t="shared" ca="1" si="33"/>
        <v>45776</v>
      </c>
      <c r="AC742" s="5">
        <f t="shared" si="34"/>
        <v>45457</v>
      </c>
      <c r="AD742" s="25">
        <f t="shared" ca="1" si="35"/>
        <v>45776.278505671296</v>
      </c>
      <c r="AE742" s="26">
        <f>EOMONTH(Table2[[#This Row],[Date]],1)</f>
        <v>45504</v>
      </c>
      <c r="AF742" s="11">
        <f>DATEDIF(Table2[[#This Row],[Date]],Table2[[#This Row],[EOMONTH]], "d")</f>
        <v>47</v>
      </c>
      <c r="AH742">
        <v>14</v>
      </c>
      <c r="AI742">
        <v>6</v>
      </c>
      <c r="AJ742">
        <v>2024</v>
      </c>
    </row>
    <row r="743" spans="1:36" ht="33.75" customHeight="1" x14ac:dyDescent="0.3">
      <c r="A743" s="17" t="s">
        <v>1535</v>
      </c>
      <c r="B743" s="26">
        <v>45677</v>
      </c>
      <c r="C743" s="5" t="s">
        <v>4</v>
      </c>
      <c r="D743" s="6" t="s">
        <v>1536</v>
      </c>
      <c r="E743" s="7">
        <v>55</v>
      </c>
      <c r="F743" s="7" t="s">
        <v>43</v>
      </c>
      <c r="G743" s="7" t="s">
        <v>103</v>
      </c>
      <c r="H743" s="7" t="s">
        <v>74</v>
      </c>
      <c r="I743" s="7" t="str">
        <f>VLOOKUP(Table2[[#This Row],[Product]],Table4[#All],2,0)</f>
        <v>Formal Wear</v>
      </c>
      <c r="J743" s="7">
        <v>5</v>
      </c>
      <c r="K743" s="7">
        <v>348</v>
      </c>
      <c r="L743" s="7">
        <v>0.2</v>
      </c>
      <c r="M743" s="7" t="s">
        <v>33</v>
      </c>
      <c r="N743" s="8" t="s">
        <v>48</v>
      </c>
      <c r="O743" s="4" t="str">
        <f>HLOOKUP(Table2[[#This Row],[Product]],lookUp!$A$20:$K$21,2,0)</f>
        <v>Formal Wear</v>
      </c>
      <c r="P743" s="8" t="str">
        <f>_xlfn.XLOOKUP(Table2[[#This Row],[Product]],Table4[Product],Table4[Category])</f>
        <v>Formal Wear</v>
      </c>
      <c r="Q743" s="6" t="s">
        <v>1536</v>
      </c>
      <c r="R743" s="32" t="str">
        <f>LEFT(Table2[[#This Row],[Full Name2]], 3)</f>
        <v>Mar</v>
      </c>
      <c r="S743" s="7" t="str">
        <f>RIGHT(Table2[[#This Row],[Full Name2]],3)</f>
        <v>ate</v>
      </c>
      <c r="T743" s="7" t="str">
        <f>MID(Table2[[#This Row],[Full Name2]],3,3)</f>
        <v>ria</v>
      </c>
      <c r="U743" s="7" t="str">
        <f>CONCATENATE(Table2[[#This Row],[Full Name2]]," - ",Table2[[#This Row],[Department]])</f>
        <v>Mariah Tate - Kids</v>
      </c>
      <c r="V743" s="7" t="str">
        <f>_xlfn.TEXTJOIN(",",TRUE,Table2[[#This Row],[LEFT]],Table2[[#This Row],[MID]],Table2[[#This Row],[RIGHT]])</f>
        <v>Mar,ria,ate</v>
      </c>
      <c r="W743" s="7" t="str">
        <f>UPPER(Table2[[#This Row],[MID]])</f>
        <v>RIA</v>
      </c>
      <c r="X743" s="7" t="str">
        <f>LOWER(Table2[[#This Row],[Full Name2]])</f>
        <v>mariah tate</v>
      </c>
      <c r="Y743" s="7" t="str">
        <f>PROPER(Table2[[#This Row],[LOWER]])</f>
        <v>Mariah Tate</v>
      </c>
      <c r="Z743" s="7" t="str">
        <f>TRIM(Table2[[#This Row],[City]])</f>
        <v>Sharm El-Sheikh</v>
      </c>
      <c r="AA743" s="8">
        <f>LEN(Table2[[#This Row],[PROPER]])</f>
        <v>11</v>
      </c>
      <c r="AB743" s="5">
        <f t="shared" ca="1" si="33"/>
        <v>45776</v>
      </c>
      <c r="AC743" s="5">
        <f t="shared" si="34"/>
        <v>45677</v>
      </c>
      <c r="AD743" s="25">
        <f t="shared" ca="1" si="35"/>
        <v>45776.278505671296</v>
      </c>
      <c r="AE743" s="26">
        <f>EOMONTH(Table2[[#This Row],[Date]],1)</f>
        <v>45716</v>
      </c>
      <c r="AF743" s="11">
        <f>DATEDIF(Table2[[#This Row],[Date]],Table2[[#This Row],[EOMONTH]], "d")</f>
        <v>39</v>
      </c>
      <c r="AH743">
        <v>20</v>
      </c>
      <c r="AI743">
        <v>1</v>
      </c>
      <c r="AJ743">
        <v>2025</v>
      </c>
    </row>
    <row r="744" spans="1:36" ht="33.75" customHeight="1" x14ac:dyDescent="0.3">
      <c r="A744" s="17" t="s">
        <v>1537</v>
      </c>
      <c r="B744" s="26">
        <v>45495</v>
      </c>
      <c r="C744" s="5" t="s">
        <v>4</v>
      </c>
      <c r="D744" s="6" t="s">
        <v>1538</v>
      </c>
      <c r="E744" s="7">
        <v>29</v>
      </c>
      <c r="F744" s="7" t="s">
        <v>29</v>
      </c>
      <c r="G744" s="7" t="s">
        <v>106</v>
      </c>
      <c r="H744" s="7" t="s">
        <v>100</v>
      </c>
      <c r="I744" s="7" t="str">
        <f>VLOOKUP(Table2[[#This Row],[Product]],Table4[#All],2,0)</f>
        <v>Formal Wear</v>
      </c>
      <c r="J744" s="7">
        <v>1</v>
      </c>
      <c r="K744" s="7">
        <v>355</v>
      </c>
      <c r="L744" s="7">
        <v>0</v>
      </c>
      <c r="M744" s="7" t="s">
        <v>57</v>
      </c>
      <c r="N744" s="8" t="s">
        <v>34</v>
      </c>
      <c r="O744" s="4" t="str">
        <f>HLOOKUP(Table2[[#This Row],[Product]],lookUp!$A$20:$K$21,2,0)</f>
        <v>Formal Wear</v>
      </c>
      <c r="P744" s="8" t="str">
        <f>_xlfn.XLOOKUP(Table2[[#This Row],[Product]],Table4[Product],Table4[Category])</f>
        <v>Formal Wear</v>
      </c>
      <c r="Q744" s="6" t="s">
        <v>1538</v>
      </c>
      <c r="R744" s="32" t="str">
        <f>LEFT(Table2[[#This Row],[Full Name2]], 3)</f>
        <v>Jea</v>
      </c>
      <c r="S744" s="7" t="str">
        <f>RIGHT(Table2[[#This Row],[Full Name2]],3)</f>
        <v>ung</v>
      </c>
      <c r="T744" s="7" t="str">
        <f>MID(Table2[[#This Row],[Full Name2]],3,3)</f>
        <v>ann</v>
      </c>
      <c r="U744" s="7" t="str">
        <f>CONCATENATE(Table2[[#This Row],[Full Name2]]," - ",Table2[[#This Row],[Department]])</f>
        <v>Jeanne Young - Men</v>
      </c>
      <c r="V744" s="7" t="str">
        <f>_xlfn.TEXTJOIN(",",TRUE,Table2[[#This Row],[LEFT]],Table2[[#This Row],[MID]],Table2[[#This Row],[RIGHT]])</f>
        <v>Jea,ann,ung</v>
      </c>
      <c r="W744" s="7" t="str">
        <f>UPPER(Table2[[#This Row],[MID]])</f>
        <v>ANN</v>
      </c>
      <c r="X744" s="7" t="str">
        <f>LOWER(Table2[[#This Row],[Full Name2]])</f>
        <v>jeanne young</v>
      </c>
      <c r="Y744" s="7" t="str">
        <f>PROPER(Table2[[#This Row],[LOWER]])</f>
        <v>Jeanne Young</v>
      </c>
      <c r="Z744" s="7" t="str">
        <f>TRIM(Table2[[#This Row],[City]])</f>
        <v>Giza</v>
      </c>
      <c r="AA744" s="8">
        <f>LEN(Table2[[#This Row],[PROPER]])</f>
        <v>12</v>
      </c>
      <c r="AB744" s="5">
        <f t="shared" ca="1" si="33"/>
        <v>45776</v>
      </c>
      <c r="AC744" s="5">
        <f t="shared" si="34"/>
        <v>45495</v>
      </c>
      <c r="AD744" s="25">
        <f t="shared" ca="1" si="35"/>
        <v>45776.278505671296</v>
      </c>
      <c r="AE744" s="26">
        <f>EOMONTH(Table2[[#This Row],[Date]],1)</f>
        <v>45535</v>
      </c>
      <c r="AF744" s="11">
        <f>DATEDIF(Table2[[#This Row],[Date]],Table2[[#This Row],[EOMONTH]], "d")</f>
        <v>40</v>
      </c>
      <c r="AH744">
        <v>22</v>
      </c>
      <c r="AI744">
        <v>7</v>
      </c>
      <c r="AJ744">
        <v>2024</v>
      </c>
    </row>
    <row r="745" spans="1:36" ht="33.75" customHeight="1" x14ac:dyDescent="0.3">
      <c r="A745" s="17" t="s">
        <v>1539</v>
      </c>
      <c r="B745" s="26">
        <v>45707</v>
      </c>
      <c r="C745" s="5" t="s">
        <v>3</v>
      </c>
      <c r="D745" s="6" t="s">
        <v>1540</v>
      </c>
      <c r="E745" s="7">
        <v>42</v>
      </c>
      <c r="F745" s="7" t="s">
        <v>29</v>
      </c>
      <c r="G745" s="7" t="s">
        <v>81</v>
      </c>
      <c r="H745" s="7" t="s">
        <v>45</v>
      </c>
      <c r="I745" s="7" t="str">
        <f>VLOOKUP(Table2[[#This Row],[Product]],Table4[#All],2,0)</f>
        <v>Sportswear</v>
      </c>
      <c r="J745" s="7">
        <v>1</v>
      </c>
      <c r="K745" s="7">
        <v>166</v>
      </c>
      <c r="L745" s="7">
        <v>0.1</v>
      </c>
      <c r="M745" s="7" t="s">
        <v>47</v>
      </c>
      <c r="N745" s="8" t="s">
        <v>34</v>
      </c>
      <c r="O745" s="4" t="str">
        <f>HLOOKUP(Table2[[#This Row],[Product]],lookUp!$A$20:$K$21,2,0)</f>
        <v>Sportswear</v>
      </c>
      <c r="P745" s="8" t="str">
        <f>_xlfn.XLOOKUP(Table2[[#This Row],[Product]],Table4[Product],Table4[Category])</f>
        <v>Sportswear</v>
      </c>
      <c r="Q745" s="6" t="s">
        <v>1540</v>
      </c>
      <c r="R745" s="32" t="str">
        <f>LEFT(Table2[[#This Row],[Full Name2]], 3)</f>
        <v>Aus</v>
      </c>
      <c r="S745" s="7" t="str">
        <f>RIGHT(Table2[[#This Row],[Full Name2]],3)</f>
        <v>ine</v>
      </c>
      <c r="T745" s="7" t="str">
        <f>MID(Table2[[#This Row],[Full Name2]],3,3)</f>
        <v>sti</v>
      </c>
      <c r="U745" s="7" t="str">
        <f>CONCATENATE(Table2[[#This Row],[Full Name2]]," - ",Table2[[#This Row],[Department]])</f>
        <v>Austin Kline - Men</v>
      </c>
      <c r="V745" s="7" t="str">
        <f>_xlfn.TEXTJOIN(",",TRUE,Table2[[#This Row],[LEFT]],Table2[[#This Row],[MID]],Table2[[#This Row],[RIGHT]])</f>
        <v>Aus,sti,ine</v>
      </c>
      <c r="W745" s="7" t="str">
        <f>UPPER(Table2[[#This Row],[MID]])</f>
        <v>STI</v>
      </c>
      <c r="X745" s="7" t="str">
        <f>LOWER(Table2[[#This Row],[Full Name2]])</f>
        <v>austin kline</v>
      </c>
      <c r="Y745" s="7" t="str">
        <f>PROPER(Table2[[#This Row],[LOWER]])</f>
        <v>Austin Kline</v>
      </c>
      <c r="Z745" s="7" t="str">
        <f>TRIM(Table2[[#This Row],[City]])</f>
        <v>Asyut</v>
      </c>
      <c r="AA745" s="8">
        <f>LEN(Table2[[#This Row],[PROPER]])</f>
        <v>12</v>
      </c>
      <c r="AB745" s="5">
        <f t="shared" ca="1" si="33"/>
        <v>45776</v>
      </c>
      <c r="AC745" s="5">
        <f t="shared" si="34"/>
        <v>45707</v>
      </c>
      <c r="AD745" s="25">
        <f t="shared" ca="1" si="35"/>
        <v>45776.278505671296</v>
      </c>
      <c r="AE745" s="26">
        <f>EOMONTH(Table2[[#This Row],[Date]],1)</f>
        <v>45747</v>
      </c>
      <c r="AF745" s="11">
        <f>DATEDIF(Table2[[#This Row],[Date]],Table2[[#This Row],[EOMONTH]], "d")</f>
        <v>40</v>
      </c>
      <c r="AH745">
        <v>19</v>
      </c>
      <c r="AI745">
        <v>2</v>
      </c>
      <c r="AJ745">
        <v>2025</v>
      </c>
    </row>
    <row r="746" spans="1:36" ht="33.75" customHeight="1" x14ac:dyDescent="0.3">
      <c r="A746" s="17" t="s">
        <v>1541</v>
      </c>
      <c r="B746" s="26">
        <v>45710</v>
      </c>
      <c r="C746" s="5" t="s">
        <v>5</v>
      </c>
      <c r="D746" s="6" t="s">
        <v>1542</v>
      </c>
      <c r="E746" s="7">
        <v>19</v>
      </c>
      <c r="F746" s="7" t="s">
        <v>29</v>
      </c>
      <c r="G746" s="7" t="s">
        <v>81</v>
      </c>
      <c r="H746" s="7" t="s">
        <v>38</v>
      </c>
      <c r="I746" s="7" t="str">
        <f>VLOOKUP(Table2[[#This Row],[Product]],Table4[#All],2,0)</f>
        <v>Casual Wear</v>
      </c>
      <c r="J746" s="7">
        <v>4</v>
      </c>
      <c r="K746" s="7">
        <v>430</v>
      </c>
      <c r="L746" s="7">
        <v>0.05</v>
      </c>
      <c r="M746" s="7" t="s">
        <v>47</v>
      </c>
      <c r="N746" s="8" t="s">
        <v>40</v>
      </c>
      <c r="O746" s="4" t="str">
        <f>HLOOKUP(Table2[[#This Row],[Product]],lookUp!$A$20:$K$21,2,0)</f>
        <v>Casual Wear</v>
      </c>
      <c r="P746" s="8" t="str">
        <f>_xlfn.XLOOKUP(Table2[[#This Row],[Product]],Table4[Product],Table4[Category])</f>
        <v>Casual Wear</v>
      </c>
      <c r="Q746" s="6" t="s">
        <v>1542</v>
      </c>
      <c r="R746" s="32" t="str">
        <f>LEFT(Table2[[#This Row],[Full Name2]], 3)</f>
        <v>Jam</v>
      </c>
      <c r="S746" s="7" t="str">
        <f>RIGHT(Table2[[#This Row],[Full Name2]],3)</f>
        <v>llo</v>
      </c>
      <c r="T746" s="7" t="str">
        <f>MID(Table2[[#This Row],[Full Name2]],3,3)</f>
        <v>mie</v>
      </c>
      <c r="U746" s="7" t="str">
        <f>CONCATENATE(Table2[[#This Row],[Full Name2]]," - ",Table2[[#This Row],[Department]])</f>
        <v>Jamie Murillo - Women</v>
      </c>
      <c r="V746" s="7" t="str">
        <f>_xlfn.TEXTJOIN(",",TRUE,Table2[[#This Row],[LEFT]],Table2[[#This Row],[MID]],Table2[[#This Row],[RIGHT]])</f>
        <v>Jam,mie,llo</v>
      </c>
      <c r="W746" s="7" t="str">
        <f>UPPER(Table2[[#This Row],[MID]])</f>
        <v>MIE</v>
      </c>
      <c r="X746" s="7" t="str">
        <f>LOWER(Table2[[#This Row],[Full Name2]])</f>
        <v>jamie murillo</v>
      </c>
      <c r="Y746" s="7" t="str">
        <f>PROPER(Table2[[#This Row],[LOWER]])</f>
        <v>Jamie Murillo</v>
      </c>
      <c r="Z746" s="7" t="str">
        <f>TRIM(Table2[[#This Row],[City]])</f>
        <v>Asyut</v>
      </c>
      <c r="AA746" s="8">
        <f>LEN(Table2[[#This Row],[PROPER]])</f>
        <v>13</v>
      </c>
      <c r="AB746" s="5">
        <f t="shared" ca="1" si="33"/>
        <v>45776</v>
      </c>
      <c r="AC746" s="5">
        <f t="shared" si="34"/>
        <v>45710</v>
      </c>
      <c r="AD746" s="25">
        <f t="shared" ca="1" si="35"/>
        <v>45776.278505671296</v>
      </c>
      <c r="AE746" s="26">
        <f>EOMONTH(Table2[[#This Row],[Date]],1)</f>
        <v>45747</v>
      </c>
      <c r="AF746" s="11">
        <f>DATEDIF(Table2[[#This Row],[Date]],Table2[[#This Row],[EOMONTH]], "d")</f>
        <v>37</v>
      </c>
      <c r="AH746">
        <v>22</v>
      </c>
      <c r="AI746">
        <v>2</v>
      </c>
      <c r="AJ746">
        <v>2025</v>
      </c>
    </row>
    <row r="747" spans="1:36" ht="33.75" customHeight="1" x14ac:dyDescent="0.3">
      <c r="A747" s="17" t="s">
        <v>1543</v>
      </c>
      <c r="B747" s="26">
        <v>45364</v>
      </c>
      <c r="C747" s="5" t="s">
        <v>3</v>
      </c>
      <c r="D747" s="6" t="s">
        <v>1544</v>
      </c>
      <c r="E747" s="7">
        <v>44</v>
      </c>
      <c r="F747" s="7" t="s">
        <v>29</v>
      </c>
      <c r="G747" s="7" t="s">
        <v>81</v>
      </c>
      <c r="H747" s="7" t="s">
        <v>61</v>
      </c>
      <c r="I747" s="7" t="str">
        <f>VLOOKUP(Table2[[#This Row],[Product]],Table4[#All],2,0)</f>
        <v>Casual Wear</v>
      </c>
      <c r="J747" s="7">
        <v>5</v>
      </c>
      <c r="K747" s="7">
        <v>948</v>
      </c>
      <c r="L747" s="7">
        <v>0</v>
      </c>
      <c r="M747" s="7" t="s">
        <v>47</v>
      </c>
      <c r="N747" s="8" t="s">
        <v>40</v>
      </c>
      <c r="O747" s="4" t="str">
        <f>HLOOKUP(Table2[[#This Row],[Product]],lookUp!$A$20:$K$21,2,0)</f>
        <v>Casual Wear</v>
      </c>
      <c r="P747" s="8" t="str">
        <f>_xlfn.XLOOKUP(Table2[[#This Row],[Product]],Table4[Product],Table4[Category])</f>
        <v>Casual Wear</v>
      </c>
      <c r="Q747" s="6" t="s">
        <v>1544</v>
      </c>
      <c r="R747" s="32" t="str">
        <f>LEFT(Table2[[#This Row],[Full Name2]], 3)</f>
        <v>Mic</v>
      </c>
      <c r="S747" s="7" t="str">
        <f>RIGHT(Table2[[#This Row],[Full Name2]],3)</f>
        <v>ton</v>
      </c>
      <c r="T747" s="7" t="str">
        <f>MID(Table2[[#This Row],[Full Name2]],3,3)</f>
        <v>che</v>
      </c>
      <c r="U747" s="7" t="str">
        <f>CONCATENATE(Table2[[#This Row],[Full Name2]]," - ",Table2[[#This Row],[Department]])</f>
        <v>Michelle Newton - Women</v>
      </c>
      <c r="V747" s="7" t="str">
        <f>_xlfn.TEXTJOIN(",",TRUE,Table2[[#This Row],[LEFT]],Table2[[#This Row],[MID]],Table2[[#This Row],[RIGHT]])</f>
        <v>Mic,che,ton</v>
      </c>
      <c r="W747" s="7" t="str">
        <f>UPPER(Table2[[#This Row],[MID]])</f>
        <v>CHE</v>
      </c>
      <c r="X747" s="7" t="str">
        <f>LOWER(Table2[[#This Row],[Full Name2]])</f>
        <v>michelle newton</v>
      </c>
      <c r="Y747" s="7" t="str">
        <f>PROPER(Table2[[#This Row],[LOWER]])</f>
        <v>Michelle Newton</v>
      </c>
      <c r="Z747" s="7" t="str">
        <f>TRIM(Table2[[#This Row],[City]])</f>
        <v>Asyut</v>
      </c>
      <c r="AA747" s="8">
        <f>LEN(Table2[[#This Row],[PROPER]])</f>
        <v>15</v>
      </c>
      <c r="AB747" s="5">
        <f t="shared" ca="1" si="33"/>
        <v>45776</v>
      </c>
      <c r="AC747" s="5">
        <f t="shared" si="34"/>
        <v>45364</v>
      </c>
      <c r="AD747" s="25">
        <f t="shared" ca="1" si="35"/>
        <v>45776.278505671296</v>
      </c>
      <c r="AE747" s="26">
        <f>EOMONTH(Table2[[#This Row],[Date]],1)</f>
        <v>45412</v>
      </c>
      <c r="AF747" s="11">
        <f>DATEDIF(Table2[[#This Row],[Date]],Table2[[#This Row],[EOMONTH]], "d")</f>
        <v>48</v>
      </c>
      <c r="AH747">
        <v>13</v>
      </c>
      <c r="AI747">
        <v>3</v>
      </c>
      <c r="AJ747">
        <v>2024</v>
      </c>
    </row>
    <row r="748" spans="1:36" ht="33.75" customHeight="1" x14ac:dyDescent="0.3">
      <c r="A748" s="17" t="s">
        <v>1545</v>
      </c>
      <c r="B748" s="26">
        <v>45440</v>
      </c>
      <c r="C748" s="5" t="s">
        <v>2</v>
      </c>
      <c r="D748" s="6" t="s">
        <v>1546</v>
      </c>
      <c r="E748" s="7">
        <v>22</v>
      </c>
      <c r="F748" s="7" t="s">
        <v>43</v>
      </c>
      <c r="G748" s="7" t="s">
        <v>70</v>
      </c>
      <c r="H748" s="7" t="s">
        <v>65</v>
      </c>
      <c r="I748" s="7" t="str">
        <f>VLOOKUP(Table2[[#This Row],[Product]],Table4[#All],2,0)</f>
        <v>Sportswear</v>
      </c>
      <c r="J748" s="7">
        <v>4</v>
      </c>
      <c r="K748" s="7">
        <v>389</v>
      </c>
      <c r="L748" s="7">
        <v>0.1</v>
      </c>
      <c r="M748" s="7" t="s">
        <v>47</v>
      </c>
      <c r="N748" s="8" t="s">
        <v>34</v>
      </c>
      <c r="O748" s="4" t="str">
        <f>HLOOKUP(Table2[[#This Row],[Product]],lookUp!$A$20:$K$21,2,0)</f>
        <v>Sportswear</v>
      </c>
      <c r="P748" s="8" t="str">
        <f>_xlfn.XLOOKUP(Table2[[#This Row],[Product]],Table4[Product],Table4[Category])</f>
        <v>Sportswear</v>
      </c>
      <c r="Q748" s="6" t="s">
        <v>1546</v>
      </c>
      <c r="R748" s="32" t="str">
        <f>LEFT(Table2[[#This Row],[Full Name2]], 3)</f>
        <v>Mar</v>
      </c>
      <c r="S748" s="7" t="str">
        <f>RIGHT(Table2[[#This Row],[Full Name2]],3)</f>
        <v>ant</v>
      </c>
      <c r="T748" s="7" t="str">
        <f>MID(Table2[[#This Row],[Full Name2]],3,3)</f>
        <v>ria</v>
      </c>
      <c r="U748" s="7" t="str">
        <f>CONCATENATE(Table2[[#This Row],[Full Name2]]," - ",Table2[[#This Row],[Department]])</f>
        <v>Maria Grant - Men</v>
      </c>
      <c r="V748" s="7" t="str">
        <f>_xlfn.TEXTJOIN(",",TRUE,Table2[[#This Row],[LEFT]],Table2[[#This Row],[MID]],Table2[[#This Row],[RIGHT]])</f>
        <v>Mar,ria,ant</v>
      </c>
      <c r="W748" s="7" t="str">
        <f>UPPER(Table2[[#This Row],[MID]])</f>
        <v>RIA</v>
      </c>
      <c r="X748" s="7" t="str">
        <f>LOWER(Table2[[#This Row],[Full Name2]])</f>
        <v>maria grant</v>
      </c>
      <c r="Y748" s="7" t="str">
        <f>PROPER(Table2[[#This Row],[LOWER]])</f>
        <v>Maria Grant</v>
      </c>
      <c r="Z748" s="7" t="str">
        <f>TRIM(Table2[[#This Row],[City]])</f>
        <v>Luxor</v>
      </c>
      <c r="AA748" s="8">
        <f>LEN(Table2[[#This Row],[PROPER]])</f>
        <v>11</v>
      </c>
      <c r="AB748" s="5">
        <f t="shared" ca="1" si="33"/>
        <v>45776</v>
      </c>
      <c r="AC748" s="5">
        <f t="shared" si="34"/>
        <v>45440</v>
      </c>
      <c r="AD748" s="25">
        <f t="shared" ca="1" si="35"/>
        <v>45776.278505671296</v>
      </c>
      <c r="AE748" s="26">
        <f>EOMONTH(Table2[[#This Row],[Date]],1)</f>
        <v>45473</v>
      </c>
      <c r="AF748" s="11">
        <f>DATEDIF(Table2[[#This Row],[Date]],Table2[[#This Row],[EOMONTH]], "d")</f>
        <v>33</v>
      </c>
      <c r="AH748">
        <v>28</v>
      </c>
      <c r="AI748">
        <v>5</v>
      </c>
      <c r="AJ748">
        <v>2024</v>
      </c>
    </row>
    <row r="749" spans="1:36" ht="33.75" customHeight="1" x14ac:dyDescent="0.3">
      <c r="A749" s="17" t="s">
        <v>1547</v>
      </c>
      <c r="B749" s="26">
        <v>45621</v>
      </c>
      <c r="C749" s="5" t="s">
        <v>4</v>
      </c>
      <c r="D749" s="6" t="s">
        <v>1548</v>
      </c>
      <c r="E749" s="7">
        <v>50</v>
      </c>
      <c r="F749" s="7" t="s">
        <v>43</v>
      </c>
      <c r="G749" s="7" t="s">
        <v>73</v>
      </c>
      <c r="H749" s="7" t="s">
        <v>31</v>
      </c>
      <c r="I749" s="7" t="str">
        <f>VLOOKUP(Table2[[#This Row],[Product]],Table4[#All],2,0)</f>
        <v>Winter Wear</v>
      </c>
      <c r="J749" s="7">
        <v>1</v>
      </c>
      <c r="K749" s="7">
        <v>172</v>
      </c>
      <c r="L749" s="7">
        <v>0.1</v>
      </c>
      <c r="M749" s="7" t="s">
        <v>33</v>
      </c>
      <c r="N749" s="8" t="s">
        <v>40</v>
      </c>
      <c r="O749" s="4" t="str">
        <f>HLOOKUP(Table2[[#This Row],[Product]],lookUp!$A$20:$K$21,2,0)</f>
        <v>Winter Wear</v>
      </c>
      <c r="P749" s="8" t="str">
        <f>_xlfn.XLOOKUP(Table2[[#This Row],[Product]],Table4[Product],Table4[Category])</f>
        <v>Winter Wear</v>
      </c>
      <c r="Q749" s="6" t="s">
        <v>1548</v>
      </c>
      <c r="R749" s="32" t="str">
        <f>LEFT(Table2[[#This Row],[Full Name2]], 3)</f>
        <v>Ken</v>
      </c>
      <c r="S749" s="7" t="str">
        <f>RIGHT(Table2[[#This Row],[Full Name2]],3)</f>
        <v>Key</v>
      </c>
      <c r="T749" s="7" t="str">
        <f>MID(Table2[[#This Row],[Full Name2]],3,3)</f>
        <v>ndr</v>
      </c>
      <c r="U749" s="7" t="str">
        <f>CONCATENATE(Table2[[#This Row],[Full Name2]]," - ",Table2[[#This Row],[Department]])</f>
        <v>Kendra Key - Women</v>
      </c>
      <c r="V749" s="7" t="str">
        <f>_xlfn.TEXTJOIN(",",TRUE,Table2[[#This Row],[LEFT]],Table2[[#This Row],[MID]],Table2[[#This Row],[RIGHT]])</f>
        <v>Ken,ndr,Key</v>
      </c>
      <c r="W749" s="7" t="str">
        <f>UPPER(Table2[[#This Row],[MID]])</f>
        <v>NDR</v>
      </c>
      <c r="X749" s="7" t="str">
        <f>LOWER(Table2[[#This Row],[Full Name2]])</f>
        <v>kendra key</v>
      </c>
      <c r="Y749" s="7" t="str">
        <f>PROPER(Table2[[#This Row],[LOWER]])</f>
        <v>Kendra Key</v>
      </c>
      <c r="Z749" s="7" t="str">
        <f>TRIM(Table2[[#This Row],[City]])</f>
        <v>Tanta</v>
      </c>
      <c r="AA749" s="8">
        <f>LEN(Table2[[#This Row],[PROPER]])</f>
        <v>10</v>
      </c>
      <c r="AB749" s="5">
        <f t="shared" ca="1" si="33"/>
        <v>45776</v>
      </c>
      <c r="AC749" s="5">
        <f t="shared" si="34"/>
        <v>45621</v>
      </c>
      <c r="AD749" s="25">
        <f t="shared" ca="1" si="35"/>
        <v>45776.278505671296</v>
      </c>
      <c r="AE749" s="26">
        <f>EOMONTH(Table2[[#This Row],[Date]],1)</f>
        <v>45657</v>
      </c>
      <c r="AF749" s="11">
        <f>DATEDIF(Table2[[#This Row],[Date]],Table2[[#This Row],[EOMONTH]], "d")</f>
        <v>36</v>
      </c>
      <c r="AH749">
        <v>25</v>
      </c>
      <c r="AI749">
        <v>11</v>
      </c>
      <c r="AJ749">
        <v>2024</v>
      </c>
    </row>
    <row r="750" spans="1:36" ht="33.75" customHeight="1" x14ac:dyDescent="0.3">
      <c r="A750" s="17" t="s">
        <v>1549</v>
      </c>
      <c r="B750" s="26">
        <v>45488</v>
      </c>
      <c r="C750" s="5" t="s">
        <v>4</v>
      </c>
      <c r="D750" s="6" t="s">
        <v>1550</v>
      </c>
      <c r="E750" s="7">
        <v>57</v>
      </c>
      <c r="F750" s="7" t="s">
        <v>29</v>
      </c>
      <c r="G750" s="7" t="s">
        <v>37</v>
      </c>
      <c r="H750" s="7" t="s">
        <v>74</v>
      </c>
      <c r="I750" s="7" t="str">
        <f>VLOOKUP(Table2[[#This Row],[Product]],Table4[#All],2,0)</f>
        <v>Formal Wear</v>
      </c>
      <c r="J750" s="7">
        <v>4</v>
      </c>
      <c r="K750" s="7">
        <v>655</v>
      </c>
      <c r="L750" s="7">
        <v>0</v>
      </c>
      <c r="M750" s="7" t="s">
        <v>47</v>
      </c>
      <c r="N750" s="8" t="s">
        <v>40</v>
      </c>
      <c r="O750" s="4" t="str">
        <f>HLOOKUP(Table2[[#This Row],[Product]],lookUp!$A$20:$K$21,2,0)</f>
        <v>Formal Wear</v>
      </c>
      <c r="P750" s="8" t="str">
        <f>_xlfn.XLOOKUP(Table2[[#This Row],[Product]],Table4[Product],Table4[Category])</f>
        <v>Formal Wear</v>
      </c>
      <c r="Q750" s="6" t="s">
        <v>1550</v>
      </c>
      <c r="R750" s="32" t="str">
        <f>LEFT(Table2[[#This Row],[Full Name2]], 3)</f>
        <v>Jen</v>
      </c>
      <c r="S750" s="7" t="str">
        <f>RIGHT(Table2[[#This Row],[Full Name2]],3)</f>
        <v>els</v>
      </c>
      <c r="T750" s="7" t="str">
        <f>MID(Table2[[#This Row],[Full Name2]],3,3)</f>
        <v>nni</v>
      </c>
      <c r="U750" s="7" t="str">
        <f>CONCATENATE(Table2[[#This Row],[Full Name2]]," - ",Table2[[#This Row],[Department]])</f>
        <v>Jennifer Daniels - Women</v>
      </c>
      <c r="V750" s="7" t="str">
        <f>_xlfn.TEXTJOIN(",",TRUE,Table2[[#This Row],[LEFT]],Table2[[#This Row],[MID]],Table2[[#This Row],[RIGHT]])</f>
        <v>Jen,nni,els</v>
      </c>
      <c r="W750" s="7" t="str">
        <f>UPPER(Table2[[#This Row],[MID]])</f>
        <v>NNI</v>
      </c>
      <c r="X750" s="7" t="str">
        <f>LOWER(Table2[[#This Row],[Full Name2]])</f>
        <v>jennifer daniels</v>
      </c>
      <c r="Y750" s="7" t="str">
        <f>PROPER(Table2[[#This Row],[LOWER]])</f>
        <v>Jennifer Daniels</v>
      </c>
      <c r="Z750" s="7" t="str">
        <f>TRIM(Table2[[#This Row],[City]])</f>
        <v>Hurghada</v>
      </c>
      <c r="AA750" s="8">
        <f>LEN(Table2[[#This Row],[PROPER]])</f>
        <v>16</v>
      </c>
      <c r="AB750" s="5">
        <f t="shared" ca="1" si="33"/>
        <v>45776</v>
      </c>
      <c r="AC750" s="5">
        <f t="shared" si="34"/>
        <v>45488</v>
      </c>
      <c r="AD750" s="25">
        <f t="shared" ca="1" si="35"/>
        <v>45776.278505671296</v>
      </c>
      <c r="AE750" s="26">
        <f>EOMONTH(Table2[[#This Row],[Date]],1)</f>
        <v>45535</v>
      </c>
      <c r="AF750" s="11">
        <f>DATEDIF(Table2[[#This Row],[Date]],Table2[[#This Row],[EOMONTH]], "d")</f>
        <v>47</v>
      </c>
      <c r="AH750">
        <v>15</v>
      </c>
      <c r="AI750">
        <v>7</v>
      </c>
      <c r="AJ750">
        <v>2024</v>
      </c>
    </row>
    <row r="751" spans="1:36" ht="33.75" customHeight="1" x14ac:dyDescent="0.3">
      <c r="A751" s="17" t="s">
        <v>1551</v>
      </c>
      <c r="B751" s="26">
        <v>45497</v>
      </c>
      <c r="C751" s="5" t="s">
        <v>3</v>
      </c>
      <c r="D751" s="6" t="s">
        <v>1552</v>
      </c>
      <c r="E751" s="7">
        <v>37</v>
      </c>
      <c r="F751" s="7" t="s">
        <v>29</v>
      </c>
      <c r="G751" s="7" t="s">
        <v>103</v>
      </c>
      <c r="H751" s="7" t="s">
        <v>74</v>
      </c>
      <c r="I751" s="7" t="str">
        <f>VLOOKUP(Table2[[#This Row],[Product]],Table4[#All],2,0)</f>
        <v>Formal Wear</v>
      </c>
      <c r="J751" s="7">
        <v>4</v>
      </c>
      <c r="K751" s="7">
        <v>675</v>
      </c>
      <c r="L751" s="7">
        <v>0.15</v>
      </c>
      <c r="M751" s="7" t="s">
        <v>33</v>
      </c>
      <c r="N751" s="8" t="s">
        <v>40</v>
      </c>
      <c r="O751" s="4" t="str">
        <f>HLOOKUP(Table2[[#This Row],[Product]],lookUp!$A$20:$K$21,2,0)</f>
        <v>Formal Wear</v>
      </c>
      <c r="P751" s="8" t="str">
        <f>_xlfn.XLOOKUP(Table2[[#This Row],[Product]],Table4[Product],Table4[Category])</f>
        <v>Formal Wear</v>
      </c>
      <c r="Q751" s="6" t="s">
        <v>1552</v>
      </c>
      <c r="R751" s="32" t="str">
        <f>LEFT(Table2[[#This Row],[Full Name2]], 3)</f>
        <v>Mr.</v>
      </c>
      <c r="S751" s="7" t="str">
        <f>RIGHT(Table2[[#This Row],[Full Name2]],3)</f>
        <v>iel</v>
      </c>
      <c r="T751" s="7" t="str">
        <f>MID(Table2[[#This Row],[Full Name2]],3,3)</f>
        <v>. G</v>
      </c>
      <c r="U751" s="7" t="str">
        <f>CONCATENATE(Table2[[#This Row],[Full Name2]]," - ",Table2[[#This Row],[Department]])</f>
        <v>Mr. Gabriel - Women</v>
      </c>
      <c r="V751" s="7" t="str">
        <f>_xlfn.TEXTJOIN(",",TRUE,Table2[[#This Row],[LEFT]],Table2[[#This Row],[MID]],Table2[[#This Row],[RIGHT]])</f>
        <v>Mr.,. G,iel</v>
      </c>
      <c r="W751" s="7" t="str">
        <f>UPPER(Table2[[#This Row],[MID]])</f>
        <v>. G</v>
      </c>
      <c r="X751" s="7" t="str">
        <f>LOWER(Table2[[#This Row],[Full Name2]])</f>
        <v>mr. gabriel</v>
      </c>
      <c r="Y751" s="7" t="str">
        <f>PROPER(Table2[[#This Row],[LOWER]])</f>
        <v>Mr. Gabriel</v>
      </c>
      <c r="Z751" s="7" t="str">
        <f>TRIM(Table2[[#This Row],[City]])</f>
        <v>Sharm El-Sheikh</v>
      </c>
      <c r="AA751" s="8">
        <f>LEN(Table2[[#This Row],[PROPER]])</f>
        <v>11</v>
      </c>
      <c r="AB751" s="5">
        <f t="shared" ca="1" si="33"/>
        <v>45776</v>
      </c>
      <c r="AC751" s="5">
        <f t="shared" si="34"/>
        <v>45497</v>
      </c>
      <c r="AD751" s="25">
        <f t="shared" ca="1" si="35"/>
        <v>45776.278505671296</v>
      </c>
      <c r="AE751" s="26">
        <f>EOMONTH(Table2[[#This Row],[Date]],1)</f>
        <v>45535</v>
      </c>
      <c r="AF751" s="11">
        <f>DATEDIF(Table2[[#This Row],[Date]],Table2[[#This Row],[EOMONTH]], "d")</f>
        <v>38</v>
      </c>
      <c r="AH751">
        <v>24</v>
      </c>
      <c r="AI751">
        <v>7</v>
      </c>
      <c r="AJ751">
        <v>2024</v>
      </c>
    </row>
    <row r="752" spans="1:36" ht="33.75" customHeight="1" x14ac:dyDescent="0.3">
      <c r="A752" s="17" t="s">
        <v>1553</v>
      </c>
      <c r="B752" s="26">
        <v>45716</v>
      </c>
      <c r="C752" s="5" t="s">
        <v>0</v>
      </c>
      <c r="D752" s="6" t="s">
        <v>1554</v>
      </c>
      <c r="E752" s="7">
        <v>38</v>
      </c>
      <c r="F752" s="7" t="s">
        <v>43</v>
      </c>
      <c r="G752" s="7" t="s">
        <v>37</v>
      </c>
      <c r="H752" s="7" t="s">
        <v>61</v>
      </c>
      <c r="I752" s="7" t="str">
        <f>VLOOKUP(Table2[[#This Row],[Product]],Table4[#All],2,0)</f>
        <v>Casual Wear</v>
      </c>
      <c r="J752" s="7">
        <v>1</v>
      </c>
      <c r="K752" s="7">
        <v>575</v>
      </c>
      <c r="L752" s="7">
        <v>0.1</v>
      </c>
      <c r="M752" s="7" t="s">
        <v>47</v>
      </c>
      <c r="N752" s="8" t="s">
        <v>34</v>
      </c>
      <c r="O752" s="4" t="str">
        <f>HLOOKUP(Table2[[#This Row],[Product]],lookUp!$A$20:$K$21,2,0)</f>
        <v>Casual Wear</v>
      </c>
      <c r="P752" s="8" t="str">
        <f>_xlfn.XLOOKUP(Table2[[#This Row],[Product]],Table4[Product],Table4[Category])</f>
        <v>Casual Wear</v>
      </c>
      <c r="Q752" s="6" t="s">
        <v>1554</v>
      </c>
      <c r="R752" s="32" t="str">
        <f>LEFT(Table2[[#This Row],[Full Name2]], 3)</f>
        <v>Jas</v>
      </c>
      <c r="S752" s="7" t="str">
        <f>RIGHT(Table2[[#This Row],[Full Name2]],3)</f>
        <v>ers</v>
      </c>
      <c r="T752" s="7" t="str">
        <f>MID(Table2[[#This Row],[Full Name2]],3,3)</f>
        <v>smi</v>
      </c>
      <c r="U752" s="7" t="str">
        <f>CONCATENATE(Table2[[#This Row],[Full Name2]]," - ",Table2[[#This Row],[Department]])</f>
        <v>Jasmine Winters - Men</v>
      </c>
      <c r="V752" s="7" t="str">
        <f>_xlfn.TEXTJOIN(",",TRUE,Table2[[#This Row],[LEFT]],Table2[[#This Row],[MID]],Table2[[#This Row],[RIGHT]])</f>
        <v>Jas,smi,ers</v>
      </c>
      <c r="W752" s="7" t="str">
        <f>UPPER(Table2[[#This Row],[MID]])</f>
        <v>SMI</v>
      </c>
      <c r="X752" s="7" t="str">
        <f>LOWER(Table2[[#This Row],[Full Name2]])</f>
        <v>jasmine winters</v>
      </c>
      <c r="Y752" s="7" t="str">
        <f>PROPER(Table2[[#This Row],[LOWER]])</f>
        <v>Jasmine Winters</v>
      </c>
      <c r="Z752" s="7" t="str">
        <f>TRIM(Table2[[#This Row],[City]])</f>
        <v>Hurghada</v>
      </c>
      <c r="AA752" s="8">
        <f>LEN(Table2[[#This Row],[PROPER]])</f>
        <v>15</v>
      </c>
      <c r="AB752" s="5">
        <f t="shared" ca="1" si="33"/>
        <v>45776</v>
      </c>
      <c r="AC752" s="5">
        <f t="shared" si="34"/>
        <v>45716</v>
      </c>
      <c r="AD752" s="25">
        <f t="shared" ca="1" si="35"/>
        <v>45776.278505671296</v>
      </c>
      <c r="AE752" s="26">
        <f>EOMONTH(Table2[[#This Row],[Date]],1)</f>
        <v>45747</v>
      </c>
      <c r="AF752" s="11">
        <f>DATEDIF(Table2[[#This Row],[Date]],Table2[[#This Row],[EOMONTH]], "d")</f>
        <v>31</v>
      </c>
      <c r="AH752">
        <v>28</v>
      </c>
      <c r="AI752">
        <v>2</v>
      </c>
      <c r="AJ752">
        <v>2025</v>
      </c>
    </row>
    <row r="753" spans="1:36" ht="33.75" customHeight="1" x14ac:dyDescent="0.3">
      <c r="A753" s="17" t="s">
        <v>1555</v>
      </c>
      <c r="B753" s="26">
        <v>45564</v>
      </c>
      <c r="C753" s="5" t="s">
        <v>1</v>
      </c>
      <c r="D753" s="6" t="s">
        <v>1556</v>
      </c>
      <c r="E753" s="7">
        <v>35</v>
      </c>
      <c r="F753" s="7" t="s">
        <v>29</v>
      </c>
      <c r="G753" s="7" t="s">
        <v>103</v>
      </c>
      <c r="H753" s="7" t="s">
        <v>55</v>
      </c>
      <c r="I753" s="7" t="str">
        <f>VLOOKUP(Table2[[#This Row],[Product]],Table4[#All],2,0)</f>
        <v>Summer Wear</v>
      </c>
      <c r="J753" s="7">
        <v>4</v>
      </c>
      <c r="K753" s="7">
        <v>1130</v>
      </c>
      <c r="L753" s="7">
        <v>0.2</v>
      </c>
      <c r="M753" s="7" t="s">
        <v>57</v>
      </c>
      <c r="N753" s="8" t="s">
        <v>34</v>
      </c>
      <c r="O753" s="4" t="str">
        <f>HLOOKUP(Table2[[#This Row],[Product]],lookUp!$A$20:$K$21,2,0)</f>
        <v>Summer Wear</v>
      </c>
      <c r="P753" s="8" t="str">
        <f>_xlfn.XLOOKUP(Table2[[#This Row],[Product]],Table4[Product],Table4[Category])</f>
        <v>Summer Wear</v>
      </c>
      <c r="Q753" s="6" t="s">
        <v>1556</v>
      </c>
      <c r="R753" s="32" t="str">
        <f>LEFT(Table2[[#This Row],[Full Name2]], 3)</f>
        <v>Eli</v>
      </c>
      <c r="S753" s="7" t="str">
        <f>RIGHT(Table2[[#This Row],[Full Name2]],3)</f>
        <v>lor</v>
      </c>
      <c r="T753" s="7" t="str">
        <f>MID(Table2[[#This Row],[Full Name2]],3,3)</f>
        <v>iza</v>
      </c>
      <c r="U753" s="7" t="str">
        <f>CONCATENATE(Table2[[#This Row],[Full Name2]]," - ",Table2[[#This Row],[Department]])</f>
        <v>Elizabeth Taylor - Men</v>
      </c>
      <c r="V753" s="7" t="str">
        <f>_xlfn.TEXTJOIN(",",TRUE,Table2[[#This Row],[LEFT]],Table2[[#This Row],[MID]],Table2[[#This Row],[RIGHT]])</f>
        <v>Eli,iza,lor</v>
      </c>
      <c r="W753" s="7" t="str">
        <f>UPPER(Table2[[#This Row],[MID]])</f>
        <v>IZA</v>
      </c>
      <c r="X753" s="7" t="str">
        <f>LOWER(Table2[[#This Row],[Full Name2]])</f>
        <v>elizabeth taylor</v>
      </c>
      <c r="Y753" s="7" t="str">
        <f>PROPER(Table2[[#This Row],[LOWER]])</f>
        <v>Elizabeth Taylor</v>
      </c>
      <c r="Z753" s="7" t="str">
        <f>TRIM(Table2[[#This Row],[City]])</f>
        <v>Sharm El-Sheikh</v>
      </c>
      <c r="AA753" s="8">
        <f>LEN(Table2[[#This Row],[PROPER]])</f>
        <v>16</v>
      </c>
      <c r="AB753" s="5">
        <f t="shared" ca="1" si="33"/>
        <v>45776</v>
      </c>
      <c r="AC753" s="5">
        <f t="shared" si="34"/>
        <v>45564</v>
      </c>
      <c r="AD753" s="25">
        <f t="shared" ca="1" si="35"/>
        <v>45776.278505671296</v>
      </c>
      <c r="AE753" s="26">
        <f>EOMONTH(Table2[[#This Row],[Date]],1)</f>
        <v>45596</v>
      </c>
      <c r="AF753" s="11">
        <f>DATEDIF(Table2[[#This Row],[Date]],Table2[[#This Row],[EOMONTH]], "d")</f>
        <v>32</v>
      </c>
      <c r="AH753">
        <v>29</v>
      </c>
      <c r="AI753">
        <v>9</v>
      </c>
      <c r="AJ753">
        <v>2024</v>
      </c>
    </row>
    <row r="754" spans="1:36" ht="33.75" customHeight="1" x14ac:dyDescent="0.3">
      <c r="A754" s="17" t="s">
        <v>1557</v>
      </c>
      <c r="B754" s="26">
        <v>45412</v>
      </c>
      <c r="C754" s="5" t="s">
        <v>2</v>
      </c>
      <c r="D754" s="6" t="s">
        <v>1558</v>
      </c>
      <c r="E754" s="7">
        <v>26</v>
      </c>
      <c r="F754" s="7" t="s">
        <v>29</v>
      </c>
      <c r="G754" s="7" t="s">
        <v>30</v>
      </c>
      <c r="H754" s="7" t="s">
        <v>55</v>
      </c>
      <c r="I754" s="7" t="str">
        <f>VLOOKUP(Table2[[#This Row],[Product]],Table4[#All],2,0)</f>
        <v>Summer Wear</v>
      </c>
      <c r="J754" s="7">
        <v>3</v>
      </c>
      <c r="K754" s="7">
        <v>891</v>
      </c>
      <c r="L754" s="7">
        <v>0</v>
      </c>
      <c r="M754" s="7" t="s">
        <v>47</v>
      </c>
      <c r="N754" s="8" t="s">
        <v>40</v>
      </c>
      <c r="O754" s="4" t="str">
        <f>HLOOKUP(Table2[[#This Row],[Product]],lookUp!$A$20:$K$21,2,0)</f>
        <v>Summer Wear</v>
      </c>
      <c r="P754" s="8" t="str">
        <f>_xlfn.XLOOKUP(Table2[[#This Row],[Product]],Table4[Product],Table4[Category])</f>
        <v>Summer Wear</v>
      </c>
      <c r="Q754" s="6" t="s">
        <v>1558</v>
      </c>
      <c r="R754" s="32" t="str">
        <f>LEFT(Table2[[#This Row],[Full Name2]], 3)</f>
        <v>Cra</v>
      </c>
      <c r="S754" s="7" t="str">
        <f>RIGHT(Table2[[#This Row],[Full Name2]],3)</f>
        <v>art</v>
      </c>
      <c r="T754" s="7" t="str">
        <f>MID(Table2[[#This Row],[Full Name2]],3,3)</f>
        <v>aig</v>
      </c>
      <c r="U754" s="7" t="str">
        <f>CONCATENATE(Table2[[#This Row],[Full Name2]]," - ",Table2[[#This Row],[Department]])</f>
        <v>Craig Hart - Women</v>
      </c>
      <c r="V754" s="7" t="str">
        <f>_xlfn.TEXTJOIN(",",TRUE,Table2[[#This Row],[LEFT]],Table2[[#This Row],[MID]],Table2[[#This Row],[RIGHT]])</f>
        <v>Cra,aig,art</v>
      </c>
      <c r="W754" s="7" t="str">
        <f>UPPER(Table2[[#This Row],[MID]])</f>
        <v>AIG</v>
      </c>
      <c r="X754" s="7" t="str">
        <f>LOWER(Table2[[#This Row],[Full Name2]])</f>
        <v>craig hart</v>
      </c>
      <c r="Y754" s="7" t="str">
        <f>PROPER(Table2[[#This Row],[LOWER]])</f>
        <v>Craig Hart</v>
      </c>
      <c r="Z754" s="7" t="str">
        <f>TRIM(Table2[[#This Row],[City]])</f>
        <v>Mansoura</v>
      </c>
      <c r="AA754" s="8">
        <f>LEN(Table2[[#This Row],[PROPER]])</f>
        <v>10</v>
      </c>
      <c r="AB754" s="5">
        <f t="shared" ca="1" si="33"/>
        <v>45776</v>
      </c>
      <c r="AC754" s="5">
        <f t="shared" si="34"/>
        <v>45412</v>
      </c>
      <c r="AD754" s="25">
        <f t="shared" ca="1" si="35"/>
        <v>45776.278505671296</v>
      </c>
      <c r="AE754" s="26">
        <f>EOMONTH(Table2[[#This Row],[Date]],1)</f>
        <v>45443</v>
      </c>
      <c r="AF754" s="11">
        <f>DATEDIF(Table2[[#This Row],[Date]],Table2[[#This Row],[EOMONTH]], "d")</f>
        <v>31</v>
      </c>
      <c r="AH754">
        <v>30</v>
      </c>
      <c r="AI754">
        <v>4</v>
      </c>
      <c r="AJ754">
        <v>2024</v>
      </c>
    </row>
    <row r="755" spans="1:36" ht="33.75" customHeight="1" x14ac:dyDescent="0.3">
      <c r="A755" s="17" t="s">
        <v>1559</v>
      </c>
      <c r="B755" s="26">
        <v>45390</v>
      </c>
      <c r="C755" s="5" t="s">
        <v>4</v>
      </c>
      <c r="D755" s="6" t="s">
        <v>1560</v>
      </c>
      <c r="E755" s="7">
        <v>36</v>
      </c>
      <c r="F755" s="7" t="s">
        <v>43</v>
      </c>
      <c r="G755" s="7" t="s">
        <v>30</v>
      </c>
      <c r="H755" s="7" t="s">
        <v>74</v>
      </c>
      <c r="I755" s="7" t="str">
        <f>VLOOKUP(Table2[[#This Row],[Product]],Table4[#All],2,0)</f>
        <v>Formal Wear</v>
      </c>
      <c r="J755" s="7">
        <v>3</v>
      </c>
      <c r="K755" s="7">
        <v>564</v>
      </c>
      <c r="L755" s="7">
        <v>0</v>
      </c>
      <c r="M755" s="7" t="s">
        <v>57</v>
      </c>
      <c r="N755" s="8" t="s">
        <v>48</v>
      </c>
      <c r="O755" s="4" t="str">
        <f>HLOOKUP(Table2[[#This Row],[Product]],lookUp!$A$20:$K$21,2,0)</f>
        <v>Formal Wear</v>
      </c>
      <c r="P755" s="8" t="str">
        <f>_xlfn.XLOOKUP(Table2[[#This Row],[Product]],Table4[Product],Table4[Category])</f>
        <v>Formal Wear</v>
      </c>
      <c r="Q755" s="6" t="s">
        <v>1560</v>
      </c>
      <c r="R755" s="32" t="str">
        <f>LEFT(Table2[[#This Row],[Full Name2]], 3)</f>
        <v>Dre</v>
      </c>
      <c r="S755" s="7" t="str">
        <f>RIGHT(Table2[[#This Row],[Full Name2]],3)</f>
        <v>cia</v>
      </c>
      <c r="T755" s="7" t="str">
        <f>MID(Table2[[#This Row],[Full Name2]],3,3)</f>
        <v xml:space="preserve">ew </v>
      </c>
      <c r="U755" s="7" t="str">
        <f>CONCATENATE(Table2[[#This Row],[Full Name2]]," - ",Table2[[#This Row],[Department]])</f>
        <v>Drew Garcia - Kids</v>
      </c>
      <c r="V755" s="7" t="str">
        <f>_xlfn.TEXTJOIN(",",TRUE,Table2[[#This Row],[LEFT]],Table2[[#This Row],[MID]],Table2[[#This Row],[RIGHT]])</f>
        <v>Dre,ew ,cia</v>
      </c>
      <c r="W755" s="7" t="str">
        <f>UPPER(Table2[[#This Row],[MID]])</f>
        <v xml:space="preserve">EW </v>
      </c>
      <c r="X755" s="7" t="str">
        <f>LOWER(Table2[[#This Row],[Full Name2]])</f>
        <v>drew garcia</v>
      </c>
      <c r="Y755" s="7" t="str">
        <f>PROPER(Table2[[#This Row],[LOWER]])</f>
        <v>Drew Garcia</v>
      </c>
      <c r="Z755" s="7" t="str">
        <f>TRIM(Table2[[#This Row],[City]])</f>
        <v>Mansoura</v>
      </c>
      <c r="AA755" s="8">
        <f>LEN(Table2[[#This Row],[PROPER]])</f>
        <v>11</v>
      </c>
      <c r="AB755" s="5">
        <f t="shared" ca="1" si="33"/>
        <v>45776</v>
      </c>
      <c r="AC755" s="5">
        <f t="shared" si="34"/>
        <v>45390</v>
      </c>
      <c r="AD755" s="25">
        <f t="shared" ca="1" si="35"/>
        <v>45776.278505671296</v>
      </c>
      <c r="AE755" s="26">
        <f>EOMONTH(Table2[[#This Row],[Date]],1)</f>
        <v>45443</v>
      </c>
      <c r="AF755" s="11">
        <f>DATEDIF(Table2[[#This Row],[Date]],Table2[[#This Row],[EOMONTH]], "d")</f>
        <v>53</v>
      </c>
      <c r="AH755">
        <v>8</v>
      </c>
      <c r="AI755">
        <v>4</v>
      </c>
      <c r="AJ755">
        <v>2024</v>
      </c>
    </row>
    <row r="756" spans="1:36" ht="33.75" customHeight="1" x14ac:dyDescent="0.3">
      <c r="A756" s="17" t="s">
        <v>1561</v>
      </c>
      <c r="B756" s="26">
        <v>45562</v>
      </c>
      <c r="C756" s="5" t="s">
        <v>0</v>
      </c>
      <c r="D756" s="6" t="s">
        <v>1562</v>
      </c>
      <c r="E756" s="7">
        <v>19</v>
      </c>
      <c r="F756" s="7" t="s">
        <v>43</v>
      </c>
      <c r="G756" s="7" t="s">
        <v>64</v>
      </c>
      <c r="H756" s="7" t="s">
        <v>51</v>
      </c>
      <c r="I756" s="7" t="str">
        <f>VLOOKUP(Table2[[#This Row],[Product]],Table4[#All],2,0)</f>
        <v>Formal Wear</v>
      </c>
      <c r="J756" s="7">
        <v>4</v>
      </c>
      <c r="K756" s="7">
        <v>223</v>
      </c>
      <c r="L756" s="7">
        <v>0.1</v>
      </c>
      <c r="M756" s="7" t="s">
        <v>33</v>
      </c>
      <c r="N756" s="8" t="s">
        <v>40</v>
      </c>
      <c r="O756" s="4" t="str">
        <f>HLOOKUP(Table2[[#This Row],[Product]],lookUp!$A$20:$K$21,2,0)</f>
        <v>Formal Wear</v>
      </c>
      <c r="P756" s="8" t="str">
        <f>_xlfn.XLOOKUP(Table2[[#This Row],[Product]],Table4[Product],Table4[Category])</f>
        <v>Formal Wear</v>
      </c>
      <c r="Q756" s="6" t="s">
        <v>1562</v>
      </c>
      <c r="R756" s="32" t="str">
        <f>LEFT(Table2[[#This Row],[Full Name2]], 3)</f>
        <v>Kim</v>
      </c>
      <c r="S756" s="7" t="str">
        <f>RIGHT(Table2[[#This Row],[Full Name2]],3)</f>
        <v>mas</v>
      </c>
      <c r="T756" s="7" t="str">
        <f>MID(Table2[[#This Row],[Full Name2]],3,3)</f>
        <v>mbe</v>
      </c>
      <c r="U756" s="7" t="str">
        <f>CONCATENATE(Table2[[#This Row],[Full Name2]]," - ",Table2[[#This Row],[Department]])</f>
        <v>Kimberly Thomas - Women</v>
      </c>
      <c r="V756" s="7" t="str">
        <f>_xlfn.TEXTJOIN(",",TRUE,Table2[[#This Row],[LEFT]],Table2[[#This Row],[MID]],Table2[[#This Row],[RIGHT]])</f>
        <v>Kim,mbe,mas</v>
      </c>
      <c r="W756" s="7" t="str">
        <f>UPPER(Table2[[#This Row],[MID]])</f>
        <v>MBE</v>
      </c>
      <c r="X756" s="7" t="str">
        <f>LOWER(Table2[[#This Row],[Full Name2]])</f>
        <v>kimberly thomas</v>
      </c>
      <c r="Y756" s="7" t="str">
        <f>PROPER(Table2[[#This Row],[LOWER]])</f>
        <v>Kimberly Thomas</v>
      </c>
      <c r="Z756" s="7" t="str">
        <f>TRIM(Table2[[#This Row],[City]])</f>
        <v>Cairo</v>
      </c>
      <c r="AA756" s="8">
        <f>LEN(Table2[[#This Row],[PROPER]])</f>
        <v>15</v>
      </c>
      <c r="AB756" s="5">
        <f t="shared" ca="1" si="33"/>
        <v>45776</v>
      </c>
      <c r="AC756" s="5">
        <f t="shared" si="34"/>
        <v>45562</v>
      </c>
      <c r="AD756" s="25">
        <f t="shared" ca="1" si="35"/>
        <v>45776.278505671296</v>
      </c>
      <c r="AE756" s="26">
        <f>EOMONTH(Table2[[#This Row],[Date]],1)</f>
        <v>45596</v>
      </c>
      <c r="AF756" s="11">
        <f>DATEDIF(Table2[[#This Row],[Date]],Table2[[#This Row],[EOMONTH]], "d")</f>
        <v>34</v>
      </c>
      <c r="AH756">
        <v>27</v>
      </c>
      <c r="AI756">
        <v>9</v>
      </c>
      <c r="AJ756">
        <v>2024</v>
      </c>
    </row>
    <row r="757" spans="1:36" ht="33.75" customHeight="1" x14ac:dyDescent="0.3">
      <c r="A757" s="17" t="s">
        <v>1563</v>
      </c>
      <c r="B757" s="26">
        <v>45377</v>
      </c>
      <c r="C757" s="5" t="s">
        <v>2</v>
      </c>
      <c r="D757" s="6" t="s">
        <v>1564</v>
      </c>
      <c r="E757" s="7">
        <v>35</v>
      </c>
      <c r="F757" s="7" t="s">
        <v>43</v>
      </c>
      <c r="G757" s="7" t="s">
        <v>73</v>
      </c>
      <c r="H757" s="7" t="s">
        <v>51</v>
      </c>
      <c r="I757" s="7" t="str">
        <f>VLOOKUP(Table2[[#This Row],[Product]],Table4[#All],2,0)</f>
        <v>Formal Wear</v>
      </c>
      <c r="J757" s="7">
        <v>5</v>
      </c>
      <c r="K757" s="7">
        <v>907</v>
      </c>
      <c r="L757" s="7">
        <v>0</v>
      </c>
      <c r="M757" s="7" t="s">
        <v>47</v>
      </c>
      <c r="N757" s="8" t="s">
        <v>34</v>
      </c>
      <c r="O757" s="4" t="str">
        <f>HLOOKUP(Table2[[#This Row],[Product]],lookUp!$A$20:$K$21,2,0)</f>
        <v>Formal Wear</v>
      </c>
      <c r="P757" s="8" t="str">
        <f>_xlfn.XLOOKUP(Table2[[#This Row],[Product]],Table4[Product],Table4[Category])</f>
        <v>Formal Wear</v>
      </c>
      <c r="Q757" s="6" t="s">
        <v>1564</v>
      </c>
      <c r="R757" s="32" t="str">
        <f>LEFT(Table2[[#This Row],[Full Name2]], 3)</f>
        <v>Ric</v>
      </c>
      <c r="S757" s="7" t="str">
        <f>RIGHT(Table2[[#This Row],[Full Name2]],3)</f>
        <v>ris</v>
      </c>
      <c r="T757" s="7" t="str">
        <f>MID(Table2[[#This Row],[Full Name2]],3,3)</f>
        <v>cke</v>
      </c>
      <c r="U757" s="7" t="str">
        <f>CONCATENATE(Table2[[#This Row],[Full Name2]]," - ",Table2[[#This Row],[Department]])</f>
        <v>Rickey Harris - Men</v>
      </c>
      <c r="V757" s="7" t="str">
        <f>_xlfn.TEXTJOIN(",",TRUE,Table2[[#This Row],[LEFT]],Table2[[#This Row],[MID]],Table2[[#This Row],[RIGHT]])</f>
        <v>Ric,cke,ris</v>
      </c>
      <c r="W757" s="7" t="str">
        <f>UPPER(Table2[[#This Row],[MID]])</f>
        <v>CKE</v>
      </c>
      <c r="X757" s="7" t="str">
        <f>LOWER(Table2[[#This Row],[Full Name2]])</f>
        <v>rickey harris</v>
      </c>
      <c r="Y757" s="7" t="str">
        <f>PROPER(Table2[[#This Row],[LOWER]])</f>
        <v>Rickey Harris</v>
      </c>
      <c r="Z757" s="7" t="str">
        <f>TRIM(Table2[[#This Row],[City]])</f>
        <v>Tanta</v>
      </c>
      <c r="AA757" s="8">
        <f>LEN(Table2[[#This Row],[PROPER]])</f>
        <v>13</v>
      </c>
      <c r="AB757" s="5">
        <f t="shared" ca="1" si="33"/>
        <v>45776</v>
      </c>
      <c r="AC757" s="5">
        <f t="shared" si="34"/>
        <v>45377</v>
      </c>
      <c r="AD757" s="25">
        <f t="shared" ca="1" si="35"/>
        <v>45776.278505671296</v>
      </c>
      <c r="AE757" s="26">
        <f>EOMONTH(Table2[[#This Row],[Date]],1)</f>
        <v>45412</v>
      </c>
      <c r="AF757" s="11">
        <f>DATEDIF(Table2[[#This Row],[Date]],Table2[[#This Row],[EOMONTH]], "d")</f>
        <v>35</v>
      </c>
      <c r="AH757">
        <v>26</v>
      </c>
      <c r="AI757">
        <v>3</v>
      </c>
      <c r="AJ757">
        <v>2024</v>
      </c>
    </row>
    <row r="758" spans="1:36" ht="33.75" customHeight="1" x14ac:dyDescent="0.3">
      <c r="A758" s="17" t="s">
        <v>1565</v>
      </c>
      <c r="B758" s="26">
        <v>45378</v>
      </c>
      <c r="C758" s="5" t="s">
        <v>3</v>
      </c>
      <c r="D758" s="6" t="s">
        <v>1566</v>
      </c>
      <c r="E758" s="7">
        <v>20</v>
      </c>
      <c r="F758" s="7" t="s">
        <v>29</v>
      </c>
      <c r="G758" s="7" t="s">
        <v>37</v>
      </c>
      <c r="H758" s="7" t="s">
        <v>84</v>
      </c>
      <c r="I758" s="7" t="str">
        <f>VLOOKUP(Table2[[#This Row],[Product]],Table4[#All],2,0)</f>
        <v>Fashion Accessories</v>
      </c>
      <c r="J758" s="7">
        <v>3</v>
      </c>
      <c r="K758" s="7">
        <v>462</v>
      </c>
      <c r="L758" s="7">
        <v>0.15</v>
      </c>
      <c r="M758" s="7" t="s">
        <v>57</v>
      </c>
      <c r="N758" s="8" t="s">
        <v>34</v>
      </c>
      <c r="O758" s="4" t="str">
        <f>HLOOKUP(Table2[[#This Row],[Product]],lookUp!$A$20:$K$21,2,0)</f>
        <v>Fashion Accessories</v>
      </c>
      <c r="P758" s="8" t="str">
        <f>_xlfn.XLOOKUP(Table2[[#This Row],[Product]],Table4[Product],Table4[Category])</f>
        <v>Fashion Accessories</v>
      </c>
      <c r="Q758" s="6" t="s">
        <v>1566</v>
      </c>
      <c r="R758" s="32" t="str">
        <f>LEFT(Table2[[#This Row],[Full Name2]], 3)</f>
        <v>Mar</v>
      </c>
      <c r="S758" s="7" t="str">
        <f>RIGHT(Table2[[#This Row],[Full Name2]],3)</f>
        <v>ram</v>
      </c>
      <c r="T758" s="7" t="str">
        <f>MID(Table2[[#This Row],[Full Name2]],3,3)</f>
        <v>ria</v>
      </c>
      <c r="U758" s="7" t="str">
        <f>CONCATENATE(Table2[[#This Row],[Full Name2]]," - ",Table2[[#This Row],[Department]])</f>
        <v>Maria Ingram - Men</v>
      </c>
      <c r="V758" s="7" t="str">
        <f>_xlfn.TEXTJOIN(",",TRUE,Table2[[#This Row],[LEFT]],Table2[[#This Row],[MID]],Table2[[#This Row],[RIGHT]])</f>
        <v>Mar,ria,ram</v>
      </c>
      <c r="W758" s="7" t="str">
        <f>UPPER(Table2[[#This Row],[MID]])</f>
        <v>RIA</v>
      </c>
      <c r="X758" s="7" t="str">
        <f>LOWER(Table2[[#This Row],[Full Name2]])</f>
        <v>maria ingram</v>
      </c>
      <c r="Y758" s="7" t="str">
        <f>PROPER(Table2[[#This Row],[LOWER]])</f>
        <v>Maria Ingram</v>
      </c>
      <c r="Z758" s="7" t="str">
        <f>TRIM(Table2[[#This Row],[City]])</f>
        <v>Hurghada</v>
      </c>
      <c r="AA758" s="8">
        <f>LEN(Table2[[#This Row],[PROPER]])</f>
        <v>12</v>
      </c>
      <c r="AB758" s="5">
        <f t="shared" ca="1" si="33"/>
        <v>45776</v>
      </c>
      <c r="AC758" s="5">
        <f t="shared" si="34"/>
        <v>45378</v>
      </c>
      <c r="AD758" s="25">
        <f t="shared" ca="1" si="35"/>
        <v>45776.278505671296</v>
      </c>
      <c r="AE758" s="26">
        <f>EOMONTH(Table2[[#This Row],[Date]],1)</f>
        <v>45412</v>
      </c>
      <c r="AF758" s="11">
        <f>DATEDIF(Table2[[#This Row],[Date]],Table2[[#This Row],[EOMONTH]], "d")</f>
        <v>34</v>
      </c>
      <c r="AH758">
        <v>27</v>
      </c>
      <c r="AI758">
        <v>3</v>
      </c>
      <c r="AJ758">
        <v>2024</v>
      </c>
    </row>
    <row r="759" spans="1:36" ht="33.75" customHeight="1" x14ac:dyDescent="0.3">
      <c r="A759" s="17" t="s">
        <v>1567</v>
      </c>
      <c r="B759" s="26">
        <v>45366</v>
      </c>
      <c r="C759" s="5" t="s">
        <v>0</v>
      </c>
      <c r="D759" s="6" t="s">
        <v>1568</v>
      </c>
      <c r="E759" s="7">
        <v>32</v>
      </c>
      <c r="F759" s="7" t="s">
        <v>29</v>
      </c>
      <c r="G759" s="7" t="s">
        <v>70</v>
      </c>
      <c r="H759" s="7" t="s">
        <v>31</v>
      </c>
      <c r="I759" s="7" t="str">
        <f>VLOOKUP(Table2[[#This Row],[Product]],Table4[#All],2,0)</f>
        <v>Winter Wear</v>
      </c>
      <c r="J759" s="7">
        <v>5</v>
      </c>
      <c r="K759" s="7">
        <v>989</v>
      </c>
      <c r="L759" s="7">
        <v>0.2</v>
      </c>
      <c r="M759" s="7" t="s">
        <v>33</v>
      </c>
      <c r="N759" s="8" t="s">
        <v>40</v>
      </c>
      <c r="O759" s="4" t="str">
        <f>HLOOKUP(Table2[[#This Row],[Product]],lookUp!$A$20:$K$21,2,0)</f>
        <v>Winter Wear</v>
      </c>
      <c r="P759" s="8" t="str">
        <f>_xlfn.XLOOKUP(Table2[[#This Row],[Product]],Table4[Product],Table4[Category])</f>
        <v>Winter Wear</v>
      </c>
      <c r="Q759" s="6" t="s">
        <v>1568</v>
      </c>
      <c r="R759" s="32" t="str">
        <f>LEFT(Table2[[#This Row],[Full Name2]], 3)</f>
        <v>Kim</v>
      </c>
      <c r="S759" s="7" t="str">
        <f>RIGHT(Table2[[#This Row],[Full Name2]],3)</f>
        <v>son</v>
      </c>
      <c r="T759" s="7" t="str">
        <f>MID(Table2[[#This Row],[Full Name2]],3,3)</f>
        <v>mbe</v>
      </c>
      <c r="U759" s="7" t="str">
        <f>CONCATENATE(Table2[[#This Row],[Full Name2]]," - ",Table2[[#This Row],[Department]])</f>
        <v>Kimberly Johnson - Women</v>
      </c>
      <c r="V759" s="7" t="str">
        <f>_xlfn.TEXTJOIN(",",TRUE,Table2[[#This Row],[LEFT]],Table2[[#This Row],[MID]],Table2[[#This Row],[RIGHT]])</f>
        <v>Kim,mbe,son</v>
      </c>
      <c r="W759" s="7" t="str">
        <f>UPPER(Table2[[#This Row],[MID]])</f>
        <v>MBE</v>
      </c>
      <c r="X759" s="7" t="str">
        <f>LOWER(Table2[[#This Row],[Full Name2]])</f>
        <v>kimberly johnson</v>
      </c>
      <c r="Y759" s="7" t="str">
        <f>PROPER(Table2[[#This Row],[LOWER]])</f>
        <v>Kimberly Johnson</v>
      </c>
      <c r="Z759" s="7" t="str">
        <f>TRIM(Table2[[#This Row],[City]])</f>
        <v>Luxor</v>
      </c>
      <c r="AA759" s="8">
        <f>LEN(Table2[[#This Row],[PROPER]])</f>
        <v>16</v>
      </c>
      <c r="AB759" s="5">
        <f t="shared" ca="1" si="33"/>
        <v>45776</v>
      </c>
      <c r="AC759" s="5">
        <f t="shared" si="34"/>
        <v>45366</v>
      </c>
      <c r="AD759" s="25">
        <f t="shared" ca="1" si="35"/>
        <v>45776.278505671296</v>
      </c>
      <c r="AE759" s="26">
        <f>EOMONTH(Table2[[#This Row],[Date]],1)</f>
        <v>45412</v>
      </c>
      <c r="AF759" s="11">
        <f>DATEDIF(Table2[[#This Row],[Date]],Table2[[#This Row],[EOMONTH]], "d")</f>
        <v>46</v>
      </c>
      <c r="AH759">
        <v>15</v>
      </c>
      <c r="AI759">
        <v>3</v>
      </c>
      <c r="AJ759">
        <v>2024</v>
      </c>
    </row>
    <row r="760" spans="1:36" ht="33.75" customHeight="1" x14ac:dyDescent="0.3">
      <c r="A760" s="17" t="s">
        <v>1569</v>
      </c>
      <c r="B760" s="26">
        <v>45380</v>
      </c>
      <c r="C760" s="5" t="s">
        <v>0</v>
      </c>
      <c r="D760" s="6" t="s">
        <v>1570</v>
      </c>
      <c r="E760" s="7">
        <v>57</v>
      </c>
      <c r="F760" s="7" t="s">
        <v>29</v>
      </c>
      <c r="G760" s="7" t="s">
        <v>60</v>
      </c>
      <c r="H760" s="7" t="s">
        <v>100</v>
      </c>
      <c r="I760" s="7" t="str">
        <f>VLOOKUP(Table2[[#This Row],[Product]],Table4[#All],2,0)</f>
        <v>Formal Wear</v>
      </c>
      <c r="J760" s="7">
        <v>3</v>
      </c>
      <c r="K760" s="7">
        <v>916</v>
      </c>
      <c r="L760" s="7">
        <v>0.2</v>
      </c>
      <c r="M760" s="7" t="s">
        <v>47</v>
      </c>
      <c r="N760" s="8" t="s">
        <v>48</v>
      </c>
      <c r="O760" s="4" t="str">
        <f>HLOOKUP(Table2[[#This Row],[Product]],lookUp!$A$20:$K$21,2,0)</f>
        <v>Formal Wear</v>
      </c>
      <c r="P760" s="8" t="str">
        <f>_xlfn.XLOOKUP(Table2[[#This Row],[Product]],Table4[Product],Table4[Category])</f>
        <v>Formal Wear</v>
      </c>
      <c r="Q760" s="6" t="s">
        <v>1570</v>
      </c>
      <c r="R760" s="32" t="str">
        <f>LEFT(Table2[[#This Row],[Full Name2]], 3)</f>
        <v>Bro</v>
      </c>
      <c r="S760" s="7" t="str">
        <f>RIGHT(Table2[[#This Row],[Full Name2]],3)</f>
        <v>edy</v>
      </c>
      <c r="T760" s="7" t="str">
        <f>MID(Table2[[#This Row],[Full Name2]],3,3)</f>
        <v>ook</v>
      </c>
      <c r="U760" s="7" t="str">
        <f>CONCATENATE(Table2[[#This Row],[Full Name2]]," - ",Table2[[#This Row],[Department]])</f>
        <v>Brooke Kennedy - Kids</v>
      </c>
      <c r="V760" s="7" t="str">
        <f>_xlfn.TEXTJOIN(",",TRUE,Table2[[#This Row],[LEFT]],Table2[[#This Row],[MID]],Table2[[#This Row],[RIGHT]])</f>
        <v>Bro,ook,edy</v>
      </c>
      <c r="W760" s="7" t="str">
        <f>UPPER(Table2[[#This Row],[MID]])</f>
        <v>OOK</v>
      </c>
      <c r="X760" s="7" t="str">
        <f>LOWER(Table2[[#This Row],[Full Name2]])</f>
        <v>brooke kennedy</v>
      </c>
      <c r="Y760" s="7" t="str">
        <f>PROPER(Table2[[#This Row],[LOWER]])</f>
        <v>Brooke Kennedy</v>
      </c>
      <c r="Z760" s="7" t="str">
        <f>TRIM(Table2[[#This Row],[City]])</f>
        <v>Port Said</v>
      </c>
      <c r="AA760" s="8">
        <f>LEN(Table2[[#This Row],[PROPER]])</f>
        <v>14</v>
      </c>
      <c r="AB760" s="5">
        <f t="shared" ca="1" si="33"/>
        <v>45776</v>
      </c>
      <c r="AC760" s="5">
        <f t="shared" si="34"/>
        <v>45380</v>
      </c>
      <c r="AD760" s="25">
        <f t="shared" ca="1" si="35"/>
        <v>45776.278505671296</v>
      </c>
      <c r="AE760" s="26">
        <f>EOMONTH(Table2[[#This Row],[Date]],1)</f>
        <v>45412</v>
      </c>
      <c r="AF760" s="11">
        <f>DATEDIF(Table2[[#This Row],[Date]],Table2[[#This Row],[EOMONTH]], "d")</f>
        <v>32</v>
      </c>
      <c r="AH760">
        <v>29</v>
      </c>
      <c r="AI760">
        <v>3</v>
      </c>
      <c r="AJ760">
        <v>2024</v>
      </c>
    </row>
    <row r="761" spans="1:36" ht="33.75" customHeight="1" x14ac:dyDescent="0.3">
      <c r="A761" s="17" t="s">
        <v>1571</v>
      </c>
      <c r="B761" s="26">
        <v>45465</v>
      </c>
      <c r="C761" s="5" t="s">
        <v>5</v>
      </c>
      <c r="D761" s="6" t="s">
        <v>1572</v>
      </c>
      <c r="E761" s="7">
        <v>38</v>
      </c>
      <c r="F761" s="7" t="s">
        <v>43</v>
      </c>
      <c r="G761" s="7" t="s">
        <v>64</v>
      </c>
      <c r="H761" s="7" t="s">
        <v>74</v>
      </c>
      <c r="I761" s="7" t="str">
        <f>VLOOKUP(Table2[[#This Row],[Product]],Table4[#All],2,0)</f>
        <v>Formal Wear</v>
      </c>
      <c r="J761" s="7">
        <v>3</v>
      </c>
      <c r="K761" s="7">
        <v>1038</v>
      </c>
      <c r="L761" s="7">
        <v>0.2</v>
      </c>
      <c r="M761" s="7" t="s">
        <v>57</v>
      </c>
      <c r="N761" s="8" t="s">
        <v>48</v>
      </c>
      <c r="O761" s="4" t="str">
        <f>HLOOKUP(Table2[[#This Row],[Product]],lookUp!$A$20:$K$21,2,0)</f>
        <v>Formal Wear</v>
      </c>
      <c r="P761" s="8" t="str">
        <f>_xlfn.XLOOKUP(Table2[[#This Row],[Product]],Table4[Product],Table4[Category])</f>
        <v>Formal Wear</v>
      </c>
      <c r="Q761" s="6" t="s">
        <v>1572</v>
      </c>
      <c r="R761" s="32" t="str">
        <f>LEFT(Table2[[#This Row],[Full Name2]], 3)</f>
        <v>Ali</v>
      </c>
      <c r="S761" s="7" t="str">
        <f>RIGHT(Table2[[#This Row],[Full Name2]],3)</f>
        <v>May</v>
      </c>
      <c r="T761" s="7" t="str">
        <f>MID(Table2[[#This Row],[Full Name2]],3,3)</f>
        <v>iso</v>
      </c>
      <c r="U761" s="7" t="str">
        <f>CONCATENATE(Table2[[#This Row],[Full Name2]]," - ",Table2[[#This Row],[Department]])</f>
        <v>Alison May - Kids</v>
      </c>
      <c r="V761" s="7" t="str">
        <f>_xlfn.TEXTJOIN(",",TRUE,Table2[[#This Row],[LEFT]],Table2[[#This Row],[MID]],Table2[[#This Row],[RIGHT]])</f>
        <v>Ali,iso,May</v>
      </c>
      <c r="W761" s="7" t="str">
        <f>UPPER(Table2[[#This Row],[MID]])</f>
        <v>ISO</v>
      </c>
      <c r="X761" s="7" t="str">
        <f>LOWER(Table2[[#This Row],[Full Name2]])</f>
        <v>alison may</v>
      </c>
      <c r="Y761" s="7" t="str">
        <f>PROPER(Table2[[#This Row],[LOWER]])</f>
        <v>Alison May</v>
      </c>
      <c r="Z761" s="7" t="str">
        <f>TRIM(Table2[[#This Row],[City]])</f>
        <v>Cairo</v>
      </c>
      <c r="AA761" s="8">
        <f>LEN(Table2[[#This Row],[PROPER]])</f>
        <v>10</v>
      </c>
      <c r="AB761" s="5">
        <f t="shared" ca="1" si="33"/>
        <v>45776</v>
      </c>
      <c r="AC761" s="5">
        <f t="shared" si="34"/>
        <v>45465</v>
      </c>
      <c r="AD761" s="25">
        <f t="shared" ca="1" si="35"/>
        <v>45776.278505671296</v>
      </c>
      <c r="AE761" s="26">
        <f>EOMONTH(Table2[[#This Row],[Date]],1)</f>
        <v>45504</v>
      </c>
      <c r="AF761" s="11">
        <f>DATEDIF(Table2[[#This Row],[Date]],Table2[[#This Row],[EOMONTH]], "d")</f>
        <v>39</v>
      </c>
      <c r="AH761">
        <v>22</v>
      </c>
      <c r="AI761">
        <v>6</v>
      </c>
      <c r="AJ761">
        <v>2024</v>
      </c>
    </row>
    <row r="762" spans="1:36" ht="33.75" customHeight="1" x14ac:dyDescent="0.3">
      <c r="A762" s="17" t="s">
        <v>1573</v>
      </c>
      <c r="B762" s="26">
        <v>45433</v>
      </c>
      <c r="C762" s="5" t="s">
        <v>2</v>
      </c>
      <c r="D762" s="6" t="s">
        <v>1574</v>
      </c>
      <c r="E762" s="7">
        <v>59</v>
      </c>
      <c r="F762" s="7" t="s">
        <v>29</v>
      </c>
      <c r="G762" s="7" t="s">
        <v>73</v>
      </c>
      <c r="H762" s="7" t="s">
        <v>31</v>
      </c>
      <c r="I762" s="7" t="str">
        <f>VLOOKUP(Table2[[#This Row],[Product]],Table4[#All],2,0)</f>
        <v>Winter Wear</v>
      </c>
      <c r="J762" s="7">
        <v>4</v>
      </c>
      <c r="K762" s="7">
        <v>628</v>
      </c>
      <c r="L762" s="7">
        <v>0</v>
      </c>
      <c r="M762" s="7" t="s">
        <v>33</v>
      </c>
      <c r="N762" s="8" t="s">
        <v>34</v>
      </c>
      <c r="O762" s="4" t="str">
        <f>HLOOKUP(Table2[[#This Row],[Product]],lookUp!$A$20:$K$21,2,0)</f>
        <v>Winter Wear</v>
      </c>
      <c r="P762" s="8" t="str">
        <f>_xlfn.XLOOKUP(Table2[[#This Row],[Product]],Table4[Product],Table4[Category])</f>
        <v>Winter Wear</v>
      </c>
      <c r="Q762" s="6" t="s">
        <v>1574</v>
      </c>
      <c r="R762" s="32" t="str">
        <f>LEFT(Table2[[#This Row],[Full Name2]], 3)</f>
        <v>Mat</v>
      </c>
      <c r="S762" s="7" t="str">
        <f>RIGHT(Table2[[#This Row],[Full Name2]],3)</f>
        <v>vis</v>
      </c>
      <c r="T762" s="7" t="str">
        <f>MID(Table2[[#This Row],[Full Name2]],3,3)</f>
        <v>tth</v>
      </c>
      <c r="U762" s="7" t="str">
        <f>CONCATENATE(Table2[[#This Row],[Full Name2]]," - ",Table2[[#This Row],[Department]])</f>
        <v>Matthew Travis - Men</v>
      </c>
      <c r="V762" s="7" t="str">
        <f>_xlfn.TEXTJOIN(",",TRUE,Table2[[#This Row],[LEFT]],Table2[[#This Row],[MID]],Table2[[#This Row],[RIGHT]])</f>
        <v>Mat,tth,vis</v>
      </c>
      <c r="W762" s="7" t="str">
        <f>UPPER(Table2[[#This Row],[MID]])</f>
        <v>TTH</v>
      </c>
      <c r="X762" s="7" t="str">
        <f>LOWER(Table2[[#This Row],[Full Name2]])</f>
        <v>matthew travis</v>
      </c>
      <c r="Y762" s="7" t="str">
        <f>PROPER(Table2[[#This Row],[LOWER]])</f>
        <v>Matthew Travis</v>
      </c>
      <c r="Z762" s="7" t="str">
        <f>TRIM(Table2[[#This Row],[City]])</f>
        <v>Tanta</v>
      </c>
      <c r="AA762" s="8">
        <f>LEN(Table2[[#This Row],[PROPER]])</f>
        <v>14</v>
      </c>
      <c r="AB762" s="5">
        <f t="shared" ca="1" si="33"/>
        <v>45776</v>
      </c>
      <c r="AC762" s="5">
        <f t="shared" si="34"/>
        <v>45433</v>
      </c>
      <c r="AD762" s="25">
        <f t="shared" ca="1" si="35"/>
        <v>45776.278505671296</v>
      </c>
      <c r="AE762" s="26">
        <f>EOMONTH(Table2[[#This Row],[Date]],1)</f>
        <v>45473</v>
      </c>
      <c r="AF762" s="11">
        <f>DATEDIF(Table2[[#This Row],[Date]],Table2[[#This Row],[EOMONTH]], "d")</f>
        <v>40</v>
      </c>
      <c r="AH762">
        <v>21</v>
      </c>
      <c r="AI762">
        <v>5</v>
      </c>
      <c r="AJ762">
        <v>2024</v>
      </c>
    </row>
    <row r="763" spans="1:36" ht="33.75" customHeight="1" x14ac:dyDescent="0.3">
      <c r="A763" s="17" t="s">
        <v>1575</v>
      </c>
      <c r="B763" s="26">
        <v>45540</v>
      </c>
      <c r="C763" s="5" t="s">
        <v>6</v>
      </c>
      <c r="D763" s="6" t="s">
        <v>1576</v>
      </c>
      <c r="E763" s="7">
        <v>60</v>
      </c>
      <c r="F763" s="7" t="s">
        <v>43</v>
      </c>
      <c r="G763" s="7" t="s">
        <v>37</v>
      </c>
      <c r="H763" s="7" t="s">
        <v>51</v>
      </c>
      <c r="I763" s="7" t="str">
        <f>VLOOKUP(Table2[[#This Row],[Product]],Table4[#All],2,0)</f>
        <v>Formal Wear</v>
      </c>
      <c r="J763" s="7">
        <v>2</v>
      </c>
      <c r="K763" s="7">
        <v>171</v>
      </c>
      <c r="L763" s="7">
        <v>0.1</v>
      </c>
      <c r="M763" s="7" t="s">
        <v>47</v>
      </c>
      <c r="N763" s="8" t="s">
        <v>34</v>
      </c>
      <c r="O763" s="4" t="str">
        <f>HLOOKUP(Table2[[#This Row],[Product]],lookUp!$A$20:$K$21,2,0)</f>
        <v>Formal Wear</v>
      </c>
      <c r="P763" s="8" t="str">
        <f>_xlfn.XLOOKUP(Table2[[#This Row],[Product]],Table4[Product],Table4[Category])</f>
        <v>Formal Wear</v>
      </c>
      <c r="Q763" s="6" t="s">
        <v>1576</v>
      </c>
      <c r="R763" s="32" t="str">
        <f>LEFT(Table2[[#This Row],[Full Name2]], 3)</f>
        <v>Rya</v>
      </c>
      <c r="S763" s="7" t="str">
        <f>RIGHT(Table2[[#This Row],[Full Name2]],3)</f>
        <v>ter</v>
      </c>
      <c r="T763" s="7" t="str">
        <f>MID(Table2[[#This Row],[Full Name2]],3,3)</f>
        <v xml:space="preserve">an </v>
      </c>
      <c r="U763" s="7" t="str">
        <f>CONCATENATE(Table2[[#This Row],[Full Name2]]," - ",Table2[[#This Row],[Department]])</f>
        <v>Ryan Porter - Men</v>
      </c>
      <c r="V763" s="7" t="str">
        <f>_xlfn.TEXTJOIN(",",TRUE,Table2[[#This Row],[LEFT]],Table2[[#This Row],[MID]],Table2[[#This Row],[RIGHT]])</f>
        <v>Rya,an ,ter</v>
      </c>
      <c r="W763" s="7" t="str">
        <f>UPPER(Table2[[#This Row],[MID]])</f>
        <v xml:space="preserve">AN </v>
      </c>
      <c r="X763" s="7" t="str">
        <f>LOWER(Table2[[#This Row],[Full Name2]])</f>
        <v>ryan porter</v>
      </c>
      <c r="Y763" s="7" t="str">
        <f>PROPER(Table2[[#This Row],[LOWER]])</f>
        <v>Ryan Porter</v>
      </c>
      <c r="Z763" s="7" t="str">
        <f>TRIM(Table2[[#This Row],[City]])</f>
        <v>Hurghada</v>
      </c>
      <c r="AA763" s="8">
        <f>LEN(Table2[[#This Row],[PROPER]])</f>
        <v>11</v>
      </c>
      <c r="AB763" s="5">
        <f t="shared" ca="1" si="33"/>
        <v>45776</v>
      </c>
      <c r="AC763" s="5">
        <f t="shared" si="34"/>
        <v>45540</v>
      </c>
      <c r="AD763" s="25">
        <f t="shared" ca="1" si="35"/>
        <v>45776.278505671296</v>
      </c>
      <c r="AE763" s="26">
        <f>EOMONTH(Table2[[#This Row],[Date]],1)</f>
        <v>45596</v>
      </c>
      <c r="AF763" s="11">
        <f>DATEDIF(Table2[[#This Row],[Date]],Table2[[#This Row],[EOMONTH]], "d")</f>
        <v>56</v>
      </c>
      <c r="AH763">
        <v>5</v>
      </c>
      <c r="AI763">
        <v>9</v>
      </c>
      <c r="AJ763">
        <v>2024</v>
      </c>
    </row>
    <row r="764" spans="1:36" ht="33.75" customHeight="1" x14ac:dyDescent="0.3">
      <c r="A764" s="17" t="s">
        <v>1577</v>
      </c>
      <c r="B764" s="26">
        <v>45544</v>
      </c>
      <c r="C764" s="5" t="s">
        <v>4</v>
      </c>
      <c r="D764" s="6" t="s">
        <v>1578</v>
      </c>
      <c r="E764" s="7">
        <v>37</v>
      </c>
      <c r="F764" s="7" t="s">
        <v>43</v>
      </c>
      <c r="G764" s="7" t="s">
        <v>106</v>
      </c>
      <c r="H764" s="7" t="s">
        <v>100</v>
      </c>
      <c r="I764" s="7" t="str">
        <f>VLOOKUP(Table2[[#This Row],[Product]],Table4[#All],2,0)</f>
        <v>Formal Wear</v>
      </c>
      <c r="J764" s="7">
        <v>5</v>
      </c>
      <c r="K764" s="7">
        <v>528</v>
      </c>
      <c r="L764" s="7">
        <v>0</v>
      </c>
      <c r="M764" s="7" t="s">
        <v>47</v>
      </c>
      <c r="N764" s="8" t="s">
        <v>48</v>
      </c>
      <c r="O764" s="4" t="str">
        <f>HLOOKUP(Table2[[#This Row],[Product]],lookUp!$A$20:$K$21,2,0)</f>
        <v>Formal Wear</v>
      </c>
      <c r="P764" s="8" t="str">
        <f>_xlfn.XLOOKUP(Table2[[#This Row],[Product]],Table4[Product],Table4[Category])</f>
        <v>Formal Wear</v>
      </c>
      <c r="Q764" s="6" t="s">
        <v>1578</v>
      </c>
      <c r="R764" s="32" t="str">
        <f>LEFT(Table2[[#This Row],[Full Name2]], 3)</f>
        <v>Mic</v>
      </c>
      <c r="S764" s="7" t="str">
        <f>RIGHT(Table2[[#This Row],[Full Name2]],3)</f>
        <v>ank</v>
      </c>
      <c r="T764" s="7" t="str">
        <f>MID(Table2[[#This Row],[Full Name2]],3,3)</f>
        <v>cha</v>
      </c>
      <c r="U764" s="7" t="str">
        <f>CONCATENATE(Table2[[#This Row],[Full Name2]]," - ",Table2[[#This Row],[Department]])</f>
        <v>Michael Frank - Kids</v>
      </c>
      <c r="V764" s="7" t="str">
        <f>_xlfn.TEXTJOIN(",",TRUE,Table2[[#This Row],[LEFT]],Table2[[#This Row],[MID]],Table2[[#This Row],[RIGHT]])</f>
        <v>Mic,cha,ank</v>
      </c>
      <c r="W764" s="7" t="str">
        <f>UPPER(Table2[[#This Row],[MID]])</f>
        <v>CHA</v>
      </c>
      <c r="X764" s="7" t="str">
        <f>LOWER(Table2[[#This Row],[Full Name2]])</f>
        <v>michael frank</v>
      </c>
      <c r="Y764" s="7" t="str">
        <f>PROPER(Table2[[#This Row],[LOWER]])</f>
        <v>Michael Frank</v>
      </c>
      <c r="Z764" s="7" t="str">
        <f>TRIM(Table2[[#This Row],[City]])</f>
        <v>Giza</v>
      </c>
      <c r="AA764" s="8">
        <f>LEN(Table2[[#This Row],[PROPER]])</f>
        <v>13</v>
      </c>
      <c r="AB764" s="5">
        <f t="shared" ca="1" si="33"/>
        <v>45776</v>
      </c>
      <c r="AC764" s="5">
        <f t="shared" si="34"/>
        <v>45544</v>
      </c>
      <c r="AD764" s="25">
        <f t="shared" ca="1" si="35"/>
        <v>45776.278505671296</v>
      </c>
      <c r="AE764" s="26">
        <f>EOMONTH(Table2[[#This Row],[Date]],1)</f>
        <v>45596</v>
      </c>
      <c r="AF764" s="11">
        <f>DATEDIF(Table2[[#This Row],[Date]],Table2[[#This Row],[EOMONTH]], "d")</f>
        <v>52</v>
      </c>
      <c r="AH764">
        <v>9</v>
      </c>
      <c r="AI764">
        <v>9</v>
      </c>
      <c r="AJ764">
        <v>2024</v>
      </c>
    </row>
    <row r="765" spans="1:36" ht="33.75" customHeight="1" x14ac:dyDescent="0.3">
      <c r="A765" s="17" t="s">
        <v>1579</v>
      </c>
      <c r="B765" s="26">
        <v>45528</v>
      </c>
      <c r="C765" s="5" t="s">
        <v>5</v>
      </c>
      <c r="D765" s="6" t="s">
        <v>1580</v>
      </c>
      <c r="E765" s="7">
        <v>34</v>
      </c>
      <c r="F765" s="7" t="s">
        <v>43</v>
      </c>
      <c r="G765" s="7" t="s">
        <v>103</v>
      </c>
      <c r="H765" s="7" t="s">
        <v>61</v>
      </c>
      <c r="I765" s="7" t="str">
        <f>VLOOKUP(Table2[[#This Row],[Product]],Table4[#All],2,0)</f>
        <v>Casual Wear</v>
      </c>
      <c r="J765" s="7">
        <v>5</v>
      </c>
      <c r="K765" s="7">
        <v>1020</v>
      </c>
      <c r="L765" s="7">
        <v>0.15</v>
      </c>
      <c r="M765" s="7" t="s">
        <v>57</v>
      </c>
      <c r="N765" s="8" t="s">
        <v>40</v>
      </c>
      <c r="O765" s="4" t="str">
        <f>HLOOKUP(Table2[[#This Row],[Product]],lookUp!$A$20:$K$21,2,0)</f>
        <v>Casual Wear</v>
      </c>
      <c r="P765" s="8" t="str">
        <f>_xlfn.XLOOKUP(Table2[[#This Row],[Product]],Table4[Product],Table4[Category])</f>
        <v>Casual Wear</v>
      </c>
      <c r="Q765" s="6" t="s">
        <v>1580</v>
      </c>
      <c r="R765" s="32" t="str">
        <f>LEFT(Table2[[#This Row],[Full Name2]], 3)</f>
        <v>Bro</v>
      </c>
      <c r="S765" s="7" t="str">
        <f>RIGHT(Table2[[#This Row],[Full Name2]],3)</f>
        <v>ood</v>
      </c>
      <c r="T765" s="7" t="str">
        <f>MID(Table2[[#This Row],[Full Name2]],3,3)</f>
        <v>ook</v>
      </c>
      <c r="U765" s="7" t="str">
        <f>CONCATENATE(Table2[[#This Row],[Full Name2]]," - ",Table2[[#This Row],[Department]])</f>
        <v>Brooke Hood - Women</v>
      </c>
      <c r="V765" s="7" t="str">
        <f>_xlfn.TEXTJOIN(",",TRUE,Table2[[#This Row],[LEFT]],Table2[[#This Row],[MID]],Table2[[#This Row],[RIGHT]])</f>
        <v>Bro,ook,ood</v>
      </c>
      <c r="W765" s="7" t="str">
        <f>UPPER(Table2[[#This Row],[MID]])</f>
        <v>OOK</v>
      </c>
      <c r="X765" s="7" t="str">
        <f>LOWER(Table2[[#This Row],[Full Name2]])</f>
        <v>brooke hood</v>
      </c>
      <c r="Y765" s="7" t="str">
        <f>PROPER(Table2[[#This Row],[LOWER]])</f>
        <v>Brooke Hood</v>
      </c>
      <c r="Z765" s="7" t="str">
        <f>TRIM(Table2[[#This Row],[City]])</f>
        <v>Sharm El-Sheikh</v>
      </c>
      <c r="AA765" s="8">
        <f>LEN(Table2[[#This Row],[PROPER]])</f>
        <v>11</v>
      </c>
      <c r="AB765" s="5">
        <f t="shared" ca="1" si="33"/>
        <v>45776</v>
      </c>
      <c r="AC765" s="5">
        <f t="shared" si="34"/>
        <v>45528</v>
      </c>
      <c r="AD765" s="25">
        <f t="shared" ca="1" si="35"/>
        <v>45776.278505671296</v>
      </c>
      <c r="AE765" s="26">
        <f>EOMONTH(Table2[[#This Row],[Date]],1)</f>
        <v>45565</v>
      </c>
      <c r="AF765" s="11">
        <f>DATEDIF(Table2[[#This Row],[Date]],Table2[[#This Row],[EOMONTH]], "d")</f>
        <v>37</v>
      </c>
      <c r="AH765">
        <v>24</v>
      </c>
      <c r="AI765">
        <v>8</v>
      </c>
      <c r="AJ765">
        <v>2024</v>
      </c>
    </row>
    <row r="766" spans="1:36" ht="33.75" customHeight="1" x14ac:dyDescent="0.3">
      <c r="A766" s="17" t="s">
        <v>1581</v>
      </c>
      <c r="B766" s="26">
        <v>45420</v>
      </c>
      <c r="C766" s="5" t="s">
        <v>3</v>
      </c>
      <c r="D766" s="6" t="s">
        <v>1582</v>
      </c>
      <c r="E766" s="7">
        <v>18</v>
      </c>
      <c r="F766" s="7" t="s">
        <v>29</v>
      </c>
      <c r="G766" s="7" t="s">
        <v>106</v>
      </c>
      <c r="H766" s="7" t="s">
        <v>61</v>
      </c>
      <c r="I766" s="7" t="str">
        <f>VLOOKUP(Table2[[#This Row],[Product]],Table4[#All],2,0)</f>
        <v>Casual Wear</v>
      </c>
      <c r="J766" s="7">
        <v>2</v>
      </c>
      <c r="K766" s="7">
        <v>1148</v>
      </c>
      <c r="L766" s="7">
        <v>0</v>
      </c>
      <c r="M766" s="7" t="s">
        <v>47</v>
      </c>
      <c r="N766" s="8" t="s">
        <v>34</v>
      </c>
      <c r="O766" s="4" t="str">
        <f>HLOOKUP(Table2[[#This Row],[Product]],lookUp!$A$20:$K$21,2,0)</f>
        <v>Casual Wear</v>
      </c>
      <c r="P766" s="8" t="str">
        <f>_xlfn.XLOOKUP(Table2[[#This Row],[Product]],Table4[Product],Table4[Category])</f>
        <v>Casual Wear</v>
      </c>
      <c r="Q766" s="6" t="s">
        <v>1582</v>
      </c>
      <c r="R766" s="32" t="str">
        <f>LEFT(Table2[[#This Row],[Full Name2]], 3)</f>
        <v>Col</v>
      </c>
      <c r="S766" s="7" t="str">
        <f>RIGHT(Table2[[#This Row],[Full Name2]],3)</f>
        <v>han</v>
      </c>
      <c r="T766" s="7" t="str">
        <f>MID(Table2[[#This Row],[Full Name2]],3,3)</f>
        <v xml:space="preserve">le </v>
      </c>
      <c r="U766" s="7" t="str">
        <f>CONCATENATE(Table2[[#This Row],[Full Name2]]," - ",Table2[[#This Row],[Department]])</f>
        <v>Cole Vaughan - Men</v>
      </c>
      <c r="V766" s="7" t="str">
        <f>_xlfn.TEXTJOIN(",",TRUE,Table2[[#This Row],[LEFT]],Table2[[#This Row],[MID]],Table2[[#This Row],[RIGHT]])</f>
        <v>Col,le ,han</v>
      </c>
      <c r="W766" s="7" t="str">
        <f>UPPER(Table2[[#This Row],[MID]])</f>
        <v xml:space="preserve">LE </v>
      </c>
      <c r="X766" s="7" t="str">
        <f>LOWER(Table2[[#This Row],[Full Name2]])</f>
        <v>cole vaughan</v>
      </c>
      <c r="Y766" s="7" t="str">
        <f>PROPER(Table2[[#This Row],[LOWER]])</f>
        <v>Cole Vaughan</v>
      </c>
      <c r="Z766" s="7" t="str">
        <f>TRIM(Table2[[#This Row],[City]])</f>
        <v>Giza</v>
      </c>
      <c r="AA766" s="8">
        <f>LEN(Table2[[#This Row],[PROPER]])</f>
        <v>12</v>
      </c>
      <c r="AB766" s="5">
        <f t="shared" ca="1" si="33"/>
        <v>45776</v>
      </c>
      <c r="AC766" s="5">
        <f t="shared" si="34"/>
        <v>45420</v>
      </c>
      <c r="AD766" s="25">
        <f t="shared" ca="1" si="35"/>
        <v>45776.278505671296</v>
      </c>
      <c r="AE766" s="26">
        <f>EOMONTH(Table2[[#This Row],[Date]],1)</f>
        <v>45473</v>
      </c>
      <c r="AF766" s="11">
        <f>DATEDIF(Table2[[#This Row],[Date]],Table2[[#This Row],[EOMONTH]], "d")</f>
        <v>53</v>
      </c>
      <c r="AH766">
        <v>8</v>
      </c>
      <c r="AI766">
        <v>5</v>
      </c>
      <c r="AJ766">
        <v>2024</v>
      </c>
    </row>
    <row r="767" spans="1:36" ht="33.75" customHeight="1" x14ac:dyDescent="0.3">
      <c r="A767" s="17" t="s">
        <v>1583</v>
      </c>
      <c r="B767" s="26">
        <v>45429</v>
      </c>
      <c r="C767" s="5" t="s">
        <v>0</v>
      </c>
      <c r="D767" s="6" t="s">
        <v>1584</v>
      </c>
      <c r="E767" s="7">
        <v>35</v>
      </c>
      <c r="F767" s="7" t="s">
        <v>43</v>
      </c>
      <c r="G767" s="7" t="s">
        <v>81</v>
      </c>
      <c r="H767" s="7" t="s">
        <v>38</v>
      </c>
      <c r="I767" s="7" t="str">
        <f>VLOOKUP(Table2[[#This Row],[Product]],Table4[#All],2,0)</f>
        <v>Casual Wear</v>
      </c>
      <c r="J767" s="7">
        <v>3</v>
      </c>
      <c r="K767" s="7">
        <v>950</v>
      </c>
      <c r="L767" s="7">
        <v>0.2</v>
      </c>
      <c r="M767" s="7" t="s">
        <v>47</v>
      </c>
      <c r="N767" s="8" t="s">
        <v>48</v>
      </c>
      <c r="O767" s="4" t="str">
        <f>HLOOKUP(Table2[[#This Row],[Product]],lookUp!$A$20:$K$21,2,0)</f>
        <v>Casual Wear</v>
      </c>
      <c r="P767" s="8" t="str">
        <f>_xlfn.XLOOKUP(Table2[[#This Row],[Product]],Table4[Product],Table4[Category])</f>
        <v>Casual Wear</v>
      </c>
      <c r="Q767" s="6" t="s">
        <v>1584</v>
      </c>
      <c r="R767" s="32" t="str">
        <f>LEFT(Table2[[#This Row],[Full Name2]], 3)</f>
        <v>Kay</v>
      </c>
      <c r="S767" s="7" t="str">
        <f>RIGHT(Table2[[#This Row],[Full Name2]],3)</f>
        <v>att</v>
      </c>
      <c r="T767" s="7" t="str">
        <f>MID(Table2[[#This Row],[Full Name2]],3,3)</f>
        <v>yla</v>
      </c>
      <c r="U767" s="7" t="str">
        <f>CONCATENATE(Table2[[#This Row],[Full Name2]]," - ",Table2[[#This Row],[Department]])</f>
        <v>Kayla Pratt - Kids</v>
      </c>
      <c r="V767" s="7" t="str">
        <f>_xlfn.TEXTJOIN(",",TRUE,Table2[[#This Row],[LEFT]],Table2[[#This Row],[MID]],Table2[[#This Row],[RIGHT]])</f>
        <v>Kay,yla,att</v>
      </c>
      <c r="W767" s="7" t="str">
        <f>UPPER(Table2[[#This Row],[MID]])</f>
        <v>YLA</v>
      </c>
      <c r="X767" s="7" t="str">
        <f>LOWER(Table2[[#This Row],[Full Name2]])</f>
        <v>kayla pratt</v>
      </c>
      <c r="Y767" s="7" t="str">
        <f>PROPER(Table2[[#This Row],[LOWER]])</f>
        <v>Kayla Pratt</v>
      </c>
      <c r="Z767" s="7" t="str">
        <f>TRIM(Table2[[#This Row],[City]])</f>
        <v>Asyut</v>
      </c>
      <c r="AA767" s="8">
        <f>LEN(Table2[[#This Row],[PROPER]])</f>
        <v>11</v>
      </c>
      <c r="AB767" s="5">
        <f t="shared" ca="1" si="33"/>
        <v>45776</v>
      </c>
      <c r="AC767" s="5">
        <f t="shared" si="34"/>
        <v>45429</v>
      </c>
      <c r="AD767" s="25">
        <f t="shared" ca="1" si="35"/>
        <v>45776.278505671296</v>
      </c>
      <c r="AE767" s="26">
        <f>EOMONTH(Table2[[#This Row],[Date]],1)</f>
        <v>45473</v>
      </c>
      <c r="AF767" s="11">
        <f>DATEDIF(Table2[[#This Row],[Date]],Table2[[#This Row],[EOMONTH]], "d")</f>
        <v>44</v>
      </c>
      <c r="AH767">
        <v>17</v>
      </c>
      <c r="AI767">
        <v>5</v>
      </c>
      <c r="AJ767">
        <v>2024</v>
      </c>
    </row>
    <row r="768" spans="1:36" ht="33.75" customHeight="1" x14ac:dyDescent="0.3">
      <c r="A768" s="17" t="s">
        <v>1585</v>
      </c>
      <c r="B768" s="26">
        <v>45465</v>
      </c>
      <c r="C768" s="5" t="s">
        <v>5</v>
      </c>
      <c r="D768" s="6" t="s">
        <v>1586</v>
      </c>
      <c r="E768" s="7">
        <v>43</v>
      </c>
      <c r="F768" s="7" t="s">
        <v>43</v>
      </c>
      <c r="G768" s="7" t="s">
        <v>30</v>
      </c>
      <c r="H768" s="7" t="s">
        <v>100</v>
      </c>
      <c r="I768" s="7" t="str">
        <f>VLOOKUP(Table2[[#This Row],[Product]],Table4[#All],2,0)</f>
        <v>Formal Wear</v>
      </c>
      <c r="J768" s="7">
        <v>2</v>
      </c>
      <c r="K768" s="7">
        <v>1123</v>
      </c>
      <c r="L768" s="7">
        <v>0.2</v>
      </c>
      <c r="M768" s="7" t="s">
        <v>47</v>
      </c>
      <c r="N768" s="8" t="s">
        <v>40</v>
      </c>
      <c r="O768" s="4" t="str">
        <f>HLOOKUP(Table2[[#This Row],[Product]],lookUp!$A$20:$K$21,2,0)</f>
        <v>Formal Wear</v>
      </c>
      <c r="P768" s="8" t="str">
        <f>_xlfn.XLOOKUP(Table2[[#This Row],[Product]],Table4[Product],Table4[Category])</f>
        <v>Formal Wear</v>
      </c>
      <c r="Q768" s="6" t="s">
        <v>1586</v>
      </c>
      <c r="R768" s="32" t="str">
        <f>LEFT(Table2[[#This Row],[Full Name2]], 3)</f>
        <v>Dom</v>
      </c>
      <c r="S768" s="7" t="str">
        <f>RIGHT(Table2[[#This Row],[Full Name2]],3)</f>
        <v>nes</v>
      </c>
      <c r="T768" s="7" t="str">
        <f>MID(Table2[[#This Row],[Full Name2]],3,3)</f>
        <v>min</v>
      </c>
      <c r="U768" s="7" t="str">
        <f>CONCATENATE(Table2[[#This Row],[Full Name2]]," - ",Table2[[#This Row],[Department]])</f>
        <v>Dominic Jones - Women</v>
      </c>
      <c r="V768" s="7" t="str">
        <f>_xlfn.TEXTJOIN(",",TRUE,Table2[[#This Row],[LEFT]],Table2[[#This Row],[MID]],Table2[[#This Row],[RIGHT]])</f>
        <v>Dom,min,nes</v>
      </c>
      <c r="W768" s="7" t="str">
        <f>UPPER(Table2[[#This Row],[MID]])</f>
        <v>MIN</v>
      </c>
      <c r="X768" s="7" t="str">
        <f>LOWER(Table2[[#This Row],[Full Name2]])</f>
        <v>dominic jones</v>
      </c>
      <c r="Y768" s="7" t="str">
        <f>PROPER(Table2[[#This Row],[LOWER]])</f>
        <v>Dominic Jones</v>
      </c>
      <c r="Z768" s="7" t="str">
        <f>TRIM(Table2[[#This Row],[City]])</f>
        <v>Mansoura</v>
      </c>
      <c r="AA768" s="8">
        <f>LEN(Table2[[#This Row],[PROPER]])</f>
        <v>13</v>
      </c>
      <c r="AB768" s="5">
        <f t="shared" ca="1" si="33"/>
        <v>45776</v>
      </c>
      <c r="AC768" s="5">
        <f t="shared" si="34"/>
        <v>45465</v>
      </c>
      <c r="AD768" s="25">
        <f t="shared" ca="1" si="35"/>
        <v>45776.278505671296</v>
      </c>
      <c r="AE768" s="26">
        <f>EOMONTH(Table2[[#This Row],[Date]],1)</f>
        <v>45504</v>
      </c>
      <c r="AF768" s="11">
        <f>DATEDIF(Table2[[#This Row],[Date]],Table2[[#This Row],[EOMONTH]], "d")</f>
        <v>39</v>
      </c>
      <c r="AH768">
        <v>22</v>
      </c>
      <c r="AI768">
        <v>6</v>
      </c>
      <c r="AJ768">
        <v>2024</v>
      </c>
    </row>
    <row r="769" spans="1:36" ht="33.75" customHeight="1" x14ac:dyDescent="0.3">
      <c r="A769" s="17" t="s">
        <v>1587</v>
      </c>
      <c r="B769" s="26">
        <v>45640</v>
      </c>
      <c r="C769" s="5" t="s">
        <v>5</v>
      </c>
      <c r="D769" s="6" t="s">
        <v>348</v>
      </c>
      <c r="E769" s="7">
        <v>55</v>
      </c>
      <c r="F769" s="7" t="s">
        <v>43</v>
      </c>
      <c r="G769" s="7" t="s">
        <v>60</v>
      </c>
      <c r="H769" s="7" t="s">
        <v>100</v>
      </c>
      <c r="I769" s="7" t="str">
        <f>VLOOKUP(Table2[[#This Row],[Product]],Table4[#All],2,0)</f>
        <v>Formal Wear</v>
      </c>
      <c r="J769" s="7">
        <v>2</v>
      </c>
      <c r="K769" s="7">
        <v>313</v>
      </c>
      <c r="L769" s="7">
        <v>0.1</v>
      </c>
      <c r="M769" s="7" t="s">
        <v>33</v>
      </c>
      <c r="N769" s="8" t="s">
        <v>40</v>
      </c>
      <c r="O769" s="4" t="str">
        <f>HLOOKUP(Table2[[#This Row],[Product]],lookUp!$A$20:$K$21,2,0)</f>
        <v>Formal Wear</v>
      </c>
      <c r="P769" s="8" t="str">
        <f>_xlfn.XLOOKUP(Table2[[#This Row],[Product]],Table4[Product],Table4[Category])</f>
        <v>Formal Wear</v>
      </c>
      <c r="Q769" s="6" t="s">
        <v>348</v>
      </c>
      <c r="R769" s="32" t="str">
        <f>LEFT(Table2[[#This Row],[Full Name2]], 3)</f>
        <v>Mar</v>
      </c>
      <c r="S769" s="7" t="str">
        <f>RIGHT(Table2[[#This Row],[Full Name2]],3)</f>
        <v>ler</v>
      </c>
      <c r="T769" s="7" t="str">
        <f>MID(Table2[[#This Row],[Full Name2]],3,3)</f>
        <v xml:space="preserve">ry </v>
      </c>
      <c r="U769" s="7" t="str">
        <f>CONCATENATE(Table2[[#This Row],[Full Name2]]," - ",Table2[[#This Row],[Department]])</f>
        <v>Mary Chandler - Women</v>
      </c>
      <c r="V769" s="7" t="str">
        <f>_xlfn.TEXTJOIN(",",TRUE,Table2[[#This Row],[LEFT]],Table2[[#This Row],[MID]],Table2[[#This Row],[RIGHT]])</f>
        <v>Mar,ry ,ler</v>
      </c>
      <c r="W769" s="7" t="str">
        <f>UPPER(Table2[[#This Row],[MID]])</f>
        <v xml:space="preserve">RY </v>
      </c>
      <c r="X769" s="7" t="str">
        <f>LOWER(Table2[[#This Row],[Full Name2]])</f>
        <v>mary chandler</v>
      </c>
      <c r="Y769" s="7" t="str">
        <f>PROPER(Table2[[#This Row],[LOWER]])</f>
        <v>Mary Chandler</v>
      </c>
      <c r="Z769" s="7" t="str">
        <f>TRIM(Table2[[#This Row],[City]])</f>
        <v>Port Said</v>
      </c>
      <c r="AA769" s="8">
        <f>LEN(Table2[[#This Row],[PROPER]])</f>
        <v>13</v>
      </c>
      <c r="AB769" s="5">
        <f t="shared" ca="1" si="33"/>
        <v>45776</v>
      </c>
      <c r="AC769" s="5">
        <f t="shared" si="34"/>
        <v>45640</v>
      </c>
      <c r="AD769" s="25">
        <f t="shared" ca="1" si="35"/>
        <v>45776.278505671296</v>
      </c>
      <c r="AE769" s="26">
        <f>EOMONTH(Table2[[#This Row],[Date]],1)</f>
        <v>45688</v>
      </c>
      <c r="AF769" s="11">
        <f>DATEDIF(Table2[[#This Row],[Date]],Table2[[#This Row],[EOMONTH]], "d")</f>
        <v>48</v>
      </c>
      <c r="AH769">
        <v>14</v>
      </c>
      <c r="AI769">
        <v>12</v>
      </c>
      <c r="AJ769">
        <v>2024</v>
      </c>
    </row>
    <row r="770" spans="1:36" ht="33.75" customHeight="1" x14ac:dyDescent="0.3">
      <c r="A770" s="17" t="s">
        <v>1588</v>
      </c>
      <c r="B770" s="26">
        <v>45434</v>
      </c>
      <c r="C770" s="5" t="s">
        <v>3</v>
      </c>
      <c r="D770" s="6" t="s">
        <v>1589</v>
      </c>
      <c r="E770" s="7">
        <v>39</v>
      </c>
      <c r="F770" s="7" t="s">
        <v>29</v>
      </c>
      <c r="G770" s="7" t="s">
        <v>70</v>
      </c>
      <c r="H770" s="7" t="s">
        <v>100</v>
      </c>
      <c r="I770" s="7" t="str">
        <f>VLOOKUP(Table2[[#This Row],[Product]],Table4[#All],2,0)</f>
        <v>Formal Wear</v>
      </c>
      <c r="J770" s="7">
        <v>1</v>
      </c>
      <c r="K770" s="7">
        <v>773</v>
      </c>
      <c r="L770" s="7">
        <v>0.05</v>
      </c>
      <c r="M770" s="7" t="s">
        <v>47</v>
      </c>
      <c r="N770" s="8" t="s">
        <v>34</v>
      </c>
      <c r="O770" s="4" t="str">
        <f>HLOOKUP(Table2[[#This Row],[Product]],lookUp!$A$20:$K$21,2,0)</f>
        <v>Formal Wear</v>
      </c>
      <c r="P770" s="8" t="str">
        <f>_xlfn.XLOOKUP(Table2[[#This Row],[Product]],Table4[Product],Table4[Category])</f>
        <v>Formal Wear</v>
      </c>
      <c r="Q770" s="6" t="s">
        <v>1589</v>
      </c>
      <c r="R770" s="32" t="str">
        <f>LEFT(Table2[[#This Row],[Full Name2]], 3)</f>
        <v>And</v>
      </c>
      <c r="S770" s="7" t="str">
        <f>RIGHT(Table2[[#This Row],[Full Name2]],3)</f>
        <v>win</v>
      </c>
      <c r="T770" s="7" t="str">
        <f>MID(Table2[[#This Row],[Full Name2]],3,3)</f>
        <v>dre</v>
      </c>
      <c r="U770" s="7" t="str">
        <f>CONCATENATE(Table2[[#This Row],[Full Name2]]," - ",Table2[[#This Row],[Department]])</f>
        <v>Andrew Baldwin - Men</v>
      </c>
      <c r="V770" s="7" t="str">
        <f>_xlfn.TEXTJOIN(",",TRUE,Table2[[#This Row],[LEFT]],Table2[[#This Row],[MID]],Table2[[#This Row],[RIGHT]])</f>
        <v>And,dre,win</v>
      </c>
      <c r="W770" s="7" t="str">
        <f>UPPER(Table2[[#This Row],[MID]])</f>
        <v>DRE</v>
      </c>
      <c r="X770" s="7" t="str">
        <f>LOWER(Table2[[#This Row],[Full Name2]])</f>
        <v>andrew baldwin</v>
      </c>
      <c r="Y770" s="7" t="str">
        <f>PROPER(Table2[[#This Row],[LOWER]])</f>
        <v>Andrew Baldwin</v>
      </c>
      <c r="Z770" s="7" t="str">
        <f>TRIM(Table2[[#This Row],[City]])</f>
        <v>Luxor</v>
      </c>
      <c r="AA770" s="8">
        <f>LEN(Table2[[#This Row],[PROPER]])</f>
        <v>14</v>
      </c>
      <c r="AB770" s="5">
        <f t="shared" ca="1" si="33"/>
        <v>45776</v>
      </c>
      <c r="AC770" s="5">
        <f t="shared" si="34"/>
        <v>45434</v>
      </c>
      <c r="AD770" s="25">
        <f t="shared" ca="1" si="35"/>
        <v>45776.278505671296</v>
      </c>
      <c r="AE770" s="26">
        <f>EOMONTH(Table2[[#This Row],[Date]],1)</f>
        <v>45473</v>
      </c>
      <c r="AF770" s="11">
        <f>DATEDIF(Table2[[#This Row],[Date]],Table2[[#This Row],[EOMONTH]], "d")</f>
        <v>39</v>
      </c>
      <c r="AH770">
        <v>22</v>
      </c>
      <c r="AI770">
        <v>5</v>
      </c>
      <c r="AJ770">
        <v>2024</v>
      </c>
    </row>
    <row r="771" spans="1:36" ht="33.75" customHeight="1" x14ac:dyDescent="0.3">
      <c r="A771" s="17" t="s">
        <v>1590</v>
      </c>
      <c r="B771" s="26">
        <v>45650</v>
      </c>
      <c r="C771" s="5" t="s">
        <v>2</v>
      </c>
      <c r="D771" s="6" t="s">
        <v>1591</v>
      </c>
      <c r="E771" s="7">
        <v>50</v>
      </c>
      <c r="F771" s="7" t="s">
        <v>29</v>
      </c>
      <c r="G771" s="7" t="s">
        <v>106</v>
      </c>
      <c r="H771" s="7" t="s">
        <v>61</v>
      </c>
      <c r="I771" s="7" t="str">
        <f>VLOOKUP(Table2[[#This Row],[Product]],Table4[#All],2,0)</f>
        <v>Casual Wear</v>
      </c>
      <c r="J771" s="7">
        <v>1</v>
      </c>
      <c r="K771" s="7">
        <v>652</v>
      </c>
      <c r="L771" s="7">
        <v>0.15</v>
      </c>
      <c r="M771" s="7" t="s">
        <v>57</v>
      </c>
      <c r="N771" s="8" t="s">
        <v>34</v>
      </c>
      <c r="O771" s="4" t="str">
        <f>HLOOKUP(Table2[[#This Row],[Product]],lookUp!$A$20:$K$21,2,0)</f>
        <v>Casual Wear</v>
      </c>
      <c r="P771" s="8" t="str">
        <f>_xlfn.XLOOKUP(Table2[[#This Row],[Product]],Table4[Product],Table4[Category])</f>
        <v>Casual Wear</v>
      </c>
      <c r="Q771" s="6" t="s">
        <v>1591</v>
      </c>
      <c r="R771" s="32" t="str">
        <f>LEFT(Table2[[#This Row],[Full Name2]], 3)</f>
        <v>Jos</v>
      </c>
      <c r="S771" s="7" t="str">
        <f>RIGHT(Table2[[#This Row],[Full Name2]],3)</f>
        <v>yne</v>
      </c>
      <c r="T771" s="7" t="str">
        <f>MID(Table2[[#This Row],[Full Name2]],3,3)</f>
        <v>sep</v>
      </c>
      <c r="U771" s="7" t="str">
        <f>CONCATENATE(Table2[[#This Row],[Full Name2]]," - ",Table2[[#This Row],[Department]])</f>
        <v>Joseph Payne - Men</v>
      </c>
      <c r="V771" s="7" t="str">
        <f>_xlfn.TEXTJOIN(",",TRUE,Table2[[#This Row],[LEFT]],Table2[[#This Row],[MID]],Table2[[#This Row],[RIGHT]])</f>
        <v>Jos,sep,yne</v>
      </c>
      <c r="W771" s="7" t="str">
        <f>UPPER(Table2[[#This Row],[MID]])</f>
        <v>SEP</v>
      </c>
      <c r="X771" s="7" t="str">
        <f>LOWER(Table2[[#This Row],[Full Name2]])</f>
        <v>joseph payne</v>
      </c>
      <c r="Y771" s="7" t="str">
        <f>PROPER(Table2[[#This Row],[LOWER]])</f>
        <v>Joseph Payne</v>
      </c>
      <c r="Z771" s="7" t="str">
        <f>TRIM(Table2[[#This Row],[City]])</f>
        <v>Giza</v>
      </c>
      <c r="AA771" s="8">
        <f>LEN(Table2[[#This Row],[PROPER]])</f>
        <v>12</v>
      </c>
      <c r="AB771" s="5">
        <f t="shared" ref="AB771:AB834" ca="1" si="36">TODAY()</f>
        <v>45776</v>
      </c>
      <c r="AC771" s="5">
        <f t="shared" ref="AC771:AC834" si="37">DATE(AJ771,AI771,AH771)</f>
        <v>45650</v>
      </c>
      <c r="AD771" s="25">
        <f t="shared" ref="AD771:AD834" ca="1" si="38">NOW()</f>
        <v>45776.278505671296</v>
      </c>
      <c r="AE771" s="26">
        <f>EOMONTH(Table2[[#This Row],[Date]],1)</f>
        <v>45688</v>
      </c>
      <c r="AF771" s="11">
        <f>DATEDIF(Table2[[#This Row],[Date]],Table2[[#This Row],[EOMONTH]], "d")</f>
        <v>38</v>
      </c>
      <c r="AH771">
        <v>24</v>
      </c>
      <c r="AI771">
        <v>12</v>
      </c>
      <c r="AJ771">
        <v>2024</v>
      </c>
    </row>
    <row r="772" spans="1:36" ht="33.75" customHeight="1" x14ac:dyDescent="0.3">
      <c r="A772" s="17" t="s">
        <v>1592</v>
      </c>
      <c r="B772" s="26">
        <v>45364</v>
      </c>
      <c r="C772" s="5" t="s">
        <v>3</v>
      </c>
      <c r="D772" s="6" t="s">
        <v>1593</v>
      </c>
      <c r="E772" s="7">
        <v>51</v>
      </c>
      <c r="F772" s="7" t="s">
        <v>43</v>
      </c>
      <c r="G772" s="7" t="s">
        <v>81</v>
      </c>
      <c r="H772" s="7" t="s">
        <v>31</v>
      </c>
      <c r="I772" s="7" t="str">
        <f>VLOOKUP(Table2[[#This Row],[Product]],Table4[#All],2,0)</f>
        <v>Winter Wear</v>
      </c>
      <c r="J772" s="7">
        <v>4</v>
      </c>
      <c r="K772" s="7">
        <v>1127</v>
      </c>
      <c r="L772" s="7">
        <v>0.1</v>
      </c>
      <c r="M772" s="7" t="s">
        <v>47</v>
      </c>
      <c r="N772" s="8" t="s">
        <v>40</v>
      </c>
      <c r="O772" s="4" t="str">
        <f>HLOOKUP(Table2[[#This Row],[Product]],lookUp!$A$20:$K$21,2,0)</f>
        <v>Winter Wear</v>
      </c>
      <c r="P772" s="8" t="str">
        <f>_xlfn.XLOOKUP(Table2[[#This Row],[Product]],Table4[Product],Table4[Category])</f>
        <v>Winter Wear</v>
      </c>
      <c r="Q772" s="6" t="s">
        <v>1593</v>
      </c>
      <c r="R772" s="32" t="str">
        <f>LEFT(Table2[[#This Row],[Full Name2]], 3)</f>
        <v>Ton</v>
      </c>
      <c r="S772" s="7" t="str">
        <f>RIGHT(Table2[[#This Row],[Full Name2]],3)</f>
        <v>lla</v>
      </c>
      <c r="T772" s="7" t="str">
        <f>MID(Table2[[#This Row],[Full Name2]],3,3)</f>
        <v>nya</v>
      </c>
      <c r="U772" s="7" t="str">
        <f>CONCATENATE(Table2[[#This Row],[Full Name2]]," - ",Table2[[#This Row],[Department]])</f>
        <v>Tonya Villa - Women</v>
      </c>
      <c r="V772" s="7" t="str">
        <f>_xlfn.TEXTJOIN(",",TRUE,Table2[[#This Row],[LEFT]],Table2[[#This Row],[MID]],Table2[[#This Row],[RIGHT]])</f>
        <v>Ton,nya,lla</v>
      </c>
      <c r="W772" s="7" t="str">
        <f>UPPER(Table2[[#This Row],[MID]])</f>
        <v>NYA</v>
      </c>
      <c r="X772" s="7" t="str">
        <f>LOWER(Table2[[#This Row],[Full Name2]])</f>
        <v>tonya villa</v>
      </c>
      <c r="Y772" s="7" t="str">
        <f>PROPER(Table2[[#This Row],[LOWER]])</f>
        <v>Tonya Villa</v>
      </c>
      <c r="Z772" s="7" t="str">
        <f>TRIM(Table2[[#This Row],[City]])</f>
        <v>Asyut</v>
      </c>
      <c r="AA772" s="8">
        <f>LEN(Table2[[#This Row],[PROPER]])</f>
        <v>11</v>
      </c>
      <c r="AB772" s="5">
        <f t="shared" ca="1" si="36"/>
        <v>45776</v>
      </c>
      <c r="AC772" s="5">
        <f t="shared" si="37"/>
        <v>45364</v>
      </c>
      <c r="AD772" s="25">
        <f t="shared" ca="1" si="38"/>
        <v>45776.278505671296</v>
      </c>
      <c r="AE772" s="26">
        <f>EOMONTH(Table2[[#This Row],[Date]],1)</f>
        <v>45412</v>
      </c>
      <c r="AF772" s="11">
        <f>DATEDIF(Table2[[#This Row],[Date]],Table2[[#This Row],[EOMONTH]], "d")</f>
        <v>48</v>
      </c>
      <c r="AH772">
        <v>13</v>
      </c>
      <c r="AI772">
        <v>3</v>
      </c>
      <c r="AJ772">
        <v>2024</v>
      </c>
    </row>
    <row r="773" spans="1:36" ht="33.75" customHeight="1" x14ac:dyDescent="0.3">
      <c r="A773" s="17" t="s">
        <v>1594</v>
      </c>
      <c r="B773" s="26">
        <v>45670</v>
      </c>
      <c r="C773" s="5" t="s">
        <v>4</v>
      </c>
      <c r="D773" s="6" t="s">
        <v>1595</v>
      </c>
      <c r="E773" s="7">
        <v>53</v>
      </c>
      <c r="F773" s="7" t="s">
        <v>43</v>
      </c>
      <c r="G773" s="7" t="s">
        <v>106</v>
      </c>
      <c r="H773" s="7" t="s">
        <v>74</v>
      </c>
      <c r="I773" s="7" t="str">
        <f>VLOOKUP(Table2[[#This Row],[Product]],Table4[#All],2,0)</f>
        <v>Formal Wear</v>
      </c>
      <c r="J773" s="7">
        <v>5</v>
      </c>
      <c r="K773" s="7">
        <v>282</v>
      </c>
      <c r="L773" s="7">
        <v>0.05</v>
      </c>
      <c r="M773" s="7" t="s">
        <v>47</v>
      </c>
      <c r="N773" s="8" t="s">
        <v>48</v>
      </c>
      <c r="O773" s="4" t="str">
        <f>HLOOKUP(Table2[[#This Row],[Product]],lookUp!$A$20:$K$21,2,0)</f>
        <v>Formal Wear</v>
      </c>
      <c r="P773" s="8" t="str">
        <f>_xlfn.XLOOKUP(Table2[[#This Row],[Product]],Table4[Product],Table4[Category])</f>
        <v>Formal Wear</v>
      </c>
      <c r="Q773" s="6" t="s">
        <v>1595</v>
      </c>
      <c r="R773" s="32" t="str">
        <f>LEFT(Table2[[#This Row],[Full Name2]], 3)</f>
        <v>Jen</v>
      </c>
      <c r="S773" s="7" t="str">
        <f>RIGHT(Table2[[#This Row],[Full Name2]],3)</f>
        <v>son</v>
      </c>
      <c r="T773" s="7" t="str">
        <f>MID(Table2[[#This Row],[Full Name2]],3,3)</f>
        <v>nni</v>
      </c>
      <c r="U773" s="7" t="str">
        <f>CONCATENATE(Table2[[#This Row],[Full Name2]]," - ",Table2[[#This Row],[Department]])</f>
        <v>Jennifer Johnson - Kids</v>
      </c>
      <c r="V773" s="7" t="str">
        <f>_xlfn.TEXTJOIN(",",TRUE,Table2[[#This Row],[LEFT]],Table2[[#This Row],[MID]],Table2[[#This Row],[RIGHT]])</f>
        <v>Jen,nni,son</v>
      </c>
      <c r="W773" s="7" t="str">
        <f>UPPER(Table2[[#This Row],[MID]])</f>
        <v>NNI</v>
      </c>
      <c r="X773" s="7" t="str">
        <f>LOWER(Table2[[#This Row],[Full Name2]])</f>
        <v>jennifer johnson</v>
      </c>
      <c r="Y773" s="7" t="str">
        <f>PROPER(Table2[[#This Row],[LOWER]])</f>
        <v>Jennifer Johnson</v>
      </c>
      <c r="Z773" s="7" t="str">
        <f>TRIM(Table2[[#This Row],[City]])</f>
        <v>Giza</v>
      </c>
      <c r="AA773" s="8">
        <f>LEN(Table2[[#This Row],[PROPER]])</f>
        <v>16</v>
      </c>
      <c r="AB773" s="5">
        <f t="shared" ca="1" si="36"/>
        <v>45776</v>
      </c>
      <c r="AC773" s="5">
        <f t="shared" si="37"/>
        <v>45670</v>
      </c>
      <c r="AD773" s="25">
        <f t="shared" ca="1" si="38"/>
        <v>45776.278505671296</v>
      </c>
      <c r="AE773" s="26">
        <f>EOMONTH(Table2[[#This Row],[Date]],1)</f>
        <v>45716</v>
      </c>
      <c r="AF773" s="11">
        <f>DATEDIF(Table2[[#This Row],[Date]],Table2[[#This Row],[EOMONTH]], "d")</f>
        <v>46</v>
      </c>
      <c r="AH773">
        <v>13</v>
      </c>
      <c r="AI773">
        <v>1</v>
      </c>
      <c r="AJ773">
        <v>2025</v>
      </c>
    </row>
    <row r="774" spans="1:36" ht="33.75" customHeight="1" x14ac:dyDescent="0.3">
      <c r="A774" s="17" t="s">
        <v>1596</v>
      </c>
      <c r="B774" s="26">
        <v>45595</v>
      </c>
      <c r="C774" s="5" t="s">
        <v>3</v>
      </c>
      <c r="D774" s="6" t="s">
        <v>1597</v>
      </c>
      <c r="E774" s="7">
        <v>38</v>
      </c>
      <c r="F774" s="7" t="s">
        <v>29</v>
      </c>
      <c r="G774" s="7" t="s">
        <v>60</v>
      </c>
      <c r="H774" s="7" t="s">
        <v>31</v>
      </c>
      <c r="I774" s="7" t="str">
        <f>VLOOKUP(Table2[[#This Row],[Product]],Table4[#All],2,0)</f>
        <v>Winter Wear</v>
      </c>
      <c r="J774" s="7">
        <v>5</v>
      </c>
      <c r="K774" s="7">
        <v>211</v>
      </c>
      <c r="L774" s="7">
        <v>0.2</v>
      </c>
      <c r="M774" s="7" t="s">
        <v>47</v>
      </c>
      <c r="N774" s="8" t="s">
        <v>40</v>
      </c>
      <c r="O774" s="4" t="str">
        <f>HLOOKUP(Table2[[#This Row],[Product]],lookUp!$A$20:$K$21,2,0)</f>
        <v>Winter Wear</v>
      </c>
      <c r="P774" s="8" t="str">
        <f>_xlfn.XLOOKUP(Table2[[#This Row],[Product]],Table4[Product],Table4[Category])</f>
        <v>Winter Wear</v>
      </c>
      <c r="Q774" s="6" t="s">
        <v>1597</v>
      </c>
      <c r="R774" s="32" t="str">
        <f>LEFT(Table2[[#This Row],[Full Name2]], 3)</f>
        <v>Ama</v>
      </c>
      <c r="S774" s="7" t="str">
        <f>RIGHT(Table2[[#This Row],[Full Name2]],3)</f>
        <v>uiz</v>
      </c>
      <c r="T774" s="7" t="str">
        <f>MID(Table2[[#This Row],[Full Name2]],3,3)</f>
        <v>and</v>
      </c>
      <c r="U774" s="7" t="str">
        <f>CONCATENATE(Table2[[#This Row],[Full Name2]]," - ",Table2[[#This Row],[Department]])</f>
        <v>Amanda Ruiz - Women</v>
      </c>
      <c r="V774" s="7" t="str">
        <f>_xlfn.TEXTJOIN(",",TRUE,Table2[[#This Row],[LEFT]],Table2[[#This Row],[MID]],Table2[[#This Row],[RIGHT]])</f>
        <v>Ama,and,uiz</v>
      </c>
      <c r="W774" s="7" t="str">
        <f>UPPER(Table2[[#This Row],[MID]])</f>
        <v>AND</v>
      </c>
      <c r="X774" s="7" t="str">
        <f>LOWER(Table2[[#This Row],[Full Name2]])</f>
        <v>amanda ruiz</v>
      </c>
      <c r="Y774" s="7" t="str">
        <f>PROPER(Table2[[#This Row],[LOWER]])</f>
        <v>Amanda Ruiz</v>
      </c>
      <c r="Z774" s="7" t="str">
        <f>TRIM(Table2[[#This Row],[City]])</f>
        <v>Port Said</v>
      </c>
      <c r="AA774" s="8">
        <f>LEN(Table2[[#This Row],[PROPER]])</f>
        <v>11</v>
      </c>
      <c r="AB774" s="5">
        <f t="shared" ca="1" si="36"/>
        <v>45776</v>
      </c>
      <c r="AC774" s="5">
        <f t="shared" si="37"/>
        <v>45595</v>
      </c>
      <c r="AD774" s="25">
        <f t="shared" ca="1" si="38"/>
        <v>45776.278505671296</v>
      </c>
      <c r="AE774" s="26">
        <f>EOMONTH(Table2[[#This Row],[Date]],1)</f>
        <v>45626</v>
      </c>
      <c r="AF774" s="11">
        <f>DATEDIF(Table2[[#This Row],[Date]],Table2[[#This Row],[EOMONTH]], "d")</f>
        <v>31</v>
      </c>
      <c r="AH774">
        <v>30</v>
      </c>
      <c r="AI774">
        <v>10</v>
      </c>
      <c r="AJ774">
        <v>2024</v>
      </c>
    </row>
    <row r="775" spans="1:36" ht="33.75" customHeight="1" x14ac:dyDescent="0.3">
      <c r="A775" s="17" t="s">
        <v>1598</v>
      </c>
      <c r="B775" s="26">
        <v>45634</v>
      </c>
      <c r="C775" s="5" t="s">
        <v>1</v>
      </c>
      <c r="D775" s="6" t="s">
        <v>1599</v>
      </c>
      <c r="E775" s="7">
        <v>29</v>
      </c>
      <c r="F775" s="7" t="s">
        <v>29</v>
      </c>
      <c r="G775" s="7" t="s">
        <v>64</v>
      </c>
      <c r="H775" s="7" t="s">
        <v>51</v>
      </c>
      <c r="I775" s="7" t="str">
        <f>VLOOKUP(Table2[[#This Row],[Product]],Table4[#All],2,0)</f>
        <v>Formal Wear</v>
      </c>
      <c r="J775" s="7">
        <v>2</v>
      </c>
      <c r="K775" s="7">
        <v>616</v>
      </c>
      <c r="L775" s="7">
        <v>0.1</v>
      </c>
      <c r="M775" s="7" t="s">
        <v>33</v>
      </c>
      <c r="N775" s="8" t="s">
        <v>34</v>
      </c>
      <c r="O775" s="4" t="str">
        <f>HLOOKUP(Table2[[#This Row],[Product]],lookUp!$A$20:$K$21,2,0)</f>
        <v>Formal Wear</v>
      </c>
      <c r="P775" s="8" t="str">
        <f>_xlfn.XLOOKUP(Table2[[#This Row],[Product]],Table4[Product],Table4[Category])</f>
        <v>Formal Wear</v>
      </c>
      <c r="Q775" s="6" t="s">
        <v>1599</v>
      </c>
      <c r="R775" s="32" t="str">
        <f>LEFT(Table2[[#This Row],[Full Name2]], 3)</f>
        <v>Con</v>
      </c>
      <c r="S775" s="7" t="str">
        <f>RIGHT(Table2[[#This Row],[Full Name2]],3)</f>
        <v>ans</v>
      </c>
      <c r="T775" s="7" t="str">
        <f>MID(Table2[[#This Row],[Full Name2]],3,3)</f>
        <v>nno</v>
      </c>
      <c r="U775" s="7" t="str">
        <f>CONCATENATE(Table2[[#This Row],[Full Name2]]," - ",Table2[[#This Row],[Department]])</f>
        <v>Connor Evans - Men</v>
      </c>
      <c r="V775" s="7" t="str">
        <f>_xlfn.TEXTJOIN(",",TRUE,Table2[[#This Row],[LEFT]],Table2[[#This Row],[MID]],Table2[[#This Row],[RIGHT]])</f>
        <v>Con,nno,ans</v>
      </c>
      <c r="W775" s="7" t="str">
        <f>UPPER(Table2[[#This Row],[MID]])</f>
        <v>NNO</v>
      </c>
      <c r="X775" s="7" t="str">
        <f>LOWER(Table2[[#This Row],[Full Name2]])</f>
        <v>connor evans</v>
      </c>
      <c r="Y775" s="7" t="str">
        <f>PROPER(Table2[[#This Row],[LOWER]])</f>
        <v>Connor Evans</v>
      </c>
      <c r="Z775" s="7" t="str">
        <f>TRIM(Table2[[#This Row],[City]])</f>
        <v>Cairo</v>
      </c>
      <c r="AA775" s="8">
        <f>LEN(Table2[[#This Row],[PROPER]])</f>
        <v>12</v>
      </c>
      <c r="AB775" s="5">
        <f t="shared" ca="1" si="36"/>
        <v>45776</v>
      </c>
      <c r="AC775" s="5">
        <f t="shared" si="37"/>
        <v>45634</v>
      </c>
      <c r="AD775" s="25">
        <f t="shared" ca="1" si="38"/>
        <v>45776.278505671296</v>
      </c>
      <c r="AE775" s="26">
        <f>EOMONTH(Table2[[#This Row],[Date]],1)</f>
        <v>45688</v>
      </c>
      <c r="AF775" s="11">
        <f>DATEDIF(Table2[[#This Row],[Date]],Table2[[#This Row],[EOMONTH]], "d")</f>
        <v>54</v>
      </c>
      <c r="AH775">
        <v>8</v>
      </c>
      <c r="AI775">
        <v>12</v>
      </c>
      <c r="AJ775">
        <v>2024</v>
      </c>
    </row>
    <row r="776" spans="1:36" ht="33.75" customHeight="1" x14ac:dyDescent="0.3">
      <c r="A776" s="17" t="s">
        <v>1600</v>
      </c>
      <c r="B776" s="26">
        <v>45355</v>
      </c>
      <c r="C776" s="5" t="s">
        <v>4</v>
      </c>
      <c r="D776" s="6" t="s">
        <v>1601</v>
      </c>
      <c r="E776" s="7">
        <v>27</v>
      </c>
      <c r="F776" s="7" t="s">
        <v>43</v>
      </c>
      <c r="G776" s="7" t="s">
        <v>81</v>
      </c>
      <c r="H776" s="7" t="s">
        <v>51</v>
      </c>
      <c r="I776" s="7" t="str">
        <f>VLOOKUP(Table2[[#This Row],[Product]],Table4[#All],2,0)</f>
        <v>Formal Wear</v>
      </c>
      <c r="J776" s="7">
        <v>2</v>
      </c>
      <c r="K776" s="7">
        <v>1031</v>
      </c>
      <c r="L776" s="7">
        <v>0.1</v>
      </c>
      <c r="M776" s="7" t="s">
        <v>33</v>
      </c>
      <c r="N776" s="8" t="s">
        <v>48</v>
      </c>
      <c r="O776" s="4" t="str">
        <f>HLOOKUP(Table2[[#This Row],[Product]],lookUp!$A$20:$K$21,2,0)</f>
        <v>Formal Wear</v>
      </c>
      <c r="P776" s="8" t="str">
        <f>_xlfn.XLOOKUP(Table2[[#This Row],[Product]],Table4[Product],Table4[Category])</f>
        <v>Formal Wear</v>
      </c>
      <c r="Q776" s="6" t="s">
        <v>1601</v>
      </c>
      <c r="R776" s="32" t="str">
        <f>LEFT(Table2[[#This Row],[Full Name2]], 3)</f>
        <v>Ari</v>
      </c>
      <c r="S776" s="7" t="str">
        <f>RIGHT(Table2[[#This Row],[Full Name2]],3)</f>
        <v>son</v>
      </c>
      <c r="T776" s="7" t="str">
        <f>MID(Table2[[#This Row],[Full Name2]],3,3)</f>
        <v>iel</v>
      </c>
      <c r="U776" s="7" t="str">
        <f>CONCATENATE(Table2[[#This Row],[Full Name2]]," - ",Table2[[#This Row],[Department]])</f>
        <v>Ariel Jackson - Kids</v>
      </c>
      <c r="V776" s="7" t="str">
        <f>_xlfn.TEXTJOIN(",",TRUE,Table2[[#This Row],[LEFT]],Table2[[#This Row],[MID]],Table2[[#This Row],[RIGHT]])</f>
        <v>Ari,iel,son</v>
      </c>
      <c r="W776" s="7" t="str">
        <f>UPPER(Table2[[#This Row],[MID]])</f>
        <v>IEL</v>
      </c>
      <c r="X776" s="7" t="str">
        <f>LOWER(Table2[[#This Row],[Full Name2]])</f>
        <v>ariel jackson</v>
      </c>
      <c r="Y776" s="7" t="str">
        <f>PROPER(Table2[[#This Row],[LOWER]])</f>
        <v>Ariel Jackson</v>
      </c>
      <c r="Z776" s="7" t="str">
        <f>TRIM(Table2[[#This Row],[City]])</f>
        <v>Asyut</v>
      </c>
      <c r="AA776" s="8">
        <f>LEN(Table2[[#This Row],[PROPER]])</f>
        <v>13</v>
      </c>
      <c r="AB776" s="5">
        <f t="shared" ca="1" si="36"/>
        <v>45776</v>
      </c>
      <c r="AC776" s="5">
        <f t="shared" si="37"/>
        <v>45355</v>
      </c>
      <c r="AD776" s="25">
        <f t="shared" ca="1" si="38"/>
        <v>45776.278505671296</v>
      </c>
      <c r="AE776" s="26">
        <f>EOMONTH(Table2[[#This Row],[Date]],1)</f>
        <v>45412</v>
      </c>
      <c r="AF776" s="11">
        <f>DATEDIF(Table2[[#This Row],[Date]],Table2[[#This Row],[EOMONTH]], "d")</f>
        <v>57</v>
      </c>
      <c r="AH776">
        <v>4</v>
      </c>
      <c r="AI776">
        <v>3</v>
      </c>
      <c r="AJ776">
        <v>2024</v>
      </c>
    </row>
    <row r="777" spans="1:36" ht="33.75" customHeight="1" x14ac:dyDescent="0.3">
      <c r="A777" s="17" t="s">
        <v>1602</v>
      </c>
      <c r="B777" s="26">
        <v>45430</v>
      </c>
      <c r="C777" s="5" t="s">
        <v>5</v>
      </c>
      <c r="D777" s="6" t="s">
        <v>1603</v>
      </c>
      <c r="E777" s="7">
        <v>55</v>
      </c>
      <c r="F777" s="7" t="s">
        <v>29</v>
      </c>
      <c r="G777" s="7" t="s">
        <v>106</v>
      </c>
      <c r="H777" s="7" t="s">
        <v>65</v>
      </c>
      <c r="I777" s="7" t="str">
        <f>VLOOKUP(Table2[[#This Row],[Product]],Table4[#All],2,0)</f>
        <v>Sportswear</v>
      </c>
      <c r="J777" s="7">
        <v>4</v>
      </c>
      <c r="K777" s="7">
        <v>402</v>
      </c>
      <c r="L777" s="7">
        <v>0.05</v>
      </c>
      <c r="M777" s="7" t="s">
        <v>33</v>
      </c>
      <c r="N777" s="8" t="s">
        <v>34</v>
      </c>
      <c r="O777" s="4" t="str">
        <f>HLOOKUP(Table2[[#This Row],[Product]],lookUp!$A$20:$K$21,2,0)</f>
        <v>Sportswear</v>
      </c>
      <c r="P777" s="8" t="str">
        <f>_xlfn.XLOOKUP(Table2[[#This Row],[Product]],Table4[Product],Table4[Category])</f>
        <v>Sportswear</v>
      </c>
      <c r="Q777" s="6" t="s">
        <v>1603</v>
      </c>
      <c r="R777" s="32" t="str">
        <f>LEFT(Table2[[#This Row],[Full Name2]], 3)</f>
        <v>Log</v>
      </c>
      <c r="S777" s="7" t="str">
        <f>RIGHT(Table2[[#This Row],[Full Name2]],3)</f>
        <v>ker</v>
      </c>
      <c r="T777" s="7" t="str">
        <f>MID(Table2[[#This Row],[Full Name2]],3,3)</f>
        <v>gan</v>
      </c>
      <c r="U777" s="7" t="str">
        <f>CONCATENATE(Table2[[#This Row],[Full Name2]]," - ",Table2[[#This Row],[Department]])</f>
        <v>Logan Walker - Men</v>
      </c>
      <c r="V777" s="7" t="str">
        <f>_xlfn.TEXTJOIN(",",TRUE,Table2[[#This Row],[LEFT]],Table2[[#This Row],[MID]],Table2[[#This Row],[RIGHT]])</f>
        <v>Log,gan,ker</v>
      </c>
      <c r="W777" s="7" t="str">
        <f>UPPER(Table2[[#This Row],[MID]])</f>
        <v>GAN</v>
      </c>
      <c r="X777" s="7" t="str">
        <f>LOWER(Table2[[#This Row],[Full Name2]])</f>
        <v>logan walker</v>
      </c>
      <c r="Y777" s="7" t="str">
        <f>PROPER(Table2[[#This Row],[LOWER]])</f>
        <v>Logan Walker</v>
      </c>
      <c r="Z777" s="7" t="str">
        <f>TRIM(Table2[[#This Row],[City]])</f>
        <v>Giza</v>
      </c>
      <c r="AA777" s="8">
        <f>LEN(Table2[[#This Row],[PROPER]])</f>
        <v>12</v>
      </c>
      <c r="AB777" s="5">
        <f t="shared" ca="1" si="36"/>
        <v>45776</v>
      </c>
      <c r="AC777" s="5">
        <f t="shared" si="37"/>
        <v>45430</v>
      </c>
      <c r="AD777" s="25">
        <f t="shared" ca="1" si="38"/>
        <v>45776.278505671296</v>
      </c>
      <c r="AE777" s="26">
        <f>EOMONTH(Table2[[#This Row],[Date]],1)</f>
        <v>45473</v>
      </c>
      <c r="AF777" s="11">
        <f>DATEDIF(Table2[[#This Row],[Date]],Table2[[#This Row],[EOMONTH]], "d")</f>
        <v>43</v>
      </c>
      <c r="AH777">
        <v>18</v>
      </c>
      <c r="AI777">
        <v>5</v>
      </c>
      <c r="AJ777">
        <v>2024</v>
      </c>
    </row>
    <row r="778" spans="1:36" ht="33.75" customHeight="1" x14ac:dyDescent="0.3">
      <c r="A778" s="17" t="s">
        <v>1604</v>
      </c>
      <c r="B778" s="26">
        <v>45582</v>
      </c>
      <c r="C778" s="5" t="s">
        <v>6</v>
      </c>
      <c r="D778" s="6" t="s">
        <v>1605</v>
      </c>
      <c r="E778" s="7">
        <v>38</v>
      </c>
      <c r="F778" s="7" t="s">
        <v>29</v>
      </c>
      <c r="G778" s="7" t="s">
        <v>44</v>
      </c>
      <c r="H778" s="7" t="s">
        <v>61</v>
      </c>
      <c r="I778" s="7" t="str">
        <f>VLOOKUP(Table2[[#This Row],[Product]],Table4[#All],2,0)</f>
        <v>Casual Wear</v>
      </c>
      <c r="J778" s="7">
        <v>3</v>
      </c>
      <c r="K778" s="7">
        <v>209</v>
      </c>
      <c r="L778" s="7">
        <v>0.2</v>
      </c>
      <c r="M778" s="7" t="s">
        <v>33</v>
      </c>
      <c r="N778" s="8" t="s">
        <v>34</v>
      </c>
      <c r="O778" s="4" t="str">
        <f>HLOOKUP(Table2[[#This Row],[Product]],lookUp!$A$20:$K$21,2,0)</f>
        <v>Casual Wear</v>
      </c>
      <c r="P778" s="8" t="str">
        <f>_xlfn.XLOOKUP(Table2[[#This Row],[Product]],Table4[Product],Table4[Category])</f>
        <v>Casual Wear</v>
      </c>
      <c r="Q778" s="6" t="s">
        <v>1605</v>
      </c>
      <c r="R778" s="32" t="str">
        <f>LEFT(Table2[[#This Row],[Full Name2]], 3)</f>
        <v>Chr</v>
      </c>
      <c r="S778" s="7" t="str">
        <f>RIGHT(Table2[[#This Row],[Full Name2]],3)</f>
        <v>odd</v>
      </c>
      <c r="T778" s="7" t="str">
        <f>MID(Table2[[#This Row],[Full Name2]],3,3)</f>
        <v>ris</v>
      </c>
      <c r="U778" s="7" t="str">
        <f>CONCATENATE(Table2[[#This Row],[Full Name2]]," - ",Table2[[#This Row],[Department]])</f>
        <v>Christina Todd - Men</v>
      </c>
      <c r="V778" s="7" t="str">
        <f>_xlfn.TEXTJOIN(",",TRUE,Table2[[#This Row],[LEFT]],Table2[[#This Row],[MID]],Table2[[#This Row],[RIGHT]])</f>
        <v>Chr,ris,odd</v>
      </c>
      <c r="W778" s="7" t="str">
        <f>UPPER(Table2[[#This Row],[MID]])</f>
        <v>RIS</v>
      </c>
      <c r="X778" s="7" t="str">
        <f>LOWER(Table2[[#This Row],[Full Name2]])</f>
        <v>christina todd</v>
      </c>
      <c r="Y778" s="7" t="str">
        <f>PROPER(Table2[[#This Row],[LOWER]])</f>
        <v>Christina Todd</v>
      </c>
      <c r="Z778" s="7" t="str">
        <f>TRIM(Table2[[#This Row],[City]])</f>
        <v>Alexandria</v>
      </c>
      <c r="AA778" s="8">
        <f>LEN(Table2[[#This Row],[PROPER]])</f>
        <v>14</v>
      </c>
      <c r="AB778" s="5">
        <f t="shared" ca="1" si="36"/>
        <v>45776</v>
      </c>
      <c r="AC778" s="5">
        <f t="shared" si="37"/>
        <v>45582</v>
      </c>
      <c r="AD778" s="25">
        <f t="shared" ca="1" si="38"/>
        <v>45776.278505671296</v>
      </c>
      <c r="AE778" s="26">
        <f>EOMONTH(Table2[[#This Row],[Date]],1)</f>
        <v>45626</v>
      </c>
      <c r="AF778" s="11">
        <f>DATEDIF(Table2[[#This Row],[Date]],Table2[[#This Row],[EOMONTH]], "d")</f>
        <v>44</v>
      </c>
      <c r="AH778">
        <v>17</v>
      </c>
      <c r="AI778">
        <v>10</v>
      </c>
      <c r="AJ778">
        <v>2024</v>
      </c>
    </row>
    <row r="779" spans="1:36" ht="33.75" customHeight="1" x14ac:dyDescent="0.3">
      <c r="A779" s="17" t="s">
        <v>1606</v>
      </c>
      <c r="B779" s="26">
        <v>45576</v>
      </c>
      <c r="C779" s="5" t="s">
        <v>0</v>
      </c>
      <c r="D779" s="6" t="s">
        <v>1607</v>
      </c>
      <c r="E779" s="7">
        <v>19</v>
      </c>
      <c r="F779" s="7" t="s">
        <v>43</v>
      </c>
      <c r="G779" s="7" t="s">
        <v>103</v>
      </c>
      <c r="H779" s="7" t="s">
        <v>38</v>
      </c>
      <c r="I779" s="7" t="str">
        <f>VLOOKUP(Table2[[#This Row],[Product]],Table4[#All],2,0)</f>
        <v>Casual Wear</v>
      </c>
      <c r="J779" s="7">
        <v>4</v>
      </c>
      <c r="K779" s="7">
        <v>1119</v>
      </c>
      <c r="L779" s="7">
        <v>0.2</v>
      </c>
      <c r="M779" s="7" t="s">
        <v>33</v>
      </c>
      <c r="N779" s="8" t="s">
        <v>40</v>
      </c>
      <c r="O779" s="4" t="str">
        <f>HLOOKUP(Table2[[#This Row],[Product]],lookUp!$A$20:$K$21,2,0)</f>
        <v>Casual Wear</v>
      </c>
      <c r="P779" s="8" t="str">
        <f>_xlfn.XLOOKUP(Table2[[#This Row],[Product]],Table4[Product],Table4[Category])</f>
        <v>Casual Wear</v>
      </c>
      <c r="Q779" s="6" t="s">
        <v>1607</v>
      </c>
      <c r="R779" s="32" t="str">
        <f>LEFT(Table2[[#This Row],[Full Name2]], 3)</f>
        <v>Bre</v>
      </c>
      <c r="S779" s="7" t="str">
        <f>RIGHT(Table2[[#This Row],[Full Name2]],3)</f>
        <v>ano</v>
      </c>
      <c r="T779" s="7" t="str">
        <f>MID(Table2[[#This Row],[Full Name2]],3,3)</f>
        <v>end</v>
      </c>
      <c r="U779" s="7" t="str">
        <f>CONCATENATE(Table2[[#This Row],[Full Name2]]," - ",Table2[[#This Row],[Department]])</f>
        <v>Brenda Lozano - Women</v>
      </c>
      <c r="V779" s="7" t="str">
        <f>_xlfn.TEXTJOIN(",",TRUE,Table2[[#This Row],[LEFT]],Table2[[#This Row],[MID]],Table2[[#This Row],[RIGHT]])</f>
        <v>Bre,end,ano</v>
      </c>
      <c r="W779" s="7" t="str">
        <f>UPPER(Table2[[#This Row],[MID]])</f>
        <v>END</v>
      </c>
      <c r="X779" s="7" t="str">
        <f>LOWER(Table2[[#This Row],[Full Name2]])</f>
        <v>brenda lozano</v>
      </c>
      <c r="Y779" s="7" t="str">
        <f>PROPER(Table2[[#This Row],[LOWER]])</f>
        <v>Brenda Lozano</v>
      </c>
      <c r="Z779" s="7" t="str">
        <f>TRIM(Table2[[#This Row],[City]])</f>
        <v>Sharm El-Sheikh</v>
      </c>
      <c r="AA779" s="8">
        <f>LEN(Table2[[#This Row],[PROPER]])</f>
        <v>13</v>
      </c>
      <c r="AB779" s="5">
        <f t="shared" ca="1" si="36"/>
        <v>45776</v>
      </c>
      <c r="AC779" s="5">
        <f t="shared" si="37"/>
        <v>45576</v>
      </c>
      <c r="AD779" s="25">
        <f t="shared" ca="1" si="38"/>
        <v>45776.278505671296</v>
      </c>
      <c r="AE779" s="26">
        <f>EOMONTH(Table2[[#This Row],[Date]],1)</f>
        <v>45626</v>
      </c>
      <c r="AF779" s="11">
        <f>DATEDIF(Table2[[#This Row],[Date]],Table2[[#This Row],[EOMONTH]], "d")</f>
        <v>50</v>
      </c>
      <c r="AH779">
        <v>11</v>
      </c>
      <c r="AI779">
        <v>10</v>
      </c>
      <c r="AJ779">
        <v>2024</v>
      </c>
    </row>
    <row r="780" spans="1:36" ht="33.75" customHeight="1" x14ac:dyDescent="0.3">
      <c r="A780" s="17" t="s">
        <v>1608</v>
      </c>
      <c r="B780" s="26">
        <v>45653</v>
      </c>
      <c r="C780" s="5" t="s">
        <v>0</v>
      </c>
      <c r="D780" s="6" t="s">
        <v>1609</v>
      </c>
      <c r="E780" s="7">
        <v>55</v>
      </c>
      <c r="F780" s="7" t="s">
        <v>29</v>
      </c>
      <c r="G780" s="7" t="s">
        <v>30</v>
      </c>
      <c r="H780" s="7" t="s">
        <v>74</v>
      </c>
      <c r="I780" s="7" t="str">
        <f>VLOOKUP(Table2[[#This Row],[Product]],Table4[#All],2,0)</f>
        <v>Formal Wear</v>
      </c>
      <c r="J780" s="7">
        <v>2</v>
      </c>
      <c r="K780" s="7">
        <v>460</v>
      </c>
      <c r="L780" s="7">
        <v>0</v>
      </c>
      <c r="M780" s="7" t="s">
        <v>33</v>
      </c>
      <c r="N780" s="8" t="s">
        <v>48</v>
      </c>
      <c r="O780" s="4" t="str">
        <f>HLOOKUP(Table2[[#This Row],[Product]],lookUp!$A$20:$K$21,2,0)</f>
        <v>Formal Wear</v>
      </c>
      <c r="P780" s="8" t="str">
        <f>_xlfn.XLOOKUP(Table2[[#This Row],[Product]],Table4[Product],Table4[Category])</f>
        <v>Formal Wear</v>
      </c>
      <c r="Q780" s="6" t="s">
        <v>1609</v>
      </c>
      <c r="R780" s="32" t="str">
        <f>LEFT(Table2[[#This Row],[Full Name2]], 3)</f>
        <v>Tay</v>
      </c>
      <c r="S780" s="7" t="str">
        <f>RIGHT(Table2[[#This Row],[Full Name2]],3)</f>
        <v>lds</v>
      </c>
      <c r="T780" s="7" t="str">
        <f>MID(Table2[[#This Row],[Full Name2]],3,3)</f>
        <v>ylo</v>
      </c>
      <c r="U780" s="7" t="str">
        <f>CONCATENATE(Table2[[#This Row],[Full Name2]]," - ",Table2[[#This Row],[Department]])</f>
        <v>Taylor Fields - Kids</v>
      </c>
      <c r="V780" s="7" t="str">
        <f>_xlfn.TEXTJOIN(",",TRUE,Table2[[#This Row],[LEFT]],Table2[[#This Row],[MID]],Table2[[#This Row],[RIGHT]])</f>
        <v>Tay,ylo,lds</v>
      </c>
      <c r="W780" s="7" t="str">
        <f>UPPER(Table2[[#This Row],[MID]])</f>
        <v>YLO</v>
      </c>
      <c r="X780" s="7" t="str">
        <f>LOWER(Table2[[#This Row],[Full Name2]])</f>
        <v>taylor fields</v>
      </c>
      <c r="Y780" s="7" t="str">
        <f>PROPER(Table2[[#This Row],[LOWER]])</f>
        <v>Taylor Fields</v>
      </c>
      <c r="Z780" s="7" t="str">
        <f>TRIM(Table2[[#This Row],[City]])</f>
        <v>Mansoura</v>
      </c>
      <c r="AA780" s="8">
        <f>LEN(Table2[[#This Row],[PROPER]])</f>
        <v>13</v>
      </c>
      <c r="AB780" s="5">
        <f t="shared" ca="1" si="36"/>
        <v>45776</v>
      </c>
      <c r="AC780" s="5">
        <f t="shared" si="37"/>
        <v>45653</v>
      </c>
      <c r="AD780" s="25">
        <f t="shared" ca="1" si="38"/>
        <v>45776.278505671296</v>
      </c>
      <c r="AE780" s="26">
        <f>EOMONTH(Table2[[#This Row],[Date]],1)</f>
        <v>45688</v>
      </c>
      <c r="AF780" s="11">
        <f>DATEDIF(Table2[[#This Row],[Date]],Table2[[#This Row],[EOMONTH]], "d")</f>
        <v>35</v>
      </c>
      <c r="AH780">
        <v>27</v>
      </c>
      <c r="AI780">
        <v>12</v>
      </c>
      <c r="AJ780">
        <v>2024</v>
      </c>
    </row>
    <row r="781" spans="1:36" ht="33.75" customHeight="1" x14ac:dyDescent="0.3">
      <c r="A781" s="17" t="s">
        <v>1610</v>
      </c>
      <c r="B781" s="26">
        <v>45647</v>
      </c>
      <c r="C781" s="5" t="s">
        <v>5</v>
      </c>
      <c r="D781" s="6" t="s">
        <v>1611</v>
      </c>
      <c r="E781" s="7">
        <v>44</v>
      </c>
      <c r="F781" s="7" t="s">
        <v>29</v>
      </c>
      <c r="G781" s="7" t="s">
        <v>73</v>
      </c>
      <c r="H781" s="7" t="s">
        <v>65</v>
      </c>
      <c r="I781" s="7" t="str">
        <f>VLOOKUP(Table2[[#This Row],[Product]],Table4[#All],2,0)</f>
        <v>Sportswear</v>
      </c>
      <c r="J781" s="7">
        <v>1</v>
      </c>
      <c r="K781" s="7">
        <v>505</v>
      </c>
      <c r="L781" s="7">
        <v>0.1</v>
      </c>
      <c r="M781" s="7" t="s">
        <v>47</v>
      </c>
      <c r="N781" s="8" t="s">
        <v>48</v>
      </c>
      <c r="O781" s="4" t="str">
        <f>HLOOKUP(Table2[[#This Row],[Product]],lookUp!$A$20:$K$21,2,0)</f>
        <v>Sportswear</v>
      </c>
      <c r="P781" s="8" t="str">
        <f>_xlfn.XLOOKUP(Table2[[#This Row],[Product]],Table4[Product],Table4[Category])</f>
        <v>Sportswear</v>
      </c>
      <c r="Q781" s="6" t="s">
        <v>1611</v>
      </c>
      <c r="R781" s="32" t="str">
        <f>LEFT(Table2[[#This Row],[Full Name2]], 3)</f>
        <v>Kim</v>
      </c>
      <c r="S781" s="7" t="str">
        <f>RIGHT(Table2[[#This Row],[Full Name2]],3)</f>
        <v>oya</v>
      </c>
      <c r="T781" s="7" t="str">
        <f>MID(Table2[[#This Row],[Full Name2]],3,3)</f>
        <v>m M</v>
      </c>
      <c r="U781" s="7" t="str">
        <f>CONCATENATE(Table2[[#This Row],[Full Name2]]," - ",Table2[[#This Row],[Department]])</f>
        <v>Kim Montoya - Kids</v>
      </c>
      <c r="V781" s="7" t="str">
        <f>_xlfn.TEXTJOIN(",",TRUE,Table2[[#This Row],[LEFT]],Table2[[#This Row],[MID]],Table2[[#This Row],[RIGHT]])</f>
        <v>Kim,m M,oya</v>
      </c>
      <c r="W781" s="7" t="str">
        <f>UPPER(Table2[[#This Row],[MID]])</f>
        <v>M M</v>
      </c>
      <c r="X781" s="7" t="str">
        <f>LOWER(Table2[[#This Row],[Full Name2]])</f>
        <v>kim montoya</v>
      </c>
      <c r="Y781" s="7" t="str">
        <f>PROPER(Table2[[#This Row],[LOWER]])</f>
        <v>Kim Montoya</v>
      </c>
      <c r="Z781" s="7" t="str">
        <f>TRIM(Table2[[#This Row],[City]])</f>
        <v>Tanta</v>
      </c>
      <c r="AA781" s="8">
        <f>LEN(Table2[[#This Row],[PROPER]])</f>
        <v>11</v>
      </c>
      <c r="AB781" s="5">
        <f t="shared" ca="1" si="36"/>
        <v>45776</v>
      </c>
      <c r="AC781" s="5">
        <f t="shared" si="37"/>
        <v>45647</v>
      </c>
      <c r="AD781" s="25">
        <f t="shared" ca="1" si="38"/>
        <v>45776.278505671296</v>
      </c>
      <c r="AE781" s="26">
        <f>EOMONTH(Table2[[#This Row],[Date]],1)</f>
        <v>45688</v>
      </c>
      <c r="AF781" s="11">
        <f>DATEDIF(Table2[[#This Row],[Date]],Table2[[#This Row],[EOMONTH]], "d")</f>
        <v>41</v>
      </c>
      <c r="AH781">
        <v>21</v>
      </c>
      <c r="AI781">
        <v>12</v>
      </c>
      <c r="AJ781">
        <v>2024</v>
      </c>
    </row>
    <row r="782" spans="1:36" ht="33.75" customHeight="1" x14ac:dyDescent="0.3">
      <c r="A782" s="17" t="s">
        <v>1612</v>
      </c>
      <c r="B782" s="26">
        <v>45558</v>
      </c>
      <c r="C782" s="5" t="s">
        <v>4</v>
      </c>
      <c r="D782" s="6" t="s">
        <v>1613</v>
      </c>
      <c r="E782" s="7">
        <v>57</v>
      </c>
      <c r="F782" s="7" t="s">
        <v>43</v>
      </c>
      <c r="G782" s="7" t="s">
        <v>70</v>
      </c>
      <c r="H782" s="7" t="s">
        <v>45</v>
      </c>
      <c r="I782" s="7" t="str">
        <f>VLOOKUP(Table2[[#This Row],[Product]],Table4[#All],2,0)</f>
        <v>Sportswear</v>
      </c>
      <c r="J782" s="7">
        <v>1</v>
      </c>
      <c r="K782" s="7">
        <v>733</v>
      </c>
      <c r="L782" s="7">
        <v>0</v>
      </c>
      <c r="M782" s="7" t="s">
        <v>33</v>
      </c>
      <c r="N782" s="8" t="s">
        <v>34</v>
      </c>
      <c r="O782" s="4" t="str">
        <f>HLOOKUP(Table2[[#This Row],[Product]],lookUp!$A$20:$K$21,2,0)</f>
        <v>Sportswear</v>
      </c>
      <c r="P782" s="8" t="str">
        <f>_xlfn.XLOOKUP(Table2[[#This Row],[Product]],Table4[Product],Table4[Category])</f>
        <v>Sportswear</v>
      </c>
      <c r="Q782" s="6" t="s">
        <v>1613</v>
      </c>
      <c r="R782" s="32" t="str">
        <f>LEFT(Table2[[#This Row],[Full Name2]], 3)</f>
        <v>Jos</v>
      </c>
      <c r="S782" s="7" t="str">
        <f>RIGHT(Table2[[#This Row],[Full Name2]],3)</f>
        <v>son</v>
      </c>
      <c r="T782" s="7" t="str">
        <f>MID(Table2[[#This Row],[Full Name2]],3,3)</f>
        <v>shu</v>
      </c>
      <c r="U782" s="7" t="str">
        <f>CONCATENATE(Table2[[#This Row],[Full Name2]]," - ",Table2[[#This Row],[Department]])</f>
        <v>Joshua Simpson - Men</v>
      </c>
      <c r="V782" s="7" t="str">
        <f>_xlfn.TEXTJOIN(",",TRUE,Table2[[#This Row],[LEFT]],Table2[[#This Row],[MID]],Table2[[#This Row],[RIGHT]])</f>
        <v>Jos,shu,son</v>
      </c>
      <c r="W782" s="7" t="str">
        <f>UPPER(Table2[[#This Row],[MID]])</f>
        <v>SHU</v>
      </c>
      <c r="X782" s="7" t="str">
        <f>LOWER(Table2[[#This Row],[Full Name2]])</f>
        <v>joshua simpson</v>
      </c>
      <c r="Y782" s="7" t="str">
        <f>PROPER(Table2[[#This Row],[LOWER]])</f>
        <v>Joshua Simpson</v>
      </c>
      <c r="Z782" s="7" t="str">
        <f>TRIM(Table2[[#This Row],[City]])</f>
        <v>Luxor</v>
      </c>
      <c r="AA782" s="8">
        <f>LEN(Table2[[#This Row],[PROPER]])</f>
        <v>14</v>
      </c>
      <c r="AB782" s="5">
        <f t="shared" ca="1" si="36"/>
        <v>45776</v>
      </c>
      <c r="AC782" s="5">
        <f t="shared" si="37"/>
        <v>45558</v>
      </c>
      <c r="AD782" s="25">
        <f t="shared" ca="1" si="38"/>
        <v>45776.278505671296</v>
      </c>
      <c r="AE782" s="26">
        <f>EOMONTH(Table2[[#This Row],[Date]],1)</f>
        <v>45596</v>
      </c>
      <c r="AF782" s="11">
        <f>DATEDIF(Table2[[#This Row],[Date]],Table2[[#This Row],[EOMONTH]], "d")</f>
        <v>38</v>
      </c>
      <c r="AH782">
        <v>23</v>
      </c>
      <c r="AI782">
        <v>9</v>
      </c>
      <c r="AJ782">
        <v>2024</v>
      </c>
    </row>
    <row r="783" spans="1:36" ht="33.75" customHeight="1" x14ac:dyDescent="0.3">
      <c r="A783" s="17" t="s">
        <v>1614</v>
      </c>
      <c r="B783" s="26">
        <v>45537</v>
      </c>
      <c r="C783" s="5" t="s">
        <v>4</v>
      </c>
      <c r="D783" s="6" t="s">
        <v>1615</v>
      </c>
      <c r="E783" s="7">
        <v>56</v>
      </c>
      <c r="F783" s="7" t="s">
        <v>43</v>
      </c>
      <c r="G783" s="7" t="s">
        <v>44</v>
      </c>
      <c r="H783" s="7" t="s">
        <v>38</v>
      </c>
      <c r="I783" s="7" t="str">
        <f>VLOOKUP(Table2[[#This Row],[Product]],Table4[#All],2,0)</f>
        <v>Casual Wear</v>
      </c>
      <c r="J783" s="7">
        <v>4</v>
      </c>
      <c r="K783" s="7">
        <v>526</v>
      </c>
      <c r="L783" s="7">
        <v>0.05</v>
      </c>
      <c r="M783" s="7" t="s">
        <v>57</v>
      </c>
      <c r="N783" s="8" t="s">
        <v>34</v>
      </c>
      <c r="O783" s="4" t="str">
        <f>HLOOKUP(Table2[[#This Row],[Product]],lookUp!$A$20:$K$21,2,0)</f>
        <v>Casual Wear</v>
      </c>
      <c r="P783" s="8" t="str">
        <f>_xlfn.XLOOKUP(Table2[[#This Row],[Product]],Table4[Product],Table4[Category])</f>
        <v>Casual Wear</v>
      </c>
      <c r="Q783" s="6" t="s">
        <v>1615</v>
      </c>
      <c r="R783" s="32" t="str">
        <f>LEFT(Table2[[#This Row],[Full Name2]], 3)</f>
        <v>Bre</v>
      </c>
      <c r="S783" s="7" t="str">
        <f>RIGHT(Table2[[#This Row],[Full Name2]],3)</f>
        <v>lls</v>
      </c>
      <c r="T783" s="7" t="str">
        <f>MID(Table2[[#This Row],[Full Name2]],3,3)</f>
        <v>end</v>
      </c>
      <c r="U783" s="7" t="str">
        <f>CONCATENATE(Table2[[#This Row],[Full Name2]]," - ",Table2[[#This Row],[Department]])</f>
        <v>Brenda Walls - Men</v>
      </c>
      <c r="V783" s="7" t="str">
        <f>_xlfn.TEXTJOIN(",",TRUE,Table2[[#This Row],[LEFT]],Table2[[#This Row],[MID]],Table2[[#This Row],[RIGHT]])</f>
        <v>Bre,end,lls</v>
      </c>
      <c r="W783" s="7" t="str">
        <f>UPPER(Table2[[#This Row],[MID]])</f>
        <v>END</v>
      </c>
      <c r="X783" s="7" t="str">
        <f>LOWER(Table2[[#This Row],[Full Name2]])</f>
        <v>brenda walls</v>
      </c>
      <c r="Y783" s="7" t="str">
        <f>PROPER(Table2[[#This Row],[LOWER]])</f>
        <v>Brenda Walls</v>
      </c>
      <c r="Z783" s="7" t="str">
        <f>TRIM(Table2[[#This Row],[City]])</f>
        <v>Alexandria</v>
      </c>
      <c r="AA783" s="8">
        <f>LEN(Table2[[#This Row],[PROPER]])</f>
        <v>12</v>
      </c>
      <c r="AB783" s="5">
        <f t="shared" ca="1" si="36"/>
        <v>45776</v>
      </c>
      <c r="AC783" s="5">
        <f t="shared" si="37"/>
        <v>45537</v>
      </c>
      <c r="AD783" s="25">
        <f t="shared" ca="1" si="38"/>
        <v>45776.278505671296</v>
      </c>
      <c r="AE783" s="26">
        <f>EOMONTH(Table2[[#This Row],[Date]],1)</f>
        <v>45596</v>
      </c>
      <c r="AF783" s="11">
        <f>DATEDIF(Table2[[#This Row],[Date]],Table2[[#This Row],[EOMONTH]], "d")</f>
        <v>59</v>
      </c>
      <c r="AH783">
        <v>2</v>
      </c>
      <c r="AI783">
        <v>9</v>
      </c>
      <c r="AJ783">
        <v>2024</v>
      </c>
    </row>
    <row r="784" spans="1:36" ht="33.75" customHeight="1" x14ac:dyDescent="0.3">
      <c r="A784" s="17" t="s">
        <v>1616</v>
      </c>
      <c r="B784" s="26">
        <v>45624</v>
      </c>
      <c r="C784" s="5" t="s">
        <v>6</v>
      </c>
      <c r="D784" s="6" t="s">
        <v>1617</v>
      </c>
      <c r="E784" s="7">
        <v>39</v>
      </c>
      <c r="F784" s="7" t="s">
        <v>29</v>
      </c>
      <c r="G784" s="7" t="s">
        <v>81</v>
      </c>
      <c r="H784" s="7" t="s">
        <v>74</v>
      </c>
      <c r="I784" s="7" t="str">
        <f>VLOOKUP(Table2[[#This Row],[Product]],Table4[#All],2,0)</f>
        <v>Formal Wear</v>
      </c>
      <c r="J784" s="7">
        <v>2</v>
      </c>
      <c r="K784" s="7">
        <v>881</v>
      </c>
      <c r="L784" s="7">
        <v>0.1</v>
      </c>
      <c r="M784" s="7" t="s">
        <v>57</v>
      </c>
      <c r="N784" s="8" t="s">
        <v>40</v>
      </c>
      <c r="O784" s="4" t="str">
        <f>HLOOKUP(Table2[[#This Row],[Product]],lookUp!$A$20:$K$21,2,0)</f>
        <v>Formal Wear</v>
      </c>
      <c r="P784" s="8" t="str">
        <f>_xlfn.XLOOKUP(Table2[[#This Row],[Product]],Table4[Product],Table4[Category])</f>
        <v>Formal Wear</v>
      </c>
      <c r="Q784" s="6" t="s">
        <v>1617</v>
      </c>
      <c r="R784" s="32" t="str">
        <f>LEFT(Table2[[#This Row],[Full Name2]], 3)</f>
        <v>Ken</v>
      </c>
      <c r="S784" s="7" t="str">
        <f>RIGHT(Table2[[#This Row],[Full Name2]],3)</f>
        <v>rke</v>
      </c>
      <c r="T784" s="7" t="str">
        <f>MID(Table2[[#This Row],[Full Name2]],3,3)</f>
        <v>nne</v>
      </c>
      <c r="U784" s="7" t="str">
        <f>CONCATENATE(Table2[[#This Row],[Full Name2]]," - ",Table2[[#This Row],[Department]])</f>
        <v>Kenneth Burke - Women</v>
      </c>
      <c r="V784" s="7" t="str">
        <f>_xlfn.TEXTJOIN(",",TRUE,Table2[[#This Row],[LEFT]],Table2[[#This Row],[MID]],Table2[[#This Row],[RIGHT]])</f>
        <v>Ken,nne,rke</v>
      </c>
      <c r="W784" s="7" t="str">
        <f>UPPER(Table2[[#This Row],[MID]])</f>
        <v>NNE</v>
      </c>
      <c r="X784" s="7" t="str">
        <f>LOWER(Table2[[#This Row],[Full Name2]])</f>
        <v>kenneth burke</v>
      </c>
      <c r="Y784" s="7" t="str">
        <f>PROPER(Table2[[#This Row],[LOWER]])</f>
        <v>Kenneth Burke</v>
      </c>
      <c r="Z784" s="7" t="str">
        <f>TRIM(Table2[[#This Row],[City]])</f>
        <v>Asyut</v>
      </c>
      <c r="AA784" s="8">
        <f>LEN(Table2[[#This Row],[PROPER]])</f>
        <v>13</v>
      </c>
      <c r="AB784" s="5">
        <f t="shared" ca="1" si="36"/>
        <v>45776</v>
      </c>
      <c r="AC784" s="5">
        <f t="shared" si="37"/>
        <v>45624</v>
      </c>
      <c r="AD784" s="25">
        <f t="shared" ca="1" si="38"/>
        <v>45776.278505671296</v>
      </c>
      <c r="AE784" s="26">
        <f>EOMONTH(Table2[[#This Row],[Date]],1)</f>
        <v>45657</v>
      </c>
      <c r="AF784" s="11">
        <f>DATEDIF(Table2[[#This Row],[Date]],Table2[[#This Row],[EOMONTH]], "d")</f>
        <v>33</v>
      </c>
      <c r="AH784">
        <v>28</v>
      </c>
      <c r="AI784">
        <v>11</v>
      </c>
      <c r="AJ784">
        <v>2024</v>
      </c>
    </row>
    <row r="785" spans="1:36" ht="33.75" customHeight="1" x14ac:dyDescent="0.3">
      <c r="A785" s="17" t="s">
        <v>1618</v>
      </c>
      <c r="B785" s="26">
        <v>45368</v>
      </c>
      <c r="C785" s="5" t="s">
        <v>1</v>
      </c>
      <c r="D785" s="6" t="s">
        <v>1619</v>
      </c>
      <c r="E785" s="7">
        <v>49</v>
      </c>
      <c r="F785" s="7" t="s">
        <v>29</v>
      </c>
      <c r="G785" s="7" t="s">
        <v>64</v>
      </c>
      <c r="H785" s="7" t="s">
        <v>31</v>
      </c>
      <c r="I785" s="7" t="str">
        <f>VLOOKUP(Table2[[#This Row],[Product]],Table4[#All],2,0)</f>
        <v>Winter Wear</v>
      </c>
      <c r="J785" s="7">
        <v>3</v>
      </c>
      <c r="K785" s="7">
        <v>522</v>
      </c>
      <c r="L785" s="7">
        <v>0.2</v>
      </c>
      <c r="M785" s="7" t="s">
        <v>57</v>
      </c>
      <c r="N785" s="8" t="s">
        <v>48</v>
      </c>
      <c r="O785" s="4" t="str">
        <f>HLOOKUP(Table2[[#This Row],[Product]],lookUp!$A$20:$K$21,2,0)</f>
        <v>Winter Wear</v>
      </c>
      <c r="P785" s="8" t="str">
        <f>_xlfn.XLOOKUP(Table2[[#This Row],[Product]],Table4[Product],Table4[Category])</f>
        <v>Winter Wear</v>
      </c>
      <c r="Q785" s="6" t="s">
        <v>1619</v>
      </c>
      <c r="R785" s="32" t="str">
        <f>LEFT(Table2[[#This Row],[Full Name2]], 3)</f>
        <v>Jef</v>
      </c>
      <c r="S785" s="7" t="str">
        <f>RIGHT(Table2[[#This Row],[Full Name2]],3)</f>
        <v>son</v>
      </c>
      <c r="T785" s="7" t="str">
        <f>MID(Table2[[#This Row],[Full Name2]],3,3)</f>
        <v>ffe</v>
      </c>
      <c r="U785" s="7" t="str">
        <f>CONCATENATE(Table2[[#This Row],[Full Name2]]," - ",Table2[[#This Row],[Department]])</f>
        <v>Jeffery Hutchinson - Kids</v>
      </c>
      <c r="V785" s="7" t="str">
        <f>_xlfn.TEXTJOIN(",",TRUE,Table2[[#This Row],[LEFT]],Table2[[#This Row],[MID]],Table2[[#This Row],[RIGHT]])</f>
        <v>Jef,ffe,son</v>
      </c>
      <c r="W785" s="7" t="str">
        <f>UPPER(Table2[[#This Row],[MID]])</f>
        <v>FFE</v>
      </c>
      <c r="X785" s="7" t="str">
        <f>LOWER(Table2[[#This Row],[Full Name2]])</f>
        <v>jeffery hutchinson</v>
      </c>
      <c r="Y785" s="7" t="str">
        <f>PROPER(Table2[[#This Row],[LOWER]])</f>
        <v>Jeffery Hutchinson</v>
      </c>
      <c r="Z785" s="7" t="str">
        <f>TRIM(Table2[[#This Row],[City]])</f>
        <v>Cairo</v>
      </c>
      <c r="AA785" s="8">
        <f>LEN(Table2[[#This Row],[PROPER]])</f>
        <v>18</v>
      </c>
      <c r="AB785" s="5">
        <f t="shared" ca="1" si="36"/>
        <v>45776</v>
      </c>
      <c r="AC785" s="5">
        <f t="shared" si="37"/>
        <v>45368</v>
      </c>
      <c r="AD785" s="25">
        <f t="shared" ca="1" si="38"/>
        <v>45776.278505671296</v>
      </c>
      <c r="AE785" s="26">
        <f>EOMONTH(Table2[[#This Row],[Date]],1)</f>
        <v>45412</v>
      </c>
      <c r="AF785" s="11">
        <f>DATEDIF(Table2[[#This Row],[Date]],Table2[[#This Row],[EOMONTH]], "d")</f>
        <v>44</v>
      </c>
      <c r="AH785">
        <v>17</v>
      </c>
      <c r="AI785">
        <v>3</v>
      </c>
      <c r="AJ785">
        <v>2024</v>
      </c>
    </row>
    <row r="786" spans="1:36" ht="33.75" customHeight="1" x14ac:dyDescent="0.3">
      <c r="A786" s="17" t="s">
        <v>1620</v>
      </c>
      <c r="B786" s="26">
        <v>45688</v>
      </c>
      <c r="C786" s="5" t="s">
        <v>0</v>
      </c>
      <c r="D786" s="6" t="s">
        <v>1621</v>
      </c>
      <c r="E786" s="7">
        <v>44</v>
      </c>
      <c r="F786" s="7" t="s">
        <v>29</v>
      </c>
      <c r="G786" s="7" t="s">
        <v>37</v>
      </c>
      <c r="H786" s="7" t="s">
        <v>45</v>
      </c>
      <c r="I786" s="7" t="str">
        <f>VLOOKUP(Table2[[#This Row],[Product]],Table4[#All],2,0)</f>
        <v>Sportswear</v>
      </c>
      <c r="J786" s="7">
        <v>2</v>
      </c>
      <c r="K786" s="7">
        <v>197</v>
      </c>
      <c r="L786" s="7">
        <v>0.15</v>
      </c>
      <c r="M786" s="7" t="s">
        <v>33</v>
      </c>
      <c r="N786" s="8" t="s">
        <v>40</v>
      </c>
      <c r="O786" s="4" t="str">
        <f>HLOOKUP(Table2[[#This Row],[Product]],lookUp!$A$20:$K$21,2,0)</f>
        <v>Sportswear</v>
      </c>
      <c r="P786" s="8" t="str">
        <f>_xlfn.XLOOKUP(Table2[[#This Row],[Product]],Table4[Product],Table4[Category])</f>
        <v>Sportswear</v>
      </c>
      <c r="Q786" s="6" t="s">
        <v>1621</v>
      </c>
      <c r="R786" s="32" t="str">
        <f>LEFT(Table2[[#This Row],[Full Name2]], 3)</f>
        <v>Chr</v>
      </c>
      <c r="S786" s="7" t="str">
        <f>RIGHT(Table2[[#This Row],[Full Name2]],3)</f>
        <v>tes</v>
      </c>
      <c r="T786" s="7" t="str">
        <f>MID(Table2[[#This Row],[Full Name2]],3,3)</f>
        <v>ris</v>
      </c>
      <c r="U786" s="7" t="str">
        <f>CONCATENATE(Table2[[#This Row],[Full Name2]]," - ",Table2[[#This Row],[Department]])</f>
        <v>Christian Bates - Women</v>
      </c>
      <c r="V786" s="7" t="str">
        <f>_xlfn.TEXTJOIN(",",TRUE,Table2[[#This Row],[LEFT]],Table2[[#This Row],[MID]],Table2[[#This Row],[RIGHT]])</f>
        <v>Chr,ris,tes</v>
      </c>
      <c r="W786" s="7" t="str">
        <f>UPPER(Table2[[#This Row],[MID]])</f>
        <v>RIS</v>
      </c>
      <c r="X786" s="7" t="str">
        <f>LOWER(Table2[[#This Row],[Full Name2]])</f>
        <v>christian bates</v>
      </c>
      <c r="Y786" s="7" t="str">
        <f>PROPER(Table2[[#This Row],[LOWER]])</f>
        <v>Christian Bates</v>
      </c>
      <c r="Z786" s="7" t="str">
        <f>TRIM(Table2[[#This Row],[City]])</f>
        <v>Hurghada</v>
      </c>
      <c r="AA786" s="8">
        <f>LEN(Table2[[#This Row],[PROPER]])</f>
        <v>15</v>
      </c>
      <c r="AB786" s="5">
        <f t="shared" ca="1" si="36"/>
        <v>45776</v>
      </c>
      <c r="AC786" s="5">
        <f t="shared" si="37"/>
        <v>45688</v>
      </c>
      <c r="AD786" s="25">
        <f t="shared" ca="1" si="38"/>
        <v>45776.278505671296</v>
      </c>
      <c r="AE786" s="26">
        <f>EOMONTH(Table2[[#This Row],[Date]],1)</f>
        <v>45716</v>
      </c>
      <c r="AF786" s="11">
        <f>DATEDIF(Table2[[#This Row],[Date]],Table2[[#This Row],[EOMONTH]], "d")</f>
        <v>28</v>
      </c>
      <c r="AH786">
        <v>31</v>
      </c>
      <c r="AI786">
        <v>1</v>
      </c>
      <c r="AJ786">
        <v>2025</v>
      </c>
    </row>
    <row r="787" spans="1:36" ht="33.75" customHeight="1" x14ac:dyDescent="0.3">
      <c r="A787" s="17" t="s">
        <v>1622</v>
      </c>
      <c r="B787" s="26">
        <v>45631</v>
      </c>
      <c r="C787" s="5" t="s">
        <v>6</v>
      </c>
      <c r="D787" s="6" t="s">
        <v>1623</v>
      </c>
      <c r="E787" s="7">
        <v>36</v>
      </c>
      <c r="F787" s="7" t="s">
        <v>43</v>
      </c>
      <c r="G787" s="7" t="s">
        <v>106</v>
      </c>
      <c r="H787" s="7" t="s">
        <v>84</v>
      </c>
      <c r="I787" s="7" t="str">
        <f>VLOOKUP(Table2[[#This Row],[Product]],Table4[#All],2,0)</f>
        <v>Fashion Accessories</v>
      </c>
      <c r="J787" s="7">
        <v>1</v>
      </c>
      <c r="K787" s="7">
        <v>685</v>
      </c>
      <c r="L787" s="7">
        <v>0.05</v>
      </c>
      <c r="M787" s="7" t="s">
        <v>57</v>
      </c>
      <c r="N787" s="8" t="s">
        <v>40</v>
      </c>
      <c r="O787" s="4" t="str">
        <f>HLOOKUP(Table2[[#This Row],[Product]],lookUp!$A$20:$K$21,2,0)</f>
        <v>Fashion Accessories</v>
      </c>
      <c r="P787" s="8" t="str">
        <f>_xlfn.XLOOKUP(Table2[[#This Row],[Product]],Table4[Product],Table4[Category])</f>
        <v>Fashion Accessories</v>
      </c>
      <c r="Q787" s="6" t="s">
        <v>1623</v>
      </c>
      <c r="R787" s="32" t="str">
        <f>LEFT(Table2[[#This Row],[Full Name2]], 3)</f>
        <v>Wil</v>
      </c>
      <c r="S787" s="7" t="str">
        <f>RIGHT(Table2[[#This Row],[Full Name2]],3)</f>
        <v>rry</v>
      </c>
      <c r="T787" s="7" t="str">
        <f>MID(Table2[[#This Row],[Full Name2]],3,3)</f>
        <v>lli</v>
      </c>
      <c r="U787" s="7" t="str">
        <f>CONCATENATE(Table2[[#This Row],[Full Name2]]," - ",Table2[[#This Row],[Department]])</f>
        <v>William Perry - Women</v>
      </c>
      <c r="V787" s="7" t="str">
        <f>_xlfn.TEXTJOIN(",",TRUE,Table2[[#This Row],[LEFT]],Table2[[#This Row],[MID]],Table2[[#This Row],[RIGHT]])</f>
        <v>Wil,lli,rry</v>
      </c>
      <c r="W787" s="7" t="str">
        <f>UPPER(Table2[[#This Row],[MID]])</f>
        <v>LLI</v>
      </c>
      <c r="X787" s="7" t="str">
        <f>LOWER(Table2[[#This Row],[Full Name2]])</f>
        <v>william perry</v>
      </c>
      <c r="Y787" s="7" t="str">
        <f>PROPER(Table2[[#This Row],[LOWER]])</f>
        <v>William Perry</v>
      </c>
      <c r="Z787" s="7" t="str">
        <f>TRIM(Table2[[#This Row],[City]])</f>
        <v>Giza</v>
      </c>
      <c r="AA787" s="8">
        <f>LEN(Table2[[#This Row],[PROPER]])</f>
        <v>13</v>
      </c>
      <c r="AB787" s="5">
        <f t="shared" ca="1" si="36"/>
        <v>45776</v>
      </c>
      <c r="AC787" s="5">
        <f t="shared" si="37"/>
        <v>45631</v>
      </c>
      <c r="AD787" s="25">
        <f t="shared" ca="1" si="38"/>
        <v>45776.278505671296</v>
      </c>
      <c r="AE787" s="26">
        <f>EOMONTH(Table2[[#This Row],[Date]],1)</f>
        <v>45688</v>
      </c>
      <c r="AF787" s="11">
        <f>DATEDIF(Table2[[#This Row],[Date]],Table2[[#This Row],[EOMONTH]], "d")</f>
        <v>57</v>
      </c>
      <c r="AH787">
        <v>5</v>
      </c>
      <c r="AI787">
        <v>12</v>
      </c>
      <c r="AJ787">
        <v>2024</v>
      </c>
    </row>
    <row r="788" spans="1:36" ht="33.75" customHeight="1" x14ac:dyDescent="0.3">
      <c r="A788" s="17" t="s">
        <v>1624</v>
      </c>
      <c r="B788" s="26">
        <v>45661</v>
      </c>
      <c r="C788" s="5" t="s">
        <v>5</v>
      </c>
      <c r="D788" s="6" t="s">
        <v>1625</v>
      </c>
      <c r="E788" s="7">
        <v>33</v>
      </c>
      <c r="F788" s="7" t="s">
        <v>43</v>
      </c>
      <c r="G788" s="7" t="s">
        <v>81</v>
      </c>
      <c r="H788" s="7" t="s">
        <v>38</v>
      </c>
      <c r="I788" s="7" t="str">
        <f>VLOOKUP(Table2[[#This Row],[Product]],Table4[#All],2,0)</f>
        <v>Casual Wear</v>
      </c>
      <c r="J788" s="7">
        <v>3</v>
      </c>
      <c r="K788" s="7">
        <v>168</v>
      </c>
      <c r="L788" s="7">
        <v>0</v>
      </c>
      <c r="M788" s="7" t="s">
        <v>57</v>
      </c>
      <c r="N788" s="8" t="s">
        <v>34</v>
      </c>
      <c r="O788" s="4" t="str">
        <f>HLOOKUP(Table2[[#This Row],[Product]],lookUp!$A$20:$K$21,2,0)</f>
        <v>Casual Wear</v>
      </c>
      <c r="P788" s="8" t="str">
        <f>_xlfn.XLOOKUP(Table2[[#This Row],[Product]],Table4[Product],Table4[Category])</f>
        <v>Casual Wear</v>
      </c>
      <c r="Q788" s="6" t="s">
        <v>1625</v>
      </c>
      <c r="R788" s="32" t="str">
        <f>LEFT(Table2[[#This Row],[Full Name2]], 3)</f>
        <v>Mis</v>
      </c>
      <c r="S788" s="7" t="str">
        <f>RIGHT(Table2[[#This Row],[Full Name2]],3)</f>
        <v>ine</v>
      </c>
      <c r="T788" s="7" t="str">
        <f>MID(Table2[[#This Row],[Full Name2]],3,3)</f>
        <v xml:space="preserve">ss </v>
      </c>
      <c r="U788" s="7" t="str">
        <f>CONCATENATE(Table2[[#This Row],[Full Name2]]," - ",Table2[[#This Row],[Department]])</f>
        <v>Miss Christine - Men</v>
      </c>
      <c r="V788" s="7" t="str">
        <f>_xlfn.TEXTJOIN(",",TRUE,Table2[[#This Row],[LEFT]],Table2[[#This Row],[MID]],Table2[[#This Row],[RIGHT]])</f>
        <v>Mis,ss ,ine</v>
      </c>
      <c r="W788" s="7" t="str">
        <f>UPPER(Table2[[#This Row],[MID]])</f>
        <v xml:space="preserve">SS </v>
      </c>
      <c r="X788" s="7" t="str">
        <f>LOWER(Table2[[#This Row],[Full Name2]])</f>
        <v>miss christine</v>
      </c>
      <c r="Y788" s="7" t="str">
        <f>PROPER(Table2[[#This Row],[LOWER]])</f>
        <v>Miss Christine</v>
      </c>
      <c r="Z788" s="7" t="str">
        <f>TRIM(Table2[[#This Row],[City]])</f>
        <v>Asyut</v>
      </c>
      <c r="AA788" s="8">
        <f>LEN(Table2[[#This Row],[PROPER]])</f>
        <v>14</v>
      </c>
      <c r="AB788" s="5">
        <f t="shared" ca="1" si="36"/>
        <v>45776</v>
      </c>
      <c r="AC788" s="5">
        <f t="shared" si="37"/>
        <v>45661</v>
      </c>
      <c r="AD788" s="25">
        <f t="shared" ca="1" si="38"/>
        <v>45776.278505671296</v>
      </c>
      <c r="AE788" s="26">
        <f>EOMONTH(Table2[[#This Row],[Date]],1)</f>
        <v>45716</v>
      </c>
      <c r="AF788" s="11">
        <f>DATEDIF(Table2[[#This Row],[Date]],Table2[[#This Row],[EOMONTH]], "d")</f>
        <v>55</v>
      </c>
      <c r="AH788">
        <v>4</v>
      </c>
      <c r="AI788">
        <v>1</v>
      </c>
      <c r="AJ788">
        <v>2025</v>
      </c>
    </row>
    <row r="789" spans="1:36" ht="33.75" customHeight="1" x14ac:dyDescent="0.3">
      <c r="A789" s="17" t="s">
        <v>1626</v>
      </c>
      <c r="B789" s="26">
        <v>45654</v>
      </c>
      <c r="C789" s="5" t="s">
        <v>5</v>
      </c>
      <c r="D789" s="6" t="s">
        <v>1627</v>
      </c>
      <c r="E789" s="7">
        <v>22</v>
      </c>
      <c r="F789" s="7" t="s">
        <v>29</v>
      </c>
      <c r="G789" s="7" t="s">
        <v>64</v>
      </c>
      <c r="H789" s="7" t="s">
        <v>38</v>
      </c>
      <c r="I789" s="7" t="str">
        <f>VLOOKUP(Table2[[#This Row],[Product]],Table4[#All],2,0)</f>
        <v>Casual Wear</v>
      </c>
      <c r="J789" s="7">
        <v>5</v>
      </c>
      <c r="K789" s="7">
        <v>556</v>
      </c>
      <c r="L789" s="7">
        <v>0</v>
      </c>
      <c r="M789" s="7" t="s">
        <v>47</v>
      </c>
      <c r="N789" s="8" t="s">
        <v>34</v>
      </c>
      <c r="O789" s="4" t="str">
        <f>HLOOKUP(Table2[[#This Row],[Product]],lookUp!$A$20:$K$21,2,0)</f>
        <v>Casual Wear</v>
      </c>
      <c r="P789" s="8" t="str">
        <f>_xlfn.XLOOKUP(Table2[[#This Row],[Product]],Table4[Product],Table4[Category])</f>
        <v>Casual Wear</v>
      </c>
      <c r="Q789" s="6" t="s">
        <v>1627</v>
      </c>
      <c r="R789" s="32" t="str">
        <f>LEFT(Table2[[#This Row],[Full Name2]], 3)</f>
        <v>Eri</v>
      </c>
      <c r="S789" s="7" t="str">
        <f>RIGHT(Table2[[#This Row],[Full Name2]],3)</f>
        <v>nez</v>
      </c>
      <c r="T789" s="7" t="str">
        <f>MID(Table2[[#This Row],[Full Name2]],3,3)</f>
        <v xml:space="preserve">in </v>
      </c>
      <c r="U789" s="7" t="str">
        <f>CONCATENATE(Table2[[#This Row],[Full Name2]]," - ",Table2[[#This Row],[Department]])</f>
        <v>Erin Martinez - Men</v>
      </c>
      <c r="V789" s="7" t="str">
        <f>_xlfn.TEXTJOIN(",",TRUE,Table2[[#This Row],[LEFT]],Table2[[#This Row],[MID]],Table2[[#This Row],[RIGHT]])</f>
        <v>Eri,in ,nez</v>
      </c>
      <c r="W789" s="7" t="str">
        <f>UPPER(Table2[[#This Row],[MID]])</f>
        <v xml:space="preserve">IN </v>
      </c>
      <c r="X789" s="7" t="str">
        <f>LOWER(Table2[[#This Row],[Full Name2]])</f>
        <v>erin martinez</v>
      </c>
      <c r="Y789" s="7" t="str">
        <f>PROPER(Table2[[#This Row],[LOWER]])</f>
        <v>Erin Martinez</v>
      </c>
      <c r="Z789" s="7" t="str">
        <f>TRIM(Table2[[#This Row],[City]])</f>
        <v>Cairo</v>
      </c>
      <c r="AA789" s="8">
        <f>LEN(Table2[[#This Row],[PROPER]])</f>
        <v>13</v>
      </c>
      <c r="AB789" s="5">
        <f t="shared" ca="1" si="36"/>
        <v>45776</v>
      </c>
      <c r="AC789" s="5">
        <f t="shared" si="37"/>
        <v>45654</v>
      </c>
      <c r="AD789" s="25">
        <f t="shared" ca="1" si="38"/>
        <v>45776.278505671296</v>
      </c>
      <c r="AE789" s="26">
        <f>EOMONTH(Table2[[#This Row],[Date]],1)</f>
        <v>45688</v>
      </c>
      <c r="AF789" s="11">
        <f>DATEDIF(Table2[[#This Row],[Date]],Table2[[#This Row],[EOMONTH]], "d")</f>
        <v>34</v>
      </c>
      <c r="AH789">
        <v>28</v>
      </c>
      <c r="AI789">
        <v>12</v>
      </c>
      <c r="AJ789">
        <v>2024</v>
      </c>
    </row>
    <row r="790" spans="1:36" ht="33.75" customHeight="1" x14ac:dyDescent="0.3">
      <c r="A790" s="17" t="s">
        <v>1628</v>
      </c>
      <c r="B790" s="26">
        <v>45719</v>
      </c>
      <c r="C790" s="5" t="s">
        <v>4</v>
      </c>
      <c r="D790" s="6" t="s">
        <v>1629</v>
      </c>
      <c r="E790" s="7">
        <v>54</v>
      </c>
      <c r="F790" s="7" t="s">
        <v>29</v>
      </c>
      <c r="G790" s="7" t="s">
        <v>30</v>
      </c>
      <c r="H790" s="7" t="s">
        <v>74</v>
      </c>
      <c r="I790" s="7" t="str">
        <f>VLOOKUP(Table2[[#This Row],[Product]],Table4[#All],2,0)</f>
        <v>Formal Wear</v>
      </c>
      <c r="J790" s="7">
        <v>1</v>
      </c>
      <c r="K790" s="7">
        <v>907</v>
      </c>
      <c r="L790" s="7">
        <v>0.2</v>
      </c>
      <c r="M790" s="7" t="s">
        <v>47</v>
      </c>
      <c r="N790" s="8" t="s">
        <v>40</v>
      </c>
      <c r="O790" s="4" t="str">
        <f>HLOOKUP(Table2[[#This Row],[Product]],lookUp!$A$20:$K$21,2,0)</f>
        <v>Formal Wear</v>
      </c>
      <c r="P790" s="8" t="str">
        <f>_xlfn.XLOOKUP(Table2[[#This Row],[Product]],Table4[Product],Table4[Category])</f>
        <v>Formal Wear</v>
      </c>
      <c r="Q790" s="6" t="s">
        <v>1629</v>
      </c>
      <c r="R790" s="32" t="str">
        <f>LEFT(Table2[[#This Row],[Full Name2]], 3)</f>
        <v>Jam</v>
      </c>
      <c r="S790" s="7" t="str">
        <f>RIGHT(Table2[[#This Row],[Full Name2]],3)</f>
        <v>nes</v>
      </c>
      <c r="T790" s="7" t="str">
        <f>MID(Table2[[#This Row],[Full Name2]],3,3)</f>
        <v>mes</v>
      </c>
      <c r="U790" s="7" t="str">
        <f>CONCATENATE(Table2[[#This Row],[Full Name2]]," - ",Table2[[#This Row],[Department]])</f>
        <v>James Jones - Women</v>
      </c>
      <c r="V790" s="7" t="str">
        <f>_xlfn.TEXTJOIN(",",TRUE,Table2[[#This Row],[LEFT]],Table2[[#This Row],[MID]],Table2[[#This Row],[RIGHT]])</f>
        <v>Jam,mes,nes</v>
      </c>
      <c r="W790" s="7" t="str">
        <f>UPPER(Table2[[#This Row],[MID]])</f>
        <v>MES</v>
      </c>
      <c r="X790" s="7" t="str">
        <f>LOWER(Table2[[#This Row],[Full Name2]])</f>
        <v>james jones</v>
      </c>
      <c r="Y790" s="7" t="str">
        <f>PROPER(Table2[[#This Row],[LOWER]])</f>
        <v>James Jones</v>
      </c>
      <c r="Z790" s="7" t="str">
        <f>TRIM(Table2[[#This Row],[City]])</f>
        <v>Mansoura</v>
      </c>
      <c r="AA790" s="8">
        <f>LEN(Table2[[#This Row],[PROPER]])</f>
        <v>11</v>
      </c>
      <c r="AB790" s="5">
        <f t="shared" ca="1" si="36"/>
        <v>45776</v>
      </c>
      <c r="AC790" s="5">
        <f t="shared" si="37"/>
        <v>45719</v>
      </c>
      <c r="AD790" s="25">
        <f t="shared" ca="1" si="38"/>
        <v>45776.278505671296</v>
      </c>
      <c r="AE790" s="26">
        <f>EOMONTH(Table2[[#This Row],[Date]],1)</f>
        <v>45777</v>
      </c>
      <c r="AF790" s="11">
        <f>DATEDIF(Table2[[#This Row],[Date]],Table2[[#This Row],[EOMONTH]], "d")</f>
        <v>58</v>
      </c>
      <c r="AH790">
        <v>3</v>
      </c>
      <c r="AI790">
        <v>3</v>
      </c>
      <c r="AJ790">
        <v>2025</v>
      </c>
    </row>
    <row r="791" spans="1:36" ht="33.75" customHeight="1" x14ac:dyDescent="0.3">
      <c r="A791" s="17" t="s">
        <v>1630</v>
      </c>
      <c r="B791" s="26">
        <v>45620</v>
      </c>
      <c r="C791" s="5" t="s">
        <v>1</v>
      </c>
      <c r="D791" s="6" t="s">
        <v>1631</v>
      </c>
      <c r="E791" s="7">
        <v>54</v>
      </c>
      <c r="F791" s="7" t="s">
        <v>29</v>
      </c>
      <c r="G791" s="7" t="s">
        <v>103</v>
      </c>
      <c r="H791" s="7" t="s">
        <v>84</v>
      </c>
      <c r="I791" s="7" t="str">
        <f>VLOOKUP(Table2[[#This Row],[Product]],Table4[#All],2,0)</f>
        <v>Fashion Accessories</v>
      </c>
      <c r="J791" s="7">
        <v>3</v>
      </c>
      <c r="K791" s="7">
        <v>545</v>
      </c>
      <c r="L791" s="7">
        <v>0.1</v>
      </c>
      <c r="M791" s="7" t="s">
        <v>57</v>
      </c>
      <c r="N791" s="8" t="s">
        <v>48</v>
      </c>
      <c r="O791" s="4" t="str">
        <f>HLOOKUP(Table2[[#This Row],[Product]],lookUp!$A$20:$K$21,2,0)</f>
        <v>Fashion Accessories</v>
      </c>
      <c r="P791" s="8" t="str">
        <f>_xlfn.XLOOKUP(Table2[[#This Row],[Product]],Table4[Product],Table4[Category])</f>
        <v>Fashion Accessories</v>
      </c>
      <c r="Q791" s="6" t="s">
        <v>1631</v>
      </c>
      <c r="R791" s="32" t="str">
        <f>LEFT(Table2[[#This Row],[Full Name2]], 3)</f>
        <v>Dan</v>
      </c>
      <c r="S791" s="7" t="str">
        <f>RIGHT(Table2[[#This Row],[Full Name2]],3)</f>
        <v>tin</v>
      </c>
      <c r="T791" s="7" t="str">
        <f>MID(Table2[[#This Row],[Full Name2]],3,3)</f>
        <v>nie</v>
      </c>
      <c r="U791" s="7" t="str">
        <f>CONCATENATE(Table2[[#This Row],[Full Name2]]," - ",Table2[[#This Row],[Department]])</f>
        <v>Danielle Martin - Kids</v>
      </c>
      <c r="V791" s="7" t="str">
        <f>_xlfn.TEXTJOIN(",",TRUE,Table2[[#This Row],[LEFT]],Table2[[#This Row],[MID]],Table2[[#This Row],[RIGHT]])</f>
        <v>Dan,nie,tin</v>
      </c>
      <c r="W791" s="7" t="str">
        <f>UPPER(Table2[[#This Row],[MID]])</f>
        <v>NIE</v>
      </c>
      <c r="X791" s="7" t="str">
        <f>LOWER(Table2[[#This Row],[Full Name2]])</f>
        <v>danielle martin</v>
      </c>
      <c r="Y791" s="7" t="str">
        <f>PROPER(Table2[[#This Row],[LOWER]])</f>
        <v>Danielle Martin</v>
      </c>
      <c r="Z791" s="7" t="str">
        <f>TRIM(Table2[[#This Row],[City]])</f>
        <v>Sharm El-Sheikh</v>
      </c>
      <c r="AA791" s="8">
        <f>LEN(Table2[[#This Row],[PROPER]])</f>
        <v>15</v>
      </c>
      <c r="AB791" s="5">
        <f t="shared" ca="1" si="36"/>
        <v>45776</v>
      </c>
      <c r="AC791" s="5">
        <f t="shared" si="37"/>
        <v>45620</v>
      </c>
      <c r="AD791" s="25">
        <f t="shared" ca="1" si="38"/>
        <v>45776.278505671296</v>
      </c>
      <c r="AE791" s="26">
        <f>EOMONTH(Table2[[#This Row],[Date]],1)</f>
        <v>45657</v>
      </c>
      <c r="AF791" s="11">
        <f>DATEDIF(Table2[[#This Row],[Date]],Table2[[#This Row],[EOMONTH]], "d")</f>
        <v>37</v>
      </c>
      <c r="AH791">
        <v>24</v>
      </c>
      <c r="AI791">
        <v>11</v>
      </c>
      <c r="AJ791">
        <v>2024</v>
      </c>
    </row>
    <row r="792" spans="1:36" ht="33.75" customHeight="1" x14ac:dyDescent="0.3">
      <c r="A792" s="17" t="s">
        <v>1632</v>
      </c>
      <c r="B792" s="26">
        <v>45717</v>
      </c>
      <c r="C792" s="5" t="s">
        <v>5</v>
      </c>
      <c r="D792" s="6" t="s">
        <v>1633</v>
      </c>
      <c r="E792" s="7">
        <v>31</v>
      </c>
      <c r="F792" s="7" t="s">
        <v>29</v>
      </c>
      <c r="G792" s="7" t="s">
        <v>81</v>
      </c>
      <c r="H792" s="7" t="s">
        <v>55</v>
      </c>
      <c r="I792" s="7" t="str">
        <f>VLOOKUP(Table2[[#This Row],[Product]],Table4[#All],2,0)</f>
        <v>Summer Wear</v>
      </c>
      <c r="J792" s="7">
        <v>4</v>
      </c>
      <c r="K792" s="7">
        <v>200</v>
      </c>
      <c r="L792" s="7">
        <v>0</v>
      </c>
      <c r="M792" s="7" t="s">
        <v>47</v>
      </c>
      <c r="N792" s="8" t="s">
        <v>34</v>
      </c>
      <c r="O792" s="4" t="str">
        <f>HLOOKUP(Table2[[#This Row],[Product]],lookUp!$A$20:$K$21,2,0)</f>
        <v>Summer Wear</v>
      </c>
      <c r="P792" s="8" t="str">
        <f>_xlfn.XLOOKUP(Table2[[#This Row],[Product]],Table4[Product],Table4[Category])</f>
        <v>Summer Wear</v>
      </c>
      <c r="Q792" s="6" t="s">
        <v>1633</v>
      </c>
      <c r="R792" s="32" t="str">
        <f>LEFT(Table2[[#This Row],[Full Name2]], 3)</f>
        <v>Ric</v>
      </c>
      <c r="S792" s="7" t="str">
        <f>RIGHT(Table2[[#This Row],[Full Name2]],3)</f>
        <v>ong</v>
      </c>
      <c r="T792" s="7" t="str">
        <f>MID(Table2[[#This Row],[Full Name2]],3,3)</f>
        <v>cha</v>
      </c>
      <c r="U792" s="7" t="str">
        <f>CONCATENATE(Table2[[#This Row],[Full Name2]]," - ",Table2[[#This Row],[Department]])</f>
        <v>Richard Long - Men</v>
      </c>
      <c r="V792" s="7" t="str">
        <f>_xlfn.TEXTJOIN(",",TRUE,Table2[[#This Row],[LEFT]],Table2[[#This Row],[MID]],Table2[[#This Row],[RIGHT]])</f>
        <v>Ric,cha,ong</v>
      </c>
      <c r="W792" s="7" t="str">
        <f>UPPER(Table2[[#This Row],[MID]])</f>
        <v>CHA</v>
      </c>
      <c r="X792" s="7" t="str">
        <f>LOWER(Table2[[#This Row],[Full Name2]])</f>
        <v>richard long</v>
      </c>
      <c r="Y792" s="7" t="str">
        <f>PROPER(Table2[[#This Row],[LOWER]])</f>
        <v>Richard Long</v>
      </c>
      <c r="Z792" s="7" t="str">
        <f>TRIM(Table2[[#This Row],[City]])</f>
        <v>Asyut</v>
      </c>
      <c r="AA792" s="8">
        <f>LEN(Table2[[#This Row],[PROPER]])</f>
        <v>12</v>
      </c>
      <c r="AB792" s="5">
        <f t="shared" ca="1" si="36"/>
        <v>45776</v>
      </c>
      <c r="AC792" s="5">
        <f t="shared" si="37"/>
        <v>45717</v>
      </c>
      <c r="AD792" s="25">
        <f t="shared" ca="1" si="38"/>
        <v>45776.278505671296</v>
      </c>
      <c r="AE792" s="26">
        <f>EOMONTH(Table2[[#This Row],[Date]],1)</f>
        <v>45777</v>
      </c>
      <c r="AF792" s="11">
        <f>DATEDIF(Table2[[#This Row],[Date]],Table2[[#This Row],[EOMONTH]], "d")</f>
        <v>60</v>
      </c>
      <c r="AH792">
        <v>1</v>
      </c>
      <c r="AI792">
        <v>3</v>
      </c>
      <c r="AJ792">
        <v>2025</v>
      </c>
    </row>
    <row r="793" spans="1:36" ht="33.75" customHeight="1" x14ac:dyDescent="0.3">
      <c r="A793" s="17" t="s">
        <v>1634</v>
      </c>
      <c r="B793" s="26">
        <v>45411</v>
      </c>
      <c r="C793" s="5" t="s">
        <v>4</v>
      </c>
      <c r="D793" s="6" t="s">
        <v>1635</v>
      </c>
      <c r="E793" s="7">
        <v>59</v>
      </c>
      <c r="F793" s="7" t="s">
        <v>29</v>
      </c>
      <c r="G793" s="7" t="s">
        <v>44</v>
      </c>
      <c r="H793" s="7" t="s">
        <v>31</v>
      </c>
      <c r="I793" s="7" t="str">
        <f>VLOOKUP(Table2[[#This Row],[Product]],Table4[#All],2,0)</f>
        <v>Winter Wear</v>
      </c>
      <c r="J793" s="7">
        <v>3</v>
      </c>
      <c r="K793" s="7">
        <v>978</v>
      </c>
      <c r="L793" s="7">
        <v>0</v>
      </c>
      <c r="M793" s="7" t="s">
        <v>57</v>
      </c>
      <c r="N793" s="8" t="s">
        <v>34</v>
      </c>
      <c r="O793" s="4" t="str">
        <f>HLOOKUP(Table2[[#This Row],[Product]],lookUp!$A$20:$K$21,2,0)</f>
        <v>Winter Wear</v>
      </c>
      <c r="P793" s="8" t="str">
        <f>_xlfn.XLOOKUP(Table2[[#This Row],[Product]],Table4[Product],Table4[Category])</f>
        <v>Winter Wear</v>
      </c>
      <c r="Q793" s="6" t="s">
        <v>1635</v>
      </c>
      <c r="R793" s="32" t="str">
        <f>LEFT(Table2[[#This Row],[Full Name2]], 3)</f>
        <v>Jac</v>
      </c>
      <c r="S793" s="7" t="str">
        <f>RIGHT(Table2[[#This Row],[Full Name2]],3)</f>
        <v>rez</v>
      </c>
      <c r="T793" s="7" t="str">
        <f>MID(Table2[[#This Row],[Full Name2]],3,3)</f>
        <v>cob</v>
      </c>
      <c r="U793" s="7" t="str">
        <f>CONCATENATE(Table2[[#This Row],[Full Name2]]," - ",Table2[[#This Row],[Department]])</f>
        <v>Jacob Ramirez - Men</v>
      </c>
      <c r="V793" s="7" t="str">
        <f>_xlfn.TEXTJOIN(",",TRUE,Table2[[#This Row],[LEFT]],Table2[[#This Row],[MID]],Table2[[#This Row],[RIGHT]])</f>
        <v>Jac,cob,rez</v>
      </c>
      <c r="W793" s="7" t="str">
        <f>UPPER(Table2[[#This Row],[MID]])</f>
        <v>COB</v>
      </c>
      <c r="X793" s="7" t="str">
        <f>LOWER(Table2[[#This Row],[Full Name2]])</f>
        <v>jacob ramirez</v>
      </c>
      <c r="Y793" s="7" t="str">
        <f>PROPER(Table2[[#This Row],[LOWER]])</f>
        <v>Jacob Ramirez</v>
      </c>
      <c r="Z793" s="7" t="str">
        <f>TRIM(Table2[[#This Row],[City]])</f>
        <v>Alexandria</v>
      </c>
      <c r="AA793" s="8">
        <f>LEN(Table2[[#This Row],[PROPER]])</f>
        <v>13</v>
      </c>
      <c r="AB793" s="5">
        <f t="shared" ca="1" si="36"/>
        <v>45776</v>
      </c>
      <c r="AC793" s="5">
        <f t="shared" si="37"/>
        <v>45411</v>
      </c>
      <c r="AD793" s="25">
        <f t="shared" ca="1" si="38"/>
        <v>45776.278505671296</v>
      </c>
      <c r="AE793" s="26">
        <f>EOMONTH(Table2[[#This Row],[Date]],1)</f>
        <v>45443</v>
      </c>
      <c r="AF793" s="11">
        <f>DATEDIF(Table2[[#This Row],[Date]],Table2[[#This Row],[EOMONTH]], "d")</f>
        <v>32</v>
      </c>
      <c r="AH793">
        <v>29</v>
      </c>
      <c r="AI793">
        <v>4</v>
      </c>
      <c r="AJ793">
        <v>2024</v>
      </c>
    </row>
    <row r="794" spans="1:36" ht="33.75" customHeight="1" x14ac:dyDescent="0.3">
      <c r="A794" s="17" t="s">
        <v>1636</v>
      </c>
      <c r="B794" s="26">
        <v>45604</v>
      </c>
      <c r="C794" s="5" t="s">
        <v>0</v>
      </c>
      <c r="D794" s="6" t="s">
        <v>1637</v>
      </c>
      <c r="E794" s="7">
        <v>22</v>
      </c>
      <c r="F794" s="7" t="s">
        <v>29</v>
      </c>
      <c r="G794" s="7" t="s">
        <v>103</v>
      </c>
      <c r="H794" s="7" t="s">
        <v>100</v>
      </c>
      <c r="I794" s="7" t="str">
        <f>VLOOKUP(Table2[[#This Row],[Product]],Table4[#All],2,0)</f>
        <v>Formal Wear</v>
      </c>
      <c r="J794" s="7">
        <v>4</v>
      </c>
      <c r="K794" s="7">
        <v>1166</v>
      </c>
      <c r="L794" s="7">
        <v>0.15</v>
      </c>
      <c r="M794" s="7" t="s">
        <v>33</v>
      </c>
      <c r="N794" s="8" t="s">
        <v>40</v>
      </c>
      <c r="O794" s="4" t="str">
        <f>HLOOKUP(Table2[[#This Row],[Product]],lookUp!$A$20:$K$21,2,0)</f>
        <v>Formal Wear</v>
      </c>
      <c r="P794" s="8" t="str">
        <f>_xlfn.XLOOKUP(Table2[[#This Row],[Product]],Table4[Product],Table4[Category])</f>
        <v>Formal Wear</v>
      </c>
      <c r="Q794" s="6" t="s">
        <v>1637</v>
      </c>
      <c r="R794" s="32" t="str">
        <f>LEFT(Table2[[#This Row],[Full Name2]], 3)</f>
        <v>Tra</v>
      </c>
      <c r="S794" s="7" t="str">
        <f>RIGHT(Table2[[#This Row],[Full Name2]],3)</f>
        <v>iaz</v>
      </c>
      <c r="T794" s="7" t="str">
        <f>MID(Table2[[#This Row],[Full Name2]],3,3)</f>
        <v>acy</v>
      </c>
      <c r="U794" s="7" t="str">
        <f>CONCATENATE(Table2[[#This Row],[Full Name2]]," - ",Table2[[#This Row],[Department]])</f>
        <v>Tracy Diaz - Women</v>
      </c>
      <c r="V794" s="7" t="str">
        <f>_xlfn.TEXTJOIN(",",TRUE,Table2[[#This Row],[LEFT]],Table2[[#This Row],[MID]],Table2[[#This Row],[RIGHT]])</f>
        <v>Tra,acy,iaz</v>
      </c>
      <c r="W794" s="7" t="str">
        <f>UPPER(Table2[[#This Row],[MID]])</f>
        <v>ACY</v>
      </c>
      <c r="X794" s="7" t="str">
        <f>LOWER(Table2[[#This Row],[Full Name2]])</f>
        <v>tracy diaz</v>
      </c>
      <c r="Y794" s="7" t="str">
        <f>PROPER(Table2[[#This Row],[LOWER]])</f>
        <v>Tracy Diaz</v>
      </c>
      <c r="Z794" s="7" t="str">
        <f>TRIM(Table2[[#This Row],[City]])</f>
        <v>Sharm El-Sheikh</v>
      </c>
      <c r="AA794" s="8">
        <f>LEN(Table2[[#This Row],[PROPER]])</f>
        <v>10</v>
      </c>
      <c r="AB794" s="5">
        <f t="shared" ca="1" si="36"/>
        <v>45776</v>
      </c>
      <c r="AC794" s="5">
        <f t="shared" si="37"/>
        <v>45604</v>
      </c>
      <c r="AD794" s="25">
        <f t="shared" ca="1" si="38"/>
        <v>45776.278505671296</v>
      </c>
      <c r="AE794" s="26">
        <f>EOMONTH(Table2[[#This Row],[Date]],1)</f>
        <v>45657</v>
      </c>
      <c r="AF794" s="11">
        <f>DATEDIF(Table2[[#This Row],[Date]],Table2[[#This Row],[EOMONTH]], "d")</f>
        <v>53</v>
      </c>
      <c r="AH794">
        <v>8</v>
      </c>
      <c r="AI794">
        <v>11</v>
      </c>
      <c r="AJ794">
        <v>2024</v>
      </c>
    </row>
    <row r="795" spans="1:36" ht="33.75" customHeight="1" x14ac:dyDescent="0.3">
      <c r="A795" s="17" t="s">
        <v>1638</v>
      </c>
      <c r="B795" s="26">
        <v>45430</v>
      </c>
      <c r="C795" s="5" t="s">
        <v>5</v>
      </c>
      <c r="D795" s="6" t="s">
        <v>1639</v>
      </c>
      <c r="E795" s="7">
        <v>52</v>
      </c>
      <c r="F795" s="7" t="s">
        <v>43</v>
      </c>
      <c r="G795" s="7" t="s">
        <v>106</v>
      </c>
      <c r="H795" s="7" t="s">
        <v>55</v>
      </c>
      <c r="I795" s="7" t="str">
        <f>VLOOKUP(Table2[[#This Row],[Product]],Table4[#All],2,0)</f>
        <v>Summer Wear</v>
      </c>
      <c r="J795" s="7">
        <v>2</v>
      </c>
      <c r="K795" s="7">
        <v>609</v>
      </c>
      <c r="L795" s="7">
        <v>0.05</v>
      </c>
      <c r="M795" s="7" t="s">
        <v>33</v>
      </c>
      <c r="N795" s="8" t="s">
        <v>48</v>
      </c>
      <c r="O795" s="4" t="str">
        <f>HLOOKUP(Table2[[#This Row],[Product]],lookUp!$A$20:$K$21,2,0)</f>
        <v>Summer Wear</v>
      </c>
      <c r="P795" s="8" t="str">
        <f>_xlfn.XLOOKUP(Table2[[#This Row],[Product]],Table4[Product],Table4[Category])</f>
        <v>Summer Wear</v>
      </c>
      <c r="Q795" s="6" t="s">
        <v>1639</v>
      </c>
      <c r="R795" s="32" t="str">
        <f>LEFT(Table2[[#This Row],[Full Name2]], 3)</f>
        <v>Jes</v>
      </c>
      <c r="S795" s="7" t="str">
        <f>RIGHT(Table2[[#This Row],[Full Name2]],3)</f>
        <v>ard</v>
      </c>
      <c r="T795" s="7" t="str">
        <f>MID(Table2[[#This Row],[Full Name2]],3,3)</f>
        <v>ssi</v>
      </c>
      <c r="U795" s="7" t="str">
        <f>CONCATENATE(Table2[[#This Row],[Full Name2]]," - ",Table2[[#This Row],[Department]])</f>
        <v>Jessica Maynard - Kids</v>
      </c>
      <c r="V795" s="7" t="str">
        <f>_xlfn.TEXTJOIN(",",TRUE,Table2[[#This Row],[LEFT]],Table2[[#This Row],[MID]],Table2[[#This Row],[RIGHT]])</f>
        <v>Jes,ssi,ard</v>
      </c>
      <c r="W795" s="7" t="str">
        <f>UPPER(Table2[[#This Row],[MID]])</f>
        <v>SSI</v>
      </c>
      <c r="X795" s="7" t="str">
        <f>LOWER(Table2[[#This Row],[Full Name2]])</f>
        <v>jessica maynard</v>
      </c>
      <c r="Y795" s="7" t="str">
        <f>PROPER(Table2[[#This Row],[LOWER]])</f>
        <v>Jessica Maynard</v>
      </c>
      <c r="Z795" s="7" t="str">
        <f>TRIM(Table2[[#This Row],[City]])</f>
        <v>Giza</v>
      </c>
      <c r="AA795" s="8">
        <f>LEN(Table2[[#This Row],[PROPER]])</f>
        <v>15</v>
      </c>
      <c r="AB795" s="5">
        <f t="shared" ca="1" si="36"/>
        <v>45776</v>
      </c>
      <c r="AC795" s="5">
        <f t="shared" si="37"/>
        <v>45430</v>
      </c>
      <c r="AD795" s="25">
        <f t="shared" ca="1" si="38"/>
        <v>45776.278505671296</v>
      </c>
      <c r="AE795" s="26">
        <f>EOMONTH(Table2[[#This Row],[Date]],1)</f>
        <v>45473</v>
      </c>
      <c r="AF795" s="11">
        <f>DATEDIF(Table2[[#This Row],[Date]],Table2[[#This Row],[EOMONTH]], "d")</f>
        <v>43</v>
      </c>
      <c r="AH795">
        <v>18</v>
      </c>
      <c r="AI795">
        <v>5</v>
      </c>
      <c r="AJ795">
        <v>2024</v>
      </c>
    </row>
    <row r="796" spans="1:36" ht="33.75" customHeight="1" x14ac:dyDescent="0.3">
      <c r="A796" s="17" t="s">
        <v>1640</v>
      </c>
      <c r="B796" s="26">
        <v>45394</v>
      </c>
      <c r="C796" s="5" t="s">
        <v>0</v>
      </c>
      <c r="D796" s="6" t="s">
        <v>1641</v>
      </c>
      <c r="E796" s="7">
        <v>38</v>
      </c>
      <c r="F796" s="7" t="s">
        <v>43</v>
      </c>
      <c r="G796" s="7" t="s">
        <v>30</v>
      </c>
      <c r="H796" s="7" t="s">
        <v>100</v>
      </c>
      <c r="I796" s="7" t="str">
        <f>VLOOKUP(Table2[[#This Row],[Product]],Table4[#All],2,0)</f>
        <v>Formal Wear</v>
      </c>
      <c r="J796" s="7">
        <v>2</v>
      </c>
      <c r="K796" s="7">
        <v>1060</v>
      </c>
      <c r="L796" s="7">
        <v>0.05</v>
      </c>
      <c r="M796" s="7" t="s">
        <v>47</v>
      </c>
      <c r="N796" s="8" t="s">
        <v>34</v>
      </c>
      <c r="O796" s="4" t="str">
        <f>HLOOKUP(Table2[[#This Row],[Product]],lookUp!$A$20:$K$21,2,0)</f>
        <v>Formal Wear</v>
      </c>
      <c r="P796" s="8" t="str">
        <f>_xlfn.XLOOKUP(Table2[[#This Row],[Product]],Table4[Product],Table4[Category])</f>
        <v>Formal Wear</v>
      </c>
      <c r="Q796" s="6" t="s">
        <v>1641</v>
      </c>
      <c r="R796" s="32" t="str">
        <f>LEFT(Table2[[#This Row],[Full Name2]], 3)</f>
        <v>Chr</v>
      </c>
      <c r="S796" s="7" t="str">
        <f>RIGHT(Table2[[#This Row],[Full Name2]],3)</f>
        <v>rry</v>
      </c>
      <c r="T796" s="7" t="str">
        <f>MID(Table2[[#This Row],[Full Name2]],3,3)</f>
        <v>ris</v>
      </c>
      <c r="U796" s="7" t="str">
        <f>CONCATENATE(Table2[[#This Row],[Full Name2]]," - ",Table2[[#This Row],[Department]])</f>
        <v>Christopher Curry - Men</v>
      </c>
      <c r="V796" s="7" t="str">
        <f>_xlfn.TEXTJOIN(",",TRUE,Table2[[#This Row],[LEFT]],Table2[[#This Row],[MID]],Table2[[#This Row],[RIGHT]])</f>
        <v>Chr,ris,rry</v>
      </c>
      <c r="W796" s="7" t="str">
        <f>UPPER(Table2[[#This Row],[MID]])</f>
        <v>RIS</v>
      </c>
      <c r="X796" s="7" t="str">
        <f>LOWER(Table2[[#This Row],[Full Name2]])</f>
        <v>christopher curry</v>
      </c>
      <c r="Y796" s="7" t="str">
        <f>PROPER(Table2[[#This Row],[LOWER]])</f>
        <v>Christopher Curry</v>
      </c>
      <c r="Z796" s="7" t="str">
        <f>TRIM(Table2[[#This Row],[City]])</f>
        <v>Mansoura</v>
      </c>
      <c r="AA796" s="8">
        <f>LEN(Table2[[#This Row],[PROPER]])</f>
        <v>17</v>
      </c>
      <c r="AB796" s="5">
        <f t="shared" ca="1" si="36"/>
        <v>45776</v>
      </c>
      <c r="AC796" s="5">
        <f t="shared" si="37"/>
        <v>45394</v>
      </c>
      <c r="AD796" s="25">
        <f t="shared" ca="1" si="38"/>
        <v>45776.278505671296</v>
      </c>
      <c r="AE796" s="26">
        <f>EOMONTH(Table2[[#This Row],[Date]],1)</f>
        <v>45443</v>
      </c>
      <c r="AF796" s="11">
        <f>DATEDIF(Table2[[#This Row],[Date]],Table2[[#This Row],[EOMONTH]], "d")</f>
        <v>49</v>
      </c>
      <c r="AH796">
        <v>12</v>
      </c>
      <c r="AI796">
        <v>4</v>
      </c>
      <c r="AJ796">
        <v>2024</v>
      </c>
    </row>
    <row r="797" spans="1:36" ht="33.75" customHeight="1" x14ac:dyDescent="0.3">
      <c r="A797" s="17" t="s">
        <v>1642</v>
      </c>
      <c r="B797" s="26">
        <v>45595</v>
      </c>
      <c r="C797" s="5" t="s">
        <v>3</v>
      </c>
      <c r="D797" s="6" t="s">
        <v>1643</v>
      </c>
      <c r="E797" s="7">
        <v>40</v>
      </c>
      <c r="F797" s="7" t="s">
        <v>43</v>
      </c>
      <c r="G797" s="7" t="s">
        <v>70</v>
      </c>
      <c r="H797" s="7" t="s">
        <v>51</v>
      </c>
      <c r="I797" s="7" t="str">
        <f>VLOOKUP(Table2[[#This Row],[Product]],Table4[#All],2,0)</f>
        <v>Formal Wear</v>
      </c>
      <c r="J797" s="7">
        <v>2</v>
      </c>
      <c r="K797" s="7">
        <v>1156</v>
      </c>
      <c r="L797" s="7">
        <v>0.1</v>
      </c>
      <c r="M797" s="7" t="s">
        <v>47</v>
      </c>
      <c r="N797" s="8" t="s">
        <v>40</v>
      </c>
      <c r="O797" s="4" t="str">
        <f>HLOOKUP(Table2[[#This Row],[Product]],lookUp!$A$20:$K$21,2,0)</f>
        <v>Formal Wear</v>
      </c>
      <c r="P797" s="8" t="str">
        <f>_xlfn.XLOOKUP(Table2[[#This Row],[Product]],Table4[Product],Table4[Category])</f>
        <v>Formal Wear</v>
      </c>
      <c r="Q797" s="6" t="s">
        <v>1643</v>
      </c>
      <c r="R797" s="32" t="str">
        <f>LEFT(Table2[[#This Row],[Full Name2]], 3)</f>
        <v>Ale</v>
      </c>
      <c r="S797" s="7" t="str">
        <f>RIGHT(Table2[[#This Row],[Full Name2]],3)</f>
        <v>ley</v>
      </c>
      <c r="T797" s="7" t="str">
        <f>MID(Table2[[#This Row],[Full Name2]],3,3)</f>
        <v>exi</v>
      </c>
      <c r="U797" s="7" t="str">
        <f>CONCATENATE(Table2[[#This Row],[Full Name2]]," - ",Table2[[#This Row],[Department]])</f>
        <v>Alexis Bailey - Women</v>
      </c>
      <c r="V797" s="7" t="str">
        <f>_xlfn.TEXTJOIN(",",TRUE,Table2[[#This Row],[LEFT]],Table2[[#This Row],[MID]],Table2[[#This Row],[RIGHT]])</f>
        <v>Ale,exi,ley</v>
      </c>
      <c r="W797" s="7" t="str">
        <f>UPPER(Table2[[#This Row],[MID]])</f>
        <v>EXI</v>
      </c>
      <c r="X797" s="7" t="str">
        <f>LOWER(Table2[[#This Row],[Full Name2]])</f>
        <v>alexis bailey</v>
      </c>
      <c r="Y797" s="7" t="str">
        <f>PROPER(Table2[[#This Row],[LOWER]])</f>
        <v>Alexis Bailey</v>
      </c>
      <c r="Z797" s="7" t="str">
        <f>TRIM(Table2[[#This Row],[City]])</f>
        <v>Luxor</v>
      </c>
      <c r="AA797" s="8">
        <f>LEN(Table2[[#This Row],[PROPER]])</f>
        <v>13</v>
      </c>
      <c r="AB797" s="5">
        <f t="shared" ca="1" si="36"/>
        <v>45776</v>
      </c>
      <c r="AC797" s="5">
        <f t="shared" si="37"/>
        <v>45595</v>
      </c>
      <c r="AD797" s="25">
        <f t="shared" ca="1" si="38"/>
        <v>45776.278505671296</v>
      </c>
      <c r="AE797" s="26">
        <f>EOMONTH(Table2[[#This Row],[Date]],1)</f>
        <v>45626</v>
      </c>
      <c r="AF797" s="11">
        <f>DATEDIF(Table2[[#This Row],[Date]],Table2[[#This Row],[EOMONTH]], "d")</f>
        <v>31</v>
      </c>
      <c r="AH797">
        <v>30</v>
      </c>
      <c r="AI797">
        <v>10</v>
      </c>
      <c r="AJ797">
        <v>2024</v>
      </c>
    </row>
    <row r="798" spans="1:36" ht="33.75" customHeight="1" x14ac:dyDescent="0.3">
      <c r="A798" s="17" t="s">
        <v>1644</v>
      </c>
      <c r="B798" s="26">
        <v>45541</v>
      </c>
      <c r="C798" s="5" t="s">
        <v>0</v>
      </c>
      <c r="D798" s="6" t="s">
        <v>1645</v>
      </c>
      <c r="E798" s="7">
        <v>57</v>
      </c>
      <c r="F798" s="7" t="s">
        <v>43</v>
      </c>
      <c r="G798" s="7" t="s">
        <v>70</v>
      </c>
      <c r="H798" s="7" t="s">
        <v>45</v>
      </c>
      <c r="I798" s="7" t="str">
        <f>VLOOKUP(Table2[[#This Row],[Product]],Table4[#All],2,0)</f>
        <v>Sportswear</v>
      </c>
      <c r="J798" s="7">
        <v>1</v>
      </c>
      <c r="K798" s="7">
        <v>535</v>
      </c>
      <c r="L798" s="7">
        <v>0.15</v>
      </c>
      <c r="M798" s="7" t="s">
        <v>47</v>
      </c>
      <c r="N798" s="8" t="s">
        <v>48</v>
      </c>
      <c r="O798" s="4" t="str">
        <f>HLOOKUP(Table2[[#This Row],[Product]],lookUp!$A$20:$K$21,2,0)</f>
        <v>Sportswear</v>
      </c>
      <c r="P798" s="8" t="str">
        <f>_xlfn.XLOOKUP(Table2[[#This Row],[Product]],Table4[Product],Table4[Category])</f>
        <v>Sportswear</v>
      </c>
      <c r="Q798" s="6" t="s">
        <v>1645</v>
      </c>
      <c r="R798" s="32" t="str">
        <f>LEFT(Table2[[#This Row],[Full Name2]], 3)</f>
        <v>San</v>
      </c>
      <c r="S798" s="7" t="str">
        <f>RIGHT(Table2[[#This Row],[Full Name2]],3)</f>
        <v>ris</v>
      </c>
      <c r="T798" s="7" t="str">
        <f>MID(Table2[[#This Row],[Full Name2]],3,3)</f>
        <v>ndy</v>
      </c>
      <c r="U798" s="7" t="str">
        <f>CONCATENATE(Table2[[#This Row],[Full Name2]]," - ",Table2[[#This Row],[Department]])</f>
        <v>Sandy Harris - Kids</v>
      </c>
      <c r="V798" s="7" t="str">
        <f>_xlfn.TEXTJOIN(",",TRUE,Table2[[#This Row],[LEFT]],Table2[[#This Row],[MID]],Table2[[#This Row],[RIGHT]])</f>
        <v>San,ndy,ris</v>
      </c>
      <c r="W798" s="7" t="str">
        <f>UPPER(Table2[[#This Row],[MID]])</f>
        <v>NDY</v>
      </c>
      <c r="X798" s="7" t="str">
        <f>LOWER(Table2[[#This Row],[Full Name2]])</f>
        <v>sandy harris</v>
      </c>
      <c r="Y798" s="7" t="str">
        <f>PROPER(Table2[[#This Row],[LOWER]])</f>
        <v>Sandy Harris</v>
      </c>
      <c r="Z798" s="7" t="str">
        <f>TRIM(Table2[[#This Row],[City]])</f>
        <v>Luxor</v>
      </c>
      <c r="AA798" s="8">
        <f>LEN(Table2[[#This Row],[PROPER]])</f>
        <v>12</v>
      </c>
      <c r="AB798" s="5">
        <f t="shared" ca="1" si="36"/>
        <v>45776</v>
      </c>
      <c r="AC798" s="5">
        <f t="shared" si="37"/>
        <v>45541</v>
      </c>
      <c r="AD798" s="25">
        <f t="shared" ca="1" si="38"/>
        <v>45776.278505671296</v>
      </c>
      <c r="AE798" s="26">
        <f>EOMONTH(Table2[[#This Row],[Date]],1)</f>
        <v>45596</v>
      </c>
      <c r="AF798" s="11">
        <f>DATEDIF(Table2[[#This Row],[Date]],Table2[[#This Row],[EOMONTH]], "d")</f>
        <v>55</v>
      </c>
      <c r="AH798">
        <v>6</v>
      </c>
      <c r="AI798">
        <v>9</v>
      </c>
      <c r="AJ798">
        <v>2024</v>
      </c>
    </row>
    <row r="799" spans="1:36" ht="33.75" customHeight="1" x14ac:dyDescent="0.3">
      <c r="A799" s="17" t="s">
        <v>1646</v>
      </c>
      <c r="B799" s="26">
        <v>45474</v>
      </c>
      <c r="C799" s="5" t="s">
        <v>4</v>
      </c>
      <c r="D799" s="6" t="s">
        <v>1647</v>
      </c>
      <c r="E799" s="7">
        <v>33</v>
      </c>
      <c r="F799" s="7" t="s">
        <v>29</v>
      </c>
      <c r="G799" s="7" t="s">
        <v>64</v>
      </c>
      <c r="H799" s="7" t="s">
        <v>31</v>
      </c>
      <c r="I799" s="7" t="str">
        <f>VLOOKUP(Table2[[#This Row],[Product]],Table4[#All],2,0)</f>
        <v>Winter Wear</v>
      </c>
      <c r="J799" s="7">
        <v>4</v>
      </c>
      <c r="K799" s="7">
        <v>208</v>
      </c>
      <c r="L799" s="7">
        <v>0.15</v>
      </c>
      <c r="M799" s="7" t="s">
        <v>47</v>
      </c>
      <c r="N799" s="8" t="s">
        <v>40</v>
      </c>
      <c r="O799" s="4" t="str">
        <f>HLOOKUP(Table2[[#This Row],[Product]],lookUp!$A$20:$K$21,2,0)</f>
        <v>Winter Wear</v>
      </c>
      <c r="P799" s="8" t="str">
        <f>_xlfn.XLOOKUP(Table2[[#This Row],[Product]],Table4[Product],Table4[Category])</f>
        <v>Winter Wear</v>
      </c>
      <c r="Q799" s="6" t="s">
        <v>1647</v>
      </c>
      <c r="R799" s="32" t="str">
        <f>LEFT(Table2[[#This Row],[Full Name2]], 3)</f>
        <v>Ant</v>
      </c>
      <c r="S799" s="7" t="str">
        <f>RIGHT(Table2[[#This Row],[Full Name2]],3)</f>
        <v>ley</v>
      </c>
      <c r="T799" s="7" t="str">
        <f>MID(Table2[[#This Row],[Full Name2]],3,3)</f>
        <v>tho</v>
      </c>
      <c r="U799" s="7" t="str">
        <f>CONCATENATE(Table2[[#This Row],[Full Name2]]," - ",Table2[[#This Row],[Department]])</f>
        <v>Anthony Kelley - Women</v>
      </c>
      <c r="V799" s="7" t="str">
        <f>_xlfn.TEXTJOIN(",",TRUE,Table2[[#This Row],[LEFT]],Table2[[#This Row],[MID]],Table2[[#This Row],[RIGHT]])</f>
        <v>Ant,tho,ley</v>
      </c>
      <c r="W799" s="7" t="str">
        <f>UPPER(Table2[[#This Row],[MID]])</f>
        <v>THO</v>
      </c>
      <c r="X799" s="7" t="str">
        <f>LOWER(Table2[[#This Row],[Full Name2]])</f>
        <v>anthony kelley</v>
      </c>
      <c r="Y799" s="7" t="str">
        <f>PROPER(Table2[[#This Row],[LOWER]])</f>
        <v>Anthony Kelley</v>
      </c>
      <c r="Z799" s="7" t="str">
        <f>TRIM(Table2[[#This Row],[City]])</f>
        <v>Cairo</v>
      </c>
      <c r="AA799" s="8">
        <f>LEN(Table2[[#This Row],[PROPER]])</f>
        <v>14</v>
      </c>
      <c r="AB799" s="5">
        <f t="shared" ca="1" si="36"/>
        <v>45776</v>
      </c>
      <c r="AC799" s="5">
        <f t="shared" si="37"/>
        <v>45474</v>
      </c>
      <c r="AD799" s="25">
        <f t="shared" ca="1" si="38"/>
        <v>45776.278505671296</v>
      </c>
      <c r="AE799" s="26">
        <f>EOMONTH(Table2[[#This Row],[Date]],1)</f>
        <v>45535</v>
      </c>
      <c r="AF799" s="11">
        <f>DATEDIF(Table2[[#This Row],[Date]],Table2[[#This Row],[EOMONTH]], "d")</f>
        <v>61</v>
      </c>
      <c r="AH799">
        <v>1</v>
      </c>
      <c r="AI799">
        <v>7</v>
      </c>
      <c r="AJ799">
        <v>2024</v>
      </c>
    </row>
    <row r="800" spans="1:36" ht="33.75" customHeight="1" x14ac:dyDescent="0.3">
      <c r="A800" s="17" t="s">
        <v>1648</v>
      </c>
      <c r="B800" s="26">
        <v>45445</v>
      </c>
      <c r="C800" s="5" t="s">
        <v>1</v>
      </c>
      <c r="D800" s="6" t="s">
        <v>1649</v>
      </c>
      <c r="E800" s="7">
        <v>32</v>
      </c>
      <c r="F800" s="7" t="s">
        <v>29</v>
      </c>
      <c r="G800" s="7" t="s">
        <v>103</v>
      </c>
      <c r="H800" s="7" t="s">
        <v>51</v>
      </c>
      <c r="I800" s="7" t="str">
        <f>VLOOKUP(Table2[[#This Row],[Product]],Table4[#All],2,0)</f>
        <v>Formal Wear</v>
      </c>
      <c r="J800" s="7">
        <v>4</v>
      </c>
      <c r="K800" s="7">
        <v>474</v>
      </c>
      <c r="L800" s="7">
        <v>0</v>
      </c>
      <c r="M800" s="7" t="s">
        <v>47</v>
      </c>
      <c r="N800" s="8" t="s">
        <v>48</v>
      </c>
      <c r="O800" s="4" t="str">
        <f>HLOOKUP(Table2[[#This Row],[Product]],lookUp!$A$20:$K$21,2,0)</f>
        <v>Formal Wear</v>
      </c>
      <c r="P800" s="8" t="str">
        <f>_xlfn.XLOOKUP(Table2[[#This Row],[Product]],Table4[Product],Table4[Category])</f>
        <v>Formal Wear</v>
      </c>
      <c r="Q800" s="6" t="s">
        <v>1649</v>
      </c>
      <c r="R800" s="32" t="str">
        <f>LEFT(Table2[[#This Row],[Full Name2]], 3)</f>
        <v>Ben</v>
      </c>
      <c r="S800" s="7" t="str">
        <f>RIGHT(Table2[[#This Row],[Full Name2]],3)</f>
        <v>ayo</v>
      </c>
      <c r="T800" s="7" t="str">
        <f>MID(Table2[[#This Row],[Full Name2]],3,3)</f>
        <v>nja</v>
      </c>
      <c r="U800" s="7" t="str">
        <f>CONCATENATE(Table2[[#This Row],[Full Name2]]," - ",Table2[[#This Row],[Department]])</f>
        <v>Benjamin Mayo - Kids</v>
      </c>
      <c r="V800" s="7" t="str">
        <f>_xlfn.TEXTJOIN(",",TRUE,Table2[[#This Row],[LEFT]],Table2[[#This Row],[MID]],Table2[[#This Row],[RIGHT]])</f>
        <v>Ben,nja,ayo</v>
      </c>
      <c r="W800" s="7" t="str">
        <f>UPPER(Table2[[#This Row],[MID]])</f>
        <v>NJA</v>
      </c>
      <c r="X800" s="7" t="str">
        <f>LOWER(Table2[[#This Row],[Full Name2]])</f>
        <v>benjamin mayo</v>
      </c>
      <c r="Y800" s="7" t="str">
        <f>PROPER(Table2[[#This Row],[LOWER]])</f>
        <v>Benjamin Mayo</v>
      </c>
      <c r="Z800" s="7" t="str">
        <f>TRIM(Table2[[#This Row],[City]])</f>
        <v>Sharm El-Sheikh</v>
      </c>
      <c r="AA800" s="8">
        <f>LEN(Table2[[#This Row],[PROPER]])</f>
        <v>13</v>
      </c>
      <c r="AB800" s="5">
        <f t="shared" ca="1" si="36"/>
        <v>45776</v>
      </c>
      <c r="AC800" s="5">
        <f t="shared" si="37"/>
        <v>45445</v>
      </c>
      <c r="AD800" s="25">
        <f t="shared" ca="1" si="38"/>
        <v>45776.278505671296</v>
      </c>
      <c r="AE800" s="26">
        <f>EOMONTH(Table2[[#This Row],[Date]],1)</f>
        <v>45504</v>
      </c>
      <c r="AF800" s="11">
        <f>DATEDIF(Table2[[#This Row],[Date]],Table2[[#This Row],[EOMONTH]], "d")</f>
        <v>59</v>
      </c>
      <c r="AH800">
        <v>2</v>
      </c>
      <c r="AI800">
        <v>6</v>
      </c>
      <c r="AJ800">
        <v>2024</v>
      </c>
    </row>
    <row r="801" spans="1:36" ht="33.75" customHeight="1" x14ac:dyDescent="0.3">
      <c r="A801" s="17" t="s">
        <v>1650</v>
      </c>
      <c r="B801" s="26">
        <v>45621</v>
      </c>
      <c r="C801" s="5" t="s">
        <v>4</v>
      </c>
      <c r="D801" s="6" t="s">
        <v>1651</v>
      </c>
      <c r="E801" s="7">
        <v>51</v>
      </c>
      <c r="F801" s="7" t="s">
        <v>43</v>
      </c>
      <c r="G801" s="7" t="s">
        <v>103</v>
      </c>
      <c r="H801" s="7" t="s">
        <v>51</v>
      </c>
      <c r="I801" s="7" t="str">
        <f>VLOOKUP(Table2[[#This Row],[Product]],Table4[#All],2,0)</f>
        <v>Formal Wear</v>
      </c>
      <c r="J801" s="7">
        <v>3</v>
      </c>
      <c r="K801" s="7">
        <v>292</v>
      </c>
      <c r="L801" s="7">
        <v>0.05</v>
      </c>
      <c r="M801" s="7" t="s">
        <v>33</v>
      </c>
      <c r="N801" s="8" t="s">
        <v>34</v>
      </c>
      <c r="O801" s="4" t="str">
        <f>HLOOKUP(Table2[[#This Row],[Product]],lookUp!$A$20:$K$21,2,0)</f>
        <v>Formal Wear</v>
      </c>
      <c r="P801" s="8" t="str">
        <f>_xlfn.XLOOKUP(Table2[[#This Row],[Product]],Table4[Product],Table4[Category])</f>
        <v>Formal Wear</v>
      </c>
      <c r="Q801" s="6" t="s">
        <v>1651</v>
      </c>
      <c r="R801" s="32" t="str">
        <f>LEFT(Table2[[#This Row],[Full Name2]], 3)</f>
        <v>Meg</v>
      </c>
      <c r="S801" s="7" t="str">
        <f>RIGHT(Table2[[#This Row],[Full Name2]],3)</f>
        <v>uiz</v>
      </c>
      <c r="T801" s="7" t="str">
        <f>MID(Table2[[#This Row],[Full Name2]],3,3)</f>
        <v>gan</v>
      </c>
      <c r="U801" s="7" t="str">
        <f>CONCATENATE(Table2[[#This Row],[Full Name2]]," - ",Table2[[#This Row],[Department]])</f>
        <v>Megan Ruiz - Men</v>
      </c>
      <c r="V801" s="7" t="str">
        <f>_xlfn.TEXTJOIN(",",TRUE,Table2[[#This Row],[LEFT]],Table2[[#This Row],[MID]],Table2[[#This Row],[RIGHT]])</f>
        <v>Meg,gan,uiz</v>
      </c>
      <c r="W801" s="7" t="str">
        <f>UPPER(Table2[[#This Row],[MID]])</f>
        <v>GAN</v>
      </c>
      <c r="X801" s="7" t="str">
        <f>LOWER(Table2[[#This Row],[Full Name2]])</f>
        <v>megan ruiz</v>
      </c>
      <c r="Y801" s="7" t="str">
        <f>PROPER(Table2[[#This Row],[LOWER]])</f>
        <v>Megan Ruiz</v>
      </c>
      <c r="Z801" s="7" t="str">
        <f>TRIM(Table2[[#This Row],[City]])</f>
        <v>Sharm El-Sheikh</v>
      </c>
      <c r="AA801" s="8">
        <f>LEN(Table2[[#This Row],[PROPER]])</f>
        <v>10</v>
      </c>
      <c r="AB801" s="5">
        <f t="shared" ca="1" si="36"/>
        <v>45776</v>
      </c>
      <c r="AC801" s="5">
        <f t="shared" si="37"/>
        <v>45621</v>
      </c>
      <c r="AD801" s="25">
        <f t="shared" ca="1" si="38"/>
        <v>45776.278505671296</v>
      </c>
      <c r="AE801" s="26">
        <f>EOMONTH(Table2[[#This Row],[Date]],1)</f>
        <v>45657</v>
      </c>
      <c r="AF801" s="11">
        <f>DATEDIF(Table2[[#This Row],[Date]],Table2[[#This Row],[EOMONTH]], "d")</f>
        <v>36</v>
      </c>
      <c r="AH801">
        <v>25</v>
      </c>
      <c r="AI801">
        <v>11</v>
      </c>
      <c r="AJ801">
        <v>2024</v>
      </c>
    </row>
    <row r="802" spans="1:36" ht="33.75" customHeight="1" x14ac:dyDescent="0.3">
      <c r="A802" s="17" t="s">
        <v>1652</v>
      </c>
      <c r="B802" s="26">
        <v>45623</v>
      </c>
      <c r="C802" s="5" t="s">
        <v>3</v>
      </c>
      <c r="D802" s="6" t="s">
        <v>1653</v>
      </c>
      <c r="E802" s="7">
        <v>42</v>
      </c>
      <c r="F802" s="7" t="s">
        <v>29</v>
      </c>
      <c r="G802" s="7" t="s">
        <v>103</v>
      </c>
      <c r="H802" s="7" t="s">
        <v>84</v>
      </c>
      <c r="I802" s="7" t="str">
        <f>VLOOKUP(Table2[[#This Row],[Product]],Table4[#All],2,0)</f>
        <v>Fashion Accessories</v>
      </c>
      <c r="J802" s="7">
        <v>2</v>
      </c>
      <c r="K802" s="7">
        <v>1164</v>
      </c>
      <c r="L802" s="7">
        <v>0</v>
      </c>
      <c r="M802" s="7" t="s">
        <v>33</v>
      </c>
      <c r="N802" s="8" t="s">
        <v>34</v>
      </c>
      <c r="O802" s="4" t="str">
        <f>HLOOKUP(Table2[[#This Row],[Product]],lookUp!$A$20:$K$21,2,0)</f>
        <v>Fashion Accessories</v>
      </c>
      <c r="P802" s="8" t="str">
        <f>_xlfn.XLOOKUP(Table2[[#This Row],[Product]],Table4[Product],Table4[Category])</f>
        <v>Fashion Accessories</v>
      </c>
      <c r="Q802" s="6" t="s">
        <v>1653</v>
      </c>
      <c r="R802" s="32" t="str">
        <f>LEFT(Table2[[#This Row],[Full Name2]], 3)</f>
        <v>Fel</v>
      </c>
      <c r="S802" s="7" t="str">
        <f>RIGHT(Table2[[#This Row],[Full Name2]],3)</f>
        <v>ead</v>
      </c>
      <c r="T802" s="7" t="str">
        <f>MID(Table2[[#This Row],[Full Name2]],3,3)</f>
        <v>lic</v>
      </c>
      <c r="U802" s="7" t="str">
        <f>CONCATENATE(Table2[[#This Row],[Full Name2]]," - ",Table2[[#This Row],[Department]])</f>
        <v>Felicia Whitehead - Men</v>
      </c>
      <c r="V802" s="7" t="str">
        <f>_xlfn.TEXTJOIN(",",TRUE,Table2[[#This Row],[LEFT]],Table2[[#This Row],[MID]],Table2[[#This Row],[RIGHT]])</f>
        <v>Fel,lic,ead</v>
      </c>
      <c r="W802" s="7" t="str">
        <f>UPPER(Table2[[#This Row],[MID]])</f>
        <v>LIC</v>
      </c>
      <c r="X802" s="7" t="str">
        <f>LOWER(Table2[[#This Row],[Full Name2]])</f>
        <v>felicia whitehead</v>
      </c>
      <c r="Y802" s="7" t="str">
        <f>PROPER(Table2[[#This Row],[LOWER]])</f>
        <v>Felicia Whitehead</v>
      </c>
      <c r="Z802" s="7" t="str">
        <f>TRIM(Table2[[#This Row],[City]])</f>
        <v>Sharm El-Sheikh</v>
      </c>
      <c r="AA802" s="8">
        <f>LEN(Table2[[#This Row],[PROPER]])</f>
        <v>17</v>
      </c>
      <c r="AB802" s="5">
        <f t="shared" ca="1" si="36"/>
        <v>45776</v>
      </c>
      <c r="AC802" s="5">
        <f t="shared" si="37"/>
        <v>45623</v>
      </c>
      <c r="AD802" s="25">
        <f t="shared" ca="1" si="38"/>
        <v>45776.278505671296</v>
      </c>
      <c r="AE802" s="26">
        <f>EOMONTH(Table2[[#This Row],[Date]],1)</f>
        <v>45657</v>
      </c>
      <c r="AF802" s="11">
        <f>DATEDIF(Table2[[#This Row],[Date]],Table2[[#This Row],[EOMONTH]], "d")</f>
        <v>34</v>
      </c>
      <c r="AH802">
        <v>27</v>
      </c>
      <c r="AI802">
        <v>11</v>
      </c>
      <c r="AJ802">
        <v>2024</v>
      </c>
    </row>
    <row r="803" spans="1:36" ht="33.75" customHeight="1" x14ac:dyDescent="0.3">
      <c r="A803" s="17" t="s">
        <v>1654</v>
      </c>
      <c r="B803" s="26">
        <v>45494</v>
      </c>
      <c r="C803" s="5" t="s">
        <v>1</v>
      </c>
      <c r="D803" s="6" t="s">
        <v>1655</v>
      </c>
      <c r="E803" s="7">
        <v>19</v>
      </c>
      <c r="F803" s="7" t="s">
        <v>29</v>
      </c>
      <c r="G803" s="7" t="s">
        <v>103</v>
      </c>
      <c r="H803" s="7" t="s">
        <v>51</v>
      </c>
      <c r="I803" s="7" t="str">
        <f>VLOOKUP(Table2[[#This Row],[Product]],Table4[#All],2,0)</f>
        <v>Formal Wear</v>
      </c>
      <c r="J803" s="7">
        <v>4</v>
      </c>
      <c r="K803" s="7">
        <v>667</v>
      </c>
      <c r="L803" s="7">
        <v>0.2</v>
      </c>
      <c r="M803" s="7" t="s">
        <v>47</v>
      </c>
      <c r="N803" s="8" t="s">
        <v>40</v>
      </c>
      <c r="O803" s="4" t="str">
        <f>HLOOKUP(Table2[[#This Row],[Product]],lookUp!$A$20:$K$21,2,0)</f>
        <v>Formal Wear</v>
      </c>
      <c r="P803" s="8" t="str">
        <f>_xlfn.XLOOKUP(Table2[[#This Row],[Product]],Table4[Product],Table4[Category])</f>
        <v>Formal Wear</v>
      </c>
      <c r="Q803" s="6" t="s">
        <v>1655</v>
      </c>
      <c r="R803" s="32" t="str">
        <f>LEFT(Table2[[#This Row],[Full Name2]], 3)</f>
        <v>Eri</v>
      </c>
      <c r="S803" s="7" t="str">
        <f>RIGHT(Table2[[#This Row],[Full Name2]],3)</f>
        <v>iaz</v>
      </c>
      <c r="T803" s="7" t="str">
        <f>MID(Table2[[#This Row],[Full Name2]],3,3)</f>
        <v xml:space="preserve">ic </v>
      </c>
      <c r="U803" s="7" t="str">
        <f>CONCATENATE(Table2[[#This Row],[Full Name2]]," - ",Table2[[#This Row],[Department]])</f>
        <v>Eric Diaz - Women</v>
      </c>
      <c r="V803" s="7" t="str">
        <f>_xlfn.TEXTJOIN(",",TRUE,Table2[[#This Row],[LEFT]],Table2[[#This Row],[MID]],Table2[[#This Row],[RIGHT]])</f>
        <v>Eri,ic ,iaz</v>
      </c>
      <c r="W803" s="7" t="str">
        <f>UPPER(Table2[[#This Row],[MID]])</f>
        <v xml:space="preserve">IC </v>
      </c>
      <c r="X803" s="7" t="str">
        <f>LOWER(Table2[[#This Row],[Full Name2]])</f>
        <v>eric diaz</v>
      </c>
      <c r="Y803" s="7" t="str">
        <f>PROPER(Table2[[#This Row],[LOWER]])</f>
        <v>Eric Diaz</v>
      </c>
      <c r="Z803" s="7" t="str">
        <f>TRIM(Table2[[#This Row],[City]])</f>
        <v>Sharm El-Sheikh</v>
      </c>
      <c r="AA803" s="8">
        <f>LEN(Table2[[#This Row],[PROPER]])</f>
        <v>9</v>
      </c>
      <c r="AB803" s="5">
        <f t="shared" ca="1" si="36"/>
        <v>45776</v>
      </c>
      <c r="AC803" s="5">
        <f t="shared" si="37"/>
        <v>45494</v>
      </c>
      <c r="AD803" s="25">
        <f t="shared" ca="1" si="38"/>
        <v>45776.278505671296</v>
      </c>
      <c r="AE803" s="26">
        <f>EOMONTH(Table2[[#This Row],[Date]],1)</f>
        <v>45535</v>
      </c>
      <c r="AF803" s="11">
        <f>DATEDIF(Table2[[#This Row],[Date]],Table2[[#This Row],[EOMONTH]], "d")</f>
        <v>41</v>
      </c>
      <c r="AH803">
        <v>21</v>
      </c>
      <c r="AI803">
        <v>7</v>
      </c>
      <c r="AJ803">
        <v>2024</v>
      </c>
    </row>
    <row r="804" spans="1:36" ht="33.75" customHeight="1" x14ac:dyDescent="0.3">
      <c r="A804" s="17" t="s">
        <v>1656</v>
      </c>
      <c r="B804" s="26">
        <v>45431</v>
      </c>
      <c r="C804" s="5" t="s">
        <v>1</v>
      </c>
      <c r="D804" s="6" t="s">
        <v>1657</v>
      </c>
      <c r="E804" s="7">
        <v>31</v>
      </c>
      <c r="F804" s="7" t="s">
        <v>43</v>
      </c>
      <c r="G804" s="7" t="s">
        <v>30</v>
      </c>
      <c r="H804" s="7" t="s">
        <v>84</v>
      </c>
      <c r="I804" s="7" t="str">
        <f>VLOOKUP(Table2[[#This Row],[Product]],Table4[#All],2,0)</f>
        <v>Fashion Accessories</v>
      </c>
      <c r="J804" s="7">
        <v>5</v>
      </c>
      <c r="K804" s="7">
        <v>337</v>
      </c>
      <c r="L804" s="7">
        <v>0.15</v>
      </c>
      <c r="M804" s="7" t="s">
        <v>47</v>
      </c>
      <c r="N804" s="8" t="s">
        <v>48</v>
      </c>
      <c r="O804" s="4" t="str">
        <f>HLOOKUP(Table2[[#This Row],[Product]],lookUp!$A$20:$K$21,2,0)</f>
        <v>Fashion Accessories</v>
      </c>
      <c r="P804" s="8" t="str">
        <f>_xlfn.XLOOKUP(Table2[[#This Row],[Product]],Table4[Product],Table4[Category])</f>
        <v>Fashion Accessories</v>
      </c>
      <c r="Q804" s="6" t="s">
        <v>1657</v>
      </c>
      <c r="R804" s="32" t="str">
        <f>LEFT(Table2[[#This Row],[Full Name2]], 3)</f>
        <v>Jef</v>
      </c>
      <c r="S804" s="7" t="str">
        <f>RIGHT(Table2[[#This Row],[Full Name2]],3)</f>
        <v>pez</v>
      </c>
      <c r="T804" s="7" t="str">
        <f>MID(Table2[[#This Row],[Full Name2]],3,3)</f>
        <v>ffr</v>
      </c>
      <c r="U804" s="7" t="str">
        <f>CONCATENATE(Table2[[#This Row],[Full Name2]]," - ",Table2[[#This Row],[Department]])</f>
        <v>Jeffrey Lopez - Kids</v>
      </c>
      <c r="V804" s="7" t="str">
        <f>_xlfn.TEXTJOIN(",",TRUE,Table2[[#This Row],[LEFT]],Table2[[#This Row],[MID]],Table2[[#This Row],[RIGHT]])</f>
        <v>Jef,ffr,pez</v>
      </c>
      <c r="W804" s="7" t="str">
        <f>UPPER(Table2[[#This Row],[MID]])</f>
        <v>FFR</v>
      </c>
      <c r="X804" s="7" t="str">
        <f>LOWER(Table2[[#This Row],[Full Name2]])</f>
        <v>jeffrey lopez</v>
      </c>
      <c r="Y804" s="7" t="str">
        <f>PROPER(Table2[[#This Row],[LOWER]])</f>
        <v>Jeffrey Lopez</v>
      </c>
      <c r="Z804" s="7" t="str">
        <f>TRIM(Table2[[#This Row],[City]])</f>
        <v>Mansoura</v>
      </c>
      <c r="AA804" s="8">
        <f>LEN(Table2[[#This Row],[PROPER]])</f>
        <v>13</v>
      </c>
      <c r="AB804" s="5">
        <f t="shared" ca="1" si="36"/>
        <v>45776</v>
      </c>
      <c r="AC804" s="5">
        <f t="shared" si="37"/>
        <v>45431</v>
      </c>
      <c r="AD804" s="25">
        <f t="shared" ca="1" si="38"/>
        <v>45776.278505671296</v>
      </c>
      <c r="AE804" s="26">
        <f>EOMONTH(Table2[[#This Row],[Date]],1)</f>
        <v>45473</v>
      </c>
      <c r="AF804" s="11">
        <f>DATEDIF(Table2[[#This Row],[Date]],Table2[[#This Row],[EOMONTH]], "d")</f>
        <v>42</v>
      </c>
      <c r="AH804">
        <v>19</v>
      </c>
      <c r="AI804">
        <v>5</v>
      </c>
      <c r="AJ804">
        <v>2024</v>
      </c>
    </row>
    <row r="805" spans="1:36" ht="33.75" customHeight="1" x14ac:dyDescent="0.3">
      <c r="A805" s="17" t="s">
        <v>1658</v>
      </c>
      <c r="B805" s="26">
        <v>45411</v>
      </c>
      <c r="C805" s="5" t="s">
        <v>4</v>
      </c>
      <c r="D805" s="6" t="s">
        <v>1659</v>
      </c>
      <c r="E805" s="7">
        <v>18</v>
      </c>
      <c r="F805" s="7" t="s">
        <v>29</v>
      </c>
      <c r="G805" s="7" t="s">
        <v>81</v>
      </c>
      <c r="H805" s="7" t="s">
        <v>51</v>
      </c>
      <c r="I805" s="7" t="str">
        <f>VLOOKUP(Table2[[#This Row],[Product]],Table4[#All],2,0)</f>
        <v>Formal Wear</v>
      </c>
      <c r="J805" s="7">
        <v>3</v>
      </c>
      <c r="K805" s="7">
        <v>847</v>
      </c>
      <c r="L805" s="7">
        <v>0.15</v>
      </c>
      <c r="M805" s="7" t="s">
        <v>57</v>
      </c>
      <c r="N805" s="8" t="s">
        <v>40</v>
      </c>
      <c r="O805" s="4" t="str">
        <f>HLOOKUP(Table2[[#This Row],[Product]],lookUp!$A$20:$K$21,2,0)</f>
        <v>Formal Wear</v>
      </c>
      <c r="P805" s="8" t="str">
        <f>_xlfn.XLOOKUP(Table2[[#This Row],[Product]],Table4[Product],Table4[Category])</f>
        <v>Formal Wear</v>
      </c>
      <c r="Q805" s="6" t="s">
        <v>1659</v>
      </c>
      <c r="R805" s="32" t="str">
        <f>LEFT(Table2[[#This Row],[Full Name2]], 3)</f>
        <v>Jes</v>
      </c>
      <c r="S805" s="7" t="str">
        <f>RIGHT(Table2[[#This Row],[Full Name2]],3)</f>
        <v>ris</v>
      </c>
      <c r="T805" s="7" t="str">
        <f>MID(Table2[[#This Row],[Full Name2]],3,3)</f>
        <v>ssi</v>
      </c>
      <c r="U805" s="7" t="str">
        <f>CONCATENATE(Table2[[#This Row],[Full Name2]]," - ",Table2[[#This Row],[Department]])</f>
        <v>Jessica Harris - Women</v>
      </c>
      <c r="V805" s="7" t="str">
        <f>_xlfn.TEXTJOIN(",",TRUE,Table2[[#This Row],[LEFT]],Table2[[#This Row],[MID]],Table2[[#This Row],[RIGHT]])</f>
        <v>Jes,ssi,ris</v>
      </c>
      <c r="W805" s="7" t="str">
        <f>UPPER(Table2[[#This Row],[MID]])</f>
        <v>SSI</v>
      </c>
      <c r="X805" s="7" t="str">
        <f>LOWER(Table2[[#This Row],[Full Name2]])</f>
        <v>jessica harris</v>
      </c>
      <c r="Y805" s="7" t="str">
        <f>PROPER(Table2[[#This Row],[LOWER]])</f>
        <v>Jessica Harris</v>
      </c>
      <c r="Z805" s="7" t="str">
        <f>TRIM(Table2[[#This Row],[City]])</f>
        <v>Asyut</v>
      </c>
      <c r="AA805" s="8">
        <f>LEN(Table2[[#This Row],[PROPER]])</f>
        <v>14</v>
      </c>
      <c r="AB805" s="5">
        <f t="shared" ca="1" si="36"/>
        <v>45776</v>
      </c>
      <c r="AC805" s="5">
        <f t="shared" si="37"/>
        <v>45411</v>
      </c>
      <c r="AD805" s="25">
        <f t="shared" ca="1" si="38"/>
        <v>45776.278505671296</v>
      </c>
      <c r="AE805" s="26">
        <f>EOMONTH(Table2[[#This Row],[Date]],1)</f>
        <v>45443</v>
      </c>
      <c r="AF805" s="11">
        <f>DATEDIF(Table2[[#This Row],[Date]],Table2[[#This Row],[EOMONTH]], "d")</f>
        <v>32</v>
      </c>
      <c r="AH805">
        <v>29</v>
      </c>
      <c r="AI805">
        <v>4</v>
      </c>
      <c r="AJ805">
        <v>2024</v>
      </c>
    </row>
    <row r="806" spans="1:36" ht="33.75" customHeight="1" x14ac:dyDescent="0.3">
      <c r="A806" s="17" t="s">
        <v>1660</v>
      </c>
      <c r="B806" s="26">
        <v>45356</v>
      </c>
      <c r="C806" s="5" t="s">
        <v>2</v>
      </c>
      <c r="D806" s="6" t="s">
        <v>1661</v>
      </c>
      <c r="E806" s="7">
        <v>46</v>
      </c>
      <c r="F806" s="7" t="s">
        <v>29</v>
      </c>
      <c r="G806" s="7" t="s">
        <v>106</v>
      </c>
      <c r="H806" s="7" t="s">
        <v>55</v>
      </c>
      <c r="I806" s="7" t="str">
        <f>VLOOKUP(Table2[[#This Row],[Product]],Table4[#All],2,0)</f>
        <v>Summer Wear</v>
      </c>
      <c r="J806" s="7">
        <v>5</v>
      </c>
      <c r="K806" s="7">
        <v>636</v>
      </c>
      <c r="L806" s="7">
        <v>0.2</v>
      </c>
      <c r="M806" s="7" t="s">
        <v>47</v>
      </c>
      <c r="N806" s="8" t="s">
        <v>40</v>
      </c>
      <c r="O806" s="4" t="str">
        <f>HLOOKUP(Table2[[#This Row],[Product]],lookUp!$A$20:$K$21,2,0)</f>
        <v>Summer Wear</v>
      </c>
      <c r="P806" s="8" t="str">
        <f>_xlfn.XLOOKUP(Table2[[#This Row],[Product]],Table4[Product],Table4[Category])</f>
        <v>Summer Wear</v>
      </c>
      <c r="Q806" s="6" t="s">
        <v>1661</v>
      </c>
      <c r="R806" s="32" t="str">
        <f>LEFT(Table2[[#This Row],[Full Name2]], 3)</f>
        <v>Ale</v>
      </c>
      <c r="S806" s="7" t="str">
        <f>RIGHT(Table2[[#This Row],[Full Name2]],3)</f>
        <v>ams</v>
      </c>
      <c r="T806" s="7" t="str">
        <f>MID(Table2[[#This Row],[Full Name2]],3,3)</f>
        <v xml:space="preserve">ex </v>
      </c>
      <c r="U806" s="7" t="str">
        <f>CONCATENATE(Table2[[#This Row],[Full Name2]]," - ",Table2[[#This Row],[Department]])</f>
        <v>Alex Williams - Women</v>
      </c>
      <c r="V806" s="7" t="str">
        <f>_xlfn.TEXTJOIN(",",TRUE,Table2[[#This Row],[LEFT]],Table2[[#This Row],[MID]],Table2[[#This Row],[RIGHT]])</f>
        <v>Ale,ex ,ams</v>
      </c>
      <c r="W806" s="7" t="str">
        <f>UPPER(Table2[[#This Row],[MID]])</f>
        <v xml:space="preserve">EX </v>
      </c>
      <c r="X806" s="7" t="str">
        <f>LOWER(Table2[[#This Row],[Full Name2]])</f>
        <v>alex williams</v>
      </c>
      <c r="Y806" s="7" t="str">
        <f>PROPER(Table2[[#This Row],[LOWER]])</f>
        <v>Alex Williams</v>
      </c>
      <c r="Z806" s="7" t="str">
        <f>TRIM(Table2[[#This Row],[City]])</f>
        <v>Giza</v>
      </c>
      <c r="AA806" s="8">
        <f>LEN(Table2[[#This Row],[PROPER]])</f>
        <v>13</v>
      </c>
      <c r="AB806" s="5">
        <f t="shared" ca="1" si="36"/>
        <v>45776</v>
      </c>
      <c r="AC806" s="5">
        <f t="shared" si="37"/>
        <v>45356</v>
      </c>
      <c r="AD806" s="25">
        <f t="shared" ca="1" si="38"/>
        <v>45776.278505671296</v>
      </c>
      <c r="AE806" s="26">
        <f>EOMONTH(Table2[[#This Row],[Date]],1)</f>
        <v>45412</v>
      </c>
      <c r="AF806" s="11">
        <f>DATEDIF(Table2[[#This Row],[Date]],Table2[[#This Row],[EOMONTH]], "d")</f>
        <v>56</v>
      </c>
      <c r="AH806">
        <v>5</v>
      </c>
      <c r="AI806">
        <v>3</v>
      </c>
      <c r="AJ806">
        <v>2024</v>
      </c>
    </row>
    <row r="807" spans="1:36" ht="33.75" customHeight="1" x14ac:dyDescent="0.3">
      <c r="A807" s="17" t="s">
        <v>1662</v>
      </c>
      <c r="B807" s="26">
        <v>45601</v>
      </c>
      <c r="C807" s="5" t="s">
        <v>2</v>
      </c>
      <c r="D807" s="6" t="s">
        <v>1663</v>
      </c>
      <c r="E807" s="7">
        <v>30</v>
      </c>
      <c r="F807" s="7" t="s">
        <v>43</v>
      </c>
      <c r="G807" s="7" t="s">
        <v>37</v>
      </c>
      <c r="H807" s="7" t="s">
        <v>31</v>
      </c>
      <c r="I807" s="7" t="str">
        <f>VLOOKUP(Table2[[#This Row],[Product]],Table4[#All],2,0)</f>
        <v>Winter Wear</v>
      </c>
      <c r="J807" s="7">
        <v>5</v>
      </c>
      <c r="K807" s="7">
        <v>1145</v>
      </c>
      <c r="L807" s="7">
        <v>0</v>
      </c>
      <c r="M807" s="7" t="s">
        <v>47</v>
      </c>
      <c r="N807" s="8" t="s">
        <v>48</v>
      </c>
      <c r="O807" s="4" t="str">
        <f>HLOOKUP(Table2[[#This Row],[Product]],lookUp!$A$20:$K$21,2,0)</f>
        <v>Winter Wear</v>
      </c>
      <c r="P807" s="8" t="str">
        <f>_xlfn.XLOOKUP(Table2[[#This Row],[Product]],Table4[Product],Table4[Category])</f>
        <v>Winter Wear</v>
      </c>
      <c r="Q807" s="6" t="s">
        <v>1663</v>
      </c>
      <c r="R807" s="32" t="str">
        <f>LEFT(Table2[[#This Row],[Full Name2]], 3)</f>
        <v>Dan</v>
      </c>
      <c r="S807" s="7" t="str">
        <f>RIGHT(Table2[[#This Row],[Full Name2]],3)</f>
        <v>sen</v>
      </c>
      <c r="T807" s="7" t="str">
        <f>MID(Table2[[#This Row],[Full Name2]],3,3)</f>
        <v>nie</v>
      </c>
      <c r="U807" s="7" t="str">
        <f>CONCATENATE(Table2[[#This Row],[Full Name2]]," - ",Table2[[#This Row],[Department]])</f>
        <v>Danielle Hansen - Kids</v>
      </c>
      <c r="V807" s="7" t="str">
        <f>_xlfn.TEXTJOIN(",",TRUE,Table2[[#This Row],[LEFT]],Table2[[#This Row],[MID]],Table2[[#This Row],[RIGHT]])</f>
        <v>Dan,nie,sen</v>
      </c>
      <c r="W807" s="7" t="str">
        <f>UPPER(Table2[[#This Row],[MID]])</f>
        <v>NIE</v>
      </c>
      <c r="X807" s="7" t="str">
        <f>LOWER(Table2[[#This Row],[Full Name2]])</f>
        <v>danielle hansen</v>
      </c>
      <c r="Y807" s="7" t="str">
        <f>PROPER(Table2[[#This Row],[LOWER]])</f>
        <v>Danielle Hansen</v>
      </c>
      <c r="Z807" s="7" t="str">
        <f>TRIM(Table2[[#This Row],[City]])</f>
        <v>Hurghada</v>
      </c>
      <c r="AA807" s="8">
        <f>LEN(Table2[[#This Row],[PROPER]])</f>
        <v>15</v>
      </c>
      <c r="AB807" s="5">
        <f t="shared" ca="1" si="36"/>
        <v>45776</v>
      </c>
      <c r="AC807" s="5">
        <f t="shared" si="37"/>
        <v>45601</v>
      </c>
      <c r="AD807" s="25">
        <f t="shared" ca="1" si="38"/>
        <v>45776.278505671296</v>
      </c>
      <c r="AE807" s="26">
        <f>EOMONTH(Table2[[#This Row],[Date]],1)</f>
        <v>45657</v>
      </c>
      <c r="AF807" s="11">
        <f>DATEDIF(Table2[[#This Row],[Date]],Table2[[#This Row],[EOMONTH]], "d")</f>
        <v>56</v>
      </c>
      <c r="AH807">
        <v>5</v>
      </c>
      <c r="AI807">
        <v>11</v>
      </c>
      <c r="AJ807">
        <v>2024</v>
      </c>
    </row>
    <row r="808" spans="1:36" ht="33.75" customHeight="1" x14ac:dyDescent="0.3">
      <c r="A808" s="17" t="s">
        <v>1664</v>
      </c>
      <c r="B808" s="26">
        <v>45572</v>
      </c>
      <c r="C808" s="5" t="s">
        <v>4</v>
      </c>
      <c r="D808" s="6" t="s">
        <v>1665</v>
      </c>
      <c r="E808" s="7">
        <v>50</v>
      </c>
      <c r="F808" s="7" t="s">
        <v>43</v>
      </c>
      <c r="G808" s="7" t="s">
        <v>70</v>
      </c>
      <c r="H808" s="7" t="s">
        <v>100</v>
      </c>
      <c r="I808" s="7" t="str">
        <f>VLOOKUP(Table2[[#This Row],[Product]],Table4[#All],2,0)</f>
        <v>Formal Wear</v>
      </c>
      <c r="J808" s="7">
        <v>1</v>
      </c>
      <c r="K808" s="7">
        <v>915</v>
      </c>
      <c r="L808" s="7">
        <v>0.1</v>
      </c>
      <c r="M808" s="7" t="s">
        <v>47</v>
      </c>
      <c r="N808" s="8" t="s">
        <v>48</v>
      </c>
      <c r="O808" s="4" t="str">
        <f>HLOOKUP(Table2[[#This Row],[Product]],lookUp!$A$20:$K$21,2,0)</f>
        <v>Formal Wear</v>
      </c>
      <c r="P808" s="8" t="str">
        <f>_xlfn.XLOOKUP(Table2[[#This Row],[Product]],Table4[Product],Table4[Category])</f>
        <v>Formal Wear</v>
      </c>
      <c r="Q808" s="6" t="s">
        <v>1665</v>
      </c>
      <c r="R808" s="32" t="str">
        <f>LEFT(Table2[[#This Row],[Full Name2]], 3)</f>
        <v>Cry</v>
      </c>
      <c r="S808" s="7" t="str">
        <f>RIGHT(Table2[[#This Row],[Full Name2]],3)</f>
        <v>rez</v>
      </c>
      <c r="T808" s="7" t="str">
        <f>MID(Table2[[#This Row],[Full Name2]],3,3)</f>
        <v>yst</v>
      </c>
      <c r="U808" s="7" t="str">
        <f>CONCATENATE(Table2[[#This Row],[Full Name2]]," - ",Table2[[#This Row],[Department]])</f>
        <v>Crystal Juarez - Kids</v>
      </c>
      <c r="V808" s="7" t="str">
        <f>_xlfn.TEXTJOIN(",",TRUE,Table2[[#This Row],[LEFT]],Table2[[#This Row],[MID]],Table2[[#This Row],[RIGHT]])</f>
        <v>Cry,yst,rez</v>
      </c>
      <c r="W808" s="7" t="str">
        <f>UPPER(Table2[[#This Row],[MID]])</f>
        <v>YST</v>
      </c>
      <c r="X808" s="7" t="str">
        <f>LOWER(Table2[[#This Row],[Full Name2]])</f>
        <v>crystal juarez</v>
      </c>
      <c r="Y808" s="7" t="str">
        <f>PROPER(Table2[[#This Row],[LOWER]])</f>
        <v>Crystal Juarez</v>
      </c>
      <c r="Z808" s="7" t="str">
        <f>TRIM(Table2[[#This Row],[City]])</f>
        <v>Luxor</v>
      </c>
      <c r="AA808" s="8">
        <f>LEN(Table2[[#This Row],[PROPER]])</f>
        <v>14</v>
      </c>
      <c r="AB808" s="5">
        <f t="shared" ca="1" si="36"/>
        <v>45776</v>
      </c>
      <c r="AC808" s="5">
        <f t="shared" si="37"/>
        <v>45572</v>
      </c>
      <c r="AD808" s="25">
        <f t="shared" ca="1" si="38"/>
        <v>45776.278505671296</v>
      </c>
      <c r="AE808" s="26">
        <f>EOMONTH(Table2[[#This Row],[Date]],1)</f>
        <v>45626</v>
      </c>
      <c r="AF808" s="11">
        <f>DATEDIF(Table2[[#This Row],[Date]],Table2[[#This Row],[EOMONTH]], "d")</f>
        <v>54</v>
      </c>
      <c r="AH808">
        <v>7</v>
      </c>
      <c r="AI808">
        <v>10</v>
      </c>
      <c r="AJ808">
        <v>2024</v>
      </c>
    </row>
    <row r="809" spans="1:36" ht="33.75" customHeight="1" x14ac:dyDescent="0.3">
      <c r="A809" s="17" t="s">
        <v>1666</v>
      </c>
      <c r="B809" s="26">
        <v>45554</v>
      </c>
      <c r="C809" s="5" t="s">
        <v>6</v>
      </c>
      <c r="D809" s="6" t="s">
        <v>1667</v>
      </c>
      <c r="E809" s="7">
        <v>19</v>
      </c>
      <c r="F809" s="7" t="s">
        <v>43</v>
      </c>
      <c r="G809" s="7" t="s">
        <v>64</v>
      </c>
      <c r="H809" s="7" t="s">
        <v>38</v>
      </c>
      <c r="I809" s="7" t="str">
        <f>VLOOKUP(Table2[[#This Row],[Product]],Table4[#All],2,0)</f>
        <v>Casual Wear</v>
      </c>
      <c r="J809" s="7">
        <v>5</v>
      </c>
      <c r="K809" s="7">
        <v>1153</v>
      </c>
      <c r="L809" s="7">
        <v>0.1</v>
      </c>
      <c r="M809" s="7" t="s">
        <v>33</v>
      </c>
      <c r="N809" s="8" t="s">
        <v>40</v>
      </c>
      <c r="O809" s="4" t="str">
        <f>HLOOKUP(Table2[[#This Row],[Product]],lookUp!$A$20:$K$21,2,0)</f>
        <v>Casual Wear</v>
      </c>
      <c r="P809" s="8" t="str">
        <f>_xlfn.XLOOKUP(Table2[[#This Row],[Product]],Table4[Product],Table4[Category])</f>
        <v>Casual Wear</v>
      </c>
      <c r="Q809" s="6" t="s">
        <v>1667</v>
      </c>
      <c r="R809" s="32" t="str">
        <f>LEFT(Table2[[#This Row],[Full Name2]], 3)</f>
        <v>Gar</v>
      </c>
      <c r="S809" s="7" t="str">
        <f>RIGHT(Table2[[#This Row],[Full Name2]],3)</f>
        <v>son</v>
      </c>
      <c r="T809" s="7" t="str">
        <f>MID(Table2[[#This Row],[Full Name2]],3,3)</f>
        <v xml:space="preserve">ry </v>
      </c>
      <c r="U809" s="7" t="str">
        <f>CONCATENATE(Table2[[#This Row],[Full Name2]]," - ",Table2[[#This Row],[Department]])</f>
        <v>Gary Mason - Women</v>
      </c>
      <c r="V809" s="7" t="str">
        <f>_xlfn.TEXTJOIN(",",TRUE,Table2[[#This Row],[LEFT]],Table2[[#This Row],[MID]],Table2[[#This Row],[RIGHT]])</f>
        <v>Gar,ry ,son</v>
      </c>
      <c r="W809" s="7" t="str">
        <f>UPPER(Table2[[#This Row],[MID]])</f>
        <v xml:space="preserve">RY </v>
      </c>
      <c r="X809" s="7" t="str">
        <f>LOWER(Table2[[#This Row],[Full Name2]])</f>
        <v>gary mason</v>
      </c>
      <c r="Y809" s="7" t="str">
        <f>PROPER(Table2[[#This Row],[LOWER]])</f>
        <v>Gary Mason</v>
      </c>
      <c r="Z809" s="7" t="str">
        <f>TRIM(Table2[[#This Row],[City]])</f>
        <v>Cairo</v>
      </c>
      <c r="AA809" s="8">
        <f>LEN(Table2[[#This Row],[PROPER]])</f>
        <v>10</v>
      </c>
      <c r="AB809" s="5">
        <f t="shared" ca="1" si="36"/>
        <v>45776</v>
      </c>
      <c r="AC809" s="5">
        <f t="shared" si="37"/>
        <v>45554</v>
      </c>
      <c r="AD809" s="25">
        <f t="shared" ca="1" si="38"/>
        <v>45776.278505671296</v>
      </c>
      <c r="AE809" s="26">
        <f>EOMONTH(Table2[[#This Row],[Date]],1)</f>
        <v>45596</v>
      </c>
      <c r="AF809" s="11">
        <f>DATEDIF(Table2[[#This Row],[Date]],Table2[[#This Row],[EOMONTH]], "d")</f>
        <v>42</v>
      </c>
      <c r="AH809">
        <v>19</v>
      </c>
      <c r="AI809">
        <v>9</v>
      </c>
      <c r="AJ809">
        <v>2024</v>
      </c>
    </row>
    <row r="810" spans="1:36" ht="33.75" customHeight="1" x14ac:dyDescent="0.3">
      <c r="A810" s="17" t="s">
        <v>1668</v>
      </c>
      <c r="B810" s="26">
        <v>45406</v>
      </c>
      <c r="C810" s="5" t="s">
        <v>3</v>
      </c>
      <c r="D810" s="6" t="s">
        <v>1669</v>
      </c>
      <c r="E810" s="7">
        <v>18</v>
      </c>
      <c r="F810" s="7" t="s">
        <v>43</v>
      </c>
      <c r="G810" s="7" t="s">
        <v>81</v>
      </c>
      <c r="H810" s="7" t="s">
        <v>51</v>
      </c>
      <c r="I810" s="7" t="str">
        <f>VLOOKUP(Table2[[#This Row],[Product]],Table4[#All],2,0)</f>
        <v>Formal Wear</v>
      </c>
      <c r="J810" s="7">
        <v>3</v>
      </c>
      <c r="K810" s="7">
        <v>459</v>
      </c>
      <c r="L810" s="7">
        <v>0</v>
      </c>
      <c r="M810" s="7" t="s">
        <v>57</v>
      </c>
      <c r="N810" s="8" t="s">
        <v>34</v>
      </c>
      <c r="O810" s="4" t="str">
        <f>HLOOKUP(Table2[[#This Row],[Product]],lookUp!$A$20:$K$21,2,0)</f>
        <v>Formal Wear</v>
      </c>
      <c r="P810" s="8" t="str">
        <f>_xlfn.XLOOKUP(Table2[[#This Row],[Product]],Table4[Product],Table4[Category])</f>
        <v>Formal Wear</v>
      </c>
      <c r="Q810" s="6" t="s">
        <v>1669</v>
      </c>
      <c r="R810" s="32" t="str">
        <f>LEFT(Table2[[#This Row],[Full Name2]], 3)</f>
        <v>Dus</v>
      </c>
      <c r="S810" s="7" t="str">
        <f>RIGHT(Table2[[#This Row],[Full Name2]],3)</f>
        <v>lis</v>
      </c>
      <c r="T810" s="7" t="str">
        <f>MID(Table2[[#This Row],[Full Name2]],3,3)</f>
        <v>sti</v>
      </c>
      <c r="U810" s="7" t="str">
        <f>CONCATENATE(Table2[[#This Row],[Full Name2]]," - ",Table2[[#This Row],[Department]])</f>
        <v>Dustin Ellis - Men</v>
      </c>
      <c r="V810" s="7" t="str">
        <f>_xlfn.TEXTJOIN(",",TRUE,Table2[[#This Row],[LEFT]],Table2[[#This Row],[MID]],Table2[[#This Row],[RIGHT]])</f>
        <v>Dus,sti,lis</v>
      </c>
      <c r="W810" s="7" t="str">
        <f>UPPER(Table2[[#This Row],[MID]])</f>
        <v>STI</v>
      </c>
      <c r="X810" s="7" t="str">
        <f>LOWER(Table2[[#This Row],[Full Name2]])</f>
        <v>dustin ellis</v>
      </c>
      <c r="Y810" s="7" t="str">
        <f>PROPER(Table2[[#This Row],[LOWER]])</f>
        <v>Dustin Ellis</v>
      </c>
      <c r="Z810" s="7" t="str">
        <f>TRIM(Table2[[#This Row],[City]])</f>
        <v>Asyut</v>
      </c>
      <c r="AA810" s="8">
        <f>LEN(Table2[[#This Row],[PROPER]])</f>
        <v>12</v>
      </c>
      <c r="AB810" s="5">
        <f t="shared" ca="1" si="36"/>
        <v>45776</v>
      </c>
      <c r="AC810" s="5">
        <f t="shared" si="37"/>
        <v>45406</v>
      </c>
      <c r="AD810" s="25">
        <f t="shared" ca="1" si="38"/>
        <v>45776.278505671296</v>
      </c>
      <c r="AE810" s="26">
        <f>EOMONTH(Table2[[#This Row],[Date]],1)</f>
        <v>45443</v>
      </c>
      <c r="AF810" s="11">
        <f>DATEDIF(Table2[[#This Row],[Date]],Table2[[#This Row],[EOMONTH]], "d")</f>
        <v>37</v>
      </c>
      <c r="AH810">
        <v>24</v>
      </c>
      <c r="AI810">
        <v>4</v>
      </c>
      <c r="AJ810">
        <v>2024</v>
      </c>
    </row>
    <row r="811" spans="1:36" ht="33.75" customHeight="1" x14ac:dyDescent="0.3">
      <c r="A811" s="17" t="s">
        <v>1670</v>
      </c>
      <c r="B811" s="26">
        <v>45475</v>
      </c>
      <c r="C811" s="5" t="s">
        <v>2</v>
      </c>
      <c r="D811" s="6" t="s">
        <v>1671</v>
      </c>
      <c r="E811" s="7">
        <v>27</v>
      </c>
      <c r="F811" s="7" t="s">
        <v>43</v>
      </c>
      <c r="G811" s="7" t="s">
        <v>103</v>
      </c>
      <c r="H811" s="7" t="s">
        <v>31</v>
      </c>
      <c r="I811" s="7" t="str">
        <f>VLOOKUP(Table2[[#This Row],[Product]],Table4[#All],2,0)</f>
        <v>Winter Wear</v>
      </c>
      <c r="J811" s="7">
        <v>3</v>
      </c>
      <c r="K811" s="7">
        <v>632</v>
      </c>
      <c r="L811" s="7">
        <v>0.1</v>
      </c>
      <c r="M811" s="7" t="s">
        <v>33</v>
      </c>
      <c r="N811" s="8" t="s">
        <v>40</v>
      </c>
      <c r="O811" s="4" t="str">
        <f>HLOOKUP(Table2[[#This Row],[Product]],lookUp!$A$20:$K$21,2,0)</f>
        <v>Winter Wear</v>
      </c>
      <c r="P811" s="8" t="str">
        <f>_xlfn.XLOOKUP(Table2[[#This Row],[Product]],Table4[Product],Table4[Category])</f>
        <v>Winter Wear</v>
      </c>
      <c r="Q811" s="6" t="s">
        <v>1671</v>
      </c>
      <c r="R811" s="32" t="str">
        <f>LEFT(Table2[[#This Row],[Full Name2]], 3)</f>
        <v>Dyl</v>
      </c>
      <c r="S811" s="7" t="str">
        <f>RIGHT(Table2[[#This Row],[Full Name2]],3)</f>
        <v>vis</v>
      </c>
      <c r="T811" s="7" t="str">
        <f>MID(Table2[[#This Row],[Full Name2]],3,3)</f>
        <v>lan</v>
      </c>
      <c r="U811" s="7" t="str">
        <f>CONCATENATE(Table2[[#This Row],[Full Name2]]," - ",Table2[[#This Row],[Department]])</f>
        <v>Dylan Davis - Women</v>
      </c>
      <c r="V811" s="7" t="str">
        <f>_xlfn.TEXTJOIN(",",TRUE,Table2[[#This Row],[LEFT]],Table2[[#This Row],[MID]],Table2[[#This Row],[RIGHT]])</f>
        <v>Dyl,lan,vis</v>
      </c>
      <c r="W811" s="7" t="str">
        <f>UPPER(Table2[[#This Row],[MID]])</f>
        <v>LAN</v>
      </c>
      <c r="X811" s="7" t="str">
        <f>LOWER(Table2[[#This Row],[Full Name2]])</f>
        <v>dylan davis</v>
      </c>
      <c r="Y811" s="7" t="str">
        <f>PROPER(Table2[[#This Row],[LOWER]])</f>
        <v>Dylan Davis</v>
      </c>
      <c r="Z811" s="7" t="str">
        <f>TRIM(Table2[[#This Row],[City]])</f>
        <v>Sharm El-Sheikh</v>
      </c>
      <c r="AA811" s="8">
        <f>LEN(Table2[[#This Row],[PROPER]])</f>
        <v>11</v>
      </c>
      <c r="AB811" s="5">
        <f t="shared" ca="1" si="36"/>
        <v>45776</v>
      </c>
      <c r="AC811" s="5">
        <f t="shared" si="37"/>
        <v>45475</v>
      </c>
      <c r="AD811" s="25">
        <f t="shared" ca="1" si="38"/>
        <v>45776.278505671296</v>
      </c>
      <c r="AE811" s="26">
        <f>EOMONTH(Table2[[#This Row],[Date]],1)</f>
        <v>45535</v>
      </c>
      <c r="AF811" s="11">
        <f>DATEDIF(Table2[[#This Row],[Date]],Table2[[#This Row],[EOMONTH]], "d")</f>
        <v>60</v>
      </c>
      <c r="AH811">
        <v>2</v>
      </c>
      <c r="AI811">
        <v>7</v>
      </c>
      <c r="AJ811">
        <v>2024</v>
      </c>
    </row>
    <row r="812" spans="1:36" ht="33.75" customHeight="1" x14ac:dyDescent="0.3">
      <c r="A812" s="17" t="s">
        <v>1672</v>
      </c>
      <c r="B812" s="26">
        <v>45570</v>
      </c>
      <c r="C812" s="5" t="s">
        <v>5</v>
      </c>
      <c r="D812" s="6" t="s">
        <v>1673</v>
      </c>
      <c r="E812" s="7">
        <v>59</v>
      </c>
      <c r="F812" s="7" t="s">
        <v>43</v>
      </c>
      <c r="G812" s="7" t="s">
        <v>30</v>
      </c>
      <c r="H812" s="7" t="s">
        <v>55</v>
      </c>
      <c r="I812" s="7" t="str">
        <f>VLOOKUP(Table2[[#This Row],[Product]],Table4[#All],2,0)</f>
        <v>Summer Wear</v>
      </c>
      <c r="J812" s="7">
        <v>5</v>
      </c>
      <c r="K812" s="7">
        <v>958</v>
      </c>
      <c r="L812" s="7">
        <v>0.05</v>
      </c>
      <c r="M812" s="7" t="s">
        <v>57</v>
      </c>
      <c r="N812" s="8" t="s">
        <v>48</v>
      </c>
      <c r="O812" s="4" t="str">
        <f>HLOOKUP(Table2[[#This Row],[Product]],lookUp!$A$20:$K$21,2,0)</f>
        <v>Summer Wear</v>
      </c>
      <c r="P812" s="8" t="str">
        <f>_xlfn.XLOOKUP(Table2[[#This Row],[Product]],Table4[Product],Table4[Category])</f>
        <v>Summer Wear</v>
      </c>
      <c r="Q812" s="6" t="s">
        <v>1673</v>
      </c>
      <c r="R812" s="32" t="str">
        <f>LEFT(Table2[[#This Row],[Full Name2]], 3)</f>
        <v>Rob</v>
      </c>
      <c r="S812" s="7" t="str">
        <f>RIGHT(Table2[[#This Row],[Full Name2]],3)</f>
        <v>man</v>
      </c>
      <c r="T812" s="7" t="str">
        <f>MID(Table2[[#This Row],[Full Name2]],3,3)</f>
        <v>ber</v>
      </c>
      <c r="U812" s="7" t="str">
        <f>CONCATENATE(Table2[[#This Row],[Full Name2]]," - ",Table2[[#This Row],[Department]])</f>
        <v>Robert Freeman - Kids</v>
      </c>
      <c r="V812" s="7" t="str">
        <f>_xlfn.TEXTJOIN(",",TRUE,Table2[[#This Row],[LEFT]],Table2[[#This Row],[MID]],Table2[[#This Row],[RIGHT]])</f>
        <v>Rob,ber,man</v>
      </c>
      <c r="W812" s="7" t="str">
        <f>UPPER(Table2[[#This Row],[MID]])</f>
        <v>BER</v>
      </c>
      <c r="X812" s="7" t="str">
        <f>LOWER(Table2[[#This Row],[Full Name2]])</f>
        <v>robert freeman</v>
      </c>
      <c r="Y812" s="7" t="str">
        <f>PROPER(Table2[[#This Row],[LOWER]])</f>
        <v>Robert Freeman</v>
      </c>
      <c r="Z812" s="7" t="str">
        <f>TRIM(Table2[[#This Row],[City]])</f>
        <v>Mansoura</v>
      </c>
      <c r="AA812" s="8">
        <f>LEN(Table2[[#This Row],[PROPER]])</f>
        <v>14</v>
      </c>
      <c r="AB812" s="5">
        <f t="shared" ca="1" si="36"/>
        <v>45776</v>
      </c>
      <c r="AC812" s="5">
        <f t="shared" si="37"/>
        <v>45570</v>
      </c>
      <c r="AD812" s="25">
        <f t="shared" ca="1" si="38"/>
        <v>45776.278505671296</v>
      </c>
      <c r="AE812" s="26">
        <f>EOMONTH(Table2[[#This Row],[Date]],1)</f>
        <v>45626</v>
      </c>
      <c r="AF812" s="11">
        <f>DATEDIF(Table2[[#This Row],[Date]],Table2[[#This Row],[EOMONTH]], "d")</f>
        <v>56</v>
      </c>
      <c r="AH812">
        <v>5</v>
      </c>
      <c r="AI812">
        <v>10</v>
      </c>
      <c r="AJ812">
        <v>2024</v>
      </c>
    </row>
    <row r="813" spans="1:36" ht="33.75" customHeight="1" x14ac:dyDescent="0.3">
      <c r="A813" s="17" t="s">
        <v>1674</v>
      </c>
      <c r="B813" s="26">
        <v>45678</v>
      </c>
      <c r="C813" s="5" t="s">
        <v>2</v>
      </c>
      <c r="D813" s="6" t="s">
        <v>1675</v>
      </c>
      <c r="E813" s="7">
        <v>25</v>
      </c>
      <c r="F813" s="7" t="s">
        <v>29</v>
      </c>
      <c r="G813" s="7" t="s">
        <v>81</v>
      </c>
      <c r="H813" s="7" t="s">
        <v>51</v>
      </c>
      <c r="I813" s="7" t="str">
        <f>VLOOKUP(Table2[[#This Row],[Product]],Table4[#All],2,0)</f>
        <v>Formal Wear</v>
      </c>
      <c r="J813" s="7">
        <v>5</v>
      </c>
      <c r="K813" s="7">
        <v>899</v>
      </c>
      <c r="L813" s="7">
        <v>0.2</v>
      </c>
      <c r="M813" s="7" t="s">
        <v>33</v>
      </c>
      <c r="N813" s="8" t="s">
        <v>34</v>
      </c>
      <c r="O813" s="4" t="str">
        <f>HLOOKUP(Table2[[#This Row],[Product]],lookUp!$A$20:$K$21,2,0)</f>
        <v>Formal Wear</v>
      </c>
      <c r="P813" s="8" t="str">
        <f>_xlfn.XLOOKUP(Table2[[#This Row],[Product]],Table4[Product],Table4[Category])</f>
        <v>Formal Wear</v>
      </c>
      <c r="Q813" s="6" t="s">
        <v>1675</v>
      </c>
      <c r="R813" s="32" t="str">
        <f>LEFT(Table2[[#This Row],[Full Name2]], 3)</f>
        <v>Ari</v>
      </c>
      <c r="S813" s="7" t="str">
        <f>RIGHT(Table2[[#This Row],[Full Name2]],3)</f>
        <v>ris</v>
      </c>
      <c r="T813" s="7" t="str">
        <f>MID(Table2[[#This Row],[Full Name2]],3,3)</f>
        <v>iel</v>
      </c>
      <c r="U813" s="7" t="str">
        <f>CONCATENATE(Table2[[#This Row],[Full Name2]]," - ",Table2[[#This Row],[Department]])</f>
        <v>Ariel Norris - Men</v>
      </c>
      <c r="V813" s="7" t="str">
        <f>_xlfn.TEXTJOIN(",",TRUE,Table2[[#This Row],[LEFT]],Table2[[#This Row],[MID]],Table2[[#This Row],[RIGHT]])</f>
        <v>Ari,iel,ris</v>
      </c>
      <c r="W813" s="7" t="str">
        <f>UPPER(Table2[[#This Row],[MID]])</f>
        <v>IEL</v>
      </c>
      <c r="X813" s="7" t="str">
        <f>LOWER(Table2[[#This Row],[Full Name2]])</f>
        <v>ariel norris</v>
      </c>
      <c r="Y813" s="7" t="str">
        <f>PROPER(Table2[[#This Row],[LOWER]])</f>
        <v>Ariel Norris</v>
      </c>
      <c r="Z813" s="7" t="str">
        <f>TRIM(Table2[[#This Row],[City]])</f>
        <v>Asyut</v>
      </c>
      <c r="AA813" s="8">
        <f>LEN(Table2[[#This Row],[PROPER]])</f>
        <v>12</v>
      </c>
      <c r="AB813" s="5">
        <f t="shared" ca="1" si="36"/>
        <v>45776</v>
      </c>
      <c r="AC813" s="5">
        <f t="shared" si="37"/>
        <v>45678</v>
      </c>
      <c r="AD813" s="25">
        <f t="shared" ca="1" si="38"/>
        <v>45776.278505671296</v>
      </c>
      <c r="AE813" s="26">
        <f>EOMONTH(Table2[[#This Row],[Date]],1)</f>
        <v>45716</v>
      </c>
      <c r="AF813" s="11">
        <f>DATEDIF(Table2[[#This Row],[Date]],Table2[[#This Row],[EOMONTH]], "d")</f>
        <v>38</v>
      </c>
      <c r="AH813">
        <v>21</v>
      </c>
      <c r="AI813">
        <v>1</v>
      </c>
      <c r="AJ813">
        <v>2025</v>
      </c>
    </row>
    <row r="814" spans="1:36" ht="33.75" customHeight="1" x14ac:dyDescent="0.3">
      <c r="A814" s="17" t="s">
        <v>1676</v>
      </c>
      <c r="B814" s="26">
        <v>45643</v>
      </c>
      <c r="C814" s="5" t="s">
        <v>2</v>
      </c>
      <c r="D814" s="6" t="s">
        <v>1677</v>
      </c>
      <c r="E814" s="7">
        <v>24</v>
      </c>
      <c r="F814" s="7" t="s">
        <v>43</v>
      </c>
      <c r="G814" s="7" t="s">
        <v>73</v>
      </c>
      <c r="H814" s="7" t="s">
        <v>38</v>
      </c>
      <c r="I814" s="7" t="str">
        <f>VLOOKUP(Table2[[#This Row],[Product]],Table4[#All],2,0)</f>
        <v>Casual Wear</v>
      </c>
      <c r="J814" s="7">
        <v>1</v>
      </c>
      <c r="K814" s="7">
        <v>245</v>
      </c>
      <c r="L814" s="7">
        <v>0.2</v>
      </c>
      <c r="M814" s="7" t="s">
        <v>33</v>
      </c>
      <c r="N814" s="8" t="s">
        <v>40</v>
      </c>
      <c r="O814" s="4" t="str">
        <f>HLOOKUP(Table2[[#This Row],[Product]],lookUp!$A$20:$K$21,2,0)</f>
        <v>Casual Wear</v>
      </c>
      <c r="P814" s="8" t="str">
        <f>_xlfn.XLOOKUP(Table2[[#This Row],[Product]],Table4[Product],Table4[Category])</f>
        <v>Casual Wear</v>
      </c>
      <c r="Q814" s="6" t="s">
        <v>1677</v>
      </c>
      <c r="R814" s="32" t="str">
        <f>LEFT(Table2[[#This Row],[Full Name2]], 3)</f>
        <v>Ter</v>
      </c>
      <c r="S814" s="7" t="str">
        <f>RIGHT(Table2[[#This Row],[Full Name2]],3)</f>
        <v>ack</v>
      </c>
      <c r="T814" s="7" t="str">
        <f>MID(Table2[[#This Row],[Full Name2]],3,3)</f>
        <v>rry</v>
      </c>
      <c r="U814" s="7" t="str">
        <f>CONCATENATE(Table2[[#This Row],[Full Name2]]," - ",Table2[[#This Row],[Department]])</f>
        <v>Terry Mack - Women</v>
      </c>
      <c r="V814" s="7" t="str">
        <f>_xlfn.TEXTJOIN(",",TRUE,Table2[[#This Row],[LEFT]],Table2[[#This Row],[MID]],Table2[[#This Row],[RIGHT]])</f>
        <v>Ter,rry,ack</v>
      </c>
      <c r="W814" s="7" t="str">
        <f>UPPER(Table2[[#This Row],[MID]])</f>
        <v>RRY</v>
      </c>
      <c r="X814" s="7" t="str">
        <f>LOWER(Table2[[#This Row],[Full Name2]])</f>
        <v>terry mack</v>
      </c>
      <c r="Y814" s="7" t="str">
        <f>PROPER(Table2[[#This Row],[LOWER]])</f>
        <v>Terry Mack</v>
      </c>
      <c r="Z814" s="7" t="str">
        <f>TRIM(Table2[[#This Row],[City]])</f>
        <v>Tanta</v>
      </c>
      <c r="AA814" s="8">
        <f>LEN(Table2[[#This Row],[PROPER]])</f>
        <v>10</v>
      </c>
      <c r="AB814" s="5">
        <f t="shared" ca="1" si="36"/>
        <v>45776</v>
      </c>
      <c r="AC814" s="5">
        <f t="shared" si="37"/>
        <v>45643</v>
      </c>
      <c r="AD814" s="25">
        <f t="shared" ca="1" si="38"/>
        <v>45776.278505671296</v>
      </c>
      <c r="AE814" s="26">
        <f>EOMONTH(Table2[[#This Row],[Date]],1)</f>
        <v>45688</v>
      </c>
      <c r="AF814" s="11">
        <f>DATEDIF(Table2[[#This Row],[Date]],Table2[[#This Row],[EOMONTH]], "d")</f>
        <v>45</v>
      </c>
      <c r="AH814">
        <v>17</v>
      </c>
      <c r="AI814">
        <v>12</v>
      </c>
      <c r="AJ814">
        <v>2024</v>
      </c>
    </row>
    <row r="815" spans="1:36" ht="33.75" customHeight="1" x14ac:dyDescent="0.3">
      <c r="A815" s="17" t="s">
        <v>1678</v>
      </c>
      <c r="B815" s="26">
        <v>45628</v>
      </c>
      <c r="C815" s="5" t="s">
        <v>4</v>
      </c>
      <c r="D815" s="6" t="s">
        <v>1679</v>
      </c>
      <c r="E815" s="7">
        <v>43</v>
      </c>
      <c r="F815" s="7" t="s">
        <v>43</v>
      </c>
      <c r="G815" s="7" t="s">
        <v>73</v>
      </c>
      <c r="H815" s="7" t="s">
        <v>100</v>
      </c>
      <c r="I815" s="7" t="str">
        <f>VLOOKUP(Table2[[#This Row],[Product]],Table4[#All],2,0)</f>
        <v>Formal Wear</v>
      </c>
      <c r="J815" s="7">
        <v>4</v>
      </c>
      <c r="K815" s="7">
        <v>625</v>
      </c>
      <c r="L815" s="7">
        <v>0</v>
      </c>
      <c r="M815" s="7" t="s">
        <v>57</v>
      </c>
      <c r="N815" s="8" t="s">
        <v>48</v>
      </c>
      <c r="O815" s="4" t="str">
        <f>HLOOKUP(Table2[[#This Row],[Product]],lookUp!$A$20:$K$21,2,0)</f>
        <v>Formal Wear</v>
      </c>
      <c r="P815" s="8" t="str">
        <f>_xlfn.XLOOKUP(Table2[[#This Row],[Product]],Table4[Product],Table4[Category])</f>
        <v>Formal Wear</v>
      </c>
      <c r="Q815" s="6" t="s">
        <v>1679</v>
      </c>
      <c r="R815" s="32" t="str">
        <f>LEFT(Table2[[#This Row],[Full Name2]], 3)</f>
        <v>Mic</v>
      </c>
      <c r="S815" s="7" t="str">
        <f>RIGHT(Table2[[#This Row],[Full Name2]],3)</f>
        <v>son</v>
      </c>
      <c r="T815" s="7" t="str">
        <f>MID(Table2[[#This Row],[Full Name2]],3,3)</f>
        <v>cha</v>
      </c>
      <c r="U815" s="7" t="str">
        <f>CONCATENATE(Table2[[#This Row],[Full Name2]]," - ",Table2[[#This Row],[Department]])</f>
        <v>Michael Jackson - Kids</v>
      </c>
      <c r="V815" s="7" t="str">
        <f>_xlfn.TEXTJOIN(",",TRUE,Table2[[#This Row],[LEFT]],Table2[[#This Row],[MID]],Table2[[#This Row],[RIGHT]])</f>
        <v>Mic,cha,son</v>
      </c>
      <c r="W815" s="7" t="str">
        <f>UPPER(Table2[[#This Row],[MID]])</f>
        <v>CHA</v>
      </c>
      <c r="X815" s="7" t="str">
        <f>LOWER(Table2[[#This Row],[Full Name2]])</f>
        <v>michael jackson</v>
      </c>
      <c r="Y815" s="7" t="str">
        <f>PROPER(Table2[[#This Row],[LOWER]])</f>
        <v>Michael Jackson</v>
      </c>
      <c r="Z815" s="7" t="str">
        <f>TRIM(Table2[[#This Row],[City]])</f>
        <v>Tanta</v>
      </c>
      <c r="AA815" s="8">
        <f>LEN(Table2[[#This Row],[PROPER]])</f>
        <v>15</v>
      </c>
      <c r="AB815" s="5">
        <f t="shared" ca="1" si="36"/>
        <v>45776</v>
      </c>
      <c r="AC815" s="5">
        <f t="shared" si="37"/>
        <v>45628</v>
      </c>
      <c r="AD815" s="25">
        <f t="shared" ca="1" si="38"/>
        <v>45776.278505671296</v>
      </c>
      <c r="AE815" s="26">
        <f>EOMONTH(Table2[[#This Row],[Date]],1)</f>
        <v>45688</v>
      </c>
      <c r="AF815" s="11">
        <f>DATEDIF(Table2[[#This Row],[Date]],Table2[[#This Row],[EOMONTH]], "d")</f>
        <v>60</v>
      </c>
      <c r="AH815">
        <v>2</v>
      </c>
      <c r="AI815">
        <v>12</v>
      </c>
      <c r="AJ815">
        <v>2024</v>
      </c>
    </row>
    <row r="816" spans="1:36" ht="33.75" customHeight="1" x14ac:dyDescent="0.3">
      <c r="A816" s="17" t="s">
        <v>1680</v>
      </c>
      <c r="B816" s="26">
        <v>45477</v>
      </c>
      <c r="C816" s="5" t="s">
        <v>6</v>
      </c>
      <c r="D816" s="6" t="s">
        <v>1681</v>
      </c>
      <c r="E816" s="7">
        <v>38</v>
      </c>
      <c r="F816" s="7" t="s">
        <v>43</v>
      </c>
      <c r="G816" s="7" t="s">
        <v>60</v>
      </c>
      <c r="H816" s="7" t="s">
        <v>65</v>
      </c>
      <c r="I816" s="7" t="str">
        <f>VLOOKUP(Table2[[#This Row],[Product]],Table4[#All],2,0)</f>
        <v>Sportswear</v>
      </c>
      <c r="J816" s="7">
        <v>1</v>
      </c>
      <c r="K816" s="7">
        <v>777</v>
      </c>
      <c r="L816" s="7">
        <v>0.05</v>
      </c>
      <c r="M816" s="7" t="s">
        <v>57</v>
      </c>
      <c r="N816" s="8" t="s">
        <v>40</v>
      </c>
      <c r="O816" s="4" t="str">
        <f>HLOOKUP(Table2[[#This Row],[Product]],lookUp!$A$20:$K$21,2,0)</f>
        <v>Sportswear</v>
      </c>
      <c r="P816" s="8" t="str">
        <f>_xlfn.XLOOKUP(Table2[[#This Row],[Product]],Table4[Product],Table4[Category])</f>
        <v>Sportswear</v>
      </c>
      <c r="Q816" s="6" t="s">
        <v>1681</v>
      </c>
      <c r="R816" s="32" t="str">
        <f>LEFT(Table2[[#This Row],[Full Name2]], 3)</f>
        <v>Kat</v>
      </c>
      <c r="S816" s="7" t="str">
        <f>RIGHT(Table2[[#This Row],[Full Name2]],3)</f>
        <v>ung</v>
      </c>
      <c r="T816" s="7" t="str">
        <f>MID(Table2[[#This Row],[Full Name2]],3,3)</f>
        <v>thl</v>
      </c>
      <c r="U816" s="7" t="str">
        <f>CONCATENATE(Table2[[#This Row],[Full Name2]]," - ",Table2[[#This Row],[Department]])</f>
        <v>Kathleen Young - Women</v>
      </c>
      <c r="V816" s="7" t="str">
        <f>_xlfn.TEXTJOIN(",",TRUE,Table2[[#This Row],[LEFT]],Table2[[#This Row],[MID]],Table2[[#This Row],[RIGHT]])</f>
        <v>Kat,thl,ung</v>
      </c>
      <c r="W816" s="7" t="str">
        <f>UPPER(Table2[[#This Row],[MID]])</f>
        <v>THL</v>
      </c>
      <c r="X816" s="7" t="str">
        <f>LOWER(Table2[[#This Row],[Full Name2]])</f>
        <v>kathleen young</v>
      </c>
      <c r="Y816" s="7" t="str">
        <f>PROPER(Table2[[#This Row],[LOWER]])</f>
        <v>Kathleen Young</v>
      </c>
      <c r="Z816" s="7" t="str">
        <f>TRIM(Table2[[#This Row],[City]])</f>
        <v>Port Said</v>
      </c>
      <c r="AA816" s="8">
        <f>LEN(Table2[[#This Row],[PROPER]])</f>
        <v>14</v>
      </c>
      <c r="AB816" s="5">
        <f t="shared" ca="1" si="36"/>
        <v>45776</v>
      </c>
      <c r="AC816" s="5">
        <f t="shared" si="37"/>
        <v>45477</v>
      </c>
      <c r="AD816" s="25">
        <f t="shared" ca="1" si="38"/>
        <v>45776.278505671296</v>
      </c>
      <c r="AE816" s="26">
        <f>EOMONTH(Table2[[#This Row],[Date]],1)</f>
        <v>45535</v>
      </c>
      <c r="AF816" s="11">
        <f>DATEDIF(Table2[[#This Row],[Date]],Table2[[#This Row],[EOMONTH]], "d")</f>
        <v>58</v>
      </c>
      <c r="AH816">
        <v>4</v>
      </c>
      <c r="AI816">
        <v>7</v>
      </c>
      <c r="AJ816">
        <v>2024</v>
      </c>
    </row>
    <row r="817" spans="1:36" ht="33.75" customHeight="1" x14ac:dyDescent="0.3">
      <c r="A817" s="17" t="s">
        <v>1682</v>
      </c>
      <c r="B817" s="26">
        <v>45482</v>
      </c>
      <c r="C817" s="5" t="s">
        <v>2</v>
      </c>
      <c r="D817" s="6" t="s">
        <v>1683</v>
      </c>
      <c r="E817" s="7">
        <v>53</v>
      </c>
      <c r="F817" s="7" t="s">
        <v>29</v>
      </c>
      <c r="G817" s="7" t="s">
        <v>70</v>
      </c>
      <c r="H817" s="7" t="s">
        <v>45</v>
      </c>
      <c r="I817" s="7" t="str">
        <f>VLOOKUP(Table2[[#This Row],[Product]],Table4[#All],2,0)</f>
        <v>Sportswear</v>
      </c>
      <c r="J817" s="7">
        <v>3</v>
      </c>
      <c r="K817" s="7">
        <v>529</v>
      </c>
      <c r="L817" s="7">
        <v>0.1</v>
      </c>
      <c r="M817" s="7" t="s">
        <v>47</v>
      </c>
      <c r="N817" s="8" t="s">
        <v>40</v>
      </c>
      <c r="O817" s="4" t="str">
        <f>HLOOKUP(Table2[[#This Row],[Product]],lookUp!$A$20:$K$21,2,0)</f>
        <v>Sportswear</v>
      </c>
      <c r="P817" s="8" t="str">
        <f>_xlfn.XLOOKUP(Table2[[#This Row],[Product]],Table4[Product],Table4[Category])</f>
        <v>Sportswear</v>
      </c>
      <c r="Q817" s="6" t="s">
        <v>1683</v>
      </c>
      <c r="R817" s="32" t="str">
        <f>LEFT(Table2[[#This Row],[Full Name2]], 3)</f>
        <v>Dan</v>
      </c>
      <c r="S817" s="7" t="str">
        <f>RIGHT(Table2[[#This Row],[Full Name2]],3)</f>
        <v>ngs</v>
      </c>
      <c r="T817" s="7" t="str">
        <f>MID(Table2[[#This Row],[Full Name2]],3,3)</f>
        <v xml:space="preserve">na </v>
      </c>
      <c r="U817" s="7" t="str">
        <f>CONCATENATE(Table2[[#This Row],[Full Name2]]," - ",Table2[[#This Row],[Department]])</f>
        <v>Dana Jennings - Women</v>
      </c>
      <c r="V817" s="7" t="str">
        <f>_xlfn.TEXTJOIN(",",TRUE,Table2[[#This Row],[LEFT]],Table2[[#This Row],[MID]],Table2[[#This Row],[RIGHT]])</f>
        <v>Dan,na ,ngs</v>
      </c>
      <c r="W817" s="7" t="str">
        <f>UPPER(Table2[[#This Row],[MID]])</f>
        <v xml:space="preserve">NA </v>
      </c>
      <c r="X817" s="7" t="str">
        <f>LOWER(Table2[[#This Row],[Full Name2]])</f>
        <v>dana jennings</v>
      </c>
      <c r="Y817" s="7" t="str">
        <f>PROPER(Table2[[#This Row],[LOWER]])</f>
        <v>Dana Jennings</v>
      </c>
      <c r="Z817" s="7" t="str">
        <f>TRIM(Table2[[#This Row],[City]])</f>
        <v>Luxor</v>
      </c>
      <c r="AA817" s="8">
        <f>LEN(Table2[[#This Row],[PROPER]])</f>
        <v>13</v>
      </c>
      <c r="AB817" s="5">
        <f t="shared" ca="1" si="36"/>
        <v>45776</v>
      </c>
      <c r="AC817" s="5">
        <f t="shared" si="37"/>
        <v>45482</v>
      </c>
      <c r="AD817" s="25">
        <f t="shared" ca="1" si="38"/>
        <v>45776.278505671296</v>
      </c>
      <c r="AE817" s="26">
        <f>EOMONTH(Table2[[#This Row],[Date]],1)</f>
        <v>45535</v>
      </c>
      <c r="AF817" s="11">
        <f>DATEDIF(Table2[[#This Row],[Date]],Table2[[#This Row],[EOMONTH]], "d")</f>
        <v>53</v>
      </c>
      <c r="AH817">
        <v>9</v>
      </c>
      <c r="AI817">
        <v>7</v>
      </c>
      <c r="AJ817">
        <v>2024</v>
      </c>
    </row>
    <row r="818" spans="1:36" ht="33.75" customHeight="1" x14ac:dyDescent="0.3">
      <c r="A818" s="17" t="s">
        <v>1684</v>
      </c>
      <c r="B818" s="26">
        <v>45679</v>
      </c>
      <c r="C818" s="5" t="s">
        <v>3</v>
      </c>
      <c r="D818" s="6" t="s">
        <v>1685</v>
      </c>
      <c r="E818" s="7">
        <v>24</v>
      </c>
      <c r="F818" s="7" t="s">
        <v>29</v>
      </c>
      <c r="G818" s="7" t="s">
        <v>106</v>
      </c>
      <c r="H818" s="7" t="s">
        <v>51</v>
      </c>
      <c r="I818" s="7" t="str">
        <f>VLOOKUP(Table2[[#This Row],[Product]],Table4[#All],2,0)</f>
        <v>Formal Wear</v>
      </c>
      <c r="J818" s="7">
        <v>5</v>
      </c>
      <c r="K818" s="7">
        <v>915</v>
      </c>
      <c r="L818" s="7">
        <v>0</v>
      </c>
      <c r="M818" s="7" t="s">
        <v>47</v>
      </c>
      <c r="N818" s="8" t="s">
        <v>40</v>
      </c>
      <c r="O818" s="4" t="str">
        <f>HLOOKUP(Table2[[#This Row],[Product]],lookUp!$A$20:$K$21,2,0)</f>
        <v>Formal Wear</v>
      </c>
      <c r="P818" s="8" t="str">
        <f>_xlfn.XLOOKUP(Table2[[#This Row],[Product]],Table4[Product],Table4[Category])</f>
        <v>Formal Wear</v>
      </c>
      <c r="Q818" s="6" t="s">
        <v>1685</v>
      </c>
      <c r="R818" s="32" t="str">
        <f>LEFT(Table2[[#This Row],[Full Name2]], 3)</f>
        <v>Cou</v>
      </c>
      <c r="S818" s="7" t="str">
        <f>RIGHT(Table2[[#This Row],[Full Name2]],3)</f>
        <v>ith</v>
      </c>
      <c r="T818" s="7" t="str">
        <f>MID(Table2[[#This Row],[Full Name2]],3,3)</f>
        <v>urt</v>
      </c>
      <c r="U818" s="7" t="str">
        <f>CONCATENATE(Table2[[#This Row],[Full Name2]]," - ",Table2[[#This Row],[Department]])</f>
        <v>Courtney Smith - Women</v>
      </c>
      <c r="V818" s="7" t="str">
        <f>_xlfn.TEXTJOIN(",",TRUE,Table2[[#This Row],[LEFT]],Table2[[#This Row],[MID]],Table2[[#This Row],[RIGHT]])</f>
        <v>Cou,urt,ith</v>
      </c>
      <c r="W818" s="7" t="str">
        <f>UPPER(Table2[[#This Row],[MID]])</f>
        <v>URT</v>
      </c>
      <c r="X818" s="7" t="str">
        <f>LOWER(Table2[[#This Row],[Full Name2]])</f>
        <v>courtney smith</v>
      </c>
      <c r="Y818" s="7" t="str">
        <f>PROPER(Table2[[#This Row],[LOWER]])</f>
        <v>Courtney Smith</v>
      </c>
      <c r="Z818" s="7" t="str">
        <f>TRIM(Table2[[#This Row],[City]])</f>
        <v>Giza</v>
      </c>
      <c r="AA818" s="8">
        <f>LEN(Table2[[#This Row],[PROPER]])</f>
        <v>14</v>
      </c>
      <c r="AB818" s="5">
        <f t="shared" ca="1" si="36"/>
        <v>45776</v>
      </c>
      <c r="AC818" s="5">
        <f t="shared" si="37"/>
        <v>45679</v>
      </c>
      <c r="AD818" s="25">
        <f t="shared" ca="1" si="38"/>
        <v>45776.278505671296</v>
      </c>
      <c r="AE818" s="26">
        <f>EOMONTH(Table2[[#This Row],[Date]],1)</f>
        <v>45716</v>
      </c>
      <c r="AF818" s="11">
        <f>DATEDIF(Table2[[#This Row],[Date]],Table2[[#This Row],[EOMONTH]], "d")</f>
        <v>37</v>
      </c>
      <c r="AH818">
        <v>22</v>
      </c>
      <c r="AI818">
        <v>1</v>
      </c>
      <c r="AJ818">
        <v>2025</v>
      </c>
    </row>
    <row r="819" spans="1:36" ht="33.75" customHeight="1" x14ac:dyDescent="0.3">
      <c r="A819" s="17" t="s">
        <v>1686</v>
      </c>
      <c r="B819" s="26">
        <v>45565</v>
      </c>
      <c r="C819" s="5" t="s">
        <v>4</v>
      </c>
      <c r="D819" s="6" t="s">
        <v>1687</v>
      </c>
      <c r="E819" s="7">
        <v>46</v>
      </c>
      <c r="F819" s="7" t="s">
        <v>43</v>
      </c>
      <c r="G819" s="7" t="s">
        <v>103</v>
      </c>
      <c r="H819" s="7" t="s">
        <v>51</v>
      </c>
      <c r="I819" s="7" t="str">
        <f>VLOOKUP(Table2[[#This Row],[Product]],Table4[#All],2,0)</f>
        <v>Formal Wear</v>
      </c>
      <c r="J819" s="7">
        <v>3</v>
      </c>
      <c r="K819" s="7">
        <v>1074</v>
      </c>
      <c r="L819" s="7">
        <v>0.2</v>
      </c>
      <c r="M819" s="7" t="s">
        <v>33</v>
      </c>
      <c r="N819" s="8" t="s">
        <v>34</v>
      </c>
      <c r="O819" s="4" t="str">
        <f>HLOOKUP(Table2[[#This Row],[Product]],lookUp!$A$20:$K$21,2,0)</f>
        <v>Formal Wear</v>
      </c>
      <c r="P819" s="8" t="str">
        <f>_xlfn.XLOOKUP(Table2[[#This Row],[Product]],Table4[Product],Table4[Category])</f>
        <v>Formal Wear</v>
      </c>
      <c r="Q819" s="6" t="s">
        <v>1687</v>
      </c>
      <c r="R819" s="32" t="str">
        <f>LEFT(Table2[[#This Row],[Full Name2]], 3)</f>
        <v>Bri</v>
      </c>
      <c r="S819" s="7" t="str">
        <f>RIGHT(Table2[[#This Row],[Full Name2]],3)</f>
        <v>ter</v>
      </c>
      <c r="T819" s="7" t="str">
        <f>MID(Table2[[#This Row],[Full Name2]],3,3)</f>
        <v>ian</v>
      </c>
      <c r="U819" s="7" t="str">
        <f>CONCATENATE(Table2[[#This Row],[Full Name2]]," - ",Table2[[#This Row],[Department]])</f>
        <v>Brian Foster - Men</v>
      </c>
      <c r="V819" s="7" t="str">
        <f>_xlfn.TEXTJOIN(",",TRUE,Table2[[#This Row],[LEFT]],Table2[[#This Row],[MID]],Table2[[#This Row],[RIGHT]])</f>
        <v>Bri,ian,ter</v>
      </c>
      <c r="W819" s="7" t="str">
        <f>UPPER(Table2[[#This Row],[MID]])</f>
        <v>IAN</v>
      </c>
      <c r="X819" s="7" t="str">
        <f>LOWER(Table2[[#This Row],[Full Name2]])</f>
        <v>brian foster</v>
      </c>
      <c r="Y819" s="7" t="str">
        <f>PROPER(Table2[[#This Row],[LOWER]])</f>
        <v>Brian Foster</v>
      </c>
      <c r="Z819" s="7" t="str">
        <f>TRIM(Table2[[#This Row],[City]])</f>
        <v>Sharm El-Sheikh</v>
      </c>
      <c r="AA819" s="8">
        <f>LEN(Table2[[#This Row],[PROPER]])</f>
        <v>12</v>
      </c>
      <c r="AB819" s="5">
        <f t="shared" ca="1" si="36"/>
        <v>45776</v>
      </c>
      <c r="AC819" s="5">
        <f t="shared" si="37"/>
        <v>45565</v>
      </c>
      <c r="AD819" s="25">
        <f t="shared" ca="1" si="38"/>
        <v>45776.278505671296</v>
      </c>
      <c r="AE819" s="26">
        <f>EOMONTH(Table2[[#This Row],[Date]],1)</f>
        <v>45596</v>
      </c>
      <c r="AF819" s="11">
        <f>DATEDIF(Table2[[#This Row],[Date]],Table2[[#This Row],[EOMONTH]], "d")</f>
        <v>31</v>
      </c>
      <c r="AH819">
        <v>30</v>
      </c>
      <c r="AI819">
        <v>9</v>
      </c>
      <c r="AJ819">
        <v>2024</v>
      </c>
    </row>
    <row r="820" spans="1:36" ht="33.75" customHeight="1" x14ac:dyDescent="0.3">
      <c r="A820" s="17" t="s">
        <v>1688</v>
      </c>
      <c r="B820" s="26">
        <v>45553</v>
      </c>
      <c r="C820" s="5" t="s">
        <v>3</v>
      </c>
      <c r="D820" s="6" t="s">
        <v>1689</v>
      </c>
      <c r="E820" s="7">
        <v>18</v>
      </c>
      <c r="F820" s="7" t="s">
        <v>29</v>
      </c>
      <c r="G820" s="7" t="s">
        <v>106</v>
      </c>
      <c r="H820" s="7" t="s">
        <v>31</v>
      </c>
      <c r="I820" s="7" t="str">
        <f>VLOOKUP(Table2[[#This Row],[Product]],Table4[#All],2,0)</f>
        <v>Winter Wear</v>
      </c>
      <c r="J820" s="7">
        <v>2</v>
      </c>
      <c r="K820" s="7">
        <v>396</v>
      </c>
      <c r="L820" s="7">
        <v>0.2</v>
      </c>
      <c r="M820" s="7" t="s">
        <v>47</v>
      </c>
      <c r="N820" s="8" t="s">
        <v>48</v>
      </c>
      <c r="O820" s="4" t="str">
        <f>HLOOKUP(Table2[[#This Row],[Product]],lookUp!$A$20:$K$21,2,0)</f>
        <v>Winter Wear</v>
      </c>
      <c r="P820" s="8" t="str">
        <f>_xlfn.XLOOKUP(Table2[[#This Row],[Product]],Table4[Product],Table4[Category])</f>
        <v>Winter Wear</v>
      </c>
      <c r="Q820" s="6" t="s">
        <v>1689</v>
      </c>
      <c r="R820" s="32" t="str">
        <f>LEFT(Table2[[#This Row],[Full Name2]], 3)</f>
        <v>Edw</v>
      </c>
      <c r="S820" s="7" t="str">
        <f>RIGHT(Table2[[#This Row],[Full Name2]],3)</f>
        <v>ung</v>
      </c>
      <c r="T820" s="7" t="str">
        <f>MID(Table2[[#This Row],[Full Name2]],3,3)</f>
        <v>win</v>
      </c>
      <c r="U820" s="7" t="str">
        <f>CONCATENATE(Table2[[#This Row],[Full Name2]]," - ",Table2[[#This Row],[Department]])</f>
        <v>Edwin Young - Kids</v>
      </c>
      <c r="V820" s="7" t="str">
        <f>_xlfn.TEXTJOIN(",",TRUE,Table2[[#This Row],[LEFT]],Table2[[#This Row],[MID]],Table2[[#This Row],[RIGHT]])</f>
        <v>Edw,win,ung</v>
      </c>
      <c r="W820" s="7" t="str">
        <f>UPPER(Table2[[#This Row],[MID]])</f>
        <v>WIN</v>
      </c>
      <c r="X820" s="7" t="str">
        <f>LOWER(Table2[[#This Row],[Full Name2]])</f>
        <v>edwin young</v>
      </c>
      <c r="Y820" s="7" t="str">
        <f>PROPER(Table2[[#This Row],[LOWER]])</f>
        <v>Edwin Young</v>
      </c>
      <c r="Z820" s="7" t="str">
        <f>TRIM(Table2[[#This Row],[City]])</f>
        <v>Giza</v>
      </c>
      <c r="AA820" s="8">
        <f>LEN(Table2[[#This Row],[PROPER]])</f>
        <v>11</v>
      </c>
      <c r="AB820" s="5">
        <f t="shared" ca="1" si="36"/>
        <v>45776</v>
      </c>
      <c r="AC820" s="5">
        <f t="shared" si="37"/>
        <v>45553</v>
      </c>
      <c r="AD820" s="25">
        <f t="shared" ca="1" si="38"/>
        <v>45776.278505671296</v>
      </c>
      <c r="AE820" s="26">
        <f>EOMONTH(Table2[[#This Row],[Date]],1)</f>
        <v>45596</v>
      </c>
      <c r="AF820" s="11">
        <f>DATEDIF(Table2[[#This Row],[Date]],Table2[[#This Row],[EOMONTH]], "d")</f>
        <v>43</v>
      </c>
      <c r="AH820">
        <v>18</v>
      </c>
      <c r="AI820">
        <v>9</v>
      </c>
      <c r="AJ820">
        <v>2024</v>
      </c>
    </row>
    <row r="821" spans="1:36" ht="33.75" customHeight="1" x14ac:dyDescent="0.3">
      <c r="A821" s="17" t="s">
        <v>1690</v>
      </c>
      <c r="B821" s="26">
        <v>45614</v>
      </c>
      <c r="C821" s="5" t="s">
        <v>4</v>
      </c>
      <c r="D821" s="6" t="s">
        <v>1691</v>
      </c>
      <c r="E821" s="7">
        <v>37</v>
      </c>
      <c r="F821" s="7" t="s">
        <v>29</v>
      </c>
      <c r="G821" s="7" t="s">
        <v>64</v>
      </c>
      <c r="H821" s="7" t="s">
        <v>61</v>
      </c>
      <c r="I821" s="7" t="str">
        <f>VLOOKUP(Table2[[#This Row],[Product]],Table4[#All],2,0)</f>
        <v>Casual Wear</v>
      </c>
      <c r="J821" s="7">
        <v>5</v>
      </c>
      <c r="K821" s="7">
        <v>965</v>
      </c>
      <c r="L821" s="7">
        <v>0.2</v>
      </c>
      <c r="M821" s="7" t="s">
        <v>33</v>
      </c>
      <c r="N821" s="8" t="s">
        <v>48</v>
      </c>
      <c r="O821" s="4" t="str">
        <f>HLOOKUP(Table2[[#This Row],[Product]],lookUp!$A$20:$K$21,2,0)</f>
        <v>Casual Wear</v>
      </c>
      <c r="P821" s="8" t="str">
        <f>_xlfn.XLOOKUP(Table2[[#This Row],[Product]],Table4[Product],Table4[Category])</f>
        <v>Casual Wear</v>
      </c>
      <c r="Q821" s="6" t="s">
        <v>1691</v>
      </c>
      <c r="R821" s="32" t="str">
        <f>LEFT(Table2[[#This Row],[Full Name2]], 3)</f>
        <v>Chr</v>
      </c>
      <c r="S821" s="7" t="str">
        <f>RIGHT(Table2[[#This Row],[Full Name2]],3)</f>
        <v>ara</v>
      </c>
      <c r="T821" s="7" t="str">
        <f>MID(Table2[[#This Row],[Full Name2]],3,3)</f>
        <v>ris</v>
      </c>
      <c r="U821" s="7" t="str">
        <f>CONCATENATE(Table2[[#This Row],[Full Name2]]," - ",Table2[[#This Row],[Department]])</f>
        <v>Christine Lara - Kids</v>
      </c>
      <c r="V821" s="7" t="str">
        <f>_xlfn.TEXTJOIN(",",TRUE,Table2[[#This Row],[LEFT]],Table2[[#This Row],[MID]],Table2[[#This Row],[RIGHT]])</f>
        <v>Chr,ris,ara</v>
      </c>
      <c r="W821" s="7" t="str">
        <f>UPPER(Table2[[#This Row],[MID]])</f>
        <v>RIS</v>
      </c>
      <c r="X821" s="7" t="str">
        <f>LOWER(Table2[[#This Row],[Full Name2]])</f>
        <v>christine lara</v>
      </c>
      <c r="Y821" s="7" t="str">
        <f>PROPER(Table2[[#This Row],[LOWER]])</f>
        <v>Christine Lara</v>
      </c>
      <c r="Z821" s="7" t="str">
        <f>TRIM(Table2[[#This Row],[City]])</f>
        <v>Cairo</v>
      </c>
      <c r="AA821" s="8">
        <f>LEN(Table2[[#This Row],[PROPER]])</f>
        <v>14</v>
      </c>
      <c r="AB821" s="5">
        <f t="shared" ca="1" si="36"/>
        <v>45776</v>
      </c>
      <c r="AC821" s="5">
        <f t="shared" si="37"/>
        <v>45614</v>
      </c>
      <c r="AD821" s="25">
        <f t="shared" ca="1" si="38"/>
        <v>45776.278505671296</v>
      </c>
      <c r="AE821" s="26">
        <f>EOMONTH(Table2[[#This Row],[Date]],1)</f>
        <v>45657</v>
      </c>
      <c r="AF821" s="11">
        <f>DATEDIF(Table2[[#This Row],[Date]],Table2[[#This Row],[EOMONTH]], "d")</f>
        <v>43</v>
      </c>
      <c r="AH821">
        <v>18</v>
      </c>
      <c r="AI821">
        <v>11</v>
      </c>
      <c r="AJ821">
        <v>2024</v>
      </c>
    </row>
    <row r="822" spans="1:36" ht="33.75" customHeight="1" x14ac:dyDescent="0.3">
      <c r="A822" s="17" t="s">
        <v>1692</v>
      </c>
      <c r="B822" s="26">
        <v>45682</v>
      </c>
      <c r="C822" s="5" t="s">
        <v>5</v>
      </c>
      <c r="D822" s="6" t="s">
        <v>1693</v>
      </c>
      <c r="E822" s="7">
        <v>42</v>
      </c>
      <c r="F822" s="7" t="s">
        <v>43</v>
      </c>
      <c r="G822" s="7" t="s">
        <v>60</v>
      </c>
      <c r="H822" s="7" t="s">
        <v>45</v>
      </c>
      <c r="I822" s="7" t="str">
        <f>VLOOKUP(Table2[[#This Row],[Product]],Table4[#All],2,0)</f>
        <v>Sportswear</v>
      </c>
      <c r="J822" s="7">
        <v>1</v>
      </c>
      <c r="K822" s="7">
        <v>702</v>
      </c>
      <c r="L822" s="7">
        <v>0.05</v>
      </c>
      <c r="M822" s="7" t="s">
        <v>33</v>
      </c>
      <c r="N822" s="8" t="s">
        <v>40</v>
      </c>
      <c r="O822" s="4" t="str">
        <f>HLOOKUP(Table2[[#This Row],[Product]],lookUp!$A$20:$K$21,2,0)</f>
        <v>Sportswear</v>
      </c>
      <c r="P822" s="8" t="str">
        <f>_xlfn.XLOOKUP(Table2[[#This Row],[Product]],Table4[Product],Table4[Category])</f>
        <v>Sportswear</v>
      </c>
      <c r="Q822" s="6" t="s">
        <v>1693</v>
      </c>
      <c r="R822" s="32" t="str">
        <f>LEFT(Table2[[#This Row],[Full Name2]], 3)</f>
        <v>Pat</v>
      </c>
      <c r="S822" s="7" t="str">
        <f>RIGHT(Table2[[#This Row],[Full Name2]],3)</f>
        <v>ley</v>
      </c>
      <c r="T822" s="7" t="str">
        <f>MID(Table2[[#This Row],[Full Name2]],3,3)</f>
        <v>tri</v>
      </c>
      <c r="U822" s="7" t="str">
        <f>CONCATENATE(Table2[[#This Row],[Full Name2]]," - ",Table2[[#This Row],[Department]])</f>
        <v>Patricia Stanley - Women</v>
      </c>
      <c r="V822" s="7" t="str">
        <f>_xlfn.TEXTJOIN(",",TRUE,Table2[[#This Row],[LEFT]],Table2[[#This Row],[MID]],Table2[[#This Row],[RIGHT]])</f>
        <v>Pat,tri,ley</v>
      </c>
      <c r="W822" s="7" t="str">
        <f>UPPER(Table2[[#This Row],[MID]])</f>
        <v>TRI</v>
      </c>
      <c r="X822" s="7" t="str">
        <f>LOWER(Table2[[#This Row],[Full Name2]])</f>
        <v>patricia stanley</v>
      </c>
      <c r="Y822" s="7" t="str">
        <f>PROPER(Table2[[#This Row],[LOWER]])</f>
        <v>Patricia Stanley</v>
      </c>
      <c r="Z822" s="7" t="str">
        <f>TRIM(Table2[[#This Row],[City]])</f>
        <v>Port Said</v>
      </c>
      <c r="AA822" s="8">
        <f>LEN(Table2[[#This Row],[PROPER]])</f>
        <v>16</v>
      </c>
      <c r="AB822" s="5">
        <f t="shared" ca="1" si="36"/>
        <v>45776</v>
      </c>
      <c r="AC822" s="5">
        <f t="shared" si="37"/>
        <v>45682</v>
      </c>
      <c r="AD822" s="25">
        <f t="shared" ca="1" si="38"/>
        <v>45776.278505671296</v>
      </c>
      <c r="AE822" s="26">
        <f>EOMONTH(Table2[[#This Row],[Date]],1)</f>
        <v>45716</v>
      </c>
      <c r="AF822" s="11">
        <f>DATEDIF(Table2[[#This Row],[Date]],Table2[[#This Row],[EOMONTH]], "d")</f>
        <v>34</v>
      </c>
      <c r="AH822">
        <v>25</v>
      </c>
      <c r="AI822">
        <v>1</v>
      </c>
      <c r="AJ822">
        <v>2025</v>
      </c>
    </row>
    <row r="823" spans="1:36" ht="33.75" customHeight="1" x14ac:dyDescent="0.3">
      <c r="A823" s="17" t="s">
        <v>1694</v>
      </c>
      <c r="B823" s="26">
        <v>45561</v>
      </c>
      <c r="C823" s="5" t="s">
        <v>6</v>
      </c>
      <c r="D823" s="6" t="s">
        <v>1695</v>
      </c>
      <c r="E823" s="7">
        <v>21</v>
      </c>
      <c r="F823" s="7" t="s">
        <v>29</v>
      </c>
      <c r="G823" s="7" t="s">
        <v>30</v>
      </c>
      <c r="H823" s="7" t="s">
        <v>61</v>
      </c>
      <c r="I823" s="7" t="str">
        <f>VLOOKUP(Table2[[#This Row],[Product]],Table4[#All],2,0)</f>
        <v>Casual Wear</v>
      </c>
      <c r="J823" s="7">
        <v>3</v>
      </c>
      <c r="K823" s="7">
        <v>1186</v>
      </c>
      <c r="L823" s="7">
        <v>0.2</v>
      </c>
      <c r="M823" s="7" t="s">
        <v>47</v>
      </c>
      <c r="N823" s="8" t="s">
        <v>48</v>
      </c>
      <c r="O823" s="4" t="str">
        <f>HLOOKUP(Table2[[#This Row],[Product]],lookUp!$A$20:$K$21,2,0)</f>
        <v>Casual Wear</v>
      </c>
      <c r="P823" s="8" t="str">
        <f>_xlfn.XLOOKUP(Table2[[#This Row],[Product]],Table4[Product],Table4[Category])</f>
        <v>Casual Wear</v>
      </c>
      <c r="Q823" s="6" t="s">
        <v>1695</v>
      </c>
      <c r="R823" s="32" t="str">
        <f>LEFT(Table2[[#This Row],[Full Name2]], 3)</f>
        <v>Amy</v>
      </c>
      <c r="S823" s="7" t="str">
        <f>RIGHT(Table2[[#This Row],[Full Name2]],3)</f>
        <v>ton</v>
      </c>
      <c r="T823" s="7" t="str">
        <f>MID(Table2[[#This Row],[Full Name2]],3,3)</f>
        <v>y B</v>
      </c>
      <c r="U823" s="7" t="str">
        <f>CONCATENATE(Table2[[#This Row],[Full Name2]]," - ",Table2[[#This Row],[Department]])</f>
        <v>Amy Barton - Kids</v>
      </c>
      <c r="V823" s="7" t="str">
        <f>_xlfn.TEXTJOIN(",",TRUE,Table2[[#This Row],[LEFT]],Table2[[#This Row],[MID]],Table2[[#This Row],[RIGHT]])</f>
        <v>Amy,y B,ton</v>
      </c>
      <c r="W823" s="7" t="str">
        <f>UPPER(Table2[[#This Row],[MID]])</f>
        <v>Y B</v>
      </c>
      <c r="X823" s="7" t="str">
        <f>LOWER(Table2[[#This Row],[Full Name2]])</f>
        <v>amy barton</v>
      </c>
      <c r="Y823" s="7" t="str">
        <f>PROPER(Table2[[#This Row],[LOWER]])</f>
        <v>Amy Barton</v>
      </c>
      <c r="Z823" s="7" t="str">
        <f>TRIM(Table2[[#This Row],[City]])</f>
        <v>Mansoura</v>
      </c>
      <c r="AA823" s="8">
        <f>LEN(Table2[[#This Row],[PROPER]])</f>
        <v>10</v>
      </c>
      <c r="AB823" s="5">
        <f t="shared" ca="1" si="36"/>
        <v>45776</v>
      </c>
      <c r="AC823" s="5">
        <f t="shared" si="37"/>
        <v>45561</v>
      </c>
      <c r="AD823" s="25">
        <f t="shared" ca="1" si="38"/>
        <v>45776.278505671296</v>
      </c>
      <c r="AE823" s="26">
        <f>EOMONTH(Table2[[#This Row],[Date]],1)</f>
        <v>45596</v>
      </c>
      <c r="AF823" s="11">
        <f>DATEDIF(Table2[[#This Row],[Date]],Table2[[#This Row],[EOMONTH]], "d")</f>
        <v>35</v>
      </c>
      <c r="AH823">
        <v>26</v>
      </c>
      <c r="AI823">
        <v>9</v>
      </c>
      <c r="AJ823">
        <v>2024</v>
      </c>
    </row>
    <row r="824" spans="1:36" ht="33.75" customHeight="1" x14ac:dyDescent="0.3">
      <c r="A824" s="17" t="s">
        <v>1696</v>
      </c>
      <c r="B824" s="26">
        <v>45621</v>
      </c>
      <c r="C824" s="5" t="s">
        <v>4</v>
      </c>
      <c r="D824" s="6" t="s">
        <v>1697</v>
      </c>
      <c r="E824" s="7">
        <v>44</v>
      </c>
      <c r="F824" s="7" t="s">
        <v>29</v>
      </c>
      <c r="G824" s="7" t="s">
        <v>30</v>
      </c>
      <c r="H824" s="7" t="s">
        <v>61</v>
      </c>
      <c r="I824" s="7" t="str">
        <f>VLOOKUP(Table2[[#This Row],[Product]],Table4[#All],2,0)</f>
        <v>Casual Wear</v>
      </c>
      <c r="J824" s="7">
        <v>5</v>
      </c>
      <c r="K824" s="7">
        <v>303</v>
      </c>
      <c r="L824" s="7">
        <v>0</v>
      </c>
      <c r="M824" s="7" t="s">
        <v>47</v>
      </c>
      <c r="N824" s="8" t="s">
        <v>34</v>
      </c>
      <c r="O824" s="4" t="str">
        <f>HLOOKUP(Table2[[#This Row],[Product]],lookUp!$A$20:$K$21,2,0)</f>
        <v>Casual Wear</v>
      </c>
      <c r="P824" s="8" t="str">
        <f>_xlfn.XLOOKUP(Table2[[#This Row],[Product]],Table4[Product],Table4[Category])</f>
        <v>Casual Wear</v>
      </c>
      <c r="Q824" s="6" t="s">
        <v>1697</v>
      </c>
      <c r="R824" s="32" t="str">
        <f>LEFT(Table2[[#This Row],[Full Name2]], 3)</f>
        <v>Ste</v>
      </c>
      <c r="S824" s="7" t="str">
        <f>RIGHT(Table2[[#This Row],[Full Name2]],3)</f>
        <v>Fox</v>
      </c>
      <c r="T824" s="7" t="str">
        <f>MID(Table2[[#This Row],[Full Name2]],3,3)</f>
        <v>eph</v>
      </c>
      <c r="U824" s="7" t="str">
        <f>CONCATENATE(Table2[[#This Row],[Full Name2]]," - ",Table2[[#This Row],[Department]])</f>
        <v>Stephanie Fox - Men</v>
      </c>
      <c r="V824" s="7" t="str">
        <f>_xlfn.TEXTJOIN(",",TRUE,Table2[[#This Row],[LEFT]],Table2[[#This Row],[MID]],Table2[[#This Row],[RIGHT]])</f>
        <v>Ste,eph,Fox</v>
      </c>
      <c r="W824" s="7" t="str">
        <f>UPPER(Table2[[#This Row],[MID]])</f>
        <v>EPH</v>
      </c>
      <c r="X824" s="7" t="str">
        <f>LOWER(Table2[[#This Row],[Full Name2]])</f>
        <v>stephanie fox</v>
      </c>
      <c r="Y824" s="7" t="str">
        <f>PROPER(Table2[[#This Row],[LOWER]])</f>
        <v>Stephanie Fox</v>
      </c>
      <c r="Z824" s="7" t="str">
        <f>TRIM(Table2[[#This Row],[City]])</f>
        <v>Mansoura</v>
      </c>
      <c r="AA824" s="8">
        <f>LEN(Table2[[#This Row],[PROPER]])</f>
        <v>13</v>
      </c>
      <c r="AB824" s="5">
        <f t="shared" ca="1" si="36"/>
        <v>45776</v>
      </c>
      <c r="AC824" s="5">
        <f t="shared" si="37"/>
        <v>45621</v>
      </c>
      <c r="AD824" s="25">
        <f t="shared" ca="1" si="38"/>
        <v>45776.278505671296</v>
      </c>
      <c r="AE824" s="26">
        <f>EOMONTH(Table2[[#This Row],[Date]],1)</f>
        <v>45657</v>
      </c>
      <c r="AF824" s="11">
        <f>DATEDIF(Table2[[#This Row],[Date]],Table2[[#This Row],[EOMONTH]], "d")</f>
        <v>36</v>
      </c>
      <c r="AH824">
        <v>25</v>
      </c>
      <c r="AI824">
        <v>11</v>
      </c>
      <c r="AJ824">
        <v>2024</v>
      </c>
    </row>
    <row r="825" spans="1:36" ht="33.75" customHeight="1" x14ac:dyDescent="0.3">
      <c r="A825" s="17" t="s">
        <v>1698</v>
      </c>
      <c r="B825" s="26">
        <v>45663</v>
      </c>
      <c r="C825" s="5" t="s">
        <v>4</v>
      </c>
      <c r="D825" s="6" t="s">
        <v>1699</v>
      </c>
      <c r="E825" s="7">
        <v>32</v>
      </c>
      <c r="F825" s="7" t="s">
        <v>43</v>
      </c>
      <c r="G825" s="7" t="s">
        <v>44</v>
      </c>
      <c r="H825" s="7" t="s">
        <v>45</v>
      </c>
      <c r="I825" s="7" t="str">
        <f>VLOOKUP(Table2[[#This Row],[Product]],Table4[#All],2,0)</f>
        <v>Sportswear</v>
      </c>
      <c r="J825" s="7">
        <v>2</v>
      </c>
      <c r="K825" s="7">
        <v>523</v>
      </c>
      <c r="L825" s="7">
        <v>0.2</v>
      </c>
      <c r="M825" s="7" t="s">
        <v>33</v>
      </c>
      <c r="N825" s="8" t="s">
        <v>40</v>
      </c>
      <c r="O825" s="4" t="str">
        <f>HLOOKUP(Table2[[#This Row],[Product]],lookUp!$A$20:$K$21,2,0)</f>
        <v>Sportswear</v>
      </c>
      <c r="P825" s="8" t="str">
        <f>_xlfn.XLOOKUP(Table2[[#This Row],[Product]],Table4[Product],Table4[Category])</f>
        <v>Sportswear</v>
      </c>
      <c r="Q825" s="6" t="s">
        <v>1699</v>
      </c>
      <c r="R825" s="32" t="str">
        <f>LEFT(Table2[[#This Row],[Full Name2]], 3)</f>
        <v>Jam</v>
      </c>
      <c r="S825" s="7" t="str">
        <f>RIGHT(Table2[[#This Row],[Full Name2]],3)</f>
        <v>ges</v>
      </c>
      <c r="T825" s="7" t="str">
        <f>MID(Table2[[#This Row],[Full Name2]],3,3)</f>
        <v>mes</v>
      </c>
      <c r="U825" s="7" t="str">
        <f>CONCATENATE(Table2[[#This Row],[Full Name2]]," - ",Table2[[#This Row],[Department]])</f>
        <v>James Bridges - Women</v>
      </c>
      <c r="V825" s="7" t="str">
        <f>_xlfn.TEXTJOIN(",",TRUE,Table2[[#This Row],[LEFT]],Table2[[#This Row],[MID]],Table2[[#This Row],[RIGHT]])</f>
        <v>Jam,mes,ges</v>
      </c>
      <c r="W825" s="7" t="str">
        <f>UPPER(Table2[[#This Row],[MID]])</f>
        <v>MES</v>
      </c>
      <c r="X825" s="7" t="str">
        <f>LOWER(Table2[[#This Row],[Full Name2]])</f>
        <v>james bridges</v>
      </c>
      <c r="Y825" s="7" t="str">
        <f>PROPER(Table2[[#This Row],[LOWER]])</f>
        <v>James Bridges</v>
      </c>
      <c r="Z825" s="7" t="str">
        <f>TRIM(Table2[[#This Row],[City]])</f>
        <v>Alexandria</v>
      </c>
      <c r="AA825" s="8">
        <f>LEN(Table2[[#This Row],[PROPER]])</f>
        <v>13</v>
      </c>
      <c r="AB825" s="5">
        <f t="shared" ca="1" si="36"/>
        <v>45776</v>
      </c>
      <c r="AC825" s="5">
        <f t="shared" si="37"/>
        <v>45663</v>
      </c>
      <c r="AD825" s="25">
        <f t="shared" ca="1" si="38"/>
        <v>45776.278505671296</v>
      </c>
      <c r="AE825" s="26">
        <f>EOMONTH(Table2[[#This Row],[Date]],1)</f>
        <v>45716</v>
      </c>
      <c r="AF825" s="11">
        <f>DATEDIF(Table2[[#This Row],[Date]],Table2[[#This Row],[EOMONTH]], "d")</f>
        <v>53</v>
      </c>
      <c r="AH825">
        <v>6</v>
      </c>
      <c r="AI825">
        <v>1</v>
      </c>
      <c r="AJ825">
        <v>2025</v>
      </c>
    </row>
    <row r="826" spans="1:36" ht="33.75" customHeight="1" x14ac:dyDescent="0.3">
      <c r="A826" s="17" t="s">
        <v>1700</v>
      </c>
      <c r="B826" s="26">
        <v>45515</v>
      </c>
      <c r="C826" s="5" t="s">
        <v>1</v>
      </c>
      <c r="D826" s="6" t="s">
        <v>1701</v>
      </c>
      <c r="E826" s="7">
        <v>31</v>
      </c>
      <c r="F826" s="7" t="s">
        <v>43</v>
      </c>
      <c r="G826" s="7" t="s">
        <v>81</v>
      </c>
      <c r="H826" s="7" t="s">
        <v>100</v>
      </c>
      <c r="I826" s="7" t="str">
        <f>VLOOKUP(Table2[[#This Row],[Product]],Table4[#All],2,0)</f>
        <v>Formal Wear</v>
      </c>
      <c r="J826" s="7">
        <v>5</v>
      </c>
      <c r="K826" s="7">
        <v>499</v>
      </c>
      <c r="L826" s="7">
        <v>0</v>
      </c>
      <c r="M826" s="7" t="s">
        <v>47</v>
      </c>
      <c r="N826" s="8" t="s">
        <v>40</v>
      </c>
      <c r="O826" s="4" t="str">
        <f>HLOOKUP(Table2[[#This Row],[Product]],lookUp!$A$20:$K$21,2,0)</f>
        <v>Formal Wear</v>
      </c>
      <c r="P826" s="8" t="str">
        <f>_xlfn.XLOOKUP(Table2[[#This Row],[Product]],Table4[Product],Table4[Category])</f>
        <v>Formal Wear</v>
      </c>
      <c r="Q826" s="6" t="s">
        <v>1701</v>
      </c>
      <c r="R826" s="32" t="str">
        <f>LEFT(Table2[[#This Row],[Full Name2]], 3)</f>
        <v>Dav</v>
      </c>
      <c r="S826" s="7" t="str">
        <f>RIGHT(Table2[[#This Row],[Full Name2]],3)</f>
        <v>zie</v>
      </c>
      <c r="T826" s="7" t="str">
        <f>MID(Table2[[#This Row],[Full Name2]],3,3)</f>
        <v>vid</v>
      </c>
      <c r="U826" s="7" t="str">
        <f>CONCATENATE(Table2[[#This Row],[Full Name2]]," - ",Table2[[#This Row],[Department]])</f>
        <v>David Mckenzie - Women</v>
      </c>
      <c r="V826" s="7" t="str">
        <f>_xlfn.TEXTJOIN(",",TRUE,Table2[[#This Row],[LEFT]],Table2[[#This Row],[MID]],Table2[[#This Row],[RIGHT]])</f>
        <v>Dav,vid,zie</v>
      </c>
      <c r="W826" s="7" t="str">
        <f>UPPER(Table2[[#This Row],[MID]])</f>
        <v>VID</v>
      </c>
      <c r="X826" s="7" t="str">
        <f>LOWER(Table2[[#This Row],[Full Name2]])</f>
        <v>david mckenzie</v>
      </c>
      <c r="Y826" s="7" t="str">
        <f>PROPER(Table2[[#This Row],[LOWER]])</f>
        <v>David Mckenzie</v>
      </c>
      <c r="Z826" s="7" t="str">
        <f>TRIM(Table2[[#This Row],[City]])</f>
        <v>Asyut</v>
      </c>
      <c r="AA826" s="8">
        <f>LEN(Table2[[#This Row],[PROPER]])</f>
        <v>14</v>
      </c>
      <c r="AB826" s="5">
        <f t="shared" ca="1" si="36"/>
        <v>45776</v>
      </c>
      <c r="AC826" s="5">
        <f t="shared" si="37"/>
        <v>45515</v>
      </c>
      <c r="AD826" s="25">
        <f t="shared" ca="1" si="38"/>
        <v>45776.278505671296</v>
      </c>
      <c r="AE826" s="26">
        <f>EOMONTH(Table2[[#This Row],[Date]],1)</f>
        <v>45565</v>
      </c>
      <c r="AF826" s="11">
        <f>DATEDIF(Table2[[#This Row],[Date]],Table2[[#This Row],[EOMONTH]], "d")</f>
        <v>50</v>
      </c>
      <c r="AH826">
        <v>11</v>
      </c>
      <c r="AI826">
        <v>8</v>
      </c>
      <c r="AJ826">
        <v>2024</v>
      </c>
    </row>
    <row r="827" spans="1:36" ht="33.75" customHeight="1" x14ac:dyDescent="0.3">
      <c r="A827" s="17" t="s">
        <v>1702</v>
      </c>
      <c r="B827" s="26">
        <v>45438</v>
      </c>
      <c r="C827" s="5" t="s">
        <v>1</v>
      </c>
      <c r="D827" s="6" t="s">
        <v>1703</v>
      </c>
      <c r="E827" s="7">
        <v>54</v>
      </c>
      <c r="F827" s="7" t="s">
        <v>29</v>
      </c>
      <c r="G827" s="7" t="s">
        <v>37</v>
      </c>
      <c r="H827" s="7" t="s">
        <v>51</v>
      </c>
      <c r="I827" s="7" t="str">
        <f>VLOOKUP(Table2[[#This Row],[Product]],Table4[#All],2,0)</f>
        <v>Formal Wear</v>
      </c>
      <c r="J827" s="7">
        <v>4</v>
      </c>
      <c r="K827" s="7">
        <v>918</v>
      </c>
      <c r="L827" s="7">
        <v>0.15</v>
      </c>
      <c r="M827" s="7" t="s">
        <v>47</v>
      </c>
      <c r="N827" s="8" t="s">
        <v>48</v>
      </c>
      <c r="O827" s="4" t="str">
        <f>HLOOKUP(Table2[[#This Row],[Product]],lookUp!$A$20:$K$21,2,0)</f>
        <v>Formal Wear</v>
      </c>
      <c r="P827" s="8" t="str">
        <f>_xlfn.XLOOKUP(Table2[[#This Row],[Product]],Table4[Product],Table4[Category])</f>
        <v>Formal Wear</v>
      </c>
      <c r="Q827" s="6" t="s">
        <v>1703</v>
      </c>
      <c r="R827" s="32" t="str">
        <f>LEFT(Table2[[#This Row],[Full Name2]], 3)</f>
        <v>Cor</v>
      </c>
      <c r="S827" s="7" t="str">
        <f>RIGHT(Table2[[#This Row],[Full Name2]],3)</f>
        <v>son</v>
      </c>
      <c r="T827" s="7" t="str">
        <f>MID(Table2[[#This Row],[Full Name2]],3,3)</f>
        <v>rey</v>
      </c>
      <c r="U827" s="7" t="str">
        <f>CONCATENATE(Table2[[#This Row],[Full Name2]]," - ",Table2[[#This Row],[Department]])</f>
        <v>Corey Johnson - Kids</v>
      </c>
      <c r="V827" s="7" t="str">
        <f>_xlfn.TEXTJOIN(",",TRUE,Table2[[#This Row],[LEFT]],Table2[[#This Row],[MID]],Table2[[#This Row],[RIGHT]])</f>
        <v>Cor,rey,son</v>
      </c>
      <c r="W827" s="7" t="str">
        <f>UPPER(Table2[[#This Row],[MID]])</f>
        <v>REY</v>
      </c>
      <c r="X827" s="7" t="str">
        <f>LOWER(Table2[[#This Row],[Full Name2]])</f>
        <v>corey johnson</v>
      </c>
      <c r="Y827" s="7" t="str">
        <f>PROPER(Table2[[#This Row],[LOWER]])</f>
        <v>Corey Johnson</v>
      </c>
      <c r="Z827" s="7" t="str">
        <f>TRIM(Table2[[#This Row],[City]])</f>
        <v>Hurghada</v>
      </c>
      <c r="AA827" s="8">
        <f>LEN(Table2[[#This Row],[PROPER]])</f>
        <v>13</v>
      </c>
      <c r="AB827" s="5">
        <f t="shared" ca="1" si="36"/>
        <v>45776</v>
      </c>
      <c r="AC827" s="5">
        <f t="shared" si="37"/>
        <v>45438</v>
      </c>
      <c r="AD827" s="25">
        <f t="shared" ca="1" si="38"/>
        <v>45776.278505671296</v>
      </c>
      <c r="AE827" s="26">
        <f>EOMONTH(Table2[[#This Row],[Date]],1)</f>
        <v>45473</v>
      </c>
      <c r="AF827" s="11">
        <f>DATEDIF(Table2[[#This Row],[Date]],Table2[[#This Row],[EOMONTH]], "d")</f>
        <v>35</v>
      </c>
      <c r="AH827">
        <v>26</v>
      </c>
      <c r="AI827">
        <v>5</v>
      </c>
      <c r="AJ827">
        <v>2024</v>
      </c>
    </row>
    <row r="828" spans="1:36" ht="33.75" customHeight="1" x14ac:dyDescent="0.3">
      <c r="A828" s="17" t="s">
        <v>1704</v>
      </c>
      <c r="B828" s="26">
        <v>45442</v>
      </c>
      <c r="C828" s="5" t="s">
        <v>6</v>
      </c>
      <c r="D828" s="6" t="s">
        <v>1705</v>
      </c>
      <c r="E828" s="7">
        <v>18</v>
      </c>
      <c r="F828" s="7" t="s">
        <v>43</v>
      </c>
      <c r="G828" s="7" t="s">
        <v>60</v>
      </c>
      <c r="H828" s="7" t="s">
        <v>38</v>
      </c>
      <c r="I828" s="7" t="str">
        <f>VLOOKUP(Table2[[#This Row],[Product]],Table4[#All],2,0)</f>
        <v>Casual Wear</v>
      </c>
      <c r="J828" s="7">
        <v>3</v>
      </c>
      <c r="K828" s="7">
        <v>508</v>
      </c>
      <c r="L828" s="7">
        <v>0.05</v>
      </c>
      <c r="M828" s="7" t="s">
        <v>33</v>
      </c>
      <c r="N828" s="8" t="s">
        <v>40</v>
      </c>
      <c r="O828" s="4" t="str">
        <f>HLOOKUP(Table2[[#This Row],[Product]],lookUp!$A$20:$K$21,2,0)</f>
        <v>Casual Wear</v>
      </c>
      <c r="P828" s="8" t="str">
        <f>_xlfn.XLOOKUP(Table2[[#This Row],[Product]],Table4[Product],Table4[Category])</f>
        <v>Casual Wear</v>
      </c>
      <c r="Q828" s="6" t="s">
        <v>1705</v>
      </c>
      <c r="R828" s="32" t="str">
        <f>LEFT(Table2[[#This Row],[Full Name2]], 3)</f>
        <v>Pam</v>
      </c>
      <c r="S828" s="7" t="str">
        <f>RIGHT(Table2[[#This Row],[Full Name2]],3)</f>
        <v>urn</v>
      </c>
      <c r="T828" s="7" t="str">
        <f>MID(Table2[[#This Row],[Full Name2]],3,3)</f>
        <v>mel</v>
      </c>
      <c r="U828" s="7" t="str">
        <f>CONCATENATE(Table2[[#This Row],[Full Name2]]," - ",Table2[[#This Row],[Department]])</f>
        <v>Pamela Blackburn - Women</v>
      </c>
      <c r="V828" s="7" t="str">
        <f>_xlfn.TEXTJOIN(",",TRUE,Table2[[#This Row],[LEFT]],Table2[[#This Row],[MID]],Table2[[#This Row],[RIGHT]])</f>
        <v>Pam,mel,urn</v>
      </c>
      <c r="W828" s="7" t="str">
        <f>UPPER(Table2[[#This Row],[MID]])</f>
        <v>MEL</v>
      </c>
      <c r="X828" s="7" t="str">
        <f>LOWER(Table2[[#This Row],[Full Name2]])</f>
        <v>pamela blackburn</v>
      </c>
      <c r="Y828" s="7" t="str">
        <f>PROPER(Table2[[#This Row],[LOWER]])</f>
        <v>Pamela Blackburn</v>
      </c>
      <c r="Z828" s="7" t="str">
        <f>TRIM(Table2[[#This Row],[City]])</f>
        <v>Port Said</v>
      </c>
      <c r="AA828" s="8">
        <f>LEN(Table2[[#This Row],[PROPER]])</f>
        <v>16</v>
      </c>
      <c r="AB828" s="5">
        <f t="shared" ca="1" si="36"/>
        <v>45776</v>
      </c>
      <c r="AC828" s="5">
        <f t="shared" si="37"/>
        <v>45442</v>
      </c>
      <c r="AD828" s="25">
        <f t="shared" ca="1" si="38"/>
        <v>45776.278505671296</v>
      </c>
      <c r="AE828" s="26">
        <f>EOMONTH(Table2[[#This Row],[Date]],1)</f>
        <v>45473</v>
      </c>
      <c r="AF828" s="11">
        <f>DATEDIF(Table2[[#This Row],[Date]],Table2[[#This Row],[EOMONTH]], "d")</f>
        <v>31</v>
      </c>
      <c r="AH828">
        <v>30</v>
      </c>
      <c r="AI828">
        <v>5</v>
      </c>
      <c r="AJ828">
        <v>2024</v>
      </c>
    </row>
    <row r="829" spans="1:36" ht="33.75" customHeight="1" x14ac:dyDescent="0.3">
      <c r="A829" s="17" t="s">
        <v>1706</v>
      </c>
      <c r="B829" s="26">
        <v>45408</v>
      </c>
      <c r="C829" s="5" t="s">
        <v>0</v>
      </c>
      <c r="D829" s="6" t="s">
        <v>1707</v>
      </c>
      <c r="E829" s="7">
        <v>59</v>
      </c>
      <c r="F829" s="7" t="s">
        <v>29</v>
      </c>
      <c r="G829" s="7" t="s">
        <v>60</v>
      </c>
      <c r="H829" s="7" t="s">
        <v>61</v>
      </c>
      <c r="I829" s="7" t="str">
        <f>VLOOKUP(Table2[[#This Row],[Product]],Table4[#All],2,0)</f>
        <v>Casual Wear</v>
      </c>
      <c r="J829" s="7">
        <v>3</v>
      </c>
      <c r="K829" s="7">
        <v>568</v>
      </c>
      <c r="L829" s="7">
        <v>0</v>
      </c>
      <c r="M829" s="7" t="s">
        <v>47</v>
      </c>
      <c r="N829" s="8" t="s">
        <v>48</v>
      </c>
      <c r="O829" s="4" t="str">
        <f>HLOOKUP(Table2[[#This Row],[Product]],lookUp!$A$20:$K$21,2,0)</f>
        <v>Casual Wear</v>
      </c>
      <c r="P829" s="8" t="str">
        <f>_xlfn.XLOOKUP(Table2[[#This Row],[Product]],Table4[Product],Table4[Category])</f>
        <v>Casual Wear</v>
      </c>
      <c r="Q829" s="6" t="s">
        <v>1707</v>
      </c>
      <c r="R829" s="32" t="str">
        <f>LEFT(Table2[[#This Row],[Full Name2]], 3)</f>
        <v>Edd</v>
      </c>
      <c r="S829" s="7" t="str">
        <f>RIGHT(Table2[[#This Row],[Full Name2]],3)</f>
        <v>ods</v>
      </c>
      <c r="T829" s="7" t="str">
        <f>MID(Table2[[#This Row],[Full Name2]],3,3)</f>
        <v>die</v>
      </c>
      <c r="U829" s="7" t="str">
        <f>CONCATENATE(Table2[[#This Row],[Full Name2]]," - ",Table2[[#This Row],[Department]])</f>
        <v>Eddie Woods - Kids</v>
      </c>
      <c r="V829" s="7" t="str">
        <f>_xlfn.TEXTJOIN(",",TRUE,Table2[[#This Row],[LEFT]],Table2[[#This Row],[MID]],Table2[[#This Row],[RIGHT]])</f>
        <v>Edd,die,ods</v>
      </c>
      <c r="W829" s="7" t="str">
        <f>UPPER(Table2[[#This Row],[MID]])</f>
        <v>DIE</v>
      </c>
      <c r="X829" s="7" t="str">
        <f>LOWER(Table2[[#This Row],[Full Name2]])</f>
        <v>eddie woods</v>
      </c>
      <c r="Y829" s="7" t="str">
        <f>PROPER(Table2[[#This Row],[LOWER]])</f>
        <v>Eddie Woods</v>
      </c>
      <c r="Z829" s="7" t="str">
        <f>TRIM(Table2[[#This Row],[City]])</f>
        <v>Port Said</v>
      </c>
      <c r="AA829" s="8">
        <f>LEN(Table2[[#This Row],[PROPER]])</f>
        <v>11</v>
      </c>
      <c r="AB829" s="5">
        <f t="shared" ca="1" si="36"/>
        <v>45776</v>
      </c>
      <c r="AC829" s="5">
        <f t="shared" si="37"/>
        <v>45408</v>
      </c>
      <c r="AD829" s="25">
        <f t="shared" ca="1" si="38"/>
        <v>45776.278505671296</v>
      </c>
      <c r="AE829" s="26">
        <f>EOMONTH(Table2[[#This Row],[Date]],1)</f>
        <v>45443</v>
      </c>
      <c r="AF829" s="11">
        <f>DATEDIF(Table2[[#This Row],[Date]],Table2[[#This Row],[EOMONTH]], "d")</f>
        <v>35</v>
      </c>
      <c r="AH829">
        <v>26</v>
      </c>
      <c r="AI829">
        <v>4</v>
      </c>
      <c r="AJ829">
        <v>2024</v>
      </c>
    </row>
    <row r="830" spans="1:36" ht="33.75" customHeight="1" x14ac:dyDescent="0.3">
      <c r="A830" s="17" t="s">
        <v>1708</v>
      </c>
      <c r="B830" s="26">
        <v>45716</v>
      </c>
      <c r="C830" s="5" t="s">
        <v>0</v>
      </c>
      <c r="D830" s="6" t="s">
        <v>1709</v>
      </c>
      <c r="E830" s="7">
        <v>41</v>
      </c>
      <c r="F830" s="7" t="s">
        <v>29</v>
      </c>
      <c r="G830" s="7" t="s">
        <v>64</v>
      </c>
      <c r="H830" s="7" t="s">
        <v>74</v>
      </c>
      <c r="I830" s="7" t="str">
        <f>VLOOKUP(Table2[[#This Row],[Product]],Table4[#All],2,0)</f>
        <v>Formal Wear</v>
      </c>
      <c r="J830" s="7">
        <v>5</v>
      </c>
      <c r="K830" s="7">
        <v>1053</v>
      </c>
      <c r="L830" s="7">
        <v>0</v>
      </c>
      <c r="M830" s="7" t="s">
        <v>57</v>
      </c>
      <c r="N830" s="8" t="s">
        <v>48</v>
      </c>
      <c r="O830" s="4" t="str">
        <f>HLOOKUP(Table2[[#This Row],[Product]],lookUp!$A$20:$K$21,2,0)</f>
        <v>Formal Wear</v>
      </c>
      <c r="P830" s="8" t="str">
        <f>_xlfn.XLOOKUP(Table2[[#This Row],[Product]],Table4[Product],Table4[Category])</f>
        <v>Formal Wear</v>
      </c>
      <c r="Q830" s="6" t="s">
        <v>1709</v>
      </c>
      <c r="R830" s="32" t="str">
        <f>LEFT(Table2[[#This Row],[Full Name2]], 3)</f>
        <v>Nic</v>
      </c>
      <c r="S830" s="7" t="str">
        <f>RIGHT(Table2[[#This Row],[Full Name2]],3)</f>
        <v>son</v>
      </c>
      <c r="T830" s="7" t="str">
        <f>MID(Table2[[#This Row],[Full Name2]],3,3)</f>
        <v>cho</v>
      </c>
      <c r="U830" s="7" t="str">
        <f>CONCATENATE(Table2[[#This Row],[Full Name2]]," - ",Table2[[#This Row],[Department]])</f>
        <v>Nicholas Robinson - Kids</v>
      </c>
      <c r="V830" s="7" t="str">
        <f>_xlfn.TEXTJOIN(",",TRUE,Table2[[#This Row],[LEFT]],Table2[[#This Row],[MID]],Table2[[#This Row],[RIGHT]])</f>
        <v>Nic,cho,son</v>
      </c>
      <c r="W830" s="7" t="str">
        <f>UPPER(Table2[[#This Row],[MID]])</f>
        <v>CHO</v>
      </c>
      <c r="X830" s="7" t="str">
        <f>LOWER(Table2[[#This Row],[Full Name2]])</f>
        <v>nicholas robinson</v>
      </c>
      <c r="Y830" s="7" t="str">
        <f>PROPER(Table2[[#This Row],[LOWER]])</f>
        <v>Nicholas Robinson</v>
      </c>
      <c r="Z830" s="7" t="str">
        <f>TRIM(Table2[[#This Row],[City]])</f>
        <v>Cairo</v>
      </c>
      <c r="AA830" s="8">
        <f>LEN(Table2[[#This Row],[PROPER]])</f>
        <v>17</v>
      </c>
      <c r="AB830" s="5">
        <f t="shared" ca="1" si="36"/>
        <v>45776</v>
      </c>
      <c r="AC830" s="5">
        <f t="shared" si="37"/>
        <v>45716</v>
      </c>
      <c r="AD830" s="25">
        <f t="shared" ca="1" si="38"/>
        <v>45776.278505671296</v>
      </c>
      <c r="AE830" s="26">
        <f>EOMONTH(Table2[[#This Row],[Date]],1)</f>
        <v>45747</v>
      </c>
      <c r="AF830" s="11">
        <f>DATEDIF(Table2[[#This Row],[Date]],Table2[[#This Row],[EOMONTH]], "d")</f>
        <v>31</v>
      </c>
      <c r="AH830">
        <v>28</v>
      </c>
      <c r="AI830">
        <v>2</v>
      </c>
      <c r="AJ830">
        <v>2025</v>
      </c>
    </row>
    <row r="831" spans="1:36" ht="33.75" customHeight="1" x14ac:dyDescent="0.3">
      <c r="A831" s="17" t="s">
        <v>1710</v>
      </c>
      <c r="B831" s="26">
        <v>45621</v>
      </c>
      <c r="C831" s="5" t="s">
        <v>4</v>
      </c>
      <c r="D831" s="6" t="s">
        <v>1711</v>
      </c>
      <c r="E831" s="7">
        <v>21</v>
      </c>
      <c r="F831" s="7" t="s">
        <v>29</v>
      </c>
      <c r="G831" s="7" t="s">
        <v>73</v>
      </c>
      <c r="H831" s="7" t="s">
        <v>74</v>
      </c>
      <c r="I831" s="7" t="str">
        <f>VLOOKUP(Table2[[#This Row],[Product]],Table4[#All],2,0)</f>
        <v>Formal Wear</v>
      </c>
      <c r="J831" s="7">
        <v>5</v>
      </c>
      <c r="K831" s="7">
        <v>166</v>
      </c>
      <c r="L831" s="7">
        <v>0.05</v>
      </c>
      <c r="M831" s="7" t="s">
        <v>33</v>
      </c>
      <c r="N831" s="8" t="s">
        <v>40</v>
      </c>
      <c r="O831" s="4" t="str">
        <f>HLOOKUP(Table2[[#This Row],[Product]],lookUp!$A$20:$K$21,2,0)</f>
        <v>Formal Wear</v>
      </c>
      <c r="P831" s="8" t="str">
        <f>_xlfn.XLOOKUP(Table2[[#This Row],[Product]],Table4[Product],Table4[Category])</f>
        <v>Formal Wear</v>
      </c>
      <c r="Q831" s="6" t="s">
        <v>1711</v>
      </c>
      <c r="R831" s="32" t="str">
        <f>LEFT(Table2[[#This Row],[Full Name2]], 3)</f>
        <v>Lau</v>
      </c>
      <c r="S831" s="7" t="str">
        <f>RIGHT(Table2[[#This Row],[Full Name2]],3)</f>
        <v>yes</v>
      </c>
      <c r="T831" s="7" t="str">
        <f>MID(Table2[[#This Row],[Full Name2]],3,3)</f>
        <v>uri</v>
      </c>
      <c r="U831" s="7" t="str">
        <f>CONCATENATE(Table2[[#This Row],[Full Name2]]," - ",Table2[[#This Row],[Department]])</f>
        <v>Laurie Reyes - Women</v>
      </c>
      <c r="V831" s="7" t="str">
        <f>_xlfn.TEXTJOIN(",",TRUE,Table2[[#This Row],[LEFT]],Table2[[#This Row],[MID]],Table2[[#This Row],[RIGHT]])</f>
        <v>Lau,uri,yes</v>
      </c>
      <c r="W831" s="7" t="str">
        <f>UPPER(Table2[[#This Row],[MID]])</f>
        <v>URI</v>
      </c>
      <c r="X831" s="7" t="str">
        <f>LOWER(Table2[[#This Row],[Full Name2]])</f>
        <v>laurie reyes</v>
      </c>
      <c r="Y831" s="7" t="str">
        <f>PROPER(Table2[[#This Row],[LOWER]])</f>
        <v>Laurie Reyes</v>
      </c>
      <c r="Z831" s="7" t="str">
        <f>TRIM(Table2[[#This Row],[City]])</f>
        <v>Tanta</v>
      </c>
      <c r="AA831" s="8">
        <f>LEN(Table2[[#This Row],[PROPER]])</f>
        <v>12</v>
      </c>
      <c r="AB831" s="5">
        <f t="shared" ca="1" si="36"/>
        <v>45776</v>
      </c>
      <c r="AC831" s="5">
        <f t="shared" si="37"/>
        <v>45621</v>
      </c>
      <c r="AD831" s="25">
        <f t="shared" ca="1" si="38"/>
        <v>45776.278505671296</v>
      </c>
      <c r="AE831" s="26">
        <f>EOMONTH(Table2[[#This Row],[Date]],1)</f>
        <v>45657</v>
      </c>
      <c r="AF831" s="11">
        <f>DATEDIF(Table2[[#This Row],[Date]],Table2[[#This Row],[EOMONTH]], "d")</f>
        <v>36</v>
      </c>
      <c r="AH831">
        <v>25</v>
      </c>
      <c r="AI831">
        <v>11</v>
      </c>
      <c r="AJ831">
        <v>2024</v>
      </c>
    </row>
    <row r="832" spans="1:36" ht="33.75" customHeight="1" x14ac:dyDescent="0.3">
      <c r="A832" s="17" t="s">
        <v>1712</v>
      </c>
      <c r="B832" s="26">
        <v>45695</v>
      </c>
      <c r="C832" s="5" t="s">
        <v>0</v>
      </c>
      <c r="D832" s="6" t="s">
        <v>1713</v>
      </c>
      <c r="E832" s="7">
        <v>48</v>
      </c>
      <c r="F832" s="7" t="s">
        <v>43</v>
      </c>
      <c r="G832" s="7" t="s">
        <v>37</v>
      </c>
      <c r="H832" s="7" t="s">
        <v>38</v>
      </c>
      <c r="I832" s="7" t="str">
        <f>VLOOKUP(Table2[[#This Row],[Product]],Table4[#All],2,0)</f>
        <v>Casual Wear</v>
      </c>
      <c r="J832" s="7">
        <v>3</v>
      </c>
      <c r="K832" s="7">
        <v>665</v>
      </c>
      <c r="L832" s="7">
        <v>0.2</v>
      </c>
      <c r="M832" s="7" t="s">
        <v>47</v>
      </c>
      <c r="N832" s="8" t="s">
        <v>40</v>
      </c>
      <c r="O832" s="4" t="str">
        <f>HLOOKUP(Table2[[#This Row],[Product]],lookUp!$A$20:$K$21,2,0)</f>
        <v>Casual Wear</v>
      </c>
      <c r="P832" s="8" t="str">
        <f>_xlfn.XLOOKUP(Table2[[#This Row],[Product]],Table4[Product],Table4[Category])</f>
        <v>Casual Wear</v>
      </c>
      <c r="Q832" s="6" t="s">
        <v>1713</v>
      </c>
      <c r="R832" s="32" t="str">
        <f>LEFT(Table2[[#This Row],[Full Name2]], 3)</f>
        <v>Jes</v>
      </c>
      <c r="S832" s="7" t="str">
        <f>RIGHT(Table2[[#This Row],[Full Name2]],3)</f>
        <v>lds</v>
      </c>
      <c r="T832" s="7" t="str">
        <f>MID(Table2[[#This Row],[Full Name2]],3,3)</f>
        <v>ssi</v>
      </c>
      <c r="U832" s="7" t="str">
        <f>CONCATENATE(Table2[[#This Row],[Full Name2]]," - ",Table2[[#This Row],[Department]])</f>
        <v>Jessica Reynolds - Women</v>
      </c>
      <c r="V832" s="7" t="str">
        <f>_xlfn.TEXTJOIN(",",TRUE,Table2[[#This Row],[LEFT]],Table2[[#This Row],[MID]],Table2[[#This Row],[RIGHT]])</f>
        <v>Jes,ssi,lds</v>
      </c>
      <c r="W832" s="7" t="str">
        <f>UPPER(Table2[[#This Row],[MID]])</f>
        <v>SSI</v>
      </c>
      <c r="X832" s="7" t="str">
        <f>LOWER(Table2[[#This Row],[Full Name2]])</f>
        <v>jessica reynolds</v>
      </c>
      <c r="Y832" s="7" t="str">
        <f>PROPER(Table2[[#This Row],[LOWER]])</f>
        <v>Jessica Reynolds</v>
      </c>
      <c r="Z832" s="7" t="str">
        <f>TRIM(Table2[[#This Row],[City]])</f>
        <v>Hurghada</v>
      </c>
      <c r="AA832" s="8">
        <f>LEN(Table2[[#This Row],[PROPER]])</f>
        <v>16</v>
      </c>
      <c r="AB832" s="5">
        <f t="shared" ca="1" si="36"/>
        <v>45776</v>
      </c>
      <c r="AC832" s="5">
        <f t="shared" si="37"/>
        <v>45695</v>
      </c>
      <c r="AD832" s="25">
        <f t="shared" ca="1" si="38"/>
        <v>45776.278505671296</v>
      </c>
      <c r="AE832" s="26">
        <f>EOMONTH(Table2[[#This Row],[Date]],1)</f>
        <v>45747</v>
      </c>
      <c r="AF832" s="11">
        <f>DATEDIF(Table2[[#This Row],[Date]],Table2[[#This Row],[EOMONTH]], "d")</f>
        <v>52</v>
      </c>
      <c r="AH832">
        <v>7</v>
      </c>
      <c r="AI832">
        <v>2</v>
      </c>
      <c r="AJ832">
        <v>2025</v>
      </c>
    </row>
    <row r="833" spans="1:36" ht="33.75" customHeight="1" x14ac:dyDescent="0.3">
      <c r="A833" s="17" t="s">
        <v>1714</v>
      </c>
      <c r="B833" s="26">
        <v>45488</v>
      </c>
      <c r="C833" s="5" t="s">
        <v>4</v>
      </c>
      <c r="D833" s="6" t="s">
        <v>1715</v>
      </c>
      <c r="E833" s="7">
        <v>42</v>
      </c>
      <c r="F833" s="7" t="s">
        <v>43</v>
      </c>
      <c r="G833" s="7" t="s">
        <v>60</v>
      </c>
      <c r="H833" s="7" t="s">
        <v>31</v>
      </c>
      <c r="I833" s="7" t="str">
        <f>VLOOKUP(Table2[[#This Row],[Product]],Table4[#All],2,0)</f>
        <v>Winter Wear</v>
      </c>
      <c r="J833" s="7">
        <v>2</v>
      </c>
      <c r="K833" s="7">
        <v>899</v>
      </c>
      <c r="L833" s="7">
        <v>0</v>
      </c>
      <c r="M833" s="7" t="s">
        <v>47</v>
      </c>
      <c r="N833" s="8" t="s">
        <v>40</v>
      </c>
      <c r="O833" s="4" t="str">
        <f>HLOOKUP(Table2[[#This Row],[Product]],lookUp!$A$20:$K$21,2,0)</f>
        <v>Winter Wear</v>
      </c>
      <c r="P833" s="8" t="str">
        <f>_xlfn.XLOOKUP(Table2[[#This Row],[Product]],Table4[Product],Table4[Category])</f>
        <v>Winter Wear</v>
      </c>
      <c r="Q833" s="6" t="s">
        <v>1715</v>
      </c>
      <c r="R833" s="32" t="str">
        <f>LEFT(Table2[[#This Row],[Full Name2]], 3)</f>
        <v>Jes</v>
      </c>
      <c r="S833" s="7" t="str">
        <f>RIGHT(Table2[[#This Row],[Full Name2]],3)</f>
        <v>nes</v>
      </c>
      <c r="T833" s="7" t="str">
        <f>MID(Table2[[#This Row],[Full Name2]],3,3)</f>
        <v>ssi</v>
      </c>
      <c r="U833" s="7" t="str">
        <f>CONCATENATE(Table2[[#This Row],[Full Name2]]," - ",Table2[[#This Row],[Department]])</f>
        <v>Jessica Jones - Women</v>
      </c>
      <c r="V833" s="7" t="str">
        <f>_xlfn.TEXTJOIN(",",TRUE,Table2[[#This Row],[LEFT]],Table2[[#This Row],[MID]],Table2[[#This Row],[RIGHT]])</f>
        <v>Jes,ssi,nes</v>
      </c>
      <c r="W833" s="7" t="str">
        <f>UPPER(Table2[[#This Row],[MID]])</f>
        <v>SSI</v>
      </c>
      <c r="X833" s="7" t="str">
        <f>LOWER(Table2[[#This Row],[Full Name2]])</f>
        <v>jessica jones</v>
      </c>
      <c r="Y833" s="7" t="str">
        <f>PROPER(Table2[[#This Row],[LOWER]])</f>
        <v>Jessica Jones</v>
      </c>
      <c r="Z833" s="7" t="str">
        <f>TRIM(Table2[[#This Row],[City]])</f>
        <v>Port Said</v>
      </c>
      <c r="AA833" s="8">
        <f>LEN(Table2[[#This Row],[PROPER]])</f>
        <v>13</v>
      </c>
      <c r="AB833" s="5">
        <f t="shared" ca="1" si="36"/>
        <v>45776</v>
      </c>
      <c r="AC833" s="5">
        <f t="shared" si="37"/>
        <v>45488</v>
      </c>
      <c r="AD833" s="25">
        <f t="shared" ca="1" si="38"/>
        <v>45776.278505671296</v>
      </c>
      <c r="AE833" s="26">
        <f>EOMONTH(Table2[[#This Row],[Date]],1)</f>
        <v>45535</v>
      </c>
      <c r="AF833" s="11">
        <f>DATEDIF(Table2[[#This Row],[Date]],Table2[[#This Row],[EOMONTH]], "d")</f>
        <v>47</v>
      </c>
      <c r="AH833">
        <v>15</v>
      </c>
      <c r="AI833">
        <v>7</v>
      </c>
      <c r="AJ833">
        <v>2024</v>
      </c>
    </row>
    <row r="834" spans="1:36" ht="33.75" customHeight="1" x14ac:dyDescent="0.3">
      <c r="A834" s="17" t="s">
        <v>1716</v>
      </c>
      <c r="B834" s="26">
        <v>45362</v>
      </c>
      <c r="C834" s="5" t="s">
        <v>4</v>
      </c>
      <c r="D834" s="6" t="s">
        <v>1717</v>
      </c>
      <c r="E834" s="7">
        <v>31</v>
      </c>
      <c r="F834" s="7" t="s">
        <v>43</v>
      </c>
      <c r="G834" s="7" t="s">
        <v>60</v>
      </c>
      <c r="H834" s="7" t="s">
        <v>74</v>
      </c>
      <c r="I834" s="7" t="str">
        <f>VLOOKUP(Table2[[#This Row],[Product]],Table4[#All],2,0)</f>
        <v>Formal Wear</v>
      </c>
      <c r="J834" s="7">
        <v>2</v>
      </c>
      <c r="K834" s="7">
        <v>809</v>
      </c>
      <c r="L834" s="7">
        <v>0.1</v>
      </c>
      <c r="M834" s="7" t="s">
        <v>47</v>
      </c>
      <c r="N834" s="8" t="s">
        <v>34</v>
      </c>
      <c r="O834" s="4" t="str">
        <f>HLOOKUP(Table2[[#This Row],[Product]],lookUp!$A$20:$K$21,2,0)</f>
        <v>Formal Wear</v>
      </c>
      <c r="P834" s="8" t="str">
        <f>_xlfn.XLOOKUP(Table2[[#This Row],[Product]],Table4[Product],Table4[Category])</f>
        <v>Formal Wear</v>
      </c>
      <c r="Q834" s="6" t="s">
        <v>1717</v>
      </c>
      <c r="R834" s="32" t="str">
        <f>LEFT(Table2[[#This Row],[Full Name2]], 3)</f>
        <v>Reb</v>
      </c>
      <c r="S834" s="7" t="str">
        <f>RIGHT(Table2[[#This Row],[Full Name2]],3)</f>
        <v>rez</v>
      </c>
      <c r="T834" s="7" t="str">
        <f>MID(Table2[[#This Row],[Full Name2]],3,3)</f>
        <v>bec</v>
      </c>
      <c r="U834" s="7" t="str">
        <f>CONCATENATE(Table2[[#This Row],[Full Name2]]," - ",Table2[[#This Row],[Department]])</f>
        <v>Rebecca Perez - Men</v>
      </c>
      <c r="V834" s="7" t="str">
        <f>_xlfn.TEXTJOIN(",",TRUE,Table2[[#This Row],[LEFT]],Table2[[#This Row],[MID]],Table2[[#This Row],[RIGHT]])</f>
        <v>Reb,bec,rez</v>
      </c>
      <c r="W834" s="7" t="str">
        <f>UPPER(Table2[[#This Row],[MID]])</f>
        <v>BEC</v>
      </c>
      <c r="X834" s="7" t="str">
        <f>LOWER(Table2[[#This Row],[Full Name2]])</f>
        <v>rebecca perez</v>
      </c>
      <c r="Y834" s="7" t="str">
        <f>PROPER(Table2[[#This Row],[LOWER]])</f>
        <v>Rebecca Perez</v>
      </c>
      <c r="Z834" s="7" t="str">
        <f>TRIM(Table2[[#This Row],[City]])</f>
        <v>Port Said</v>
      </c>
      <c r="AA834" s="8">
        <f>LEN(Table2[[#This Row],[PROPER]])</f>
        <v>13</v>
      </c>
      <c r="AB834" s="5">
        <f t="shared" ca="1" si="36"/>
        <v>45776</v>
      </c>
      <c r="AC834" s="5">
        <f t="shared" si="37"/>
        <v>45362</v>
      </c>
      <c r="AD834" s="25">
        <f t="shared" ca="1" si="38"/>
        <v>45776.278505671296</v>
      </c>
      <c r="AE834" s="26">
        <f>EOMONTH(Table2[[#This Row],[Date]],1)</f>
        <v>45412</v>
      </c>
      <c r="AF834" s="11">
        <f>DATEDIF(Table2[[#This Row],[Date]],Table2[[#This Row],[EOMONTH]], "d")</f>
        <v>50</v>
      </c>
      <c r="AH834">
        <v>11</v>
      </c>
      <c r="AI834">
        <v>3</v>
      </c>
      <c r="AJ834">
        <v>2024</v>
      </c>
    </row>
    <row r="835" spans="1:36" ht="33.75" customHeight="1" x14ac:dyDescent="0.3">
      <c r="A835" s="17" t="s">
        <v>1718</v>
      </c>
      <c r="B835" s="26">
        <v>45682</v>
      </c>
      <c r="C835" s="5" t="s">
        <v>5</v>
      </c>
      <c r="D835" s="6" t="s">
        <v>1719</v>
      </c>
      <c r="E835" s="7">
        <v>19</v>
      </c>
      <c r="F835" s="7" t="s">
        <v>43</v>
      </c>
      <c r="G835" s="7" t="s">
        <v>64</v>
      </c>
      <c r="H835" s="7" t="s">
        <v>51</v>
      </c>
      <c r="I835" s="7" t="str">
        <f>VLOOKUP(Table2[[#This Row],[Product]],Table4[#All],2,0)</f>
        <v>Formal Wear</v>
      </c>
      <c r="J835" s="7">
        <v>1</v>
      </c>
      <c r="K835" s="7">
        <v>416</v>
      </c>
      <c r="L835" s="7">
        <v>0.15</v>
      </c>
      <c r="M835" s="7" t="s">
        <v>33</v>
      </c>
      <c r="N835" s="8" t="s">
        <v>34</v>
      </c>
      <c r="O835" s="4" t="str">
        <f>HLOOKUP(Table2[[#This Row],[Product]],lookUp!$A$20:$K$21,2,0)</f>
        <v>Formal Wear</v>
      </c>
      <c r="P835" s="8" t="str">
        <f>_xlfn.XLOOKUP(Table2[[#This Row],[Product]],Table4[Product],Table4[Category])</f>
        <v>Formal Wear</v>
      </c>
      <c r="Q835" s="6" t="s">
        <v>1719</v>
      </c>
      <c r="R835" s="32" t="str">
        <f>LEFT(Table2[[#This Row],[Full Name2]], 3)</f>
        <v>Tim</v>
      </c>
      <c r="S835" s="7" t="str">
        <f>RIGHT(Table2[[#This Row],[Full Name2]],3)</f>
        <v>ton</v>
      </c>
      <c r="T835" s="7" t="str">
        <f>MID(Table2[[#This Row],[Full Name2]],3,3)</f>
        <v>mot</v>
      </c>
      <c r="U835" s="7" t="str">
        <f>CONCATENATE(Table2[[#This Row],[Full Name2]]," - ",Table2[[#This Row],[Department]])</f>
        <v>Timothy Hinton - Men</v>
      </c>
      <c r="V835" s="7" t="str">
        <f>_xlfn.TEXTJOIN(",",TRUE,Table2[[#This Row],[LEFT]],Table2[[#This Row],[MID]],Table2[[#This Row],[RIGHT]])</f>
        <v>Tim,mot,ton</v>
      </c>
      <c r="W835" s="7" t="str">
        <f>UPPER(Table2[[#This Row],[MID]])</f>
        <v>MOT</v>
      </c>
      <c r="X835" s="7" t="str">
        <f>LOWER(Table2[[#This Row],[Full Name2]])</f>
        <v>timothy hinton</v>
      </c>
      <c r="Y835" s="7" t="str">
        <f>PROPER(Table2[[#This Row],[LOWER]])</f>
        <v>Timothy Hinton</v>
      </c>
      <c r="Z835" s="7" t="str">
        <f>TRIM(Table2[[#This Row],[City]])</f>
        <v>Cairo</v>
      </c>
      <c r="AA835" s="8">
        <f>LEN(Table2[[#This Row],[PROPER]])</f>
        <v>14</v>
      </c>
      <c r="AB835" s="5">
        <f t="shared" ref="AB835:AB898" ca="1" si="39">TODAY()</f>
        <v>45776</v>
      </c>
      <c r="AC835" s="5">
        <f t="shared" ref="AC835:AC898" si="40">DATE(AJ835,AI835,AH835)</f>
        <v>45682</v>
      </c>
      <c r="AD835" s="25">
        <f t="shared" ref="AD835:AD898" ca="1" si="41">NOW()</f>
        <v>45776.278505671296</v>
      </c>
      <c r="AE835" s="26">
        <f>EOMONTH(Table2[[#This Row],[Date]],1)</f>
        <v>45716</v>
      </c>
      <c r="AF835" s="11">
        <f>DATEDIF(Table2[[#This Row],[Date]],Table2[[#This Row],[EOMONTH]], "d")</f>
        <v>34</v>
      </c>
      <c r="AH835">
        <v>25</v>
      </c>
      <c r="AI835">
        <v>1</v>
      </c>
      <c r="AJ835">
        <v>2025</v>
      </c>
    </row>
    <row r="836" spans="1:36" ht="33.75" customHeight="1" x14ac:dyDescent="0.3">
      <c r="A836" s="17" t="s">
        <v>1720</v>
      </c>
      <c r="B836" s="26">
        <v>45706</v>
      </c>
      <c r="C836" s="5" t="s">
        <v>2</v>
      </c>
      <c r="D836" s="6" t="s">
        <v>1721</v>
      </c>
      <c r="E836" s="7">
        <v>53</v>
      </c>
      <c r="F836" s="7" t="s">
        <v>29</v>
      </c>
      <c r="G836" s="7" t="s">
        <v>81</v>
      </c>
      <c r="H836" s="7" t="s">
        <v>38</v>
      </c>
      <c r="I836" s="7" t="str">
        <f>VLOOKUP(Table2[[#This Row],[Product]],Table4[#All],2,0)</f>
        <v>Casual Wear</v>
      </c>
      <c r="J836" s="7">
        <v>2</v>
      </c>
      <c r="K836" s="7">
        <v>313</v>
      </c>
      <c r="L836" s="7">
        <v>0.15</v>
      </c>
      <c r="M836" s="7" t="s">
        <v>57</v>
      </c>
      <c r="N836" s="8" t="s">
        <v>34</v>
      </c>
      <c r="O836" s="4" t="str">
        <f>HLOOKUP(Table2[[#This Row],[Product]],lookUp!$A$20:$K$21,2,0)</f>
        <v>Casual Wear</v>
      </c>
      <c r="P836" s="8" t="str">
        <f>_xlfn.XLOOKUP(Table2[[#This Row],[Product]],Table4[Product],Table4[Category])</f>
        <v>Casual Wear</v>
      </c>
      <c r="Q836" s="6" t="s">
        <v>1721</v>
      </c>
      <c r="R836" s="32" t="str">
        <f>LEFT(Table2[[#This Row],[Full Name2]], 3)</f>
        <v>Amb</v>
      </c>
      <c r="S836" s="7" t="str">
        <f>RIGHT(Table2[[#This Row],[Full Name2]],3)</f>
        <v>ham</v>
      </c>
      <c r="T836" s="7" t="str">
        <f>MID(Table2[[#This Row],[Full Name2]],3,3)</f>
        <v>ber</v>
      </c>
      <c r="U836" s="7" t="str">
        <f>CONCATENATE(Table2[[#This Row],[Full Name2]]," - ",Table2[[#This Row],[Department]])</f>
        <v>Amber Graham - Men</v>
      </c>
      <c r="V836" s="7" t="str">
        <f>_xlfn.TEXTJOIN(",",TRUE,Table2[[#This Row],[LEFT]],Table2[[#This Row],[MID]],Table2[[#This Row],[RIGHT]])</f>
        <v>Amb,ber,ham</v>
      </c>
      <c r="W836" s="7" t="str">
        <f>UPPER(Table2[[#This Row],[MID]])</f>
        <v>BER</v>
      </c>
      <c r="X836" s="7" t="str">
        <f>LOWER(Table2[[#This Row],[Full Name2]])</f>
        <v>amber graham</v>
      </c>
      <c r="Y836" s="7" t="str">
        <f>PROPER(Table2[[#This Row],[LOWER]])</f>
        <v>Amber Graham</v>
      </c>
      <c r="Z836" s="7" t="str">
        <f>TRIM(Table2[[#This Row],[City]])</f>
        <v>Asyut</v>
      </c>
      <c r="AA836" s="8">
        <f>LEN(Table2[[#This Row],[PROPER]])</f>
        <v>12</v>
      </c>
      <c r="AB836" s="5">
        <f t="shared" ca="1" si="39"/>
        <v>45776</v>
      </c>
      <c r="AC836" s="5">
        <f t="shared" si="40"/>
        <v>45706</v>
      </c>
      <c r="AD836" s="25">
        <f t="shared" ca="1" si="41"/>
        <v>45776.278505671296</v>
      </c>
      <c r="AE836" s="26">
        <f>EOMONTH(Table2[[#This Row],[Date]],1)</f>
        <v>45747</v>
      </c>
      <c r="AF836" s="11">
        <f>DATEDIF(Table2[[#This Row],[Date]],Table2[[#This Row],[EOMONTH]], "d")</f>
        <v>41</v>
      </c>
      <c r="AH836">
        <v>18</v>
      </c>
      <c r="AI836">
        <v>2</v>
      </c>
      <c r="AJ836">
        <v>2025</v>
      </c>
    </row>
    <row r="837" spans="1:36" ht="33.75" customHeight="1" x14ac:dyDescent="0.3">
      <c r="A837" s="17" t="s">
        <v>1722</v>
      </c>
      <c r="B837" s="26">
        <v>45470</v>
      </c>
      <c r="C837" s="5" t="s">
        <v>6</v>
      </c>
      <c r="D837" s="6" t="s">
        <v>1723</v>
      </c>
      <c r="E837" s="7">
        <v>32</v>
      </c>
      <c r="F837" s="7" t="s">
        <v>43</v>
      </c>
      <c r="G837" s="7" t="s">
        <v>30</v>
      </c>
      <c r="H837" s="7" t="s">
        <v>45</v>
      </c>
      <c r="I837" s="7" t="str">
        <f>VLOOKUP(Table2[[#This Row],[Product]],Table4[#All],2,0)</f>
        <v>Sportswear</v>
      </c>
      <c r="J837" s="7">
        <v>1</v>
      </c>
      <c r="K837" s="7">
        <v>701</v>
      </c>
      <c r="L837" s="7">
        <v>0</v>
      </c>
      <c r="M837" s="7" t="s">
        <v>33</v>
      </c>
      <c r="N837" s="8" t="s">
        <v>40</v>
      </c>
      <c r="O837" s="4" t="str">
        <f>HLOOKUP(Table2[[#This Row],[Product]],lookUp!$A$20:$K$21,2,0)</f>
        <v>Sportswear</v>
      </c>
      <c r="P837" s="8" t="str">
        <f>_xlfn.XLOOKUP(Table2[[#This Row],[Product]],Table4[Product],Table4[Category])</f>
        <v>Sportswear</v>
      </c>
      <c r="Q837" s="6" t="s">
        <v>1723</v>
      </c>
      <c r="R837" s="32" t="str">
        <f>LEFT(Table2[[#This Row],[Full Name2]], 3)</f>
        <v>Bec</v>
      </c>
      <c r="S837" s="7" t="str">
        <f>RIGHT(Table2[[#This Row],[Full Name2]],3)</f>
        <v>ton</v>
      </c>
      <c r="T837" s="7" t="str">
        <f>MID(Table2[[#This Row],[Full Name2]],3,3)</f>
        <v>cky</v>
      </c>
      <c r="U837" s="7" t="str">
        <f>CONCATENATE(Table2[[#This Row],[Full Name2]]," - ",Table2[[#This Row],[Department]])</f>
        <v>Becky Sutton - Women</v>
      </c>
      <c r="V837" s="7" t="str">
        <f>_xlfn.TEXTJOIN(",",TRUE,Table2[[#This Row],[LEFT]],Table2[[#This Row],[MID]],Table2[[#This Row],[RIGHT]])</f>
        <v>Bec,cky,ton</v>
      </c>
      <c r="W837" s="7" t="str">
        <f>UPPER(Table2[[#This Row],[MID]])</f>
        <v>CKY</v>
      </c>
      <c r="X837" s="7" t="str">
        <f>LOWER(Table2[[#This Row],[Full Name2]])</f>
        <v>becky sutton</v>
      </c>
      <c r="Y837" s="7" t="str">
        <f>PROPER(Table2[[#This Row],[LOWER]])</f>
        <v>Becky Sutton</v>
      </c>
      <c r="Z837" s="7" t="str">
        <f>TRIM(Table2[[#This Row],[City]])</f>
        <v>Mansoura</v>
      </c>
      <c r="AA837" s="8">
        <f>LEN(Table2[[#This Row],[PROPER]])</f>
        <v>12</v>
      </c>
      <c r="AB837" s="5">
        <f t="shared" ca="1" si="39"/>
        <v>45776</v>
      </c>
      <c r="AC837" s="5">
        <f t="shared" si="40"/>
        <v>45470</v>
      </c>
      <c r="AD837" s="25">
        <f t="shared" ca="1" si="41"/>
        <v>45776.278505671296</v>
      </c>
      <c r="AE837" s="26">
        <f>EOMONTH(Table2[[#This Row],[Date]],1)</f>
        <v>45504</v>
      </c>
      <c r="AF837" s="11">
        <f>DATEDIF(Table2[[#This Row],[Date]],Table2[[#This Row],[EOMONTH]], "d")</f>
        <v>34</v>
      </c>
      <c r="AH837">
        <v>27</v>
      </c>
      <c r="AI837">
        <v>6</v>
      </c>
      <c r="AJ837">
        <v>2024</v>
      </c>
    </row>
    <row r="838" spans="1:36" ht="33.75" customHeight="1" x14ac:dyDescent="0.3">
      <c r="A838" s="17" t="s">
        <v>1724</v>
      </c>
      <c r="B838" s="26">
        <v>45421</v>
      </c>
      <c r="C838" s="5" t="s">
        <v>6</v>
      </c>
      <c r="D838" s="6" t="s">
        <v>1725</v>
      </c>
      <c r="E838" s="7">
        <v>29</v>
      </c>
      <c r="F838" s="7" t="s">
        <v>29</v>
      </c>
      <c r="G838" s="7" t="s">
        <v>44</v>
      </c>
      <c r="H838" s="7" t="s">
        <v>51</v>
      </c>
      <c r="I838" s="7" t="str">
        <f>VLOOKUP(Table2[[#This Row],[Product]],Table4[#All],2,0)</f>
        <v>Formal Wear</v>
      </c>
      <c r="J838" s="7">
        <v>4</v>
      </c>
      <c r="K838" s="7">
        <v>747</v>
      </c>
      <c r="L838" s="7">
        <v>0.2</v>
      </c>
      <c r="M838" s="7" t="s">
        <v>47</v>
      </c>
      <c r="N838" s="8" t="s">
        <v>34</v>
      </c>
      <c r="O838" s="4" t="str">
        <f>HLOOKUP(Table2[[#This Row],[Product]],lookUp!$A$20:$K$21,2,0)</f>
        <v>Formal Wear</v>
      </c>
      <c r="P838" s="8" t="str">
        <f>_xlfn.XLOOKUP(Table2[[#This Row],[Product]],Table4[Product],Table4[Category])</f>
        <v>Formal Wear</v>
      </c>
      <c r="Q838" s="6" t="s">
        <v>1725</v>
      </c>
      <c r="R838" s="32" t="str">
        <f>LEFT(Table2[[#This Row],[Full Name2]], 3)</f>
        <v>Lor</v>
      </c>
      <c r="S838" s="7" t="str">
        <f>RIGHT(Table2[[#This Row],[Full Name2]],3)</f>
        <v>ang</v>
      </c>
      <c r="T838" s="7" t="str">
        <f>MID(Table2[[#This Row],[Full Name2]],3,3)</f>
        <v xml:space="preserve">ri </v>
      </c>
      <c r="U838" s="7" t="str">
        <f>CONCATENATE(Table2[[#This Row],[Full Name2]]," - ",Table2[[#This Row],[Department]])</f>
        <v>Lori Yang - Men</v>
      </c>
      <c r="V838" s="7" t="str">
        <f>_xlfn.TEXTJOIN(",",TRUE,Table2[[#This Row],[LEFT]],Table2[[#This Row],[MID]],Table2[[#This Row],[RIGHT]])</f>
        <v>Lor,ri ,ang</v>
      </c>
      <c r="W838" s="7" t="str">
        <f>UPPER(Table2[[#This Row],[MID]])</f>
        <v xml:space="preserve">RI </v>
      </c>
      <c r="X838" s="7" t="str">
        <f>LOWER(Table2[[#This Row],[Full Name2]])</f>
        <v>lori yang</v>
      </c>
      <c r="Y838" s="7" t="str">
        <f>PROPER(Table2[[#This Row],[LOWER]])</f>
        <v>Lori Yang</v>
      </c>
      <c r="Z838" s="7" t="str">
        <f>TRIM(Table2[[#This Row],[City]])</f>
        <v>Alexandria</v>
      </c>
      <c r="AA838" s="8">
        <f>LEN(Table2[[#This Row],[PROPER]])</f>
        <v>9</v>
      </c>
      <c r="AB838" s="5">
        <f t="shared" ca="1" si="39"/>
        <v>45776</v>
      </c>
      <c r="AC838" s="5">
        <f t="shared" si="40"/>
        <v>45421</v>
      </c>
      <c r="AD838" s="25">
        <f t="shared" ca="1" si="41"/>
        <v>45776.278505671296</v>
      </c>
      <c r="AE838" s="26">
        <f>EOMONTH(Table2[[#This Row],[Date]],1)</f>
        <v>45473</v>
      </c>
      <c r="AF838" s="11">
        <f>DATEDIF(Table2[[#This Row],[Date]],Table2[[#This Row],[EOMONTH]], "d")</f>
        <v>52</v>
      </c>
      <c r="AH838">
        <v>9</v>
      </c>
      <c r="AI838">
        <v>5</v>
      </c>
      <c r="AJ838">
        <v>2024</v>
      </c>
    </row>
    <row r="839" spans="1:36" ht="33.75" customHeight="1" x14ac:dyDescent="0.3">
      <c r="A839" s="17" t="s">
        <v>1726</v>
      </c>
      <c r="B839" s="26">
        <v>45384</v>
      </c>
      <c r="C839" s="5" t="s">
        <v>2</v>
      </c>
      <c r="D839" s="6" t="s">
        <v>1727</v>
      </c>
      <c r="E839" s="7">
        <v>32</v>
      </c>
      <c r="F839" s="7" t="s">
        <v>43</v>
      </c>
      <c r="G839" s="7" t="s">
        <v>70</v>
      </c>
      <c r="H839" s="7" t="s">
        <v>74</v>
      </c>
      <c r="I839" s="7" t="str">
        <f>VLOOKUP(Table2[[#This Row],[Product]],Table4[#All],2,0)</f>
        <v>Formal Wear</v>
      </c>
      <c r="J839" s="7">
        <v>5</v>
      </c>
      <c r="K839" s="7">
        <v>578</v>
      </c>
      <c r="L839" s="7">
        <v>0</v>
      </c>
      <c r="M839" s="7" t="s">
        <v>57</v>
      </c>
      <c r="N839" s="8" t="s">
        <v>40</v>
      </c>
      <c r="O839" s="4" t="str">
        <f>HLOOKUP(Table2[[#This Row],[Product]],lookUp!$A$20:$K$21,2,0)</f>
        <v>Formal Wear</v>
      </c>
      <c r="P839" s="8" t="str">
        <f>_xlfn.XLOOKUP(Table2[[#This Row],[Product]],Table4[Product],Table4[Category])</f>
        <v>Formal Wear</v>
      </c>
      <c r="Q839" s="6" t="s">
        <v>1727</v>
      </c>
      <c r="R839" s="32" t="str">
        <f>LEFT(Table2[[#This Row],[Full Name2]], 3)</f>
        <v>Pau</v>
      </c>
      <c r="S839" s="7" t="str">
        <f>RIGHT(Table2[[#This Row],[Full Name2]],3)</f>
        <v>rez</v>
      </c>
      <c r="T839" s="7" t="str">
        <f>MID(Table2[[#This Row],[Full Name2]],3,3)</f>
        <v>ula</v>
      </c>
      <c r="U839" s="7" t="str">
        <f>CONCATENATE(Table2[[#This Row],[Full Name2]]," - ",Table2[[#This Row],[Department]])</f>
        <v>Paula Ramirez - Women</v>
      </c>
      <c r="V839" s="7" t="str">
        <f>_xlfn.TEXTJOIN(",",TRUE,Table2[[#This Row],[LEFT]],Table2[[#This Row],[MID]],Table2[[#This Row],[RIGHT]])</f>
        <v>Pau,ula,rez</v>
      </c>
      <c r="W839" s="7" t="str">
        <f>UPPER(Table2[[#This Row],[MID]])</f>
        <v>ULA</v>
      </c>
      <c r="X839" s="7" t="str">
        <f>LOWER(Table2[[#This Row],[Full Name2]])</f>
        <v>paula ramirez</v>
      </c>
      <c r="Y839" s="7" t="str">
        <f>PROPER(Table2[[#This Row],[LOWER]])</f>
        <v>Paula Ramirez</v>
      </c>
      <c r="Z839" s="7" t="str">
        <f>TRIM(Table2[[#This Row],[City]])</f>
        <v>Luxor</v>
      </c>
      <c r="AA839" s="8">
        <f>LEN(Table2[[#This Row],[PROPER]])</f>
        <v>13</v>
      </c>
      <c r="AB839" s="5">
        <f t="shared" ca="1" si="39"/>
        <v>45776</v>
      </c>
      <c r="AC839" s="5">
        <f t="shared" si="40"/>
        <v>45384</v>
      </c>
      <c r="AD839" s="25">
        <f t="shared" ca="1" si="41"/>
        <v>45776.278505671296</v>
      </c>
      <c r="AE839" s="26">
        <f>EOMONTH(Table2[[#This Row],[Date]],1)</f>
        <v>45443</v>
      </c>
      <c r="AF839" s="11">
        <f>DATEDIF(Table2[[#This Row],[Date]],Table2[[#This Row],[EOMONTH]], "d")</f>
        <v>59</v>
      </c>
      <c r="AH839">
        <v>2</v>
      </c>
      <c r="AI839">
        <v>4</v>
      </c>
      <c r="AJ839">
        <v>2024</v>
      </c>
    </row>
    <row r="840" spans="1:36" ht="33.75" customHeight="1" x14ac:dyDescent="0.3">
      <c r="A840" s="17" t="s">
        <v>1728</v>
      </c>
      <c r="B840" s="26">
        <v>45377</v>
      </c>
      <c r="C840" s="5" t="s">
        <v>2</v>
      </c>
      <c r="D840" s="6" t="s">
        <v>1729</v>
      </c>
      <c r="E840" s="7">
        <v>38</v>
      </c>
      <c r="F840" s="7" t="s">
        <v>29</v>
      </c>
      <c r="G840" s="7" t="s">
        <v>106</v>
      </c>
      <c r="H840" s="7" t="s">
        <v>61</v>
      </c>
      <c r="I840" s="7" t="str">
        <f>VLOOKUP(Table2[[#This Row],[Product]],Table4[#All],2,0)</f>
        <v>Casual Wear</v>
      </c>
      <c r="J840" s="7">
        <v>5</v>
      </c>
      <c r="K840" s="7">
        <v>195</v>
      </c>
      <c r="L840" s="7">
        <v>0.2</v>
      </c>
      <c r="M840" s="7" t="s">
        <v>47</v>
      </c>
      <c r="N840" s="8" t="s">
        <v>48</v>
      </c>
      <c r="O840" s="4" t="str">
        <f>HLOOKUP(Table2[[#This Row],[Product]],lookUp!$A$20:$K$21,2,0)</f>
        <v>Casual Wear</v>
      </c>
      <c r="P840" s="8" t="str">
        <f>_xlfn.XLOOKUP(Table2[[#This Row],[Product]],Table4[Product],Table4[Category])</f>
        <v>Casual Wear</v>
      </c>
      <c r="Q840" s="6" t="s">
        <v>1729</v>
      </c>
      <c r="R840" s="32" t="str">
        <f>LEFT(Table2[[#This Row],[Full Name2]], 3)</f>
        <v>Eli</v>
      </c>
      <c r="S840" s="7" t="str">
        <f>RIGHT(Table2[[#This Row],[Full Name2]],3)</f>
        <v>ole</v>
      </c>
      <c r="T840" s="7" t="str">
        <f>MID(Table2[[#This Row],[Full Name2]],3,3)</f>
        <v>iza</v>
      </c>
      <c r="U840" s="7" t="str">
        <f>CONCATENATE(Table2[[#This Row],[Full Name2]]," - ",Table2[[#This Row],[Department]])</f>
        <v>Elizabeth Cole - Kids</v>
      </c>
      <c r="V840" s="7" t="str">
        <f>_xlfn.TEXTJOIN(",",TRUE,Table2[[#This Row],[LEFT]],Table2[[#This Row],[MID]],Table2[[#This Row],[RIGHT]])</f>
        <v>Eli,iza,ole</v>
      </c>
      <c r="W840" s="7" t="str">
        <f>UPPER(Table2[[#This Row],[MID]])</f>
        <v>IZA</v>
      </c>
      <c r="X840" s="7" t="str">
        <f>LOWER(Table2[[#This Row],[Full Name2]])</f>
        <v>elizabeth cole</v>
      </c>
      <c r="Y840" s="7" t="str">
        <f>PROPER(Table2[[#This Row],[LOWER]])</f>
        <v>Elizabeth Cole</v>
      </c>
      <c r="Z840" s="7" t="str">
        <f>TRIM(Table2[[#This Row],[City]])</f>
        <v>Giza</v>
      </c>
      <c r="AA840" s="8">
        <f>LEN(Table2[[#This Row],[PROPER]])</f>
        <v>14</v>
      </c>
      <c r="AB840" s="5">
        <f t="shared" ca="1" si="39"/>
        <v>45776</v>
      </c>
      <c r="AC840" s="5">
        <f t="shared" si="40"/>
        <v>45377</v>
      </c>
      <c r="AD840" s="25">
        <f t="shared" ca="1" si="41"/>
        <v>45776.278505671296</v>
      </c>
      <c r="AE840" s="26">
        <f>EOMONTH(Table2[[#This Row],[Date]],1)</f>
        <v>45412</v>
      </c>
      <c r="AF840" s="11">
        <f>DATEDIF(Table2[[#This Row],[Date]],Table2[[#This Row],[EOMONTH]], "d")</f>
        <v>35</v>
      </c>
      <c r="AH840">
        <v>26</v>
      </c>
      <c r="AI840">
        <v>3</v>
      </c>
      <c r="AJ840">
        <v>2024</v>
      </c>
    </row>
    <row r="841" spans="1:36" ht="33.75" customHeight="1" x14ac:dyDescent="0.3">
      <c r="A841" s="17" t="s">
        <v>1730</v>
      </c>
      <c r="B841" s="26">
        <v>45487</v>
      </c>
      <c r="C841" s="5" t="s">
        <v>1</v>
      </c>
      <c r="D841" s="6" t="s">
        <v>1731</v>
      </c>
      <c r="E841" s="7">
        <v>39</v>
      </c>
      <c r="F841" s="7" t="s">
        <v>43</v>
      </c>
      <c r="G841" s="7" t="s">
        <v>37</v>
      </c>
      <c r="H841" s="7" t="s">
        <v>100</v>
      </c>
      <c r="I841" s="7" t="str">
        <f>VLOOKUP(Table2[[#This Row],[Product]],Table4[#All],2,0)</f>
        <v>Formal Wear</v>
      </c>
      <c r="J841" s="7">
        <v>4</v>
      </c>
      <c r="K841" s="7">
        <v>1175</v>
      </c>
      <c r="L841" s="7">
        <v>0.05</v>
      </c>
      <c r="M841" s="7" t="s">
        <v>33</v>
      </c>
      <c r="N841" s="8" t="s">
        <v>34</v>
      </c>
      <c r="O841" s="4" t="str">
        <f>HLOOKUP(Table2[[#This Row],[Product]],lookUp!$A$20:$K$21,2,0)</f>
        <v>Formal Wear</v>
      </c>
      <c r="P841" s="8" t="str">
        <f>_xlfn.XLOOKUP(Table2[[#This Row],[Product]],Table4[Product],Table4[Category])</f>
        <v>Formal Wear</v>
      </c>
      <c r="Q841" s="6" t="s">
        <v>1731</v>
      </c>
      <c r="R841" s="32" t="str">
        <f>LEFT(Table2[[#This Row],[Full Name2]], 3)</f>
        <v>Sar</v>
      </c>
      <c r="S841" s="7" t="str">
        <f>RIGHT(Table2[[#This Row],[Full Name2]],3)</f>
        <v>ith</v>
      </c>
      <c r="T841" s="7" t="str">
        <f>MID(Table2[[#This Row],[Full Name2]],3,3)</f>
        <v>rah</v>
      </c>
      <c r="U841" s="7" t="str">
        <f>CONCATENATE(Table2[[#This Row],[Full Name2]]," - ",Table2[[#This Row],[Department]])</f>
        <v>Sarah Smith - Men</v>
      </c>
      <c r="V841" s="7" t="str">
        <f>_xlfn.TEXTJOIN(",",TRUE,Table2[[#This Row],[LEFT]],Table2[[#This Row],[MID]],Table2[[#This Row],[RIGHT]])</f>
        <v>Sar,rah,ith</v>
      </c>
      <c r="W841" s="7" t="str">
        <f>UPPER(Table2[[#This Row],[MID]])</f>
        <v>RAH</v>
      </c>
      <c r="X841" s="7" t="str">
        <f>LOWER(Table2[[#This Row],[Full Name2]])</f>
        <v>sarah smith</v>
      </c>
      <c r="Y841" s="7" t="str">
        <f>PROPER(Table2[[#This Row],[LOWER]])</f>
        <v>Sarah Smith</v>
      </c>
      <c r="Z841" s="7" t="str">
        <f>TRIM(Table2[[#This Row],[City]])</f>
        <v>Hurghada</v>
      </c>
      <c r="AA841" s="8">
        <f>LEN(Table2[[#This Row],[PROPER]])</f>
        <v>11</v>
      </c>
      <c r="AB841" s="5">
        <f t="shared" ca="1" si="39"/>
        <v>45776</v>
      </c>
      <c r="AC841" s="5">
        <f t="shared" si="40"/>
        <v>45487</v>
      </c>
      <c r="AD841" s="25">
        <f t="shared" ca="1" si="41"/>
        <v>45776.278505671296</v>
      </c>
      <c r="AE841" s="26">
        <f>EOMONTH(Table2[[#This Row],[Date]],1)</f>
        <v>45535</v>
      </c>
      <c r="AF841" s="11">
        <f>DATEDIF(Table2[[#This Row],[Date]],Table2[[#This Row],[EOMONTH]], "d")</f>
        <v>48</v>
      </c>
      <c r="AH841">
        <v>14</v>
      </c>
      <c r="AI841">
        <v>7</v>
      </c>
      <c r="AJ841">
        <v>2024</v>
      </c>
    </row>
    <row r="842" spans="1:36" ht="33.75" customHeight="1" x14ac:dyDescent="0.3">
      <c r="A842" s="17" t="s">
        <v>1732</v>
      </c>
      <c r="B842" s="26">
        <v>45623</v>
      </c>
      <c r="C842" s="5" t="s">
        <v>3</v>
      </c>
      <c r="D842" s="6" t="s">
        <v>1733</v>
      </c>
      <c r="E842" s="7">
        <v>24</v>
      </c>
      <c r="F842" s="7" t="s">
        <v>43</v>
      </c>
      <c r="G842" s="7" t="s">
        <v>81</v>
      </c>
      <c r="H842" s="7" t="s">
        <v>45</v>
      </c>
      <c r="I842" s="7" t="str">
        <f>VLOOKUP(Table2[[#This Row],[Product]],Table4[#All],2,0)</f>
        <v>Sportswear</v>
      </c>
      <c r="J842" s="7">
        <v>5</v>
      </c>
      <c r="K842" s="7">
        <v>841</v>
      </c>
      <c r="L842" s="7">
        <v>0.1</v>
      </c>
      <c r="M842" s="7" t="s">
        <v>57</v>
      </c>
      <c r="N842" s="8" t="s">
        <v>40</v>
      </c>
      <c r="O842" s="4" t="str">
        <f>HLOOKUP(Table2[[#This Row],[Product]],lookUp!$A$20:$K$21,2,0)</f>
        <v>Sportswear</v>
      </c>
      <c r="P842" s="8" t="str">
        <f>_xlfn.XLOOKUP(Table2[[#This Row],[Product]],Table4[Product],Table4[Category])</f>
        <v>Sportswear</v>
      </c>
      <c r="Q842" s="6" t="s">
        <v>1733</v>
      </c>
      <c r="R842" s="32" t="str">
        <f>LEFT(Table2[[#This Row],[Full Name2]], 3)</f>
        <v>Chr</v>
      </c>
      <c r="S842" s="7" t="str">
        <f>RIGHT(Table2[[#This Row],[Full Name2]],3)</f>
        <v>lor</v>
      </c>
      <c r="T842" s="7" t="str">
        <f>MID(Table2[[#This Row],[Full Name2]],3,3)</f>
        <v>ris</v>
      </c>
      <c r="U842" s="7" t="str">
        <f>CONCATENATE(Table2[[#This Row],[Full Name2]]," - ",Table2[[#This Row],[Department]])</f>
        <v>Christopher Taylor - Women</v>
      </c>
      <c r="V842" s="7" t="str">
        <f>_xlfn.TEXTJOIN(",",TRUE,Table2[[#This Row],[LEFT]],Table2[[#This Row],[MID]],Table2[[#This Row],[RIGHT]])</f>
        <v>Chr,ris,lor</v>
      </c>
      <c r="W842" s="7" t="str">
        <f>UPPER(Table2[[#This Row],[MID]])</f>
        <v>RIS</v>
      </c>
      <c r="X842" s="7" t="str">
        <f>LOWER(Table2[[#This Row],[Full Name2]])</f>
        <v>christopher taylor</v>
      </c>
      <c r="Y842" s="7" t="str">
        <f>PROPER(Table2[[#This Row],[LOWER]])</f>
        <v>Christopher Taylor</v>
      </c>
      <c r="Z842" s="7" t="str">
        <f>TRIM(Table2[[#This Row],[City]])</f>
        <v>Asyut</v>
      </c>
      <c r="AA842" s="8">
        <f>LEN(Table2[[#This Row],[PROPER]])</f>
        <v>18</v>
      </c>
      <c r="AB842" s="5">
        <f t="shared" ca="1" si="39"/>
        <v>45776</v>
      </c>
      <c r="AC842" s="5">
        <f t="shared" si="40"/>
        <v>45623</v>
      </c>
      <c r="AD842" s="25">
        <f t="shared" ca="1" si="41"/>
        <v>45776.278505671296</v>
      </c>
      <c r="AE842" s="26">
        <f>EOMONTH(Table2[[#This Row],[Date]],1)</f>
        <v>45657</v>
      </c>
      <c r="AF842" s="11">
        <f>DATEDIF(Table2[[#This Row],[Date]],Table2[[#This Row],[EOMONTH]], "d")</f>
        <v>34</v>
      </c>
      <c r="AH842">
        <v>27</v>
      </c>
      <c r="AI842">
        <v>11</v>
      </c>
      <c r="AJ842">
        <v>2024</v>
      </c>
    </row>
    <row r="843" spans="1:36" ht="33.75" customHeight="1" x14ac:dyDescent="0.3">
      <c r="A843" s="17" t="s">
        <v>1734</v>
      </c>
      <c r="B843" s="26">
        <v>45434</v>
      </c>
      <c r="C843" s="5" t="s">
        <v>3</v>
      </c>
      <c r="D843" s="6" t="s">
        <v>1735</v>
      </c>
      <c r="E843" s="7">
        <v>30</v>
      </c>
      <c r="F843" s="7" t="s">
        <v>43</v>
      </c>
      <c r="G843" s="7" t="s">
        <v>70</v>
      </c>
      <c r="H843" s="7" t="s">
        <v>100</v>
      </c>
      <c r="I843" s="7" t="str">
        <f>VLOOKUP(Table2[[#This Row],[Product]],Table4[#All],2,0)</f>
        <v>Formal Wear</v>
      </c>
      <c r="J843" s="7">
        <v>1</v>
      </c>
      <c r="K843" s="7">
        <v>540</v>
      </c>
      <c r="L843" s="7">
        <v>0</v>
      </c>
      <c r="M843" s="7" t="s">
        <v>57</v>
      </c>
      <c r="N843" s="8" t="s">
        <v>34</v>
      </c>
      <c r="O843" s="4" t="str">
        <f>HLOOKUP(Table2[[#This Row],[Product]],lookUp!$A$20:$K$21,2,0)</f>
        <v>Formal Wear</v>
      </c>
      <c r="P843" s="8" t="str">
        <f>_xlfn.XLOOKUP(Table2[[#This Row],[Product]],Table4[Product],Table4[Category])</f>
        <v>Formal Wear</v>
      </c>
      <c r="Q843" s="6" t="s">
        <v>1735</v>
      </c>
      <c r="R843" s="32" t="str">
        <f>LEFT(Table2[[#This Row],[Full Name2]], 3)</f>
        <v>Mar</v>
      </c>
      <c r="S843" s="7" t="str">
        <f>RIGHT(Table2[[#This Row],[Full Name2]],3)</f>
        <v>nez</v>
      </c>
      <c r="T843" s="7" t="str">
        <f>MID(Table2[[#This Row],[Full Name2]],3,3)</f>
        <v xml:space="preserve">ry </v>
      </c>
      <c r="U843" s="7" t="str">
        <f>CONCATENATE(Table2[[#This Row],[Full Name2]]," - ",Table2[[#This Row],[Department]])</f>
        <v>Mary Martinez - Men</v>
      </c>
      <c r="V843" s="7" t="str">
        <f>_xlfn.TEXTJOIN(",",TRUE,Table2[[#This Row],[LEFT]],Table2[[#This Row],[MID]],Table2[[#This Row],[RIGHT]])</f>
        <v>Mar,ry ,nez</v>
      </c>
      <c r="W843" s="7" t="str">
        <f>UPPER(Table2[[#This Row],[MID]])</f>
        <v xml:space="preserve">RY </v>
      </c>
      <c r="X843" s="7" t="str">
        <f>LOWER(Table2[[#This Row],[Full Name2]])</f>
        <v>mary martinez</v>
      </c>
      <c r="Y843" s="7" t="str">
        <f>PROPER(Table2[[#This Row],[LOWER]])</f>
        <v>Mary Martinez</v>
      </c>
      <c r="Z843" s="7" t="str">
        <f>TRIM(Table2[[#This Row],[City]])</f>
        <v>Luxor</v>
      </c>
      <c r="AA843" s="8">
        <f>LEN(Table2[[#This Row],[PROPER]])</f>
        <v>13</v>
      </c>
      <c r="AB843" s="5">
        <f t="shared" ca="1" si="39"/>
        <v>45776</v>
      </c>
      <c r="AC843" s="5">
        <f t="shared" si="40"/>
        <v>45434</v>
      </c>
      <c r="AD843" s="25">
        <f t="shared" ca="1" si="41"/>
        <v>45776.278505671296</v>
      </c>
      <c r="AE843" s="26">
        <f>EOMONTH(Table2[[#This Row],[Date]],1)</f>
        <v>45473</v>
      </c>
      <c r="AF843" s="11">
        <f>DATEDIF(Table2[[#This Row],[Date]],Table2[[#This Row],[EOMONTH]], "d")</f>
        <v>39</v>
      </c>
      <c r="AH843">
        <v>22</v>
      </c>
      <c r="AI843">
        <v>5</v>
      </c>
      <c r="AJ843">
        <v>2024</v>
      </c>
    </row>
    <row r="844" spans="1:36" ht="33.75" customHeight="1" x14ac:dyDescent="0.3">
      <c r="A844" s="17" t="s">
        <v>1736</v>
      </c>
      <c r="B844" s="26">
        <v>45501</v>
      </c>
      <c r="C844" s="5" t="s">
        <v>1</v>
      </c>
      <c r="D844" s="6" t="s">
        <v>1737</v>
      </c>
      <c r="E844" s="7">
        <v>42</v>
      </c>
      <c r="F844" s="7" t="s">
        <v>43</v>
      </c>
      <c r="G844" s="7" t="s">
        <v>60</v>
      </c>
      <c r="H844" s="7" t="s">
        <v>100</v>
      </c>
      <c r="I844" s="7" t="str">
        <f>VLOOKUP(Table2[[#This Row],[Product]],Table4[#All],2,0)</f>
        <v>Formal Wear</v>
      </c>
      <c r="J844" s="7">
        <v>1</v>
      </c>
      <c r="K844" s="7">
        <v>1152</v>
      </c>
      <c r="L844" s="7">
        <v>0.05</v>
      </c>
      <c r="M844" s="7" t="s">
        <v>57</v>
      </c>
      <c r="N844" s="8" t="s">
        <v>34</v>
      </c>
      <c r="O844" s="4" t="str">
        <f>HLOOKUP(Table2[[#This Row],[Product]],lookUp!$A$20:$K$21,2,0)</f>
        <v>Formal Wear</v>
      </c>
      <c r="P844" s="8" t="str">
        <f>_xlfn.XLOOKUP(Table2[[#This Row],[Product]],Table4[Product],Table4[Category])</f>
        <v>Formal Wear</v>
      </c>
      <c r="Q844" s="6" t="s">
        <v>1737</v>
      </c>
      <c r="R844" s="32" t="str">
        <f>LEFT(Table2[[#This Row],[Full Name2]], 3)</f>
        <v>Jes</v>
      </c>
      <c r="S844" s="7" t="str">
        <f>RIGHT(Table2[[#This Row],[Full Name2]],3)</f>
        <v>lis</v>
      </c>
      <c r="T844" s="7" t="str">
        <f>MID(Table2[[#This Row],[Full Name2]],3,3)</f>
        <v>sus</v>
      </c>
      <c r="U844" s="7" t="str">
        <f>CONCATENATE(Table2[[#This Row],[Full Name2]]," - ",Table2[[#This Row],[Department]])</f>
        <v>Jesus Ellis - Men</v>
      </c>
      <c r="V844" s="7" t="str">
        <f>_xlfn.TEXTJOIN(",",TRUE,Table2[[#This Row],[LEFT]],Table2[[#This Row],[MID]],Table2[[#This Row],[RIGHT]])</f>
        <v>Jes,sus,lis</v>
      </c>
      <c r="W844" s="7" t="str">
        <f>UPPER(Table2[[#This Row],[MID]])</f>
        <v>SUS</v>
      </c>
      <c r="X844" s="7" t="str">
        <f>LOWER(Table2[[#This Row],[Full Name2]])</f>
        <v>jesus ellis</v>
      </c>
      <c r="Y844" s="7" t="str">
        <f>PROPER(Table2[[#This Row],[LOWER]])</f>
        <v>Jesus Ellis</v>
      </c>
      <c r="Z844" s="7" t="str">
        <f>TRIM(Table2[[#This Row],[City]])</f>
        <v>Port Said</v>
      </c>
      <c r="AA844" s="8">
        <f>LEN(Table2[[#This Row],[PROPER]])</f>
        <v>11</v>
      </c>
      <c r="AB844" s="5">
        <f t="shared" ca="1" si="39"/>
        <v>45776</v>
      </c>
      <c r="AC844" s="5">
        <f t="shared" si="40"/>
        <v>45501</v>
      </c>
      <c r="AD844" s="25">
        <f t="shared" ca="1" si="41"/>
        <v>45776.278505671296</v>
      </c>
      <c r="AE844" s="26">
        <f>EOMONTH(Table2[[#This Row],[Date]],1)</f>
        <v>45535</v>
      </c>
      <c r="AF844" s="11">
        <f>DATEDIF(Table2[[#This Row],[Date]],Table2[[#This Row],[EOMONTH]], "d")</f>
        <v>34</v>
      </c>
      <c r="AH844">
        <v>28</v>
      </c>
      <c r="AI844">
        <v>7</v>
      </c>
      <c r="AJ844">
        <v>2024</v>
      </c>
    </row>
    <row r="845" spans="1:36" ht="33.75" customHeight="1" x14ac:dyDescent="0.3">
      <c r="A845" s="17" t="s">
        <v>1738</v>
      </c>
      <c r="B845" s="26">
        <v>45512</v>
      </c>
      <c r="C845" s="5" t="s">
        <v>6</v>
      </c>
      <c r="D845" s="6" t="s">
        <v>1739</v>
      </c>
      <c r="E845" s="7">
        <v>27</v>
      </c>
      <c r="F845" s="7" t="s">
        <v>29</v>
      </c>
      <c r="G845" s="7" t="s">
        <v>81</v>
      </c>
      <c r="H845" s="7" t="s">
        <v>100</v>
      </c>
      <c r="I845" s="7" t="str">
        <f>VLOOKUP(Table2[[#This Row],[Product]],Table4[#All],2,0)</f>
        <v>Formal Wear</v>
      </c>
      <c r="J845" s="7">
        <v>2</v>
      </c>
      <c r="K845" s="7">
        <v>273</v>
      </c>
      <c r="L845" s="7">
        <v>0.1</v>
      </c>
      <c r="M845" s="7" t="s">
        <v>57</v>
      </c>
      <c r="N845" s="8" t="s">
        <v>48</v>
      </c>
      <c r="O845" s="4" t="str">
        <f>HLOOKUP(Table2[[#This Row],[Product]],lookUp!$A$20:$K$21,2,0)</f>
        <v>Formal Wear</v>
      </c>
      <c r="P845" s="8" t="str">
        <f>_xlfn.XLOOKUP(Table2[[#This Row],[Product]],Table4[Product],Table4[Category])</f>
        <v>Formal Wear</v>
      </c>
      <c r="Q845" s="6" t="s">
        <v>1739</v>
      </c>
      <c r="R845" s="32" t="str">
        <f>LEFT(Table2[[#This Row],[Full Name2]], 3)</f>
        <v>Eli</v>
      </c>
      <c r="S845" s="7" t="str">
        <f>RIGHT(Table2[[#This Row],[Full Name2]],3)</f>
        <v>rra</v>
      </c>
      <c r="T845" s="7" t="str">
        <f>MID(Table2[[#This Row],[Full Name2]],3,3)</f>
        <v>iza</v>
      </c>
      <c r="U845" s="7" t="str">
        <f>CONCATENATE(Table2[[#This Row],[Full Name2]]," - ",Table2[[#This Row],[Department]])</f>
        <v>Elizabeth Ibarra - Kids</v>
      </c>
      <c r="V845" s="7" t="str">
        <f>_xlfn.TEXTJOIN(",",TRUE,Table2[[#This Row],[LEFT]],Table2[[#This Row],[MID]],Table2[[#This Row],[RIGHT]])</f>
        <v>Eli,iza,rra</v>
      </c>
      <c r="W845" s="7" t="str">
        <f>UPPER(Table2[[#This Row],[MID]])</f>
        <v>IZA</v>
      </c>
      <c r="X845" s="7" t="str">
        <f>LOWER(Table2[[#This Row],[Full Name2]])</f>
        <v>elizabeth ibarra</v>
      </c>
      <c r="Y845" s="7" t="str">
        <f>PROPER(Table2[[#This Row],[LOWER]])</f>
        <v>Elizabeth Ibarra</v>
      </c>
      <c r="Z845" s="7" t="str">
        <f>TRIM(Table2[[#This Row],[City]])</f>
        <v>Asyut</v>
      </c>
      <c r="AA845" s="8">
        <f>LEN(Table2[[#This Row],[PROPER]])</f>
        <v>16</v>
      </c>
      <c r="AB845" s="5">
        <f t="shared" ca="1" si="39"/>
        <v>45776</v>
      </c>
      <c r="AC845" s="5">
        <f t="shared" si="40"/>
        <v>45512</v>
      </c>
      <c r="AD845" s="25">
        <f t="shared" ca="1" si="41"/>
        <v>45776.278505671296</v>
      </c>
      <c r="AE845" s="26">
        <f>EOMONTH(Table2[[#This Row],[Date]],1)</f>
        <v>45565</v>
      </c>
      <c r="AF845" s="11">
        <f>DATEDIF(Table2[[#This Row],[Date]],Table2[[#This Row],[EOMONTH]], "d")</f>
        <v>53</v>
      </c>
      <c r="AH845">
        <v>8</v>
      </c>
      <c r="AI845">
        <v>8</v>
      </c>
      <c r="AJ845">
        <v>2024</v>
      </c>
    </row>
    <row r="846" spans="1:36" ht="33.75" customHeight="1" x14ac:dyDescent="0.3">
      <c r="A846" s="17" t="s">
        <v>1740</v>
      </c>
      <c r="B846" s="26">
        <v>45560</v>
      </c>
      <c r="C846" s="5" t="s">
        <v>3</v>
      </c>
      <c r="D846" s="6" t="s">
        <v>1741</v>
      </c>
      <c r="E846" s="7">
        <v>31</v>
      </c>
      <c r="F846" s="7" t="s">
        <v>43</v>
      </c>
      <c r="G846" s="7" t="s">
        <v>37</v>
      </c>
      <c r="H846" s="7" t="s">
        <v>55</v>
      </c>
      <c r="I846" s="7" t="str">
        <f>VLOOKUP(Table2[[#This Row],[Product]],Table4[#All],2,0)</f>
        <v>Summer Wear</v>
      </c>
      <c r="J846" s="7">
        <v>2</v>
      </c>
      <c r="K846" s="7">
        <v>720</v>
      </c>
      <c r="L846" s="7">
        <v>0.15</v>
      </c>
      <c r="M846" s="7" t="s">
        <v>33</v>
      </c>
      <c r="N846" s="8" t="s">
        <v>40</v>
      </c>
      <c r="O846" s="4" t="str">
        <f>HLOOKUP(Table2[[#This Row],[Product]],lookUp!$A$20:$K$21,2,0)</f>
        <v>Summer Wear</v>
      </c>
      <c r="P846" s="8" t="str">
        <f>_xlfn.XLOOKUP(Table2[[#This Row],[Product]],Table4[Product],Table4[Category])</f>
        <v>Summer Wear</v>
      </c>
      <c r="Q846" s="6" t="s">
        <v>1741</v>
      </c>
      <c r="R846" s="32" t="str">
        <f>LEFT(Table2[[#This Row],[Full Name2]], 3)</f>
        <v>Mar</v>
      </c>
      <c r="S846" s="7" t="str">
        <f>RIGHT(Table2[[#This Row],[Full Name2]],3)</f>
        <v>olt</v>
      </c>
      <c r="T846" s="7" t="str">
        <f>MID(Table2[[#This Row],[Full Name2]],3,3)</f>
        <v>rcu</v>
      </c>
      <c r="U846" s="7" t="str">
        <f>CONCATENATE(Table2[[#This Row],[Full Name2]]," - ",Table2[[#This Row],[Department]])</f>
        <v>Marcus Holt - Women</v>
      </c>
      <c r="V846" s="7" t="str">
        <f>_xlfn.TEXTJOIN(",",TRUE,Table2[[#This Row],[LEFT]],Table2[[#This Row],[MID]],Table2[[#This Row],[RIGHT]])</f>
        <v>Mar,rcu,olt</v>
      </c>
      <c r="W846" s="7" t="str">
        <f>UPPER(Table2[[#This Row],[MID]])</f>
        <v>RCU</v>
      </c>
      <c r="X846" s="7" t="str">
        <f>LOWER(Table2[[#This Row],[Full Name2]])</f>
        <v>marcus holt</v>
      </c>
      <c r="Y846" s="7" t="str">
        <f>PROPER(Table2[[#This Row],[LOWER]])</f>
        <v>Marcus Holt</v>
      </c>
      <c r="Z846" s="7" t="str">
        <f>TRIM(Table2[[#This Row],[City]])</f>
        <v>Hurghada</v>
      </c>
      <c r="AA846" s="8">
        <f>LEN(Table2[[#This Row],[PROPER]])</f>
        <v>11</v>
      </c>
      <c r="AB846" s="5">
        <f t="shared" ca="1" si="39"/>
        <v>45776</v>
      </c>
      <c r="AC846" s="5">
        <f t="shared" si="40"/>
        <v>45560</v>
      </c>
      <c r="AD846" s="25">
        <f t="shared" ca="1" si="41"/>
        <v>45776.278505671296</v>
      </c>
      <c r="AE846" s="26">
        <f>EOMONTH(Table2[[#This Row],[Date]],1)</f>
        <v>45596</v>
      </c>
      <c r="AF846" s="11">
        <f>DATEDIF(Table2[[#This Row],[Date]],Table2[[#This Row],[EOMONTH]], "d")</f>
        <v>36</v>
      </c>
      <c r="AH846">
        <v>25</v>
      </c>
      <c r="AI846">
        <v>9</v>
      </c>
      <c r="AJ846">
        <v>2024</v>
      </c>
    </row>
    <row r="847" spans="1:36" ht="33.75" customHeight="1" x14ac:dyDescent="0.3">
      <c r="A847" s="17" t="s">
        <v>1742</v>
      </c>
      <c r="B847" s="26">
        <v>45536</v>
      </c>
      <c r="C847" s="5" t="s">
        <v>1</v>
      </c>
      <c r="D847" s="6" t="s">
        <v>1743</v>
      </c>
      <c r="E847" s="7">
        <v>30</v>
      </c>
      <c r="F847" s="7" t="s">
        <v>29</v>
      </c>
      <c r="G847" s="7" t="s">
        <v>37</v>
      </c>
      <c r="H847" s="7" t="s">
        <v>38</v>
      </c>
      <c r="I847" s="7" t="str">
        <f>VLOOKUP(Table2[[#This Row],[Product]],Table4[#All],2,0)</f>
        <v>Casual Wear</v>
      </c>
      <c r="J847" s="7">
        <v>2</v>
      </c>
      <c r="K847" s="7">
        <v>498</v>
      </c>
      <c r="L847" s="7">
        <v>0.2</v>
      </c>
      <c r="M847" s="7" t="s">
        <v>47</v>
      </c>
      <c r="N847" s="8" t="s">
        <v>34</v>
      </c>
      <c r="O847" s="4" t="str">
        <f>HLOOKUP(Table2[[#This Row],[Product]],lookUp!$A$20:$K$21,2,0)</f>
        <v>Casual Wear</v>
      </c>
      <c r="P847" s="8" t="str">
        <f>_xlfn.XLOOKUP(Table2[[#This Row],[Product]],Table4[Product],Table4[Category])</f>
        <v>Casual Wear</v>
      </c>
      <c r="Q847" s="6" t="s">
        <v>1743</v>
      </c>
      <c r="R847" s="32" t="str">
        <f>LEFT(Table2[[#This Row],[Full Name2]], 3)</f>
        <v>Mat</v>
      </c>
      <c r="S847" s="7" t="str">
        <f>RIGHT(Table2[[#This Row],[Full Name2]],3)</f>
        <v>iaz</v>
      </c>
      <c r="T847" s="7" t="str">
        <f>MID(Table2[[#This Row],[Full Name2]],3,3)</f>
        <v>tth</v>
      </c>
      <c r="U847" s="7" t="str">
        <f>CONCATENATE(Table2[[#This Row],[Full Name2]]," - ",Table2[[#This Row],[Department]])</f>
        <v>Matthew Diaz - Men</v>
      </c>
      <c r="V847" s="7" t="str">
        <f>_xlfn.TEXTJOIN(",",TRUE,Table2[[#This Row],[LEFT]],Table2[[#This Row],[MID]],Table2[[#This Row],[RIGHT]])</f>
        <v>Mat,tth,iaz</v>
      </c>
      <c r="W847" s="7" t="str">
        <f>UPPER(Table2[[#This Row],[MID]])</f>
        <v>TTH</v>
      </c>
      <c r="X847" s="7" t="str">
        <f>LOWER(Table2[[#This Row],[Full Name2]])</f>
        <v>matthew diaz</v>
      </c>
      <c r="Y847" s="7" t="str">
        <f>PROPER(Table2[[#This Row],[LOWER]])</f>
        <v>Matthew Diaz</v>
      </c>
      <c r="Z847" s="7" t="str">
        <f>TRIM(Table2[[#This Row],[City]])</f>
        <v>Hurghada</v>
      </c>
      <c r="AA847" s="8">
        <f>LEN(Table2[[#This Row],[PROPER]])</f>
        <v>12</v>
      </c>
      <c r="AB847" s="5">
        <f t="shared" ca="1" si="39"/>
        <v>45776</v>
      </c>
      <c r="AC847" s="5">
        <f t="shared" si="40"/>
        <v>45536</v>
      </c>
      <c r="AD847" s="25">
        <f t="shared" ca="1" si="41"/>
        <v>45776.278505671296</v>
      </c>
      <c r="AE847" s="26">
        <f>EOMONTH(Table2[[#This Row],[Date]],1)</f>
        <v>45596</v>
      </c>
      <c r="AF847" s="11">
        <f>DATEDIF(Table2[[#This Row],[Date]],Table2[[#This Row],[EOMONTH]], "d")</f>
        <v>60</v>
      </c>
      <c r="AH847">
        <v>1</v>
      </c>
      <c r="AI847">
        <v>9</v>
      </c>
      <c r="AJ847">
        <v>2024</v>
      </c>
    </row>
    <row r="848" spans="1:36" ht="33.75" customHeight="1" x14ac:dyDescent="0.3">
      <c r="A848" s="17" t="s">
        <v>1744</v>
      </c>
      <c r="B848" s="26">
        <v>45701</v>
      </c>
      <c r="C848" s="5" t="s">
        <v>6</v>
      </c>
      <c r="D848" s="6" t="s">
        <v>1745</v>
      </c>
      <c r="E848" s="7">
        <v>29</v>
      </c>
      <c r="F848" s="7" t="s">
        <v>29</v>
      </c>
      <c r="G848" s="7" t="s">
        <v>106</v>
      </c>
      <c r="H848" s="7" t="s">
        <v>45</v>
      </c>
      <c r="I848" s="7" t="str">
        <f>VLOOKUP(Table2[[#This Row],[Product]],Table4[#All],2,0)</f>
        <v>Sportswear</v>
      </c>
      <c r="J848" s="7">
        <v>4</v>
      </c>
      <c r="K848" s="7">
        <v>990</v>
      </c>
      <c r="L848" s="7">
        <v>0.05</v>
      </c>
      <c r="M848" s="7" t="s">
        <v>33</v>
      </c>
      <c r="N848" s="8" t="s">
        <v>34</v>
      </c>
      <c r="O848" s="4" t="str">
        <f>HLOOKUP(Table2[[#This Row],[Product]],lookUp!$A$20:$K$21,2,0)</f>
        <v>Sportswear</v>
      </c>
      <c r="P848" s="8" t="str">
        <f>_xlfn.XLOOKUP(Table2[[#This Row],[Product]],Table4[Product],Table4[Category])</f>
        <v>Sportswear</v>
      </c>
      <c r="Q848" s="6" t="s">
        <v>1745</v>
      </c>
      <c r="R848" s="32" t="str">
        <f>LEFT(Table2[[#This Row],[Full Name2]], 3)</f>
        <v>Den</v>
      </c>
      <c r="S848" s="7" t="str">
        <f>RIGHT(Table2[[#This Row],[Full Name2]],3)</f>
        <v>rry</v>
      </c>
      <c r="T848" s="7" t="str">
        <f>MID(Table2[[#This Row],[Full Name2]],3,3)</f>
        <v>nis</v>
      </c>
      <c r="U848" s="7" t="str">
        <f>CONCATENATE(Table2[[#This Row],[Full Name2]]," - ",Table2[[#This Row],[Department]])</f>
        <v>Denise Perry - Men</v>
      </c>
      <c r="V848" s="7" t="str">
        <f>_xlfn.TEXTJOIN(",",TRUE,Table2[[#This Row],[LEFT]],Table2[[#This Row],[MID]],Table2[[#This Row],[RIGHT]])</f>
        <v>Den,nis,rry</v>
      </c>
      <c r="W848" s="7" t="str">
        <f>UPPER(Table2[[#This Row],[MID]])</f>
        <v>NIS</v>
      </c>
      <c r="X848" s="7" t="str">
        <f>LOWER(Table2[[#This Row],[Full Name2]])</f>
        <v>denise perry</v>
      </c>
      <c r="Y848" s="7" t="str">
        <f>PROPER(Table2[[#This Row],[LOWER]])</f>
        <v>Denise Perry</v>
      </c>
      <c r="Z848" s="7" t="str">
        <f>TRIM(Table2[[#This Row],[City]])</f>
        <v>Giza</v>
      </c>
      <c r="AA848" s="8">
        <f>LEN(Table2[[#This Row],[PROPER]])</f>
        <v>12</v>
      </c>
      <c r="AB848" s="5">
        <f t="shared" ca="1" si="39"/>
        <v>45776</v>
      </c>
      <c r="AC848" s="5">
        <f t="shared" si="40"/>
        <v>45701</v>
      </c>
      <c r="AD848" s="25">
        <f t="shared" ca="1" si="41"/>
        <v>45776.278505671296</v>
      </c>
      <c r="AE848" s="26">
        <f>EOMONTH(Table2[[#This Row],[Date]],1)</f>
        <v>45747</v>
      </c>
      <c r="AF848" s="11">
        <f>DATEDIF(Table2[[#This Row],[Date]],Table2[[#This Row],[EOMONTH]], "d")</f>
        <v>46</v>
      </c>
      <c r="AH848">
        <v>13</v>
      </c>
      <c r="AI848">
        <v>2</v>
      </c>
      <c r="AJ848">
        <v>2025</v>
      </c>
    </row>
    <row r="849" spans="1:36" ht="33.75" customHeight="1" x14ac:dyDescent="0.3">
      <c r="A849" s="17" t="s">
        <v>1746</v>
      </c>
      <c r="B849" s="26">
        <v>45660</v>
      </c>
      <c r="C849" s="5" t="s">
        <v>0</v>
      </c>
      <c r="D849" s="6" t="s">
        <v>1747</v>
      </c>
      <c r="E849" s="7">
        <v>49</v>
      </c>
      <c r="F849" s="7" t="s">
        <v>29</v>
      </c>
      <c r="G849" s="7" t="s">
        <v>81</v>
      </c>
      <c r="H849" s="7" t="s">
        <v>74</v>
      </c>
      <c r="I849" s="7" t="str">
        <f>VLOOKUP(Table2[[#This Row],[Product]],Table4[#All],2,0)</f>
        <v>Formal Wear</v>
      </c>
      <c r="J849" s="7">
        <v>2</v>
      </c>
      <c r="K849" s="7">
        <v>284</v>
      </c>
      <c r="L849" s="7">
        <v>0.1</v>
      </c>
      <c r="M849" s="7" t="s">
        <v>47</v>
      </c>
      <c r="N849" s="8" t="s">
        <v>40</v>
      </c>
      <c r="O849" s="4" t="str">
        <f>HLOOKUP(Table2[[#This Row],[Product]],lookUp!$A$20:$K$21,2,0)</f>
        <v>Formal Wear</v>
      </c>
      <c r="P849" s="8" t="str">
        <f>_xlfn.XLOOKUP(Table2[[#This Row],[Product]],Table4[Product],Table4[Category])</f>
        <v>Formal Wear</v>
      </c>
      <c r="Q849" s="6" t="s">
        <v>1747</v>
      </c>
      <c r="R849" s="32" t="str">
        <f>LEFT(Table2[[#This Row],[Full Name2]], 3)</f>
        <v>Lin</v>
      </c>
      <c r="S849" s="7" t="str">
        <f>RIGHT(Table2[[#This Row],[Full Name2]],3)</f>
        <v>arr</v>
      </c>
      <c r="T849" s="7" t="str">
        <f>MID(Table2[[#This Row],[Full Name2]],3,3)</f>
        <v>nda</v>
      </c>
      <c r="U849" s="7" t="str">
        <f>CONCATENATE(Table2[[#This Row],[Full Name2]]," - ",Table2[[#This Row],[Department]])</f>
        <v>Linda Carr - Women</v>
      </c>
      <c r="V849" s="7" t="str">
        <f>_xlfn.TEXTJOIN(",",TRUE,Table2[[#This Row],[LEFT]],Table2[[#This Row],[MID]],Table2[[#This Row],[RIGHT]])</f>
        <v>Lin,nda,arr</v>
      </c>
      <c r="W849" s="7" t="str">
        <f>UPPER(Table2[[#This Row],[MID]])</f>
        <v>NDA</v>
      </c>
      <c r="X849" s="7" t="str">
        <f>LOWER(Table2[[#This Row],[Full Name2]])</f>
        <v>linda carr</v>
      </c>
      <c r="Y849" s="7" t="str">
        <f>PROPER(Table2[[#This Row],[LOWER]])</f>
        <v>Linda Carr</v>
      </c>
      <c r="Z849" s="7" t="str">
        <f>TRIM(Table2[[#This Row],[City]])</f>
        <v>Asyut</v>
      </c>
      <c r="AA849" s="8">
        <f>LEN(Table2[[#This Row],[PROPER]])</f>
        <v>10</v>
      </c>
      <c r="AB849" s="5">
        <f t="shared" ca="1" si="39"/>
        <v>45776</v>
      </c>
      <c r="AC849" s="5">
        <f t="shared" si="40"/>
        <v>45660</v>
      </c>
      <c r="AD849" s="25">
        <f t="shared" ca="1" si="41"/>
        <v>45776.278505671296</v>
      </c>
      <c r="AE849" s="26">
        <f>EOMONTH(Table2[[#This Row],[Date]],1)</f>
        <v>45716</v>
      </c>
      <c r="AF849" s="11">
        <f>DATEDIF(Table2[[#This Row],[Date]],Table2[[#This Row],[EOMONTH]], "d")</f>
        <v>56</v>
      </c>
      <c r="AH849">
        <v>3</v>
      </c>
      <c r="AI849">
        <v>1</v>
      </c>
      <c r="AJ849">
        <v>2025</v>
      </c>
    </row>
    <row r="850" spans="1:36" ht="33.75" customHeight="1" x14ac:dyDescent="0.3">
      <c r="A850" s="17" t="s">
        <v>1748</v>
      </c>
      <c r="B850" s="26">
        <v>45665</v>
      </c>
      <c r="C850" s="5" t="s">
        <v>3</v>
      </c>
      <c r="D850" s="6" t="s">
        <v>1749</v>
      </c>
      <c r="E850" s="7">
        <v>24</v>
      </c>
      <c r="F850" s="7" t="s">
        <v>43</v>
      </c>
      <c r="G850" s="7" t="s">
        <v>106</v>
      </c>
      <c r="H850" s="7" t="s">
        <v>65</v>
      </c>
      <c r="I850" s="7" t="str">
        <f>VLOOKUP(Table2[[#This Row],[Product]],Table4[#All],2,0)</f>
        <v>Sportswear</v>
      </c>
      <c r="J850" s="7">
        <v>3</v>
      </c>
      <c r="K850" s="7">
        <v>1195</v>
      </c>
      <c r="L850" s="7">
        <v>0.2</v>
      </c>
      <c r="M850" s="7" t="s">
        <v>33</v>
      </c>
      <c r="N850" s="8" t="s">
        <v>48</v>
      </c>
      <c r="O850" s="4" t="str">
        <f>HLOOKUP(Table2[[#This Row],[Product]],lookUp!$A$20:$K$21,2,0)</f>
        <v>Sportswear</v>
      </c>
      <c r="P850" s="8" t="str">
        <f>_xlfn.XLOOKUP(Table2[[#This Row],[Product]],Table4[Product],Table4[Category])</f>
        <v>Sportswear</v>
      </c>
      <c r="Q850" s="6" t="s">
        <v>1749</v>
      </c>
      <c r="R850" s="32" t="str">
        <f>LEFT(Table2[[#This Row],[Full Name2]], 3)</f>
        <v>Rho</v>
      </c>
      <c r="S850" s="7" t="str">
        <f>RIGHT(Table2[[#This Row],[Full Name2]],3)</f>
        <v>oss</v>
      </c>
      <c r="T850" s="7" t="str">
        <f>MID(Table2[[#This Row],[Full Name2]],3,3)</f>
        <v>ond</v>
      </c>
      <c r="U850" s="7" t="str">
        <f>CONCATENATE(Table2[[#This Row],[Full Name2]]," - ",Table2[[#This Row],[Department]])</f>
        <v>Rhonda Cross - Kids</v>
      </c>
      <c r="V850" s="7" t="str">
        <f>_xlfn.TEXTJOIN(",",TRUE,Table2[[#This Row],[LEFT]],Table2[[#This Row],[MID]],Table2[[#This Row],[RIGHT]])</f>
        <v>Rho,ond,oss</v>
      </c>
      <c r="W850" s="7" t="str">
        <f>UPPER(Table2[[#This Row],[MID]])</f>
        <v>OND</v>
      </c>
      <c r="X850" s="7" t="str">
        <f>LOWER(Table2[[#This Row],[Full Name2]])</f>
        <v>rhonda cross</v>
      </c>
      <c r="Y850" s="7" t="str">
        <f>PROPER(Table2[[#This Row],[LOWER]])</f>
        <v>Rhonda Cross</v>
      </c>
      <c r="Z850" s="7" t="str">
        <f>TRIM(Table2[[#This Row],[City]])</f>
        <v>Giza</v>
      </c>
      <c r="AA850" s="8">
        <f>LEN(Table2[[#This Row],[PROPER]])</f>
        <v>12</v>
      </c>
      <c r="AB850" s="5">
        <f t="shared" ca="1" si="39"/>
        <v>45776</v>
      </c>
      <c r="AC850" s="5">
        <f t="shared" si="40"/>
        <v>45665</v>
      </c>
      <c r="AD850" s="25">
        <f t="shared" ca="1" si="41"/>
        <v>45776.278505671296</v>
      </c>
      <c r="AE850" s="26">
        <f>EOMONTH(Table2[[#This Row],[Date]],1)</f>
        <v>45716</v>
      </c>
      <c r="AF850" s="11">
        <f>DATEDIF(Table2[[#This Row],[Date]],Table2[[#This Row],[EOMONTH]], "d")</f>
        <v>51</v>
      </c>
      <c r="AH850">
        <v>8</v>
      </c>
      <c r="AI850">
        <v>1</v>
      </c>
      <c r="AJ850">
        <v>2025</v>
      </c>
    </row>
    <row r="851" spans="1:36" ht="33.75" customHeight="1" x14ac:dyDescent="0.3">
      <c r="A851" s="17" t="s">
        <v>1750</v>
      </c>
      <c r="B851" s="26">
        <v>45461</v>
      </c>
      <c r="C851" s="5" t="s">
        <v>2</v>
      </c>
      <c r="D851" s="6" t="s">
        <v>1751</v>
      </c>
      <c r="E851" s="7">
        <v>21</v>
      </c>
      <c r="F851" s="7" t="s">
        <v>43</v>
      </c>
      <c r="G851" s="7" t="s">
        <v>73</v>
      </c>
      <c r="H851" s="7" t="s">
        <v>31</v>
      </c>
      <c r="I851" s="7" t="str">
        <f>VLOOKUP(Table2[[#This Row],[Product]],Table4[#All],2,0)</f>
        <v>Winter Wear</v>
      </c>
      <c r="J851" s="7">
        <v>4</v>
      </c>
      <c r="K851" s="7">
        <v>522</v>
      </c>
      <c r="L851" s="7">
        <v>0.2</v>
      </c>
      <c r="M851" s="7" t="s">
        <v>33</v>
      </c>
      <c r="N851" s="8" t="s">
        <v>40</v>
      </c>
      <c r="O851" s="4" t="str">
        <f>HLOOKUP(Table2[[#This Row],[Product]],lookUp!$A$20:$K$21,2,0)</f>
        <v>Winter Wear</v>
      </c>
      <c r="P851" s="8" t="str">
        <f>_xlfn.XLOOKUP(Table2[[#This Row],[Product]],Table4[Product],Table4[Category])</f>
        <v>Winter Wear</v>
      </c>
      <c r="Q851" s="6" t="s">
        <v>1751</v>
      </c>
      <c r="R851" s="32" t="str">
        <f>LEFT(Table2[[#This Row],[Full Name2]], 3)</f>
        <v>Che</v>
      </c>
      <c r="S851" s="7" t="str">
        <f>RIGHT(Table2[[#This Row],[Full Name2]],3)</f>
        <v>son</v>
      </c>
      <c r="T851" s="7" t="str">
        <f>MID(Table2[[#This Row],[Full Name2]],3,3)</f>
        <v>ery</v>
      </c>
      <c r="U851" s="7" t="str">
        <f>CONCATENATE(Table2[[#This Row],[Full Name2]]," - ",Table2[[#This Row],[Department]])</f>
        <v>Cheryl Anderson - Women</v>
      </c>
      <c r="V851" s="7" t="str">
        <f>_xlfn.TEXTJOIN(",",TRUE,Table2[[#This Row],[LEFT]],Table2[[#This Row],[MID]],Table2[[#This Row],[RIGHT]])</f>
        <v>Che,ery,son</v>
      </c>
      <c r="W851" s="7" t="str">
        <f>UPPER(Table2[[#This Row],[MID]])</f>
        <v>ERY</v>
      </c>
      <c r="X851" s="7" t="str">
        <f>LOWER(Table2[[#This Row],[Full Name2]])</f>
        <v>cheryl anderson</v>
      </c>
      <c r="Y851" s="7" t="str">
        <f>PROPER(Table2[[#This Row],[LOWER]])</f>
        <v>Cheryl Anderson</v>
      </c>
      <c r="Z851" s="7" t="str">
        <f>TRIM(Table2[[#This Row],[City]])</f>
        <v>Tanta</v>
      </c>
      <c r="AA851" s="8">
        <f>LEN(Table2[[#This Row],[PROPER]])</f>
        <v>15</v>
      </c>
      <c r="AB851" s="5">
        <f t="shared" ca="1" si="39"/>
        <v>45776</v>
      </c>
      <c r="AC851" s="5">
        <f t="shared" si="40"/>
        <v>45461</v>
      </c>
      <c r="AD851" s="25">
        <f t="shared" ca="1" si="41"/>
        <v>45776.278505671296</v>
      </c>
      <c r="AE851" s="26">
        <f>EOMONTH(Table2[[#This Row],[Date]],1)</f>
        <v>45504</v>
      </c>
      <c r="AF851" s="11">
        <f>DATEDIF(Table2[[#This Row],[Date]],Table2[[#This Row],[EOMONTH]], "d")</f>
        <v>43</v>
      </c>
      <c r="AH851">
        <v>18</v>
      </c>
      <c r="AI851">
        <v>6</v>
      </c>
      <c r="AJ851">
        <v>2024</v>
      </c>
    </row>
    <row r="852" spans="1:36" ht="33.75" customHeight="1" x14ac:dyDescent="0.3">
      <c r="A852" s="17" t="s">
        <v>1752</v>
      </c>
      <c r="B852" s="26">
        <v>45447</v>
      </c>
      <c r="C852" s="5" t="s">
        <v>2</v>
      </c>
      <c r="D852" s="6" t="s">
        <v>1753</v>
      </c>
      <c r="E852" s="7">
        <v>19</v>
      </c>
      <c r="F852" s="7" t="s">
        <v>29</v>
      </c>
      <c r="G852" s="7" t="s">
        <v>70</v>
      </c>
      <c r="H852" s="7" t="s">
        <v>31</v>
      </c>
      <c r="I852" s="7" t="str">
        <f>VLOOKUP(Table2[[#This Row],[Product]],Table4[#All],2,0)</f>
        <v>Winter Wear</v>
      </c>
      <c r="J852" s="7">
        <v>4</v>
      </c>
      <c r="K852" s="7">
        <v>1162</v>
      </c>
      <c r="L852" s="7">
        <v>0.15</v>
      </c>
      <c r="M852" s="7" t="s">
        <v>47</v>
      </c>
      <c r="N852" s="8" t="s">
        <v>34</v>
      </c>
      <c r="O852" s="4" t="str">
        <f>HLOOKUP(Table2[[#This Row],[Product]],lookUp!$A$20:$K$21,2,0)</f>
        <v>Winter Wear</v>
      </c>
      <c r="P852" s="8" t="str">
        <f>_xlfn.XLOOKUP(Table2[[#This Row],[Product]],Table4[Product],Table4[Category])</f>
        <v>Winter Wear</v>
      </c>
      <c r="Q852" s="6" t="s">
        <v>1753</v>
      </c>
      <c r="R852" s="32" t="str">
        <f>LEFT(Table2[[#This Row],[Full Name2]], 3)</f>
        <v>Jus</v>
      </c>
      <c r="S852" s="7" t="str">
        <f>RIGHT(Table2[[#This Row],[Full Name2]],3)</f>
        <v>nce</v>
      </c>
      <c r="T852" s="7" t="str">
        <f>MID(Table2[[#This Row],[Full Name2]],3,3)</f>
        <v>sti</v>
      </c>
      <c r="U852" s="7" t="str">
        <f>CONCATENATE(Table2[[#This Row],[Full Name2]]," - ",Table2[[#This Row],[Department]])</f>
        <v>Justin Spence - Men</v>
      </c>
      <c r="V852" s="7" t="str">
        <f>_xlfn.TEXTJOIN(",",TRUE,Table2[[#This Row],[LEFT]],Table2[[#This Row],[MID]],Table2[[#This Row],[RIGHT]])</f>
        <v>Jus,sti,nce</v>
      </c>
      <c r="W852" s="7" t="str">
        <f>UPPER(Table2[[#This Row],[MID]])</f>
        <v>STI</v>
      </c>
      <c r="X852" s="7" t="str">
        <f>LOWER(Table2[[#This Row],[Full Name2]])</f>
        <v>justin spence</v>
      </c>
      <c r="Y852" s="7" t="str">
        <f>PROPER(Table2[[#This Row],[LOWER]])</f>
        <v>Justin Spence</v>
      </c>
      <c r="Z852" s="7" t="str">
        <f>TRIM(Table2[[#This Row],[City]])</f>
        <v>Luxor</v>
      </c>
      <c r="AA852" s="8">
        <f>LEN(Table2[[#This Row],[PROPER]])</f>
        <v>13</v>
      </c>
      <c r="AB852" s="5">
        <f t="shared" ca="1" si="39"/>
        <v>45776</v>
      </c>
      <c r="AC852" s="5">
        <f t="shared" si="40"/>
        <v>45447</v>
      </c>
      <c r="AD852" s="25">
        <f t="shared" ca="1" si="41"/>
        <v>45776.278505671296</v>
      </c>
      <c r="AE852" s="26">
        <f>EOMONTH(Table2[[#This Row],[Date]],1)</f>
        <v>45504</v>
      </c>
      <c r="AF852" s="11">
        <f>DATEDIF(Table2[[#This Row],[Date]],Table2[[#This Row],[EOMONTH]], "d")</f>
        <v>57</v>
      </c>
      <c r="AH852">
        <v>4</v>
      </c>
      <c r="AI852">
        <v>6</v>
      </c>
      <c r="AJ852">
        <v>2024</v>
      </c>
    </row>
    <row r="853" spans="1:36" ht="33.75" customHeight="1" x14ac:dyDescent="0.3">
      <c r="A853" s="17" t="s">
        <v>1754</v>
      </c>
      <c r="B853" s="26">
        <v>45709</v>
      </c>
      <c r="C853" s="5" t="s">
        <v>0</v>
      </c>
      <c r="D853" s="6" t="s">
        <v>1755</v>
      </c>
      <c r="E853" s="7">
        <v>37</v>
      </c>
      <c r="F853" s="7" t="s">
        <v>43</v>
      </c>
      <c r="G853" s="7" t="s">
        <v>37</v>
      </c>
      <c r="H853" s="7" t="s">
        <v>31</v>
      </c>
      <c r="I853" s="7" t="str">
        <f>VLOOKUP(Table2[[#This Row],[Product]],Table4[#All],2,0)</f>
        <v>Winter Wear</v>
      </c>
      <c r="J853" s="7">
        <v>3</v>
      </c>
      <c r="K853" s="7">
        <v>551</v>
      </c>
      <c r="L853" s="7">
        <v>0.15</v>
      </c>
      <c r="M853" s="7" t="s">
        <v>57</v>
      </c>
      <c r="N853" s="8" t="s">
        <v>48</v>
      </c>
      <c r="O853" s="4" t="str">
        <f>HLOOKUP(Table2[[#This Row],[Product]],lookUp!$A$20:$K$21,2,0)</f>
        <v>Winter Wear</v>
      </c>
      <c r="P853" s="8" t="str">
        <f>_xlfn.XLOOKUP(Table2[[#This Row],[Product]],Table4[Product],Table4[Category])</f>
        <v>Winter Wear</v>
      </c>
      <c r="Q853" s="6" t="s">
        <v>1755</v>
      </c>
      <c r="R853" s="32" t="str">
        <f>LEFT(Table2[[#This Row],[Full Name2]], 3)</f>
        <v>San</v>
      </c>
      <c r="S853" s="7" t="str">
        <f>RIGHT(Table2[[#This Row],[Full Name2]],3)</f>
        <v>ker</v>
      </c>
      <c r="T853" s="7" t="str">
        <f>MID(Table2[[#This Row],[Full Name2]],3,3)</f>
        <v>ndr</v>
      </c>
      <c r="U853" s="7" t="str">
        <f>CONCATENATE(Table2[[#This Row],[Full Name2]]," - ",Table2[[#This Row],[Department]])</f>
        <v>Sandra Walker - Kids</v>
      </c>
      <c r="V853" s="7" t="str">
        <f>_xlfn.TEXTJOIN(",",TRUE,Table2[[#This Row],[LEFT]],Table2[[#This Row],[MID]],Table2[[#This Row],[RIGHT]])</f>
        <v>San,ndr,ker</v>
      </c>
      <c r="W853" s="7" t="str">
        <f>UPPER(Table2[[#This Row],[MID]])</f>
        <v>NDR</v>
      </c>
      <c r="X853" s="7" t="str">
        <f>LOWER(Table2[[#This Row],[Full Name2]])</f>
        <v>sandra walker</v>
      </c>
      <c r="Y853" s="7" t="str">
        <f>PROPER(Table2[[#This Row],[LOWER]])</f>
        <v>Sandra Walker</v>
      </c>
      <c r="Z853" s="7" t="str">
        <f>TRIM(Table2[[#This Row],[City]])</f>
        <v>Hurghada</v>
      </c>
      <c r="AA853" s="8">
        <f>LEN(Table2[[#This Row],[PROPER]])</f>
        <v>13</v>
      </c>
      <c r="AB853" s="5">
        <f t="shared" ca="1" si="39"/>
        <v>45776</v>
      </c>
      <c r="AC853" s="5">
        <f t="shared" si="40"/>
        <v>45709</v>
      </c>
      <c r="AD853" s="25">
        <f t="shared" ca="1" si="41"/>
        <v>45776.278505671296</v>
      </c>
      <c r="AE853" s="26">
        <f>EOMONTH(Table2[[#This Row],[Date]],1)</f>
        <v>45747</v>
      </c>
      <c r="AF853" s="11">
        <f>DATEDIF(Table2[[#This Row],[Date]],Table2[[#This Row],[EOMONTH]], "d")</f>
        <v>38</v>
      </c>
      <c r="AH853">
        <v>21</v>
      </c>
      <c r="AI853">
        <v>2</v>
      </c>
      <c r="AJ853">
        <v>2025</v>
      </c>
    </row>
    <row r="854" spans="1:36" ht="33.75" customHeight="1" x14ac:dyDescent="0.3">
      <c r="A854" s="17" t="s">
        <v>1756</v>
      </c>
      <c r="B854" s="26">
        <v>45498</v>
      </c>
      <c r="C854" s="5" t="s">
        <v>6</v>
      </c>
      <c r="D854" s="6" t="s">
        <v>1757</v>
      </c>
      <c r="E854" s="7">
        <v>32</v>
      </c>
      <c r="F854" s="7" t="s">
        <v>29</v>
      </c>
      <c r="G854" s="7" t="s">
        <v>106</v>
      </c>
      <c r="H854" s="7" t="s">
        <v>38</v>
      </c>
      <c r="I854" s="7" t="str">
        <f>VLOOKUP(Table2[[#This Row],[Product]],Table4[#All],2,0)</f>
        <v>Casual Wear</v>
      </c>
      <c r="J854" s="7">
        <v>2</v>
      </c>
      <c r="K854" s="7">
        <v>914</v>
      </c>
      <c r="L854" s="7">
        <v>0.05</v>
      </c>
      <c r="M854" s="7" t="s">
        <v>47</v>
      </c>
      <c r="N854" s="8" t="s">
        <v>48</v>
      </c>
      <c r="O854" s="4" t="str">
        <f>HLOOKUP(Table2[[#This Row],[Product]],lookUp!$A$20:$K$21,2,0)</f>
        <v>Casual Wear</v>
      </c>
      <c r="P854" s="8" t="str">
        <f>_xlfn.XLOOKUP(Table2[[#This Row],[Product]],Table4[Product],Table4[Category])</f>
        <v>Casual Wear</v>
      </c>
      <c r="Q854" s="6" t="s">
        <v>1757</v>
      </c>
      <c r="R854" s="32" t="str">
        <f>LEFT(Table2[[#This Row],[Full Name2]], 3)</f>
        <v>Oli</v>
      </c>
      <c r="S854" s="7" t="str">
        <f>RIGHT(Table2[[#This Row],[Full Name2]],3)</f>
        <v>ler</v>
      </c>
      <c r="T854" s="7" t="str">
        <f>MID(Table2[[#This Row],[Full Name2]],3,3)</f>
        <v>ivi</v>
      </c>
      <c r="U854" s="7" t="str">
        <f>CONCATENATE(Table2[[#This Row],[Full Name2]]," - ",Table2[[#This Row],[Department]])</f>
        <v>Olivia Miller - Kids</v>
      </c>
      <c r="V854" s="7" t="str">
        <f>_xlfn.TEXTJOIN(",",TRUE,Table2[[#This Row],[LEFT]],Table2[[#This Row],[MID]],Table2[[#This Row],[RIGHT]])</f>
        <v>Oli,ivi,ler</v>
      </c>
      <c r="W854" s="7" t="str">
        <f>UPPER(Table2[[#This Row],[MID]])</f>
        <v>IVI</v>
      </c>
      <c r="X854" s="7" t="str">
        <f>LOWER(Table2[[#This Row],[Full Name2]])</f>
        <v>olivia miller</v>
      </c>
      <c r="Y854" s="7" t="str">
        <f>PROPER(Table2[[#This Row],[LOWER]])</f>
        <v>Olivia Miller</v>
      </c>
      <c r="Z854" s="7" t="str">
        <f>TRIM(Table2[[#This Row],[City]])</f>
        <v>Giza</v>
      </c>
      <c r="AA854" s="8">
        <f>LEN(Table2[[#This Row],[PROPER]])</f>
        <v>13</v>
      </c>
      <c r="AB854" s="5">
        <f t="shared" ca="1" si="39"/>
        <v>45776</v>
      </c>
      <c r="AC854" s="5">
        <f t="shared" si="40"/>
        <v>45498</v>
      </c>
      <c r="AD854" s="25">
        <f t="shared" ca="1" si="41"/>
        <v>45776.278505671296</v>
      </c>
      <c r="AE854" s="26">
        <f>EOMONTH(Table2[[#This Row],[Date]],1)</f>
        <v>45535</v>
      </c>
      <c r="AF854" s="11">
        <f>DATEDIF(Table2[[#This Row],[Date]],Table2[[#This Row],[EOMONTH]], "d")</f>
        <v>37</v>
      </c>
      <c r="AH854">
        <v>25</v>
      </c>
      <c r="AI854">
        <v>7</v>
      </c>
      <c r="AJ854">
        <v>2024</v>
      </c>
    </row>
    <row r="855" spans="1:36" ht="33.75" customHeight="1" x14ac:dyDescent="0.3">
      <c r="A855" s="17" t="s">
        <v>1758</v>
      </c>
      <c r="B855" s="26">
        <v>45359</v>
      </c>
      <c r="C855" s="5" t="s">
        <v>0</v>
      </c>
      <c r="D855" s="6" t="s">
        <v>1759</v>
      </c>
      <c r="E855" s="7">
        <v>21</v>
      </c>
      <c r="F855" s="7" t="s">
        <v>43</v>
      </c>
      <c r="G855" s="7" t="s">
        <v>60</v>
      </c>
      <c r="H855" s="7" t="s">
        <v>100</v>
      </c>
      <c r="I855" s="7" t="str">
        <f>VLOOKUP(Table2[[#This Row],[Product]],Table4[#All],2,0)</f>
        <v>Formal Wear</v>
      </c>
      <c r="J855" s="7">
        <v>1</v>
      </c>
      <c r="K855" s="7">
        <v>634</v>
      </c>
      <c r="L855" s="7">
        <v>0.05</v>
      </c>
      <c r="M855" s="7" t="s">
        <v>47</v>
      </c>
      <c r="N855" s="8" t="s">
        <v>34</v>
      </c>
      <c r="O855" s="4" t="str">
        <f>HLOOKUP(Table2[[#This Row],[Product]],lookUp!$A$20:$K$21,2,0)</f>
        <v>Formal Wear</v>
      </c>
      <c r="P855" s="8" t="str">
        <f>_xlfn.XLOOKUP(Table2[[#This Row],[Product]],Table4[Product],Table4[Category])</f>
        <v>Formal Wear</v>
      </c>
      <c r="Q855" s="6" t="s">
        <v>1759</v>
      </c>
      <c r="R855" s="32" t="str">
        <f>LEFT(Table2[[#This Row],[Full Name2]], 3)</f>
        <v>Ric</v>
      </c>
      <c r="S855" s="7" t="str">
        <f>RIGHT(Table2[[#This Row],[Full Name2]],3)</f>
        <v>ith</v>
      </c>
      <c r="T855" s="7" t="str">
        <f>MID(Table2[[#This Row],[Full Name2]],3,3)</f>
        <v>cha</v>
      </c>
      <c r="U855" s="7" t="str">
        <f>CONCATENATE(Table2[[#This Row],[Full Name2]]," - ",Table2[[#This Row],[Department]])</f>
        <v>Richard Smith - Men</v>
      </c>
      <c r="V855" s="7" t="str">
        <f>_xlfn.TEXTJOIN(",",TRUE,Table2[[#This Row],[LEFT]],Table2[[#This Row],[MID]],Table2[[#This Row],[RIGHT]])</f>
        <v>Ric,cha,ith</v>
      </c>
      <c r="W855" s="7" t="str">
        <f>UPPER(Table2[[#This Row],[MID]])</f>
        <v>CHA</v>
      </c>
      <c r="X855" s="7" t="str">
        <f>LOWER(Table2[[#This Row],[Full Name2]])</f>
        <v>richard smith</v>
      </c>
      <c r="Y855" s="7" t="str">
        <f>PROPER(Table2[[#This Row],[LOWER]])</f>
        <v>Richard Smith</v>
      </c>
      <c r="Z855" s="7" t="str">
        <f>TRIM(Table2[[#This Row],[City]])</f>
        <v>Port Said</v>
      </c>
      <c r="AA855" s="8">
        <f>LEN(Table2[[#This Row],[PROPER]])</f>
        <v>13</v>
      </c>
      <c r="AB855" s="5">
        <f t="shared" ca="1" si="39"/>
        <v>45776</v>
      </c>
      <c r="AC855" s="5">
        <f t="shared" si="40"/>
        <v>45359</v>
      </c>
      <c r="AD855" s="25">
        <f t="shared" ca="1" si="41"/>
        <v>45776.278505671296</v>
      </c>
      <c r="AE855" s="26">
        <f>EOMONTH(Table2[[#This Row],[Date]],1)</f>
        <v>45412</v>
      </c>
      <c r="AF855" s="11">
        <f>DATEDIF(Table2[[#This Row],[Date]],Table2[[#This Row],[EOMONTH]], "d")</f>
        <v>53</v>
      </c>
      <c r="AH855">
        <v>8</v>
      </c>
      <c r="AI855">
        <v>3</v>
      </c>
      <c r="AJ855">
        <v>2024</v>
      </c>
    </row>
    <row r="856" spans="1:36" ht="33.75" customHeight="1" x14ac:dyDescent="0.3">
      <c r="A856" s="17" t="s">
        <v>1760</v>
      </c>
      <c r="B856" s="26">
        <v>45497</v>
      </c>
      <c r="C856" s="5" t="s">
        <v>3</v>
      </c>
      <c r="D856" s="6" t="s">
        <v>1761</v>
      </c>
      <c r="E856" s="7">
        <v>52</v>
      </c>
      <c r="F856" s="7" t="s">
        <v>43</v>
      </c>
      <c r="G856" s="7" t="s">
        <v>44</v>
      </c>
      <c r="H856" s="7" t="s">
        <v>45</v>
      </c>
      <c r="I856" s="7" t="str">
        <f>VLOOKUP(Table2[[#This Row],[Product]],Table4[#All],2,0)</f>
        <v>Sportswear</v>
      </c>
      <c r="J856" s="7">
        <v>1</v>
      </c>
      <c r="K856" s="7">
        <v>288</v>
      </c>
      <c r="L856" s="7">
        <v>0.15</v>
      </c>
      <c r="M856" s="7" t="s">
        <v>33</v>
      </c>
      <c r="N856" s="8" t="s">
        <v>40</v>
      </c>
      <c r="O856" s="4" t="str">
        <f>HLOOKUP(Table2[[#This Row],[Product]],lookUp!$A$20:$K$21,2,0)</f>
        <v>Sportswear</v>
      </c>
      <c r="P856" s="8" t="str">
        <f>_xlfn.XLOOKUP(Table2[[#This Row],[Product]],Table4[Product],Table4[Category])</f>
        <v>Sportswear</v>
      </c>
      <c r="Q856" s="6" t="s">
        <v>1761</v>
      </c>
      <c r="R856" s="32" t="str">
        <f>LEFT(Table2[[#This Row],[Full Name2]], 3)</f>
        <v>Rob</v>
      </c>
      <c r="S856" s="7" t="str">
        <f>RIGHT(Table2[[#This Row],[Full Name2]],3)</f>
        <v>ngh</v>
      </c>
      <c r="T856" s="7" t="str">
        <f>MID(Table2[[#This Row],[Full Name2]],3,3)</f>
        <v>bin</v>
      </c>
      <c r="U856" s="7" t="str">
        <f>CONCATENATE(Table2[[#This Row],[Full Name2]]," - ",Table2[[#This Row],[Department]])</f>
        <v>Robin Singh - Women</v>
      </c>
      <c r="V856" s="7" t="str">
        <f>_xlfn.TEXTJOIN(",",TRUE,Table2[[#This Row],[LEFT]],Table2[[#This Row],[MID]],Table2[[#This Row],[RIGHT]])</f>
        <v>Rob,bin,ngh</v>
      </c>
      <c r="W856" s="7" t="str">
        <f>UPPER(Table2[[#This Row],[MID]])</f>
        <v>BIN</v>
      </c>
      <c r="X856" s="7" t="str">
        <f>LOWER(Table2[[#This Row],[Full Name2]])</f>
        <v>robin singh</v>
      </c>
      <c r="Y856" s="7" t="str">
        <f>PROPER(Table2[[#This Row],[LOWER]])</f>
        <v>Robin Singh</v>
      </c>
      <c r="Z856" s="7" t="str">
        <f>TRIM(Table2[[#This Row],[City]])</f>
        <v>Alexandria</v>
      </c>
      <c r="AA856" s="8">
        <f>LEN(Table2[[#This Row],[PROPER]])</f>
        <v>11</v>
      </c>
      <c r="AB856" s="5">
        <f t="shared" ca="1" si="39"/>
        <v>45776</v>
      </c>
      <c r="AC856" s="5">
        <f t="shared" si="40"/>
        <v>45497</v>
      </c>
      <c r="AD856" s="25">
        <f t="shared" ca="1" si="41"/>
        <v>45776.278505671296</v>
      </c>
      <c r="AE856" s="26">
        <f>EOMONTH(Table2[[#This Row],[Date]],1)</f>
        <v>45535</v>
      </c>
      <c r="AF856" s="11">
        <f>DATEDIF(Table2[[#This Row],[Date]],Table2[[#This Row],[EOMONTH]], "d")</f>
        <v>38</v>
      </c>
      <c r="AH856">
        <v>24</v>
      </c>
      <c r="AI856">
        <v>7</v>
      </c>
      <c r="AJ856">
        <v>2024</v>
      </c>
    </row>
    <row r="857" spans="1:36" ht="33.75" customHeight="1" x14ac:dyDescent="0.3">
      <c r="A857" s="17" t="s">
        <v>1762</v>
      </c>
      <c r="B857" s="26">
        <v>45414</v>
      </c>
      <c r="C857" s="5" t="s">
        <v>6</v>
      </c>
      <c r="D857" s="6" t="s">
        <v>1763</v>
      </c>
      <c r="E857" s="7">
        <v>28</v>
      </c>
      <c r="F857" s="7" t="s">
        <v>43</v>
      </c>
      <c r="G857" s="7" t="s">
        <v>30</v>
      </c>
      <c r="H857" s="7" t="s">
        <v>74</v>
      </c>
      <c r="I857" s="7" t="str">
        <f>VLOOKUP(Table2[[#This Row],[Product]],Table4[#All],2,0)</f>
        <v>Formal Wear</v>
      </c>
      <c r="J857" s="7">
        <v>4</v>
      </c>
      <c r="K857" s="7">
        <v>678</v>
      </c>
      <c r="L857" s="7">
        <v>0</v>
      </c>
      <c r="M857" s="7" t="s">
        <v>33</v>
      </c>
      <c r="N857" s="8" t="s">
        <v>48</v>
      </c>
      <c r="O857" s="4" t="str">
        <f>HLOOKUP(Table2[[#This Row],[Product]],lookUp!$A$20:$K$21,2,0)</f>
        <v>Formal Wear</v>
      </c>
      <c r="P857" s="8" t="str">
        <f>_xlfn.XLOOKUP(Table2[[#This Row],[Product]],Table4[Product],Table4[Category])</f>
        <v>Formal Wear</v>
      </c>
      <c r="Q857" s="6" t="s">
        <v>1763</v>
      </c>
      <c r="R857" s="32" t="str">
        <f>LEFT(Table2[[#This Row],[Full Name2]], 3)</f>
        <v>Vic</v>
      </c>
      <c r="S857" s="7" t="str">
        <f>RIGHT(Table2[[#This Row],[Full Name2]],3)</f>
        <v>eal</v>
      </c>
      <c r="T857" s="7" t="str">
        <f>MID(Table2[[#This Row],[Full Name2]],3,3)</f>
        <v>cki</v>
      </c>
      <c r="U857" s="7" t="str">
        <f>CONCATENATE(Table2[[#This Row],[Full Name2]]," - ",Table2[[#This Row],[Department]])</f>
        <v>Vicki Neal - Kids</v>
      </c>
      <c r="V857" s="7" t="str">
        <f>_xlfn.TEXTJOIN(",",TRUE,Table2[[#This Row],[LEFT]],Table2[[#This Row],[MID]],Table2[[#This Row],[RIGHT]])</f>
        <v>Vic,cki,eal</v>
      </c>
      <c r="W857" s="7" t="str">
        <f>UPPER(Table2[[#This Row],[MID]])</f>
        <v>CKI</v>
      </c>
      <c r="X857" s="7" t="str">
        <f>LOWER(Table2[[#This Row],[Full Name2]])</f>
        <v>vicki neal</v>
      </c>
      <c r="Y857" s="7" t="str">
        <f>PROPER(Table2[[#This Row],[LOWER]])</f>
        <v>Vicki Neal</v>
      </c>
      <c r="Z857" s="7" t="str">
        <f>TRIM(Table2[[#This Row],[City]])</f>
        <v>Mansoura</v>
      </c>
      <c r="AA857" s="8">
        <f>LEN(Table2[[#This Row],[PROPER]])</f>
        <v>10</v>
      </c>
      <c r="AB857" s="5">
        <f t="shared" ca="1" si="39"/>
        <v>45776</v>
      </c>
      <c r="AC857" s="5">
        <f t="shared" si="40"/>
        <v>45414</v>
      </c>
      <c r="AD857" s="25">
        <f t="shared" ca="1" si="41"/>
        <v>45776.278505671296</v>
      </c>
      <c r="AE857" s="26">
        <f>EOMONTH(Table2[[#This Row],[Date]],1)</f>
        <v>45473</v>
      </c>
      <c r="AF857" s="11">
        <f>DATEDIF(Table2[[#This Row],[Date]],Table2[[#This Row],[EOMONTH]], "d")</f>
        <v>59</v>
      </c>
      <c r="AH857">
        <v>2</v>
      </c>
      <c r="AI857">
        <v>5</v>
      </c>
      <c r="AJ857">
        <v>2024</v>
      </c>
    </row>
    <row r="858" spans="1:36" ht="33.75" customHeight="1" x14ac:dyDescent="0.3">
      <c r="A858" s="17" t="s">
        <v>1764</v>
      </c>
      <c r="B858" s="26">
        <v>45392</v>
      </c>
      <c r="C858" s="5" t="s">
        <v>3</v>
      </c>
      <c r="D858" s="6" t="s">
        <v>1765</v>
      </c>
      <c r="E858" s="7">
        <v>59</v>
      </c>
      <c r="F858" s="7" t="s">
        <v>29</v>
      </c>
      <c r="G858" s="7" t="s">
        <v>30</v>
      </c>
      <c r="H858" s="7" t="s">
        <v>55</v>
      </c>
      <c r="I858" s="7" t="str">
        <f>VLOOKUP(Table2[[#This Row],[Product]],Table4[#All],2,0)</f>
        <v>Summer Wear</v>
      </c>
      <c r="J858" s="7">
        <v>3</v>
      </c>
      <c r="K858" s="7">
        <v>504</v>
      </c>
      <c r="L858" s="7">
        <v>0</v>
      </c>
      <c r="M858" s="7" t="s">
        <v>47</v>
      </c>
      <c r="N858" s="8" t="s">
        <v>48</v>
      </c>
      <c r="O858" s="4" t="str">
        <f>HLOOKUP(Table2[[#This Row],[Product]],lookUp!$A$20:$K$21,2,0)</f>
        <v>Summer Wear</v>
      </c>
      <c r="P858" s="8" t="str">
        <f>_xlfn.XLOOKUP(Table2[[#This Row],[Product]],Table4[Product],Table4[Category])</f>
        <v>Summer Wear</v>
      </c>
      <c r="Q858" s="6" t="s">
        <v>1765</v>
      </c>
      <c r="R858" s="32" t="str">
        <f>LEFT(Table2[[#This Row],[Full Name2]], 3)</f>
        <v>Mrs</v>
      </c>
      <c r="S858" s="7" t="str">
        <f>RIGHT(Table2[[#This Row],[Full Name2]],3)</f>
        <v>isa</v>
      </c>
      <c r="T858" s="7" t="str">
        <f>MID(Table2[[#This Row],[Full Name2]],3,3)</f>
        <v xml:space="preserve">s. </v>
      </c>
      <c r="U858" s="7" t="str">
        <f>CONCATENATE(Table2[[#This Row],[Full Name2]]," - ",Table2[[#This Row],[Department]])</f>
        <v>Mrs. Lisa - Kids</v>
      </c>
      <c r="V858" s="7" t="str">
        <f>_xlfn.TEXTJOIN(",",TRUE,Table2[[#This Row],[LEFT]],Table2[[#This Row],[MID]],Table2[[#This Row],[RIGHT]])</f>
        <v>Mrs,s. ,isa</v>
      </c>
      <c r="W858" s="7" t="str">
        <f>UPPER(Table2[[#This Row],[MID]])</f>
        <v xml:space="preserve">S. </v>
      </c>
      <c r="X858" s="7" t="str">
        <f>LOWER(Table2[[#This Row],[Full Name2]])</f>
        <v>mrs. lisa</v>
      </c>
      <c r="Y858" s="7" t="str">
        <f>PROPER(Table2[[#This Row],[LOWER]])</f>
        <v>Mrs. Lisa</v>
      </c>
      <c r="Z858" s="7" t="str">
        <f>TRIM(Table2[[#This Row],[City]])</f>
        <v>Mansoura</v>
      </c>
      <c r="AA858" s="8">
        <f>LEN(Table2[[#This Row],[PROPER]])</f>
        <v>9</v>
      </c>
      <c r="AB858" s="5">
        <f t="shared" ca="1" si="39"/>
        <v>45776</v>
      </c>
      <c r="AC858" s="5">
        <f t="shared" si="40"/>
        <v>45392</v>
      </c>
      <c r="AD858" s="25">
        <f t="shared" ca="1" si="41"/>
        <v>45776.278505671296</v>
      </c>
      <c r="AE858" s="26">
        <f>EOMONTH(Table2[[#This Row],[Date]],1)</f>
        <v>45443</v>
      </c>
      <c r="AF858" s="11">
        <f>DATEDIF(Table2[[#This Row],[Date]],Table2[[#This Row],[EOMONTH]], "d")</f>
        <v>51</v>
      </c>
      <c r="AH858">
        <v>10</v>
      </c>
      <c r="AI858">
        <v>4</v>
      </c>
      <c r="AJ858">
        <v>2024</v>
      </c>
    </row>
    <row r="859" spans="1:36" ht="33.75" customHeight="1" x14ac:dyDescent="0.3">
      <c r="A859" s="17" t="s">
        <v>1766</v>
      </c>
      <c r="B859" s="26">
        <v>45651</v>
      </c>
      <c r="C859" s="5" t="s">
        <v>3</v>
      </c>
      <c r="D859" s="6" t="s">
        <v>1767</v>
      </c>
      <c r="E859" s="7">
        <v>18</v>
      </c>
      <c r="F859" s="7" t="s">
        <v>29</v>
      </c>
      <c r="G859" s="7" t="s">
        <v>37</v>
      </c>
      <c r="H859" s="7" t="s">
        <v>45</v>
      </c>
      <c r="I859" s="7" t="str">
        <f>VLOOKUP(Table2[[#This Row],[Product]],Table4[#All],2,0)</f>
        <v>Sportswear</v>
      </c>
      <c r="J859" s="7">
        <v>5</v>
      </c>
      <c r="K859" s="7">
        <v>1063</v>
      </c>
      <c r="L859" s="7">
        <v>0.15</v>
      </c>
      <c r="M859" s="7" t="s">
        <v>33</v>
      </c>
      <c r="N859" s="8" t="s">
        <v>48</v>
      </c>
      <c r="O859" s="4" t="str">
        <f>HLOOKUP(Table2[[#This Row],[Product]],lookUp!$A$20:$K$21,2,0)</f>
        <v>Sportswear</v>
      </c>
      <c r="P859" s="8" t="str">
        <f>_xlfn.XLOOKUP(Table2[[#This Row],[Product]],Table4[Product],Table4[Category])</f>
        <v>Sportswear</v>
      </c>
      <c r="Q859" s="6" t="s">
        <v>1767</v>
      </c>
      <c r="R859" s="32" t="str">
        <f>LEFT(Table2[[#This Row],[Full Name2]], 3)</f>
        <v>Ste</v>
      </c>
      <c r="S859" s="7" t="str">
        <f>RIGHT(Table2[[#This Row],[Full Name2]],3)</f>
        <v>iaz</v>
      </c>
      <c r="T859" s="7" t="str">
        <f>MID(Table2[[#This Row],[Full Name2]],3,3)</f>
        <v>eve</v>
      </c>
      <c r="U859" s="7" t="str">
        <f>CONCATENATE(Table2[[#This Row],[Full Name2]]," - ",Table2[[#This Row],[Department]])</f>
        <v>Steven Diaz - Kids</v>
      </c>
      <c r="V859" s="7" t="str">
        <f>_xlfn.TEXTJOIN(",",TRUE,Table2[[#This Row],[LEFT]],Table2[[#This Row],[MID]],Table2[[#This Row],[RIGHT]])</f>
        <v>Ste,eve,iaz</v>
      </c>
      <c r="W859" s="7" t="str">
        <f>UPPER(Table2[[#This Row],[MID]])</f>
        <v>EVE</v>
      </c>
      <c r="X859" s="7" t="str">
        <f>LOWER(Table2[[#This Row],[Full Name2]])</f>
        <v>steven diaz</v>
      </c>
      <c r="Y859" s="7" t="str">
        <f>PROPER(Table2[[#This Row],[LOWER]])</f>
        <v>Steven Diaz</v>
      </c>
      <c r="Z859" s="7" t="str">
        <f>TRIM(Table2[[#This Row],[City]])</f>
        <v>Hurghada</v>
      </c>
      <c r="AA859" s="8">
        <f>LEN(Table2[[#This Row],[PROPER]])</f>
        <v>11</v>
      </c>
      <c r="AB859" s="5">
        <f t="shared" ca="1" si="39"/>
        <v>45776</v>
      </c>
      <c r="AC859" s="5">
        <f t="shared" si="40"/>
        <v>45651</v>
      </c>
      <c r="AD859" s="25">
        <f t="shared" ca="1" si="41"/>
        <v>45776.278505671296</v>
      </c>
      <c r="AE859" s="26">
        <f>EOMONTH(Table2[[#This Row],[Date]],1)</f>
        <v>45688</v>
      </c>
      <c r="AF859" s="11">
        <f>DATEDIF(Table2[[#This Row],[Date]],Table2[[#This Row],[EOMONTH]], "d")</f>
        <v>37</v>
      </c>
      <c r="AH859">
        <v>25</v>
      </c>
      <c r="AI859">
        <v>12</v>
      </c>
      <c r="AJ859">
        <v>2024</v>
      </c>
    </row>
    <row r="860" spans="1:36" ht="33.75" customHeight="1" x14ac:dyDescent="0.3">
      <c r="A860" s="17" t="s">
        <v>1768</v>
      </c>
      <c r="B860" s="26">
        <v>45452</v>
      </c>
      <c r="C860" s="5" t="s">
        <v>1</v>
      </c>
      <c r="D860" s="6" t="s">
        <v>1769</v>
      </c>
      <c r="E860" s="7">
        <v>28</v>
      </c>
      <c r="F860" s="7" t="s">
        <v>29</v>
      </c>
      <c r="G860" s="7" t="s">
        <v>44</v>
      </c>
      <c r="H860" s="7" t="s">
        <v>31</v>
      </c>
      <c r="I860" s="7" t="str">
        <f>VLOOKUP(Table2[[#This Row],[Product]],Table4[#All],2,0)</f>
        <v>Winter Wear</v>
      </c>
      <c r="J860" s="7">
        <v>4</v>
      </c>
      <c r="K860" s="7">
        <v>297</v>
      </c>
      <c r="L860" s="7">
        <v>0.15</v>
      </c>
      <c r="M860" s="7" t="s">
        <v>47</v>
      </c>
      <c r="N860" s="8" t="s">
        <v>40</v>
      </c>
      <c r="O860" s="4" t="str">
        <f>HLOOKUP(Table2[[#This Row],[Product]],lookUp!$A$20:$K$21,2,0)</f>
        <v>Winter Wear</v>
      </c>
      <c r="P860" s="8" t="str">
        <f>_xlfn.XLOOKUP(Table2[[#This Row],[Product]],Table4[Product],Table4[Category])</f>
        <v>Winter Wear</v>
      </c>
      <c r="Q860" s="6" t="s">
        <v>1769</v>
      </c>
      <c r="R860" s="32" t="str">
        <f>LEFT(Table2[[#This Row],[Full Name2]], 3)</f>
        <v>Eli</v>
      </c>
      <c r="S860" s="7" t="str">
        <f>RIGHT(Table2[[#This Row],[Full Name2]],3)</f>
        <v>her</v>
      </c>
      <c r="T860" s="7" t="str">
        <f>MID(Table2[[#This Row],[Full Name2]],3,3)</f>
        <v>iza</v>
      </c>
      <c r="U860" s="7" t="str">
        <f>CONCATENATE(Table2[[#This Row],[Full Name2]]," - ",Table2[[#This Row],[Department]])</f>
        <v>Elizabeth Fisher - Women</v>
      </c>
      <c r="V860" s="7" t="str">
        <f>_xlfn.TEXTJOIN(",",TRUE,Table2[[#This Row],[LEFT]],Table2[[#This Row],[MID]],Table2[[#This Row],[RIGHT]])</f>
        <v>Eli,iza,her</v>
      </c>
      <c r="W860" s="7" t="str">
        <f>UPPER(Table2[[#This Row],[MID]])</f>
        <v>IZA</v>
      </c>
      <c r="X860" s="7" t="str">
        <f>LOWER(Table2[[#This Row],[Full Name2]])</f>
        <v>elizabeth fisher</v>
      </c>
      <c r="Y860" s="7" t="str">
        <f>PROPER(Table2[[#This Row],[LOWER]])</f>
        <v>Elizabeth Fisher</v>
      </c>
      <c r="Z860" s="7" t="str">
        <f>TRIM(Table2[[#This Row],[City]])</f>
        <v>Alexandria</v>
      </c>
      <c r="AA860" s="8">
        <f>LEN(Table2[[#This Row],[PROPER]])</f>
        <v>16</v>
      </c>
      <c r="AB860" s="5">
        <f t="shared" ca="1" si="39"/>
        <v>45776</v>
      </c>
      <c r="AC860" s="5">
        <f t="shared" si="40"/>
        <v>45452</v>
      </c>
      <c r="AD860" s="25">
        <f t="shared" ca="1" si="41"/>
        <v>45776.278505671296</v>
      </c>
      <c r="AE860" s="26">
        <f>EOMONTH(Table2[[#This Row],[Date]],1)</f>
        <v>45504</v>
      </c>
      <c r="AF860" s="11">
        <f>DATEDIF(Table2[[#This Row],[Date]],Table2[[#This Row],[EOMONTH]], "d")</f>
        <v>52</v>
      </c>
      <c r="AH860">
        <v>9</v>
      </c>
      <c r="AI860">
        <v>6</v>
      </c>
      <c r="AJ860">
        <v>2024</v>
      </c>
    </row>
    <row r="861" spans="1:36" ht="33.75" customHeight="1" x14ac:dyDescent="0.3">
      <c r="A861" s="17" t="s">
        <v>1770</v>
      </c>
      <c r="B861" s="26">
        <v>45402</v>
      </c>
      <c r="C861" s="5" t="s">
        <v>5</v>
      </c>
      <c r="D861" s="6" t="s">
        <v>1771</v>
      </c>
      <c r="E861" s="7">
        <v>46</v>
      </c>
      <c r="F861" s="7" t="s">
        <v>43</v>
      </c>
      <c r="G861" s="7" t="s">
        <v>37</v>
      </c>
      <c r="H861" s="7" t="s">
        <v>74</v>
      </c>
      <c r="I861" s="7" t="str">
        <f>VLOOKUP(Table2[[#This Row],[Product]],Table4[#All],2,0)</f>
        <v>Formal Wear</v>
      </c>
      <c r="J861" s="7">
        <v>3</v>
      </c>
      <c r="K861" s="7">
        <v>951</v>
      </c>
      <c r="L861" s="7">
        <v>0.05</v>
      </c>
      <c r="M861" s="7" t="s">
        <v>47</v>
      </c>
      <c r="N861" s="8" t="s">
        <v>34</v>
      </c>
      <c r="O861" s="4" t="str">
        <f>HLOOKUP(Table2[[#This Row],[Product]],lookUp!$A$20:$K$21,2,0)</f>
        <v>Formal Wear</v>
      </c>
      <c r="P861" s="8" t="str">
        <f>_xlfn.XLOOKUP(Table2[[#This Row],[Product]],Table4[Product],Table4[Category])</f>
        <v>Formal Wear</v>
      </c>
      <c r="Q861" s="6" t="s">
        <v>1771</v>
      </c>
      <c r="R861" s="32" t="str">
        <f>LEFT(Table2[[#This Row],[Full Name2]], 3)</f>
        <v>Joh</v>
      </c>
      <c r="S861" s="7" t="str">
        <f>RIGHT(Table2[[#This Row],[Full Name2]],3)</f>
        <v>ods</v>
      </c>
      <c r="T861" s="7" t="str">
        <f>MID(Table2[[#This Row],[Full Name2]],3,3)</f>
        <v xml:space="preserve">hn </v>
      </c>
      <c r="U861" s="7" t="str">
        <f>CONCATENATE(Table2[[#This Row],[Full Name2]]," - ",Table2[[#This Row],[Department]])</f>
        <v>John Woods - Men</v>
      </c>
      <c r="V861" s="7" t="str">
        <f>_xlfn.TEXTJOIN(",",TRUE,Table2[[#This Row],[LEFT]],Table2[[#This Row],[MID]],Table2[[#This Row],[RIGHT]])</f>
        <v>Joh,hn ,ods</v>
      </c>
      <c r="W861" s="7" t="str">
        <f>UPPER(Table2[[#This Row],[MID]])</f>
        <v xml:space="preserve">HN </v>
      </c>
      <c r="X861" s="7" t="str">
        <f>LOWER(Table2[[#This Row],[Full Name2]])</f>
        <v>john woods</v>
      </c>
      <c r="Y861" s="7" t="str">
        <f>PROPER(Table2[[#This Row],[LOWER]])</f>
        <v>John Woods</v>
      </c>
      <c r="Z861" s="7" t="str">
        <f>TRIM(Table2[[#This Row],[City]])</f>
        <v>Hurghada</v>
      </c>
      <c r="AA861" s="8">
        <f>LEN(Table2[[#This Row],[PROPER]])</f>
        <v>10</v>
      </c>
      <c r="AB861" s="5">
        <f t="shared" ca="1" si="39"/>
        <v>45776</v>
      </c>
      <c r="AC861" s="5">
        <f t="shared" si="40"/>
        <v>45402</v>
      </c>
      <c r="AD861" s="25">
        <f t="shared" ca="1" si="41"/>
        <v>45776.278505671296</v>
      </c>
      <c r="AE861" s="26">
        <f>EOMONTH(Table2[[#This Row],[Date]],1)</f>
        <v>45443</v>
      </c>
      <c r="AF861" s="11">
        <f>DATEDIF(Table2[[#This Row],[Date]],Table2[[#This Row],[EOMONTH]], "d")</f>
        <v>41</v>
      </c>
      <c r="AH861">
        <v>20</v>
      </c>
      <c r="AI861">
        <v>4</v>
      </c>
      <c r="AJ861">
        <v>2024</v>
      </c>
    </row>
    <row r="862" spans="1:36" ht="33.75" customHeight="1" x14ac:dyDescent="0.3">
      <c r="A862" s="17" t="s">
        <v>1772</v>
      </c>
      <c r="B862" s="26">
        <v>45648</v>
      </c>
      <c r="C862" s="5" t="s">
        <v>1</v>
      </c>
      <c r="D862" s="6" t="s">
        <v>1773</v>
      </c>
      <c r="E862" s="7">
        <v>37</v>
      </c>
      <c r="F862" s="7" t="s">
        <v>43</v>
      </c>
      <c r="G862" s="7" t="s">
        <v>70</v>
      </c>
      <c r="H862" s="7" t="s">
        <v>51</v>
      </c>
      <c r="I862" s="7" t="str">
        <f>VLOOKUP(Table2[[#This Row],[Product]],Table4[#All],2,0)</f>
        <v>Formal Wear</v>
      </c>
      <c r="J862" s="7">
        <v>5</v>
      </c>
      <c r="K862" s="7">
        <v>366</v>
      </c>
      <c r="L862" s="7">
        <v>0.2</v>
      </c>
      <c r="M862" s="7" t="s">
        <v>33</v>
      </c>
      <c r="N862" s="8" t="s">
        <v>34</v>
      </c>
      <c r="O862" s="4" t="str">
        <f>HLOOKUP(Table2[[#This Row],[Product]],lookUp!$A$20:$K$21,2,0)</f>
        <v>Formal Wear</v>
      </c>
      <c r="P862" s="8" t="str">
        <f>_xlfn.XLOOKUP(Table2[[#This Row],[Product]],Table4[Product],Table4[Category])</f>
        <v>Formal Wear</v>
      </c>
      <c r="Q862" s="6" t="s">
        <v>1773</v>
      </c>
      <c r="R862" s="32" t="str">
        <f>LEFT(Table2[[#This Row],[Full Name2]], 3)</f>
        <v>Kat</v>
      </c>
      <c r="S862" s="7" t="str">
        <f>RIGHT(Table2[[#This Row],[Full Name2]],3)</f>
        <v>ark</v>
      </c>
      <c r="T862" s="7" t="str">
        <f>MID(Table2[[#This Row],[Full Name2]],3,3)</f>
        <v>the</v>
      </c>
      <c r="U862" s="7" t="str">
        <f>CONCATENATE(Table2[[#This Row],[Full Name2]]," - ",Table2[[#This Row],[Department]])</f>
        <v>Katherine Clark - Men</v>
      </c>
      <c r="V862" s="7" t="str">
        <f>_xlfn.TEXTJOIN(",",TRUE,Table2[[#This Row],[LEFT]],Table2[[#This Row],[MID]],Table2[[#This Row],[RIGHT]])</f>
        <v>Kat,the,ark</v>
      </c>
      <c r="W862" s="7" t="str">
        <f>UPPER(Table2[[#This Row],[MID]])</f>
        <v>THE</v>
      </c>
      <c r="X862" s="7" t="str">
        <f>LOWER(Table2[[#This Row],[Full Name2]])</f>
        <v>katherine clark</v>
      </c>
      <c r="Y862" s="7" t="str">
        <f>PROPER(Table2[[#This Row],[LOWER]])</f>
        <v>Katherine Clark</v>
      </c>
      <c r="Z862" s="7" t="str">
        <f>TRIM(Table2[[#This Row],[City]])</f>
        <v>Luxor</v>
      </c>
      <c r="AA862" s="8">
        <f>LEN(Table2[[#This Row],[PROPER]])</f>
        <v>15</v>
      </c>
      <c r="AB862" s="5">
        <f t="shared" ca="1" si="39"/>
        <v>45776</v>
      </c>
      <c r="AC862" s="5">
        <f t="shared" si="40"/>
        <v>45648</v>
      </c>
      <c r="AD862" s="25">
        <f t="shared" ca="1" si="41"/>
        <v>45776.278505671296</v>
      </c>
      <c r="AE862" s="26">
        <f>EOMONTH(Table2[[#This Row],[Date]],1)</f>
        <v>45688</v>
      </c>
      <c r="AF862" s="11">
        <f>DATEDIF(Table2[[#This Row],[Date]],Table2[[#This Row],[EOMONTH]], "d")</f>
        <v>40</v>
      </c>
      <c r="AH862">
        <v>22</v>
      </c>
      <c r="AI862">
        <v>12</v>
      </c>
      <c r="AJ862">
        <v>2024</v>
      </c>
    </row>
    <row r="863" spans="1:36" ht="33.75" customHeight="1" x14ac:dyDescent="0.3">
      <c r="A863" s="17" t="s">
        <v>1774</v>
      </c>
      <c r="B863" s="26">
        <v>45418</v>
      </c>
      <c r="C863" s="5" t="s">
        <v>4</v>
      </c>
      <c r="D863" s="6" t="s">
        <v>1775</v>
      </c>
      <c r="E863" s="7">
        <v>31</v>
      </c>
      <c r="F863" s="7" t="s">
        <v>29</v>
      </c>
      <c r="G863" s="7" t="s">
        <v>30</v>
      </c>
      <c r="H863" s="7" t="s">
        <v>45</v>
      </c>
      <c r="I863" s="7" t="str">
        <f>VLOOKUP(Table2[[#This Row],[Product]],Table4[#All],2,0)</f>
        <v>Sportswear</v>
      </c>
      <c r="J863" s="7">
        <v>2</v>
      </c>
      <c r="K863" s="7">
        <v>260</v>
      </c>
      <c r="L863" s="7">
        <v>0.15</v>
      </c>
      <c r="M863" s="7" t="s">
        <v>47</v>
      </c>
      <c r="N863" s="8" t="s">
        <v>48</v>
      </c>
      <c r="O863" s="4" t="str">
        <f>HLOOKUP(Table2[[#This Row],[Product]],lookUp!$A$20:$K$21,2,0)</f>
        <v>Sportswear</v>
      </c>
      <c r="P863" s="8" t="str">
        <f>_xlfn.XLOOKUP(Table2[[#This Row],[Product]],Table4[Product],Table4[Category])</f>
        <v>Sportswear</v>
      </c>
      <c r="Q863" s="6" t="s">
        <v>1775</v>
      </c>
      <c r="R863" s="32" t="str">
        <f>LEFT(Table2[[#This Row],[Full Name2]], 3)</f>
        <v>Jam</v>
      </c>
      <c r="S863" s="7" t="str">
        <f>RIGHT(Table2[[#This Row],[Full Name2]],3)</f>
        <v>len</v>
      </c>
      <c r="T863" s="7" t="str">
        <f>MID(Table2[[#This Row],[Full Name2]],3,3)</f>
        <v>mes</v>
      </c>
      <c r="U863" s="7" t="str">
        <f>CONCATENATE(Table2[[#This Row],[Full Name2]]," - ",Table2[[#This Row],[Department]])</f>
        <v>James Allen - Kids</v>
      </c>
      <c r="V863" s="7" t="str">
        <f>_xlfn.TEXTJOIN(",",TRUE,Table2[[#This Row],[LEFT]],Table2[[#This Row],[MID]],Table2[[#This Row],[RIGHT]])</f>
        <v>Jam,mes,len</v>
      </c>
      <c r="W863" s="7" t="str">
        <f>UPPER(Table2[[#This Row],[MID]])</f>
        <v>MES</v>
      </c>
      <c r="X863" s="7" t="str">
        <f>LOWER(Table2[[#This Row],[Full Name2]])</f>
        <v>james allen</v>
      </c>
      <c r="Y863" s="7" t="str">
        <f>PROPER(Table2[[#This Row],[LOWER]])</f>
        <v>James Allen</v>
      </c>
      <c r="Z863" s="7" t="str">
        <f>TRIM(Table2[[#This Row],[City]])</f>
        <v>Mansoura</v>
      </c>
      <c r="AA863" s="8">
        <f>LEN(Table2[[#This Row],[PROPER]])</f>
        <v>11</v>
      </c>
      <c r="AB863" s="5">
        <f t="shared" ca="1" si="39"/>
        <v>45776</v>
      </c>
      <c r="AC863" s="5">
        <f t="shared" si="40"/>
        <v>45418</v>
      </c>
      <c r="AD863" s="25">
        <f t="shared" ca="1" si="41"/>
        <v>45776.278505671296</v>
      </c>
      <c r="AE863" s="26">
        <f>EOMONTH(Table2[[#This Row],[Date]],1)</f>
        <v>45473</v>
      </c>
      <c r="AF863" s="11">
        <f>DATEDIF(Table2[[#This Row],[Date]],Table2[[#This Row],[EOMONTH]], "d")</f>
        <v>55</v>
      </c>
      <c r="AH863">
        <v>6</v>
      </c>
      <c r="AI863">
        <v>5</v>
      </c>
      <c r="AJ863">
        <v>2024</v>
      </c>
    </row>
    <row r="864" spans="1:36" ht="33.75" customHeight="1" x14ac:dyDescent="0.3">
      <c r="A864" s="17" t="s">
        <v>1776</v>
      </c>
      <c r="B864" s="26">
        <v>45603</v>
      </c>
      <c r="C864" s="5" t="s">
        <v>6</v>
      </c>
      <c r="D864" s="6" t="s">
        <v>1777</v>
      </c>
      <c r="E864" s="7">
        <v>53</v>
      </c>
      <c r="F864" s="7" t="s">
        <v>43</v>
      </c>
      <c r="G864" s="7" t="s">
        <v>44</v>
      </c>
      <c r="H864" s="7" t="s">
        <v>38</v>
      </c>
      <c r="I864" s="7" t="str">
        <f>VLOOKUP(Table2[[#This Row],[Product]],Table4[#All],2,0)</f>
        <v>Casual Wear</v>
      </c>
      <c r="J864" s="7">
        <v>3</v>
      </c>
      <c r="K864" s="7">
        <v>760</v>
      </c>
      <c r="L864" s="7">
        <v>0.15</v>
      </c>
      <c r="M864" s="7" t="s">
        <v>33</v>
      </c>
      <c r="N864" s="8" t="s">
        <v>48</v>
      </c>
      <c r="O864" s="4" t="str">
        <f>HLOOKUP(Table2[[#This Row],[Product]],lookUp!$A$20:$K$21,2,0)</f>
        <v>Casual Wear</v>
      </c>
      <c r="P864" s="8" t="str">
        <f>_xlfn.XLOOKUP(Table2[[#This Row],[Product]],Table4[Product],Table4[Category])</f>
        <v>Casual Wear</v>
      </c>
      <c r="Q864" s="6" t="s">
        <v>1777</v>
      </c>
      <c r="R864" s="32" t="str">
        <f>LEFT(Table2[[#This Row],[Full Name2]], 3)</f>
        <v>Bri</v>
      </c>
      <c r="S864" s="7" t="str">
        <f>RIGHT(Table2[[#This Row],[Full Name2]],3)</f>
        <v>haw</v>
      </c>
      <c r="T864" s="7" t="str">
        <f>MID(Table2[[#This Row],[Full Name2]],3,3)</f>
        <v>ian</v>
      </c>
      <c r="U864" s="7" t="str">
        <f>CONCATENATE(Table2[[#This Row],[Full Name2]]," - ",Table2[[#This Row],[Department]])</f>
        <v>Brian Shaw - Kids</v>
      </c>
      <c r="V864" s="7" t="str">
        <f>_xlfn.TEXTJOIN(",",TRUE,Table2[[#This Row],[LEFT]],Table2[[#This Row],[MID]],Table2[[#This Row],[RIGHT]])</f>
        <v>Bri,ian,haw</v>
      </c>
      <c r="W864" s="7" t="str">
        <f>UPPER(Table2[[#This Row],[MID]])</f>
        <v>IAN</v>
      </c>
      <c r="X864" s="7" t="str">
        <f>LOWER(Table2[[#This Row],[Full Name2]])</f>
        <v>brian shaw</v>
      </c>
      <c r="Y864" s="7" t="str">
        <f>PROPER(Table2[[#This Row],[LOWER]])</f>
        <v>Brian Shaw</v>
      </c>
      <c r="Z864" s="7" t="str">
        <f>TRIM(Table2[[#This Row],[City]])</f>
        <v>Alexandria</v>
      </c>
      <c r="AA864" s="8">
        <f>LEN(Table2[[#This Row],[PROPER]])</f>
        <v>10</v>
      </c>
      <c r="AB864" s="5">
        <f t="shared" ca="1" si="39"/>
        <v>45776</v>
      </c>
      <c r="AC864" s="5">
        <f t="shared" si="40"/>
        <v>45603</v>
      </c>
      <c r="AD864" s="25">
        <f t="shared" ca="1" si="41"/>
        <v>45776.278505671296</v>
      </c>
      <c r="AE864" s="26">
        <f>EOMONTH(Table2[[#This Row],[Date]],1)</f>
        <v>45657</v>
      </c>
      <c r="AF864" s="11">
        <f>DATEDIF(Table2[[#This Row],[Date]],Table2[[#This Row],[EOMONTH]], "d")</f>
        <v>54</v>
      </c>
      <c r="AH864">
        <v>7</v>
      </c>
      <c r="AI864">
        <v>11</v>
      </c>
      <c r="AJ864">
        <v>2024</v>
      </c>
    </row>
    <row r="865" spans="1:36" ht="33.75" customHeight="1" x14ac:dyDescent="0.3">
      <c r="A865" s="17" t="s">
        <v>1778</v>
      </c>
      <c r="B865" s="26">
        <v>45716</v>
      </c>
      <c r="C865" s="5" t="s">
        <v>0</v>
      </c>
      <c r="D865" s="6" t="s">
        <v>1779</v>
      </c>
      <c r="E865" s="7">
        <v>23</v>
      </c>
      <c r="F865" s="7" t="s">
        <v>29</v>
      </c>
      <c r="G865" s="7" t="s">
        <v>60</v>
      </c>
      <c r="H865" s="7" t="s">
        <v>55</v>
      </c>
      <c r="I865" s="7" t="str">
        <f>VLOOKUP(Table2[[#This Row],[Product]],Table4[#All],2,0)</f>
        <v>Summer Wear</v>
      </c>
      <c r="J865" s="7">
        <v>5</v>
      </c>
      <c r="K865" s="7">
        <v>720</v>
      </c>
      <c r="L865" s="7">
        <v>0.05</v>
      </c>
      <c r="M865" s="7" t="s">
        <v>47</v>
      </c>
      <c r="N865" s="8" t="s">
        <v>40</v>
      </c>
      <c r="O865" s="4" t="str">
        <f>HLOOKUP(Table2[[#This Row],[Product]],lookUp!$A$20:$K$21,2,0)</f>
        <v>Summer Wear</v>
      </c>
      <c r="P865" s="8" t="str">
        <f>_xlfn.XLOOKUP(Table2[[#This Row],[Product]],Table4[Product],Table4[Category])</f>
        <v>Summer Wear</v>
      </c>
      <c r="Q865" s="6" t="s">
        <v>1779</v>
      </c>
      <c r="R865" s="32" t="str">
        <f>LEFT(Table2[[#This Row],[Full Name2]], 3)</f>
        <v>Vic</v>
      </c>
      <c r="S865" s="7" t="str">
        <f>RIGHT(Table2[[#This Row],[Full Name2]],3)</f>
        <v>son</v>
      </c>
      <c r="T865" s="7" t="str">
        <f>MID(Table2[[#This Row],[Full Name2]],3,3)</f>
        <v>cki</v>
      </c>
      <c r="U865" s="7" t="str">
        <f>CONCATENATE(Table2[[#This Row],[Full Name2]]," - ",Table2[[#This Row],[Department]])</f>
        <v>Vickie Jefferson - Women</v>
      </c>
      <c r="V865" s="7" t="str">
        <f>_xlfn.TEXTJOIN(",",TRUE,Table2[[#This Row],[LEFT]],Table2[[#This Row],[MID]],Table2[[#This Row],[RIGHT]])</f>
        <v>Vic,cki,son</v>
      </c>
      <c r="W865" s="7" t="str">
        <f>UPPER(Table2[[#This Row],[MID]])</f>
        <v>CKI</v>
      </c>
      <c r="X865" s="7" t="str">
        <f>LOWER(Table2[[#This Row],[Full Name2]])</f>
        <v>vickie jefferson</v>
      </c>
      <c r="Y865" s="7" t="str">
        <f>PROPER(Table2[[#This Row],[LOWER]])</f>
        <v>Vickie Jefferson</v>
      </c>
      <c r="Z865" s="7" t="str">
        <f>TRIM(Table2[[#This Row],[City]])</f>
        <v>Port Said</v>
      </c>
      <c r="AA865" s="8">
        <f>LEN(Table2[[#This Row],[PROPER]])</f>
        <v>16</v>
      </c>
      <c r="AB865" s="5">
        <f t="shared" ca="1" si="39"/>
        <v>45776</v>
      </c>
      <c r="AC865" s="5">
        <f t="shared" si="40"/>
        <v>45716</v>
      </c>
      <c r="AD865" s="25">
        <f t="shared" ca="1" si="41"/>
        <v>45776.278505671296</v>
      </c>
      <c r="AE865" s="26">
        <f>EOMONTH(Table2[[#This Row],[Date]],1)</f>
        <v>45747</v>
      </c>
      <c r="AF865" s="11">
        <f>DATEDIF(Table2[[#This Row],[Date]],Table2[[#This Row],[EOMONTH]], "d")</f>
        <v>31</v>
      </c>
      <c r="AH865">
        <v>28</v>
      </c>
      <c r="AI865">
        <v>2</v>
      </c>
      <c r="AJ865">
        <v>2025</v>
      </c>
    </row>
    <row r="866" spans="1:36" ht="33.75" customHeight="1" x14ac:dyDescent="0.3">
      <c r="A866" s="17" t="s">
        <v>1780</v>
      </c>
      <c r="B866" s="26">
        <v>45356</v>
      </c>
      <c r="C866" s="5" t="s">
        <v>2</v>
      </c>
      <c r="D866" s="6" t="s">
        <v>1781</v>
      </c>
      <c r="E866" s="7">
        <v>23</v>
      </c>
      <c r="F866" s="7" t="s">
        <v>29</v>
      </c>
      <c r="G866" s="7" t="s">
        <v>44</v>
      </c>
      <c r="H866" s="7" t="s">
        <v>65</v>
      </c>
      <c r="I866" s="7" t="str">
        <f>VLOOKUP(Table2[[#This Row],[Product]],Table4[#All],2,0)</f>
        <v>Sportswear</v>
      </c>
      <c r="J866" s="7">
        <v>3</v>
      </c>
      <c r="K866" s="7">
        <v>1167</v>
      </c>
      <c r="L866" s="7">
        <v>0.05</v>
      </c>
      <c r="M866" s="7" t="s">
        <v>57</v>
      </c>
      <c r="N866" s="8" t="s">
        <v>34</v>
      </c>
      <c r="O866" s="4" t="str">
        <f>HLOOKUP(Table2[[#This Row],[Product]],lookUp!$A$20:$K$21,2,0)</f>
        <v>Sportswear</v>
      </c>
      <c r="P866" s="8" t="str">
        <f>_xlfn.XLOOKUP(Table2[[#This Row],[Product]],Table4[Product],Table4[Category])</f>
        <v>Sportswear</v>
      </c>
      <c r="Q866" s="6" t="s">
        <v>1781</v>
      </c>
      <c r="R866" s="32" t="str">
        <f>LEFT(Table2[[#This Row],[Full Name2]], 3)</f>
        <v>Dav</v>
      </c>
      <c r="S866" s="7" t="str">
        <f>RIGHT(Table2[[#This Row],[Full Name2]],3)</f>
        <v>ean</v>
      </c>
      <c r="T866" s="7" t="str">
        <f>MID(Table2[[#This Row],[Full Name2]],3,3)</f>
        <v>vid</v>
      </c>
      <c r="U866" s="7" t="str">
        <f>CONCATENATE(Table2[[#This Row],[Full Name2]]," - ",Table2[[#This Row],[Department]])</f>
        <v>David Dean - Men</v>
      </c>
      <c r="V866" s="7" t="str">
        <f>_xlfn.TEXTJOIN(",",TRUE,Table2[[#This Row],[LEFT]],Table2[[#This Row],[MID]],Table2[[#This Row],[RIGHT]])</f>
        <v>Dav,vid,ean</v>
      </c>
      <c r="W866" s="7" t="str">
        <f>UPPER(Table2[[#This Row],[MID]])</f>
        <v>VID</v>
      </c>
      <c r="X866" s="7" t="str">
        <f>LOWER(Table2[[#This Row],[Full Name2]])</f>
        <v>david dean</v>
      </c>
      <c r="Y866" s="7" t="str">
        <f>PROPER(Table2[[#This Row],[LOWER]])</f>
        <v>David Dean</v>
      </c>
      <c r="Z866" s="7" t="str">
        <f>TRIM(Table2[[#This Row],[City]])</f>
        <v>Alexandria</v>
      </c>
      <c r="AA866" s="8">
        <f>LEN(Table2[[#This Row],[PROPER]])</f>
        <v>10</v>
      </c>
      <c r="AB866" s="5">
        <f t="shared" ca="1" si="39"/>
        <v>45776</v>
      </c>
      <c r="AC866" s="5">
        <f t="shared" si="40"/>
        <v>45356</v>
      </c>
      <c r="AD866" s="25">
        <f t="shared" ca="1" si="41"/>
        <v>45776.278505671296</v>
      </c>
      <c r="AE866" s="26">
        <f>EOMONTH(Table2[[#This Row],[Date]],1)</f>
        <v>45412</v>
      </c>
      <c r="AF866" s="11">
        <f>DATEDIF(Table2[[#This Row],[Date]],Table2[[#This Row],[EOMONTH]], "d")</f>
        <v>56</v>
      </c>
      <c r="AH866">
        <v>5</v>
      </c>
      <c r="AI866">
        <v>3</v>
      </c>
      <c r="AJ866">
        <v>2024</v>
      </c>
    </row>
    <row r="867" spans="1:36" ht="33.75" customHeight="1" x14ac:dyDescent="0.3">
      <c r="A867" s="17" t="s">
        <v>1782</v>
      </c>
      <c r="B867" s="26">
        <v>45500</v>
      </c>
      <c r="C867" s="5" t="s">
        <v>5</v>
      </c>
      <c r="D867" s="6" t="s">
        <v>1783</v>
      </c>
      <c r="E867" s="7">
        <v>38</v>
      </c>
      <c r="F867" s="7" t="s">
        <v>43</v>
      </c>
      <c r="G867" s="7" t="s">
        <v>60</v>
      </c>
      <c r="H867" s="7" t="s">
        <v>51</v>
      </c>
      <c r="I867" s="7" t="str">
        <f>VLOOKUP(Table2[[#This Row],[Product]],Table4[#All],2,0)</f>
        <v>Formal Wear</v>
      </c>
      <c r="J867" s="7">
        <v>1</v>
      </c>
      <c r="K867" s="7">
        <v>224</v>
      </c>
      <c r="L867" s="7">
        <v>0</v>
      </c>
      <c r="M867" s="7" t="s">
        <v>57</v>
      </c>
      <c r="N867" s="8" t="s">
        <v>48</v>
      </c>
      <c r="O867" s="4" t="str">
        <f>HLOOKUP(Table2[[#This Row],[Product]],lookUp!$A$20:$K$21,2,0)</f>
        <v>Formal Wear</v>
      </c>
      <c r="P867" s="8" t="str">
        <f>_xlfn.XLOOKUP(Table2[[#This Row],[Product]],Table4[Product],Table4[Category])</f>
        <v>Formal Wear</v>
      </c>
      <c r="Q867" s="6" t="s">
        <v>1783</v>
      </c>
      <c r="R867" s="32" t="str">
        <f>LEFT(Table2[[#This Row],[Full Name2]], 3)</f>
        <v>Ben</v>
      </c>
      <c r="S867" s="7" t="str">
        <f>RIGHT(Table2[[#This Row],[Full Name2]],3)</f>
        <v>mez</v>
      </c>
      <c r="T867" s="7" t="str">
        <f>MID(Table2[[#This Row],[Full Name2]],3,3)</f>
        <v>nja</v>
      </c>
      <c r="U867" s="7" t="str">
        <f>CONCATENATE(Table2[[#This Row],[Full Name2]]," - ",Table2[[#This Row],[Department]])</f>
        <v>Benjamin Gomez - Kids</v>
      </c>
      <c r="V867" s="7" t="str">
        <f>_xlfn.TEXTJOIN(",",TRUE,Table2[[#This Row],[LEFT]],Table2[[#This Row],[MID]],Table2[[#This Row],[RIGHT]])</f>
        <v>Ben,nja,mez</v>
      </c>
      <c r="W867" s="7" t="str">
        <f>UPPER(Table2[[#This Row],[MID]])</f>
        <v>NJA</v>
      </c>
      <c r="X867" s="7" t="str">
        <f>LOWER(Table2[[#This Row],[Full Name2]])</f>
        <v>benjamin gomez</v>
      </c>
      <c r="Y867" s="7" t="str">
        <f>PROPER(Table2[[#This Row],[LOWER]])</f>
        <v>Benjamin Gomez</v>
      </c>
      <c r="Z867" s="7" t="str">
        <f>TRIM(Table2[[#This Row],[City]])</f>
        <v>Port Said</v>
      </c>
      <c r="AA867" s="8">
        <f>LEN(Table2[[#This Row],[PROPER]])</f>
        <v>14</v>
      </c>
      <c r="AB867" s="5">
        <f t="shared" ca="1" si="39"/>
        <v>45776</v>
      </c>
      <c r="AC867" s="5">
        <f t="shared" si="40"/>
        <v>45500</v>
      </c>
      <c r="AD867" s="25">
        <f t="shared" ca="1" si="41"/>
        <v>45776.278505671296</v>
      </c>
      <c r="AE867" s="26">
        <f>EOMONTH(Table2[[#This Row],[Date]],1)</f>
        <v>45535</v>
      </c>
      <c r="AF867" s="11">
        <f>DATEDIF(Table2[[#This Row],[Date]],Table2[[#This Row],[EOMONTH]], "d")</f>
        <v>35</v>
      </c>
      <c r="AH867">
        <v>27</v>
      </c>
      <c r="AI867">
        <v>7</v>
      </c>
      <c r="AJ867">
        <v>2024</v>
      </c>
    </row>
    <row r="868" spans="1:36" ht="33.75" customHeight="1" x14ac:dyDescent="0.3">
      <c r="A868" s="17" t="s">
        <v>1784</v>
      </c>
      <c r="B868" s="26">
        <v>45539</v>
      </c>
      <c r="C868" s="5" t="s">
        <v>3</v>
      </c>
      <c r="D868" s="6" t="s">
        <v>1785</v>
      </c>
      <c r="E868" s="7">
        <v>52</v>
      </c>
      <c r="F868" s="7" t="s">
        <v>29</v>
      </c>
      <c r="G868" s="7" t="s">
        <v>73</v>
      </c>
      <c r="H868" s="7" t="s">
        <v>55</v>
      </c>
      <c r="I868" s="7" t="str">
        <f>VLOOKUP(Table2[[#This Row],[Product]],Table4[#All],2,0)</f>
        <v>Summer Wear</v>
      </c>
      <c r="J868" s="7">
        <v>5</v>
      </c>
      <c r="K868" s="7">
        <v>903</v>
      </c>
      <c r="L868" s="7">
        <v>0.2</v>
      </c>
      <c r="M868" s="7" t="s">
        <v>47</v>
      </c>
      <c r="N868" s="8" t="s">
        <v>34</v>
      </c>
      <c r="O868" s="4" t="str">
        <f>HLOOKUP(Table2[[#This Row],[Product]],lookUp!$A$20:$K$21,2,0)</f>
        <v>Summer Wear</v>
      </c>
      <c r="P868" s="8" t="str">
        <f>_xlfn.XLOOKUP(Table2[[#This Row],[Product]],Table4[Product],Table4[Category])</f>
        <v>Summer Wear</v>
      </c>
      <c r="Q868" s="6" t="s">
        <v>1785</v>
      </c>
      <c r="R868" s="32" t="str">
        <f>LEFT(Table2[[#This Row],[Full Name2]], 3)</f>
        <v>Nic</v>
      </c>
      <c r="S868" s="7" t="str">
        <f>RIGHT(Table2[[#This Row],[Full Name2]],3)</f>
        <v>ard</v>
      </c>
      <c r="T868" s="7" t="str">
        <f>MID(Table2[[#This Row],[Full Name2]],3,3)</f>
        <v>col</v>
      </c>
      <c r="U868" s="7" t="str">
        <f>CONCATENATE(Table2[[#This Row],[Full Name2]]," - ",Table2[[#This Row],[Department]])</f>
        <v>Nicole Ward - Men</v>
      </c>
      <c r="V868" s="7" t="str">
        <f>_xlfn.TEXTJOIN(",",TRUE,Table2[[#This Row],[LEFT]],Table2[[#This Row],[MID]],Table2[[#This Row],[RIGHT]])</f>
        <v>Nic,col,ard</v>
      </c>
      <c r="W868" s="7" t="str">
        <f>UPPER(Table2[[#This Row],[MID]])</f>
        <v>COL</v>
      </c>
      <c r="X868" s="7" t="str">
        <f>LOWER(Table2[[#This Row],[Full Name2]])</f>
        <v>nicole ward</v>
      </c>
      <c r="Y868" s="7" t="str">
        <f>PROPER(Table2[[#This Row],[LOWER]])</f>
        <v>Nicole Ward</v>
      </c>
      <c r="Z868" s="7" t="str">
        <f>TRIM(Table2[[#This Row],[City]])</f>
        <v>Tanta</v>
      </c>
      <c r="AA868" s="8">
        <f>LEN(Table2[[#This Row],[PROPER]])</f>
        <v>11</v>
      </c>
      <c r="AB868" s="5">
        <f t="shared" ca="1" si="39"/>
        <v>45776</v>
      </c>
      <c r="AC868" s="5">
        <f t="shared" si="40"/>
        <v>45539</v>
      </c>
      <c r="AD868" s="25">
        <f t="shared" ca="1" si="41"/>
        <v>45776.278505671296</v>
      </c>
      <c r="AE868" s="26">
        <f>EOMONTH(Table2[[#This Row],[Date]],1)</f>
        <v>45596</v>
      </c>
      <c r="AF868" s="11">
        <f>DATEDIF(Table2[[#This Row],[Date]],Table2[[#This Row],[EOMONTH]], "d")</f>
        <v>57</v>
      </c>
      <c r="AH868">
        <v>4</v>
      </c>
      <c r="AI868">
        <v>9</v>
      </c>
      <c r="AJ868">
        <v>2024</v>
      </c>
    </row>
    <row r="869" spans="1:36" ht="33.75" customHeight="1" x14ac:dyDescent="0.3">
      <c r="A869" s="17" t="s">
        <v>1786</v>
      </c>
      <c r="B869" s="26">
        <v>45549</v>
      </c>
      <c r="C869" s="5" t="s">
        <v>5</v>
      </c>
      <c r="D869" s="6" t="s">
        <v>1787</v>
      </c>
      <c r="E869" s="7">
        <v>50</v>
      </c>
      <c r="F869" s="7" t="s">
        <v>43</v>
      </c>
      <c r="G869" s="7" t="s">
        <v>81</v>
      </c>
      <c r="H869" s="7" t="s">
        <v>74</v>
      </c>
      <c r="I869" s="7" t="str">
        <f>VLOOKUP(Table2[[#This Row],[Product]],Table4[#All],2,0)</f>
        <v>Formal Wear</v>
      </c>
      <c r="J869" s="7">
        <v>3</v>
      </c>
      <c r="K869" s="7">
        <v>160</v>
      </c>
      <c r="L869" s="7">
        <v>0.05</v>
      </c>
      <c r="M869" s="7" t="s">
        <v>47</v>
      </c>
      <c r="N869" s="8" t="s">
        <v>48</v>
      </c>
      <c r="O869" s="4" t="str">
        <f>HLOOKUP(Table2[[#This Row],[Product]],lookUp!$A$20:$K$21,2,0)</f>
        <v>Formal Wear</v>
      </c>
      <c r="P869" s="8" t="str">
        <f>_xlfn.XLOOKUP(Table2[[#This Row],[Product]],Table4[Product],Table4[Category])</f>
        <v>Formal Wear</v>
      </c>
      <c r="Q869" s="6" t="s">
        <v>1787</v>
      </c>
      <c r="R869" s="32" t="str">
        <f>LEFT(Table2[[#This Row],[Full Name2]], 3)</f>
        <v>Jen</v>
      </c>
      <c r="S869" s="7" t="str">
        <f>RIGHT(Table2[[#This Row],[Full Name2]],3)</f>
        <v>ith</v>
      </c>
      <c r="T869" s="7" t="str">
        <f>MID(Table2[[#This Row],[Full Name2]],3,3)</f>
        <v>nni</v>
      </c>
      <c r="U869" s="7" t="str">
        <f>CONCATENATE(Table2[[#This Row],[Full Name2]]," - ",Table2[[#This Row],[Department]])</f>
        <v>Jennifer Smith - Kids</v>
      </c>
      <c r="V869" s="7" t="str">
        <f>_xlfn.TEXTJOIN(",",TRUE,Table2[[#This Row],[LEFT]],Table2[[#This Row],[MID]],Table2[[#This Row],[RIGHT]])</f>
        <v>Jen,nni,ith</v>
      </c>
      <c r="W869" s="7" t="str">
        <f>UPPER(Table2[[#This Row],[MID]])</f>
        <v>NNI</v>
      </c>
      <c r="X869" s="7" t="str">
        <f>LOWER(Table2[[#This Row],[Full Name2]])</f>
        <v>jennifer smith</v>
      </c>
      <c r="Y869" s="7" t="str">
        <f>PROPER(Table2[[#This Row],[LOWER]])</f>
        <v>Jennifer Smith</v>
      </c>
      <c r="Z869" s="7" t="str">
        <f>TRIM(Table2[[#This Row],[City]])</f>
        <v>Asyut</v>
      </c>
      <c r="AA869" s="8">
        <f>LEN(Table2[[#This Row],[PROPER]])</f>
        <v>14</v>
      </c>
      <c r="AB869" s="5">
        <f t="shared" ca="1" si="39"/>
        <v>45776</v>
      </c>
      <c r="AC869" s="5">
        <f t="shared" si="40"/>
        <v>45549</v>
      </c>
      <c r="AD869" s="25">
        <f t="shared" ca="1" si="41"/>
        <v>45776.278505671296</v>
      </c>
      <c r="AE869" s="26">
        <f>EOMONTH(Table2[[#This Row],[Date]],1)</f>
        <v>45596</v>
      </c>
      <c r="AF869" s="11">
        <f>DATEDIF(Table2[[#This Row],[Date]],Table2[[#This Row],[EOMONTH]], "d")</f>
        <v>47</v>
      </c>
      <c r="AH869">
        <v>14</v>
      </c>
      <c r="AI869">
        <v>9</v>
      </c>
      <c r="AJ869">
        <v>2024</v>
      </c>
    </row>
    <row r="870" spans="1:36" ht="33.75" customHeight="1" x14ac:dyDescent="0.3">
      <c r="A870" s="17" t="s">
        <v>1788</v>
      </c>
      <c r="B870" s="26">
        <v>45416</v>
      </c>
      <c r="C870" s="5" t="s">
        <v>5</v>
      </c>
      <c r="D870" s="6" t="s">
        <v>859</v>
      </c>
      <c r="E870" s="7">
        <v>28</v>
      </c>
      <c r="F870" s="7" t="s">
        <v>43</v>
      </c>
      <c r="G870" s="7" t="s">
        <v>106</v>
      </c>
      <c r="H870" s="7" t="s">
        <v>84</v>
      </c>
      <c r="I870" s="7" t="str">
        <f>VLOOKUP(Table2[[#This Row],[Product]],Table4[#All],2,0)</f>
        <v>Fashion Accessories</v>
      </c>
      <c r="J870" s="7">
        <v>5</v>
      </c>
      <c r="K870" s="7">
        <v>265</v>
      </c>
      <c r="L870" s="7">
        <v>0</v>
      </c>
      <c r="M870" s="7" t="s">
        <v>33</v>
      </c>
      <c r="N870" s="8" t="s">
        <v>40</v>
      </c>
      <c r="O870" s="4" t="str">
        <f>HLOOKUP(Table2[[#This Row],[Product]],lookUp!$A$20:$K$21,2,0)</f>
        <v>Fashion Accessories</v>
      </c>
      <c r="P870" s="8" t="str">
        <f>_xlfn.XLOOKUP(Table2[[#This Row],[Product]],Table4[Product],Table4[Category])</f>
        <v>Fashion Accessories</v>
      </c>
      <c r="Q870" s="6" t="s">
        <v>859</v>
      </c>
      <c r="R870" s="32" t="str">
        <f>LEFT(Table2[[#This Row],[Full Name2]], 3)</f>
        <v>Jos</v>
      </c>
      <c r="S870" s="7" t="str">
        <f>RIGHT(Table2[[#This Row],[Full Name2]],3)</f>
        <v>son</v>
      </c>
      <c r="T870" s="7" t="str">
        <f>MID(Table2[[#This Row],[Full Name2]],3,3)</f>
        <v>sep</v>
      </c>
      <c r="U870" s="7" t="str">
        <f>CONCATENATE(Table2[[#This Row],[Full Name2]]," - ",Table2[[#This Row],[Department]])</f>
        <v>Joseph Anderson - Women</v>
      </c>
      <c r="V870" s="7" t="str">
        <f>_xlfn.TEXTJOIN(",",TRUE,Table2[[#This Row],[LEFT]],Table2[[#This Row],[MID]],Table2[[#This Row],[RIGHT]])</f>
        <v>Jos,sep,son</v>
      </c>
      <c r="W870" s="7" t="str">
        <f>UPPER(Table2[[#This Row],[MID]])</f>
        <v>SEP</v>
      </c>
      <c r="X870" s="7" t="str">
        <f>LOWER(Table2[[#This Row],[Full Name2]])</f>
        <v>joseph anderson</v>
      </c>
      <c r="Y870" s="7" t="str">
        <f>PROPER(Table2[[#This Row],[LOWER]])</f>
        <v>Joseph Anderson</v>
      </c>
      <c r="Z870" s="7" t="str">
        <f>TRIM(Table2[[#This Row],[City]])</f>
        <v>Giza</v>
      </c>
      <c r="AA870" s="8">
        <f>LEN(Table2[[#This Row],[PROPER]])</f>
        <v>15</v>
      </c>
      <c r="AB870" s="5">
        <f t="shared" ca="1" si="39"/>
        <v>45776</v>
      </c>
      <c r="AC870" s="5">
        <f t="shared" si="40"/>
        <v>45416</v>
      </c>
      <c r="AD870" s="25">
        <f t="shared" ca="1" si="41"/>
        <v>45776.278505671296</v>
      </c>
      <c r="AE870" s="26">
        <f>EOMONTH(Table2[[#This Row],[Date]],1)</f>
        <v>45473</v>
      </c>
      <c r="AF870" s="11">
        <f>DATEDIF(Table2[[#This Row],[Date]],Table2[[#This Row],[EOMONTH]], "d")</f>
        <v>57</v>
      </c>
      <c r="AH870">
        <v>4</v>
      </c>
      <c r="AI870">
        <v>5</v>
      </c>
      <c r="AJ870">
        <v>2024</v>
      </c>
    </row>
    <row r="871" spans="1:36" ht="33.75" customHeight="1" x14ac:dyDescent="0.3">
      <c r="A871" s="17" t="s">
        <v>1789</v>
      </c>
      <c r="B871" s="26">
        <v>45455</v>
      </c>
      <c r="C871" s="5" t="s">
        <v>3</v>
      </c>
      <c r="D871" s="6" t="s">
        <v>1790</v>
      </c>
      <c r="E871" s="7">
        <v>59</v>
      </c>
      <c r="F871" s="7" t="s">
        <v>43</v>
      </c>
      <c r="G871" s="7" t="s">
        <v>81</v>
      </c>
      <c r="H871" s="7" t="s">
        <v>45</v>
      </c>
      <c r="I871" s="7" t="str">
        <f>VLOOKUP(Table2[[#This Row],[Product]],Table4[#All],2,0)</f>
        <v>Sportswear</v>
      </c>
      <c r="J871" s="7">
        <v>2</v>
      </c>
      <c r="K871" s="7">
        <v>1080</v>
      </c>
      <c r="L871" s="7">
        <v>0.1</v>
      </c>
      <c r="M871" s="7" t="s">
        <v>47</v>
      </c>
      <c r="N871" s="8" t="s">
        <v>34</v>
      </c>
      <c r="O871" s="4" t="str">
        <f>HLOOKUP(Table2[[#This Row],[Product]],lookUp!$A$20:$K$21,2,0)</f>
        <v>Sportswear</v>
      </c>
      <c r="P871" s="8" t="str">
        <f>_xlfn.XLOOKUP(Table2[[#This Row],[Product]],Table4[Product],Table4[Category])</f>
        <v>Sportswear</v>
      </c>
      <c r="Q871" s="6" t="s">
        <v>1790</v>
      </c>
      <c r="R871" s="32" t="str">
        <f>LEFT(Table2[[#This Row],[Full Name2]], 3)</f>
        <v>Mic</v>
      </c>
      <c r="S871" s="7" t="str">
        <f>RIGHT(Table2[[#This Row],[Full Name2]],3)</f>
        <v>rts</v>
      </c>
      <c r="T871" s="7" t="str">
        <f>MID(Table2[[#This Row],[Full Name2]],3,3)</f>
        <v>cha</v>
      </c>
      <c r="U871" s="7" t="str">
        <f>CONCATENATE(Table2[[#This Row],[Full Name2]]," - ",Table2[[#This Row],[Department]])</f>
        <v>Michael Roberts - Men</v>
      </c>
      <c r="V871" s="7" t="str">
        <f>_xlfn.TEXTJOIN(",",TRUE,Table2[[#This Row],[LEFT]],Table2[[#This Row],[MID]],Table2[[#This Row],[RIGHT]])</f>
        <v>Mic,cha,rts</v>
      </c>
      <c r="W871" s="7" t="str">
        <f>UPPER(Table2[[#This Row],[MID]])</f>
        <v>CHA</v>
      </c>
      <c r="X871" s="7" t="str">
        <f>LOWER(Table2[[#This Row],[Full Name2]])</f>
        <v>michael roberts</v>
      </c>
      <c r="Y871" s="7" t="str">
        <f>PROPER(Table2[[#This Row],[LOWER]])</f>
        <v>Michael Roberts</v>
      </c>
      <c r="Z871" s="7" t="str">
        <f>TRIM(Table2[[#This Row],[City]])</f>
        <v>Asyut</v>
      </c>
      <c r="AA871" s="8">
        <f>LEN(Table2[[#This Row],[PROPER]])</f>
        <v>15</v>
      </c>
      <c r="AB871" s="5">
        <f t="shared" ca="1" si="39"/>
        <v>45776</v>
      </c>
      <c r="AC871" s="5">
        <f t="shared" si="40"/>
        <v>45455</v>
      </c>
      <c r="AD871" s="25">
        <f t="shared" ca="1" si="41"/>
        <v>45776.278505671296</v>
      </c>
      <c r="AE871" s="26">
        <f>EOMONTH(Table2[[#This Row],[Date]],1)</f>
        <v>45504</v>
      </c>
      <c r="AF871" s="11">
        <f>DATEDIF(Table2[[#This Row],[Date]],Table2[[#This Row],[EOMONTH]], "d")</f>
        <v>49</v>
      </c>
      <c r="AH871">
        <v>12</v>
      </c>
      <c r="AI871">
        <v>6</v>
      </c>
      <c r="AJ871">
        <v>2024</v>
      </c>
    </row>
    <row r="872" spans="1:36" ht="33.75" customHeight="1" x14ac:dyDescent="0.3">
      <c r="A872" s="17" t="s">
        <v>1791</v>
      </c>
      <c r="B872" s="26">
        <v>45488</v>
      </c>
      <c r="C872" s="5" t="s">
        <v>4</v>
      </c>
      <c r="D872" s="6" t="s">
        <v>1792</v>
      </c>
      <c r="E872" s="7">
        <v>39</v>
      </c>
      <c r="F872" s="7" t="s">
        <v>29</v>
      </c>
      <c r="G872" s="7" t="s">
        <v>106</v>
      </c>
      <c r="H872" s="7" t="s">
        <v>65</v>
      </c>
      <c r="I872" s="7" t="str">
        <f>VLOOKUP(Table2[[#This Row],[Product]],Table4[#All],2,0)</f>
        <v>Sportswear</v>
      </c>
      <c r="J872" s="7">
        <v>5</v>
      </c>
      <c r="K872" s="7">
        <v>494</v>
      </c>
      <c r="L872" s="7">
        <v>0.15</v>
      </c>
      <c r="M872" s="7" t="s">
        <v>33</v>
      </c>
      <c r="N872" s="8" t="s">
        <v>34</v>
      </c>
      <c r="O872" s="4" t="str">
        <f>HLOOKUP(Table2[[#This Row],[Product]],lookUp!$A$20:$K$21,2,0)</f>
        <v>Sportswear</v>
      </c>
      <c r="P872" s="8" t="str">
        <f>_xlfn.XLOOKUP(Table2[[#This Row],[Product]],Table4[Product],Table4[Category])</f>
        <v>Sportswear</v>
      </c>
      <c r="Q872" s="6" t="s">
        <v>1792</v>
      </c>
      <c r="R872" s="32" t="str">
        <f>LEFT(Table2[[#This Row],[Full Name2]], 3)</f>
        <v>Mr.</v>
      </c>
      <c r="S872" s="7" t="str">
        <f>RIGHT(Table2[[#This Row],[Full Name2]],3)</f>
        <v>les</v>
      </c>
      <c r="T872" s="7" t="str">
        <f>MID(Table2[[#This Row],[Full Name2]],3,3)</f>
        <v>. C</v>
      </c>
      <c r="U872" s="7" t="str">
        <f>CONCATENATE(Table2[[#This Row],[Full Name2]]," - ",Table2[[#This Row],[Department]])</f>
        <v>Mr. Charles - Men</v>
      </c>
      <c r="V872" s="7" t="str">
        <f>_xlfn.TEXTJOIN(",",TRUE,Table2[[#This Row],[LEFT]],Table2[[#This Row],[MID]],Table2[[#This Row],[RIGHT]])</f>
        <v>Mr.,. C,les</v>
      </c>
      <c r="W872" s="7" t="str">
        <f>UPPER(Table2[[#This Row],[MID]])</f>
        <v>. C</v>
      </c>
      <c r="X872" s="7" t="str">
        <f>LOWER(Table2[[#This Row],[Full Name2]])</f>
        <v>mr. charles</v>
      </c>
      <c r="Y872" s="7" t="str">
        <f>PROPER(Table2[[#This Row],[LOWER]])</f>
        <v>Mr. Charles</v>
      </c>
      <c r="Z872" s="7" t="str">
        <f>TRIM(Table2[[#This Row],[City]])</f>
        <v>Giza</v>
      </c>
      <c r="AA872" s="8">
        <f>LEN(Table2[[#This Row],[PROPER]])</f>
        <v>11</v>
      </c>
      <c r="AB872" s="5">
        <f t="shared" ca="1" si="39"/>
        <v>45776</v>
      </c>
      <c r="AC872" s="5">
        <f t="shared" si="40"/>
        <v>45488</v>
      </c>
      <c r="AD872" s="25">
        <f t="shared" ca="1" si="41"/>
        <v>45776.278505671296</v>
      </c>
      <c r="AE872" s="26">
        <f>EOMONTH(Table2[[#This Row],[Date]],1)</f>
        <v>45535</v>
      </c>
      <c r="AF872" s="11">
        <f>DATEDIF(Table2[[#This Row],[Date]],Table2[[#This Row],[EOMONTH]], "d")</f>
        <v>47</v>
      </c>
      <c r="AH872">
        <v>15</v>
      </c>
      <c r="AI872">
        <v>7</v>
      </c>
      <c r="AJ872">
        <v>2024</v>
      </c>
    </row>
    <row r="873" spans="1:36" ht="33.75" customHeight="1" x14ac:dyDescent="0.3">
      <c r="A873" s="17" t="s">
        <v>1793</v>
      </c>
      <c r="B873" s="26">
        <v>45713</v>
      </c>
      <c r="C873" s="5" t="s">
        <v>2</v>
      </c>
      <c r="D873" s="6" t="s">
        <v>1794</v>
      </c>
      <c r="E873" s="7">
        <v>20</v>
      </c>
      <c r="F873" s="7" t="s">
        <v>29</v>
      </c>
      <c r="G873" s="7" t="s">
        <v>37</v>
      </c>
      <c r="H873" s="7" t="s">
        <v>61</v>
      </c>
      <c r="I873" s="7" t="str">
        <f>VLOOKUP(Table2[[#This Row],[Product]],Table4[#All],2,0)</f>
        <v>Casual Wear</v>
      </c>
      <c r="J873" s="7">
        <v>3</v>
      </c>
      <c r="K873" s="7">
        <v>811</v>
      </c>
      <c r="L873" s="7">
        <v>0</v>
      </c>
      <c r="M873" s="7" t="s">
        <v>33</v>
      </c>
      <c r="N873" s="8" t="s">
        <v>40</v>
      </c>
      <c r="O873" s="4" t="str">
        <f>HLOOKUP(Table2[[#This Row],[Product]],lookUp!$A$20:$K$21,2,0)</f>
        <v>Casual Wear</v>
      </c>
      <c r="P873" s="8" t="str">
        <f>_xlfn.XLOOKUP(Table2[[#This Row],[Product]],Table4[Product],Table4[Category])</f>
        <v>Casual Wear</v>
      </c>
      <c r="Q873" s="6" t="s">
        <v>1794</v>
      </c>
      <c r="R873" s="32" t="str">
        <f>LEFT(Table2[[#This Row],[Full Name2]], 3)</f>
        <v>Cou</v>
      </c>
      <c r="S873" s="7" t="str">
        <f>RIGHT(Table2[[#This Row],[Full Name2]],3)</f>
        <v>mas</v>
      </c>
      <c r="T873" s="7" t="str">
        <f>MID(Table2[[#This Row],[Full Name2]],3,3)</f>
        <v>urt</v>
      </c>
      <c r="U873" s="7" t="str">
        <f>CONCATENATE(Table2[[#This Row],[Full Name2]]," - ",Table2[[#This Row],[Department]])</f>
        <v>Courtney Thomas - Women</v>
      </c>
      <c r="V873" s="7" t="str">
        <f>_xlfn.TEXTJOIN(",",TRUE,Table2[[#This Row],[LEFT]],Table2[[#This Row],[MID]],Table2[[#This Row],[RIGHT]])</f>
        <v>Cou,urt,mas</v>
      </c>
      <c r="W873" s="7" t="str">
        <f>UPPER(Table2[[#This Row],[MID]])</f>
        <v>URT</v>
      </c>
      <c r="X873" s="7" t="str">
        <f>LOWER(Table2[[#This Row],[Full Name2]])</f>
        <v>courtney thomas</v>
      </c>
      <c r="Y873" s="7" t="str">
        <f>PROPER(Table2[[#This Row],[LOWER]])</f>
        <v>Courtney Thomas</v>
      </c>
      <c r="Z873" s="7" t="str">
        <f>TRIM(Table2[[#This Row],[City]])</f>
        <v>Hurghada</v>
      </c>
      <c r="AA873" s="8">
        <f>LEN(Table2[[#This Row],[PROPER]])</f>
        <v>15</v>
      </c>
      <c r="AB873" s="5">
        <f t="shared" ca="1" si="39"/>
        <v>45776</v>
      </c>
      <c r="AC873" s="5">
        <f t="shared" si="40"/>
        <v>45713</v>
      </c>
      <c r="AD873" s="25">
        <f t="shared" ca="1" si="41"/>
        <v>45776.278505671296</v>
      </c>
      <c r="AE873" s="26">
        <f>EOMONTH(Table2[[#This Row],[Date]],1)</f>
        <v>45747</v>
      </c>
      <c r="AF873" s="11">
        <f>DATEDIF(Table2[[#This Row],[Date]],Table2[[#This Row],[EOMONTH]], "d")</f>
        <v>34</v>
      </c>
      <c r="AH873">
        <v>25</v>
      </c>
      <c r="AI873">
        <v>2</v>
      </c>
      <c r="AJ873">
        <v>2025</v>
      </c>
    </row>
    <row r="874" spans="1:36" ht="33.75" customHeight="1" x14ac:dyDescent="0.3">
      <c r="A874" s="17" t="s">
        <v>1795</v>
      </c>
      <c r="B874" s="26">
        <v>45687</v>
      </c>
      <c r="C874" s="5" t="s">
        <v>6</v>
      </c>
      <c r="D874" s="6" t="s">
        <v>1796</v>
      </c>
      <c r="E874" s="7">
        <v>23</v>
      </c>
      <c r="F874" s="7" t="s">
        <v>29</v>
      </c>
      <c r="G874" s="7" t="s">
        <v>60</v>
      </c>
      <c r="H874" s="7" t="s">
        <v>65</v>
      </c>
      <c r="I874" s="7" t="str">
        <f>VLOOKUP(Table2[[#This Row],[Product]],Table4[#All],2,0)</f>
        <v>Sportswear</v>
      </c>
      <c r="J874" s="7">
        <v>1</v>
      </c>
      <c r="K874" s="7">
        <v>851</v>
      </c>
      <c r="L874" s="7">
        <v>0.05</v>
      </c>
      <c r="M874" s="7" t="s">
        <v>47</v>
      </c>
      <c r="N874" s="8" t="s">
        <v>48</v>
      </c>
      <c r="O874" s="4" t="str">
        <f>HLOOKUP(Table2[[#This Row],[Product]],lookUp!$A$20:$K$21,2,0)</f>
        <v>Sportswear</v>
      </c>
      <c r="P874" s="8" t="str">
        <f>_xlfn.XLOOKUP(Table2[[#This Row],[Product]],Table4[Product],Table4[Category])</f>
        <v>Sportswear</v>
      </c>
      <c r="Q874" s="6" t="s">
        <v>1796</v>
      </c>
      <c r="R874" s="32" t="str">
        <f>LEFT(Table2[[#This Row],[Full Name2]], 3)</f>
        <v>Wal</v>
      </c>
      <c r="S874" s="7" t="str">
        <f>RIGHT(Table2[[#This Row],[Full Name2]],3)</f>
        <v>ell</v>
      </c>
      <c r="T874" s="7" t="str">
        <f>MID(Table2[[#This Row],[Full Name2]],3,3)</f>
        <v>lte</v>
      </c>
      <c r="U874" s="7" t="str">
        <f>CONCATENATE(Table2[[#This Row],[Full Name2]]," - ",Table2[[#This Row],[Department]])</f>
        <v>Walter Mcconnell - Kids</v>
      </c>
      <c r="V874" s="7" t="str">
        <f>_xlfn.TEXTJOIN(",",TRUE,Table2[[#This Row],[LEFT]],Table2[[#This Row],[MID]],Table2[[#This Row],[RIGHT]])</f>
        <v>Wal,lte,ell</v>
      </c>
      <c r="W874" s="7" t="str">
        <f>UPPER(Table2[[#This Row],[MID]])</f>
        <v>LTE</v>
      </c>
      <c r="X874" s="7" t="str">
        <f>LOWER(Table2[[#This Row],[Full Name2]])</f>
        <v>walter mcconnell</v>
      </c>
      <c r="Y874" s="7" t="str">
        <f>PROPER(Table2[[#This Row],[LOWER]])</f>
        <v>Walter Mcconnell</v>
      </c>
      <c r="Z874" s="7" t="str">
        <f>TRIM(Table2[[#This Row],[City]])</f>
        <v>Port Said</v>
      </c>
      <c r="AA874" s="8">
        <f>LEN(Table2[[#This Row],[PROPER]])</f>
        <v>16</v>
      </c>
      <c r="AB874" s="5">
        <f t="shared" ca="1" si="39"/>
        <v>45776</v>
      </c>
      <c r="AC874" s="5">
        <f t="shared" si="40"/>
        <v>45687</v>
      </c>
      <c r="AD874" s="25">
        <f t="shared" ca="1" si="41"/>
        <v>45776.278505671296</v>
      </c>
      <c r="AE874" s="26">
        <f>EOMONTH(Table2[[#This Row],[Date]],1)</f>
        <v>45716</v>
      </c>
      <c r="AF874" s="11">
        <f>DATEDIF(Table2[[#This Row],[Date]],Table2[[#This Row],[EOMONTH]], "d")</f>
        <v>29</v>
      </c>
      <c r="AH874">
        <v>30</v>
      </c>
      <c r="AI874">
        <v>1</v>
      </c>
      <c r="AJ874">
        <v>2025</v>
      </c>
    </row>
    <row r="875" spans="1:36" ht="33.75" customHeight="1" x14ac:dyDescent="0.3">
      <c r="A875" s="17" t="s">
        <v>1797</v>
      </c>
      <c r="B875" s="26">
        <v>45625</v>
      </c>
      <c r="C875" s="5" t="s">
        <v>0</v>
      </c>
      <c r="D875" s="6" t="s">
        <v>1798</v>
      </c>
      <c r="E875" s="7">
        <v>52</v>
      </c>
      <c r="F875" s="7" t="s">
        <v>43</v>
      </c>
      <c r="G875" s="7" t="s">
        <v>106</v>
      </c>
      <c r="H875" s="7" t="s">
        <v>51</v>
      </c>
      <c r="I875" s="7" t="str">
        <f>VLOOKUP(Table2[[#This Row],[Product]],Table4[#All],2,0)</f>
        <v>Formal Wear</v>
      </c>
      <c r="J875" s="7">
        <v>2</v>
      </c>
      <c r="K875" s="7">
        <v>275</v>
      </c>
      <c r="L875" s="7">
        <v>0.15</v>
      </c>
      <c r="M875" s="7" t="s">
        <v>47</v>
      </c>
      <c r="N875" s="8" t="s">
        <v>40</v>
      </c>
      <c r="O875" s="4" t="str">
        <f>HLOOKUP(Table2[[#This Row],[Product]],lookUp!$A$20:$K$21,2,0)</f>
        <v>Formal Wear</v>
      </c>
      <c r="P875" s="8" t="str">
        <f>_xlfn.XLOOKUP(Table2[[#This Row],[Product]],Table4[Product],Table4[Category])</f>
        <v>Formal Wear</v>
      </c>
      <c r="Q875" s="6" t="s">
        <v>1798</v>
      </c>
      <c r="R875" s="32" t="str">
        <f>LEFT(Table2[[#This Row],[Full Name2]], 3)</f>
        <v>Nat</v>
      </c>
      <c r="S875" s="7" t="str">
        <f>RIGHT(Table2[[#This Row],[Full Name2]],3)</f>
        <v>ons</v>
      </c>
      <c r="T875" s="7" t="str">
        <f>MID(Table2[[#This Row],[Full Name2]],3,3)</f>
        <v>tha</v>
      </c>
      <c r="U875" s="7" t="str">
        <f>CONCATENATE(Table2[[#This Row],[Full Name2]]," - ",Table2[[#This Row],[Department]])</f>
        <v>Nathan Parsons - Women</v>
      </c>
      <c r="V875" s="7" t="str">
        <f>_xlfn.TEXTJOIN(",",TRUE,Table2[[#This Row],[LEFT]],Table2[[#This Row],[MID]],Table2[[#This Row],[RIGHT]])</f>
        <v>Nat,tha,ons</v>
      </c>
      <c r="W875" s="7" t="str">
        <f>UPPER(Table2[[#This Row],[MID]])</f>
        <v>THA</v>
      </c>
      <c r="X875" s="7" t="str">
        <f>LOWER(Table2[[#This Row],[Full Name2]])</f>
        <v>nathan parsons</v>
      </c>
      <c r="Y875" s="7" t="str">
        <f>PROPER(Table2[[#This Row],[LOWER]])</f>
        <v>Nathan Parsons</v>
      </c>
      <c r="Z875" s="7" t="str">
        <f>TRIM(Table2[[#This Row],[City]])</f>
        <v>Giza</v>
      </c>
      <c r="AA875" s="8">
        <f>LEN(Table2[[#This Row],[PROPER]])</f>
        <v>14</v>
      </c>
      <c r="AB875" s="5">
        <f t="shared" ca="1" si="39"/>
        <v>45776</v>
      </c>
      <c r="AC875" s="5">
        <f t="shared" si="40"/>
        <v>45625</v>
      </c>
      <c r="AD875" s="25">
        <f t="shared" ca="1" si="41"/>
        <v>45776.278505671296</v>
      </c>
      <c r="AE875" s="26">
        <f>EOMONTH(Table2[[#This Row],[Date]],1)</f>
        <v>45657</v>
      </c>
      <c r="AF875" s="11">
        <f>DATEDIF(Table2[[#This Row],[Date]],Table2[[#This Row],[EOMONTH]], "d")</f>
        <v>32</v>
      </c>
      <c r="AH875">
        <v>29</v>
      </c>
      <c r="AI875">
        <v>11</v>
      </c>
      <c r="AJ875">
        <v>2024</v>
      </c>
    </row>
    <row r="876" spans="1:36" ht="33.75" customHeight="1" x14ac:dyDescent="0.3">
      <c r="A876" s="17" t="s">
        <v>1799</v>
      </c>
      <c r="B876" s="26">
        <v>45688</v>
      </c>
      <c r="C876" s="5" t="s">
        <v>0</v>
      </c>
      <c r="D876" s="6" t="s">
        <v>1800</v>
      </c>
      <c r="E876" s="7">
        <v>50</v>
      </c>
      <c r="F876" s="7" t="s">
        <v>43</v>
      </c>
      <c r="G876" s="7" t="s">
        <v>81</v>
      </c>
      <c r="H876" s="7" t="s">
        <v>55</v>
      </c>
      <c r="I876" s="7" t="str">
        <f>VLOOKUP(Table2[[#This Row],[Product]],Table4[#All],2,0)</f>
        <v>Summer Wear</v>
      </c>
      <c r="J876" s="7">
        <v>4</v>
      </c>
      <c r="K876" s="7">
        <v>1030</v>
      </c>
      <c r="L876" s="7">
        <v>0</v>
      </c>
      <c r="M876" s="7" t="s">
        <v>33</v>
      </c>
      <c r="N876" s="8" t="s">
        <v>34</v>
      </c>
      <c r="O876" s="4" t="str">
        <f>HLOOKUP(Table2[[#This Row],[Product]],lookUp!$A$20:$K$21,2,0)</f>
        <v>Summer Wear</v>
      </c>
      <c r="P876" s="8" t="str">
        <f>_xlfn.XLOOKUP(Table2[[#This Row],[Product]],Table4[Product],Table4[Category])</f>
        <v>Summer Wear</v>
      </c>
      <c r="Q876" s="6" t="s">
        <v>1800</v>
      </c>
      <c r="R876" s="32" t="str">
        <f>LEFT(Table2[[#This Row],[Full Name2]], 3)</f>
        <v>Rya</v>
      </c>
      <c r="S876" s="7" t="str">
        <f>RIGHT(Table2[[#This Row],[Full Name2]],3)</f>
        <v>vis</v>
      </c>
      <c r="T876" s="7" t="str">
        <f>MID(Table2[[#This Row],[Full Name2]],3,3)</f>
        <v xml:space="preserve">an </v>
      </c>
      <c r="U876" s="7" t="str">
        <f>CONCATENATE(Table2[[#This Row],[Full Name2]]," - ",Table2[[#This Row],[Department]])</f>
        <v>Ryan Davis - Men</v>
      </c>
      <c r="V876" s="7" t="str">
        <f>_xlfn.TEXTJOIN(",",TRUE,Table2[[#This Row],[LEFT]],Table2[[#This Row],[MID]],Table2[[#This Row],[RIGHT]])</f>
        <v>Rya,an ,vis</v>
      </c>
      <c r="W876" s="7" t="str">
        <f>UPPER(Table2[[#This Row],[MID]])</f>
        <v xml:space="preserve">AN </v>
      </c>
      <c r="X876" s="7" t="str">
        <f>LOWER(Table2[[#This Row],[Full Name2]])</f>
        <v>ryan davis</v>
      </c>
      <c r="Y876" s="7" t="str">
        <f>PROPER(Table2[[#This Row],[LOWER]])</f>
        <v>Ryan Davis</v>
      </c>
      <c r="Z876" s="7" t="str">
        <f>TRIM(Table2[[#This Row],[City]])</f>
        <v>Asyut</v>
      </c>
      <c r="AA876" s="8">
        <f>LEN(Table2[[#This Row],[PROPER]])</f>
        <v>10</v>
      </c>
      <c r="AB876" s="5">
        <f t="shared" ca="1" si="39"/>
        <v>45776</v>
      </c>
      <c r="AC876" s="5">
        <f t="shared" si="40"/>
        <v>45688</v>
      </c>
      <c r="AD876" s="25">
        <f t="shared" ca="1" si="41"/>
        <v>45776.278505671296</v>
      </c>
      <c r="AE876" s="26">
        <f>EOMONTH(Table2[[#This Row],[Date]],1)</f>
        <v>45716</v>
      </c>
      <c r="AF876" s="11">
        <f>DATEDIF(Table2[[#This Row],[Date]],Table2[[#This Row],[EOMONTH]], "d")</f>
        <v>28</v>
      </c>
      <c r="AH876">
        <v>31</v>
      </c>
      <c r="AI876">
        <v>1</v>
      </c>
      <c r="AJ876">
        <v>2025</v>
      </c>
    </row>
    <row r="877" spans="1:36" ht="33.75" customHeight="1" x14ac:dyDescent="0.3">
      <c r="A877" s="17" t="s">
        <v>1801</v>
      </c>
      <c r="B877" s="26">
        <v>45585</v>
      </c>
      <c r="C877" s="5" t="s">
        <v>1</v>
      </c>
      <c r="D877" s="6" t="s">
        <v>1802</v>
      </c>
      <c r="E877" s="7">
        <v>50</v>
      </c>
      <c r="F877" s="7" t="s">
        <v>43</v>
      </c>
      <c r="G877" s="7" t="s">
        <v>30</v>
      </c>
      <c r="H877" s="7" t="s">
        <v>61</v>
      </c>
      <c r="I877" s="7" t="str">
        <f>VLOOKUP(Table2[[#This Row],[Product]],Table4[#All],2,0)</f>
        <v>Casual Wear</v>
      </c>
      <c r="J877" s="7">
        <v>5</v>
      </c>
      <c r="K877" s="7">
        <v>720</v>
      </c>
      <c r="L877" s="7">
        <v>0.15</v>
      </c>
      <c r="M877" s="7" t="s">
        <v>57</v>
      </c>
      <c r="N877" s="8" t="s">
        <v>48</v>
      </c>
      <c r="O877" s="4" t="str">
        <f>HLOOKUP(Table2[[#This Row],[Product]],lookUp!$A$20:$K$21,2,0)</f>
        <v>Casual Wear</v>
      </c>
      <c r="P877" s="8" t="str">
        <f>_xlfn.XLOOKUP(Table2[[#This Row],[Product]],Table4[Product],Table4[Category])</f>
        <v>Casual Wear</v>
      </c>
      <c r="Q877" s="6" t="s">
        <v>1802</v>
      </c>
      <c r="R877" s="32" t="str">
        <f>LEFT(Table2[[#This Row],[Full Name2]], 3)</f>
        <v>Jos</v>
      </c>
      <c r="S877" s="7" t="str">
        <f>RIGHT(Table2[[#This Row],[Full Name2]],3)</f>
        <v>nez</v>
      </c>
      <c r="T877" s="7" t="str">
        <f>MID(Table2[[#This Row],[Full Name2]],3,3)</f>
        <v>sep</v>
      </c>
      <c r="U877" s="7" t="str">
        <f>CONCATENATE(Table2[[#This Row],[Full Name2]]," - ",Table2[[#This Row],[Department]])</f>
        <v>Joseph Martinez - Kids</v>
      </c>
      <c r="V877" s="7" t="str">
        <f>_xlfn.TEXTJOIN(",",TRUE,Table2[[#This Row],[LEFT]],Table2[[#This Row],[MID]],Table2[[#This Row],[RIGHT]])</f>
        <v>Jos,sep,nez</v>
      </c>
      <c r="W877" s="7" t="str">
        <f>UPPER(Table2[[#This Row],[MID]])</f>
        <v>SEP</v>
      </c>
      <c r="X877" s="7" t="str">
        <f>LOWER(Table2[[#This Row],[Full Name2]])</f>
        <v>joseph martinez</v>
      </c>
      <c r="Y877" s="7" t="str">
        <f>PROPER(Table2[[#This Row],[LOWER]])</f>
        <v>Joseph Martinez</v>
      </c>
      <c r="Z877" s="7" t="str">
        <f>TRIM(Table2[[#This Row],[City]])</f>
        <v>Mansoura</v>
      </c>
      <c r="AA877" s="8">
        <f>LEN(Table2[[#This Row],[PROPER]])</f>
        <v>15</v>
      </c>
      <c r="AB877" s="5">
        <f t="shared" ca="1" si="39"/>
        <v>45776</v>
      </c>
      <c r="AC877" s="5">
        <f t="shared" si="40"/>
        <v>45585</v>
      </c>
      <c r="AD877" s="25">
        <f t="shared" ca="1" si="41"/>
        <v>45776.278505671296</v>
      </c>
      <c r="AE877" s="26">
        <f>EOMONTH(Table2[[#This Row],[Date]],1)</f>
        <v>45626</v>
      </c>
      <c r="AF877" s="11">
        <f>DATEDIF(Table2[[#This Row],[Date]],Table2[[#This Row],[EOMONTH]], "d")</f>
        <v>41</v>
      </c>
      <c r="AH877">
        <v>20</v>
      </c>
      <c r="AI877">
        <v>10</v>
      </c>
      <c r="AJ877">
        <v>2024</v>
      </c>
    </row>
    <row r="878" spans="1:36" ht="33.75" customHeight="1" x14ac:dyDescent="0.3">
      <c r="A878" s="17" t="s">
        <v>1803</v>
      </c>
      <c r="B878" s="26">
        <v>45606</v>
      </c>
      <c r="C878" s="5" t="s">
        <v>1</v>
      </c>
      <c r="D878" s="6" t="s">
        <v>1804</v>
      </c>
      <c r="E878" s="7">
        <v>54</v>
      </c>
      <c r="F878" s="7" t="s">
        <v>43</v>
      </c>
      <c r="G878" s="7" t="s">
        <v>37</v>
      </c>
      <c r="H878" s="7" t="s">
        <v>31</v>
      </c>
      <c r="I878" s="7" t="str">
        <f>VLOOKUP(Table2[[#This Row],[Product]],Table4[#All],2,0)</f>
        <v>Winter Wear</v>
      </c>
      <c r="J878" s="7">
        <v>3</v>
      </c>
      <c r="K878" s="7">
        <v>526</v>
      </c>
      <c r="L878" s="7">
        <v>0.15</v>
      </c>
      <c r="M878" s="7" t="s">
        <v>33</v>
      </c>
      <c r="N878" s="8" t="s">
        <v>40</v>
      </c>
      <c r="O878" s="4" t="str">
        <f>HLOOKUP(Table2[[#This Row],[Product]],lookUp!$A$20:$K$21,2,0)</f>
        <v>Winter Wear</v>
      </c>
      <c r="P878" s="8" t="str">
        <f>_xlfn.XLOOKUP(Table2[[#This Row],[Product]],Table4[Product],Table4[Category])</f>
        <v>Winter Wear</v>
      </c>
      <c r="Q878" s="6" t="s">
        <v>1804</v>
      </c>
      <c r="R878" s="32" t="str">
        <f>LEFT(Table2[[#This Row],[Full Name2]], 3)</f>
        <v>Mrs</v>
      </c>
      <c r="S878" s="7" t="str">
        <f>RIGHT(Table2[[#This Row],[Full Name2]],3)</f>
        <v>nie</v>
      </c>
      <c r="T878" s="7" t="str">
        <f>MID(Table2[[#This Row],[Full Name2]],3,3)</f>
        <v xml:space="preserve">s. </v>
      </c>
      <c r="U878" s="7" t="str">
        <f>CONCATENATE(Table2[[#This Row],[Full Name2]]," - ",Table2[[#This Row],[Department]])</f>
        <v>Mrs. Stephanie - Women</v>
      </c>
      <c r="V878" s="7" t="str">
        <f>_xlfn.TEXTJOIN(",",TRUE,Table2[[#This Row],[LEFT]],Table2[[#This Row],[MID]],Table2[[#This Row],[RIGHT]])</f>
        <v>Mrs,s. ,nie</v>
      </c>
      <c r="W878" s="7" t="str">
        <f>UPPER(Table2[[#This Row],[MID]])</f>
        <v xml:space="preserve">S. </v>
      </c>
      <c r="X878" s="7" t="str">
        <f>LOWER(Table2[[#This Row],[Full Name2]])</f>
        <v>mrs. stephanie</v>
      </c>
      <c r="Y878" s="7" t="str">
        <f>PROPER(Table2[[#This Row],[LOWER]])</f>
        <v>Mrs. Stephanie</v>
      </c>
      <c r="Z878" s="7" t="str">
        <f>TRIM(Table2[[#This Row],[City]])</f>
        <v>Hurghada</v>
      </c>
      <c r="AA878" s="8">
        <f>LEN(Table2[[#This Row],[PROPER]])</f>
        <v>14</v>
      </c>
      <c r="AB878" s="5">
        <f t="shared" ca="1" si="39"/>
        <v>45776</v>
      </c>
      <c r="AC878" s="5">
        <f t="shared" si="40"/>
        <v>45606</v>
      </c>
      <c r="AD878" s="25">
        <f t="shared" ca="1" si="41"/>
        <v>45776.278505671296</v>
      </c>
      <c r="AE878" s="26">
        <f>EOMONTH(Table2[[#This Row],[Date]],1)</f>
        <v>45657</v>
      </c>
      <c r="AF878" s="11">
        <f>DATEDIF(Table2[[#This Row],[Date]],Table2[[#This Row],[EOMONTH]], "d")</f>
        <v>51</v>
      </c>
      <c r="AH878">
        <v>10</v>
      </c>
      <c r="AI878">
        <v>11</v>
      </c>
      <c r="AJ878">
        <v>2024</v>
      </c>
    </row>
    <row r="879" spans="1:36" ht="33.75" customHeight="1" x14ac:dyDescent="0.3">
      <c r="A879" s="17" t="s">
        <v>1805</v>
      </c>
      <c r="B879" s="26">
        <v>45621</v>
      </c>
      <c r="C879" s="5" t="s">
        <v>4</v>
      </c>
      <c r="D879" s="6" t="s">
        <v>1806</v>
      </c>
      <c r="E879" s="7">
        <v>34</v>
      </c>
      <c r="F879" s="7" t="s">
        <v>29</v>
      </c>
      <c r="G879" s="7" t="s">
        <v>81</v>
      </c>
      <c r="H879" s="7" t="s">
        <v>55</v>
      </c>
      <c r="I879" s="7" t="str">
        <f>VLOOKUP(Table2[[#This Row],[Product]],Table4[#All],2,0)</f>
        <v>Summer Wear</v>
      </c>
      <c r="J879" s="7">
        <v>5</v>
      </c>
      <c r="K879" s="7">
        <v>974</v>
      </c>
      <c r="L879" s="7">
        <v>0.15</v>
      </c>
      <c r="M879" s="7" t="s">
        <v>33</v>
      </c>
      <c r="N879" s="8" t="s">
        <v>40</v>
      </c>
      <c r="O879" s="4" t="str">
        <f>HLOOKUP(Table2[[#This Row],[Product]],lookUp!$A$20:$K$21,2,0)</f>
        <v>Summer Wear</v>
      </c>
      <c r="P879" s="8" t="str">
        <f>_xlfn.XLOOKUP(Table2[[#This Row],[Product]],Table4[Product],Table4[Category])</f>
        <v>Summer Wear</v>
      </c>
      <c r="Q879" s="6" t="s">
        <v>1806</v>
      </c>
      <c r="R879" s="32" t="str">
        <f>LEFT(Table2[[#This Row],[Full Name2]], 3)</f>
        <v>Cha</v>
      </c>
      <c r="S879" s="7" t="str">
        <f>RIGHT(Table2[[#This Row],[Full Name2]],3)</f>
        <v>lls</v>
      </c>
      <c r="T879" s="7" t="str">
        <f>MID(Table2[[#This Row],[Full Name2]],3,3)</f>
        <v>arl</v>
      </c>
      <c r="U879" s="7" t="str">
        <f>CONCATENATE(Table2[[#This Row],[Full Name2]]," - ",Table2[[#This Row],[Department]])</f>
        <v>Charles Mills - Women</v>
      </c>
      <c r="V879" s="7" t="str">
        <f>_xlfn.TEXTJOIN(",",TRUE,Table2[[#This Row],[LEFT]],Table2[[#This Row],[MID]],Table2[[#This Row],[RIGHT]])</f>
        <v>Cha,arl,lls</v>
      </c>
      <c r="W879" s="7" t="str">
        <f>UPPER(Table2[[#This Row],[MID]])</f>
        <v>ARL</v>
      </c>
      <c r="X879" s="7" t="str">
        <f>LOWER(Table2[[#This Row],[Full Name2]])</f>
        <v>charles mills</v>
      </c>
      <c r="Y879" s="7" t="str">
        <f>PROPER(Table2[[#This Row],[LOWER]])</f>
        <v>Charles Mills</v>
      </c>
      <c r="Z879" s="7" t="str">
        <f>TRIM(Table2[[#This Row],[City]])</f>
        <v>Asyut</v>
      </c>
      <c r="AA879" s="8">
        <f>LEN(Table2[[#This Row],[PROPER]])</f>
        <v>13</v>
      </c>
      <c r="AB879" s="5">
        <f t="shared" ca="1" si="39"/>
        <v>45776</v>
      </c>
      <c r="AC879" s="5">
        <f t="shared" si="40"/>
        <v>45621</v>
      </c>
      <c r="AD879" s="25">
        <f t="shared" ca="1" si="41"/>
        <v>45776.278505671296</v>
      </c>
      <c r="AE879" s="26">
        <f>EOMONTH(Table2[[#This Row],[Date]],1)</f>
        <v>45657</v>
      </c>
      <c r="AF879" s="11">
        <f>DATEDIF(Table2[[#This Row],[Date]],Table2[[#This Row],[EOMONTH]], "d")</f>
        <v>36</v>
      </c>
      <c r="AH879">
        <v>25</v>
      </c>
      <c r="AI879">
        <v>11</v>
      </c>
      <c r="AJ879">
        <v>2024</v>
      </c>
    </row>
    <row r="880" spans="1:36" ht="33.75" customHeight="1" x14ac:dyDescent="0.3">
      <c r="A880" s="17" t="s">
        <v>1807</v>
      </c>
      <c r="B880" s="26">
        <v>45488</v>
      </c>
      <c r="C880" s="5" t="s">
        <v>4</v>
      </c>
      <c r="D880" s="6" t="s">
        <v>1808</v>
      </c>
      <c r="E880" s="7">
        <v>33</v>
      </c>
      <c r="F880" s="7" t="s">
        <v>43</v>
      </c>
      <c r="G880" s="7" t="s">
        <v>60</v>
      </c>
      <c r="H880" s="7" t="s">
        <v>51</v>
      </c>
      <c r="I880" s="7" t="str">
        <f>VLOOKUP(Table2[[#This Row],[Product]],Table4[#All],2,0)</f>
        <v>Formal Wear</v>
      </c>
      <c r="J880" s="7">
        <v>1</v>
      </c>
      <c r="K880" s="7">
        <v>346</v>
      </c>
      <c r="L880" s="7">
        <v>0.05</v>
      </c>
      <c r="M880" s="7" t="s">
        <v>47</v>
      </c>
      <c r="N880" s="8" t="s">
        <v>34</v>
      </c>
      <c r="O880" s="4" t="str">
        <f>HLOOKUP(Table2[[#This Row],[Product]],lookUp!$A$20:$K$21,2,0)</f>
        <v>Formal Wear</v>
      </c>
      <c r="P880" s="8" t="str">
        <f>_xlfn.XLOOKUP(Table2[[#This Row],[Product]],Table4[Product],Table4[Category])</f>
        <v>Formal Wear</v>
      </c>
      <c r="Q880" s="6" t="s">
        <v>1808</v>
      </c>
      <c r="R880" s="32" t="str">
        <f>LEFT(Table2[[#This Row],[Full Name2]], 3)</f>
        <v>Dan</v>
      </c>
      <c r="S880" s="7" t="str">
        <f>RIGHT(Table2[[#This Row],[Full Name2]],3)</f>
        <v>oza</v>
      </c>
      <c r="T880" s="7" t="str">
        <f>MID(Table2[[#This Row],[Full Name2]],3,3)</f>
        <v>nie</v>
      </c>
      <c r="U880" s="7" t="str">
        <f>CONCATENATE(Table2[[#This Row],[Full Name2]]," - ",Table2[[#This Row],[Department]])</f>
        <v>Daniel Mendoza - Men</v>
      </c>
      <c r="V880" s="7" t="str">
        <f>_xlfn.TEXTJOIN(",",TRUE,Table2[[#This Row],[LEFT]],Table2[[#This Row],[MID]],Table2[[#This Row],[RIGHT]])</f>
        <v>Dan,nie,oza</v>
      </c>
      <c r="W880" s="7" t="str">
        <f>UPPER(Table2[[#This Row],[MID]])</f>
        <v>NIE</v>
      </c>
      <c r="X880" s="7" t="str">
        <f>LOWER(Table2[[#This Row],[Full Name2]])</f>
        <v>daniel mendoza</v>
      </c>
      <c r="Y880" s="7" t="str">
        <f>PROPER(Table2[[#This Row],[LOWER]])</f>
        <v>Daniel Mendoza</v>
      </c>
      <c r="Z880" s="7" t="str">
        <f>TRIM(Table2[[#This Row],[City]])</f>
        <v>Port Said</v>
      </c>
      <c r="AA880" s="8">
        <f>LEN(Table2[[#This Row],[PROPER]])</f>
        <v>14</v>
      </c>
      <c r="AB880" s="5">
        <f t="shared" ca="1" si="39"/>
        <v>45776</v>
      </c>
      <c r="AC880" s="5">
        <f t="shared" si="40"/>
        <v>45488</v>
      </c>
      <c r="AD880" s="25">
        <f t="shared" ca="1" si="41"/>
        <v>45776.278505671296</v>
      </c>
      <c r="AE880" s="26">
        <f>EOMONTH(Table2[[#This Row],[Date]],1)</f>
        <v>45535</v>
      </c>
      <c r="AF880" s="11">
        <f>DATEDIF(Table2[[#This Row],[Date]],Table2[[#This Row],[EOMONTH]], "d")</f>
        <v>47</v>
      </c>
      <c r="AH880">
        <v>15</v>
      </c>
      <c r="AI880">
        <v>7</v>
      </c>
      <c r="AJ880">
        <v>2024</v>
      </c>
    </row>
    <row r="881" spans="1:36" ht="33.75" customHeight="1" x14ac:dyDescent="0.3">
      <c r="A881" s="17" t="s">
        <v>1809</v>
      </c>
      <c r="B881" s="26">
        <v>45703</v>
      </c>
      <c r="C881" s="5" t="s">
        <v>5</v>
      </c>
      <c r="D881" s="6" t="s">
        <v>1810</v>
      </c>
      <c r="E881" s="7">
        <v>26</v>
      </c>
      <c r="F881" s="7" t="s">
        <v>43</v>
      </c>
      <c r="G881" s="7" t="s">
        <v>44</v>
      </c>
      <c r="H881" s="7" t="s">
        <v>61</v>
      </c>
      <c r="I881" s="7" t="str">
        <f>VLOOKUP(Table2[[#This Row],[Product]],Table4[#All],2,0)</f>
        <v>Casual Wear</v>
      </c>
      <c r="J881" s="7">
        <v>2</v>
      </c>
      <c r="K881" s="7">
        <v>922</v>
      </c>
      <c r="L881" s="7">
        <v>0</v>
      </c>
      <c r="M881" s="7" t="s">
        <v>57</v>
      </c>
      <c r="N881" s="8" t="s">
        <v>48</v>
      </c>
      <c r="O881" s="4" t="str">
        <f>HLOOKUP(Table2[[#This Row],[Product]],lookUp!$A$20:$K$21,2,0)</f>
        <v>Casual Wear</v>
      </c>
      <c r="P881" s="8" t="str">
        <f>_xlfn.XLOOKUP(Table2[[#This Row],[Product]],Table4[Product],Table4[Category])</f>
        <v>Casual Wear</v>
      </c>
      <c r="Q881" s="6" t="s">
        <v>1810</v>
      </c>
      <c r="R881" s="32" t="str">
        <f>LEFT(Table2[[#This Row],[Full Name2]], 3)</f>
        <v>Sea</v>
      </c>
      <c r="S881" s="7" t="str">
        <f>RIGHT(Table2[[#This Row],[Full Name2]],3)</f>
        <v>ris</v>
      </c>
      <c r="T881" s="7" t="str">
        <f>MID(Table2[[#This Row],[Full Name2]],3,3)</f>
        <v xml:space="preserve">an </v>
      </c>
      <c r="U881" s="7" t="str">
        <f>CONCATENATE(Table2[[#This Row],[Full Name2]]," - ",Table2[[#This Row],[Department]])</f>
        <v>Sean Harris - Kids</v>
      </c>
      <c r="V881" s="7" t="str">
        <f>_xlfn.TEXTJOIN(",",TRUE,Table2[[#This Row],[LEFT]],Table2[[#This Row],[MID]],Table2[[#This Row],[RIGHT]])</f>
        <v>Sea,an ,ris</v>
      </c>
      <c r="W881" s="7" t="str">
        <f>UPPER(Table2[[#This Row],[MID]])</f>
        <v xml:space="preserve">AN </v>
      </c>
      <c r="X881" s="7" t="str">
        <f>LOWER(Table2[[#This Row],[Full Name2]])</f>
        <v>sean harris</v>
      </c>
      <c r="Y881" s="7" t="str">
        <f>PROPER(Table2[[#This Row],[LOWER]])</f>
        <v>Sean Harris</v>
      </c>
      <c r="Z881" s="7" t="str">
        <f>TRIM(Table2[[#This Row],[City]])</f>
        <v>Alexandria</v>
      </c>
      <c r="AA881" s="8">
        <f>LEN(Table2[[#This Row],[PROPER]])</f>
        <v>11</v>
      </c>
      <c r="AB881" s="5">
        <f t="shared" ca="1" si="39"/>
        <v>45776</v>
      </c>
      <c r="AC881" s="5">
        <f t="shared" si="40"/>
        <v>45703</v>
      </c>
      <c r="AD881" s="25">
        <f t="shared" ca="1" si="41"/>
        <v>45776.278505671296</v>
      </c>
      <c r="AE881" s="26">
        <f>EOMONTH(Table2[[#This Row],[Date]],1)</f>
        <v>45747</v>
      </c>
      <c r="AF881" s="11">
        <f>DATEDIF(Table2[[#This Row],[Date]],Table2[[#This Row],[EOMONTH]], "d")</f>
        <v>44</v>
      </c>
      <c r="AH881">
        <v>15</v>
      </c>
      <c r="AI881">
        <v>2</v>
      </c>
      <c r="AJ881">
        <v>2025</v>
      </c>
    </row>
    <row r="882" spans="1:36" ht="33.75" customHeight="1" x14ac:dyDescent="0.3">
      <c r="A882" s="17" t="s">
        <v>1811</v>
      </c>
      <c r="B882" s="26">
        <v>45659</v>
      </c>
      <c r="C882" s="5" t="s">
        <v>6</v>
      </c>
      <c r="D882" s="6" t="s">
        <v>1812</v>
      </c>
      <c r="E882" s="7">
        <v>59</v>
      </c>
      <c r="F882" s="7" t="s">
        <v>43</v>
      </c>
      <c r="G882" s="7" t="s">
        <v>64</v>
      </c>
      <c r="H882" s="7" t="s">
        <v>51</v>
      </c>
      <c r="I882" s="7" t="str">
        <f>VLOOKUP(Table2[[#This Row],[Product]],Table4[#All],2,0)</f>
        <v>Formal Wear</v>
      </c>
      <c r="J882" s="7">
        <v>4</v>
      </c>
      <c r="K882" s="7">
        <v>970</v>
      </c>
      <c r="L882" s="7">
        <v>0.1</v>
      </c>
      <c r="M882" s="7" t="s">
        <v>47</v>
      </c>
      <c r="N882" s="8" t="s">
        <v>34</v>
      </c>
      <c r="O882" s="4" t="str">
        <f>HLOOKUP(Table2[[#This Row],[Product]],lookUp!$A$20:$K$21,2,0)</f>
        <v>Formal Wear</v>
      </c>
      <c r="P882" s="8" t="str">
        <f>_xlfn.XLOOKUP(Table2[[#This Row],[Product]],Table4[Product],Table4[Category])</f>
        <v>Formal Wear</v>
      </c>
      <c r="Q882" s="6" t="s">
        <v>1812</v>
      </c>
      <c r="R882" s="32" t="str">
        <f>LEFT(Table2[[#This Row],[Full Name2]], 3)</f>
        <v>Cas</v>
      </c>
      <c r="S882" s="7" t="str">
        <f>RIGHT(Table2[[#This Row],[Full Name2]],3)</f>
        <v>les</v>
      </c>
      <c r="T882" s="7" t="str">
        <f>MID(Table2[[#This Row],[Full Name2]],3,3)</f>
        <v>sey</v>
      </c>
      <c r="U882" s="7" t="str">
        <f>CONCATENATE(Table2[[#This Row],[Full Name2]]," - ",Table2[[#This Row],[Department]])</f>
        <v>Casey Robles - Men</v>
      </c>
      <c r="V882" s="7" t="str">
        <f>_xlfn.TEXTJOIN(",",TRUE,Table2[[#This Row],[LEFT]],Table2[[#This Row],[MID]],Table2[[#This Row],[RIGHT]])</f>
        <v>Cas,sey,les</v>
      </c>
      <c r="W882" s="7" t="str">
        <f>UPPER(Table2[[#This Row],[MID]])</f>
        <v>SEY</v>
      </c>
      <c r="X882" s="7" t="str">
        <f>LOWER(Table2[[#This Row],[Full Name2]])</f>
        <v>casey robles</v>
      </c>
      <c r="Y882" s="7" t="str">
        <f>PROPER(Table2[[#This Row],[LOWER]])</f>
        <v>Casey Robles</v>
      </c>
      <c r="Z882" s="7" t="str">
        <f>TRIM(Table2[[#This Row],[City]])</f>
        <v>Cairo</v>
      </c>
      <c r="AA882" s="8">
        <f>LEN(Table2[[#This Row],[PROPER]])</f>
        <v>12</v>
      </c>
      <c r="AB882" s="5">
        <f t="shared" ca="1" si="39"/>
        <v>45776</v>
      </c>
      <c r="AC882" s="5">
        <f t="shared" si="40"/>
        <v>45659</v>
      </c>
      <c r="AD882" s="25">
        <f t="shared" ca="1" si="41"/>
        <v>45776.278505671296</v>
      </c>
      <c r="AE882" s="26">
        <f>EOMONTH(Table2[[#This Row],[Date]],1)</f>
        <v>45716</v>
      </c>
      <c r="AF882" s="11">
        <f>DATEDIF(Table2[[#This Row],[Date]],Table2[[#This Row],[EOMONTH]], "d")</f>
        <v>57</v>
      </c>
      <c r="AH882">
        <v>2</v>
      </c>
      <c r="AI882">
        <v>1</v>
      </c>
      <c r="AJ882">
        <v>2025</v>
      </c>
    </row>
    <row r="883" spans="1:36" ht="33.75" customHeight="1" x14ac:dyDescent="0.3">
      <c r="A883" s="17" t="s">
        <v>1813</v>
      </c>
      <c r="B883" s="26">
        <v>45663</v>
      </c>
      <c r="C883" s="5" t="s">
        <v>4</v>
      </c>
      <c r="D883" s="6" t="s">
        <v>1814</v>
      </c>
      <c r="E883" s="7">
        <v>46</v>
      </c>
      <c r="F883" s="7" t="s">
        <v>29</v>
      </c>
      <c r="G883" s="7" t="s">
        <v>106</v>
      </c>
      <c r="H883" s="7" t="s">
        <v>55</v>
      </c>
      <c r="I883" s="7" t="str">
        <f>VLOOKUP(Table2[[#This Row],[Product]],Table4[#All],2,0)</f>
        <v>Summer Wear</v>
      </c>
      <c r="J883" s="7">
        <v>1</v>
      </c>
      <c r="K883" s="7">
        <v>1053</v>
      </c>
      <c r="L883" s="7">
        <v>0.05</v>
      </c>
      <c r="M883" s="7" t="s">
        <v>33</v>
      </c>
      <c r="N883" s="8" t="s">
        <v>34</v>
      </c>
      <c r="O883" s="4" t="str">
        <f>HLOOKUP(Table2[[#This Row],[Product]],lookUp!$A$20:$K$21,2,0)</f>
        <v>Summer Wear</v>
      </c>
      <c r="P883" s="8" t="str">
        <f>_xlfn.XLOOKUP(Table2[[#This Row],[Product]],Table4[Product],Table4[Category])</f>
        <v>Summer Wear</v>
      </c>
      <c r="Q883" s="6" t="s">
        <v>1814</v>
      </c>
      <c r="R883" s="32" t="str">
        <f>LEFT(Table2[[#This Row],[Full Name2]], 3)</f>
        <v>Jud</v>
      </c>
      <c r="S883" s="7" t="str">
        <f>RIGHT(Table2[[#This Row],[Full Name2]],3)</f>
        <v>thy</v>
      </c>
      <c r="T883" s="7" t="str">
        <f>MID(Table2[[#This Row],[Full Name2]],3,3)</f>
        <v>dit</v>
      </c>
      <c r="U883" s="7" t="str">
        <f>CONCATENATE(Table2[[#This Row],[Full Name2]]," - ",Table2[[#This Row],[Department]])</f>
        <v>Judith Mccarthy - Men</v>
      </c>
      <c r="V883" s="7" t="str">
        <f>_xlfn.TEXTJOIN(",",TRUE,Table2[[#This Row],[LEFT]],Table2[[#This Row],[MID]],Table2[[#This Row],[RIGHT]])</f>
        <v>Jud,dit,thy</v>
      </c>
      <c r="W883" s="7" t="str">
        <f>UPPER(Table2[[#This Row],[MID]])</f>
        <v>DIT</v>
      </c>
      <c r="X883" s="7" t="str">
        <f>LOWER(Table2[[#This Row],[Full Name2]])</f>
        <v>judith mccarthy</v>
      </c>
      <c r="Y883" s="7" t="str">
        <f>PROPER(Table2[[#This Row],[LOWER]])</f>
        <v>Judith Mccarthy</v>
      </c>
      <c r="Z883" s="7" t="str">
        <f>TRIM(Table2[[#This Row],[City]])</f>
        <v>Giza</v>
      </c>
      <c r="AA883" s="8">
        <f>LEN(Table2[[#This Row],[PROPER]])</f>
        <v>15</v>
      </c>
      <c r="AB883" s="5">
        <f t="shared" ca="1" si="39"/>
        <v>45776</v>
      </c>
      <c r="AC883" s="5">
        <f t="shared" si="40"/>
        <v>45663</v>
      </c>
      <c r="AD883" s="25">
        <f t="shared" ca="1" si="41"/>
        <v>45776.278505671296</v>
      </c>
      <c r="AE883" s="26">
        <f>EOMONTH(Table2[[#This Row],[Date]],1)</f>
        <v>45716</v>
      </c>
      <c r="AF883" s="11">
        <f>DATEDIF(Table2[[#This Row],[Date]],Table2[[#This Row],[EOMONTH]], "d")</f>
        <v>53</v>
      </c>
      <c r="AH883">
        <v>6</v>
      </c>
      <c r="AI883">
        <v>1</v>
      </c>
      <c r="AJ883">
        <v>2025</v>
      </c>
    </row>
    <row r="884" spans="1:36" ht="33.75" customHeight="1" x14ac:dyDescent="0.3">
      <c r="A884" s="17" t="s">
        <v>1815</v>
      </c>
      <c r="B884" s="26">
        <v>45523</v>
      </c>
      <c r="C884" s="5" t="s">
        <v>4</v>
      </c>
      <c r="D884" s="6" t="s">
        <v>1816</v>
      </c>
      <c r="E884" s="7">
        <v>25</v>
      </c>
      <c r="F884" s="7" t="s">
        <v>29</v>
      </c>
      <c r="G884" s="7" t="s">
        <v>73</v>
      </c>
      <c r="H884" s="7" t="s">
        <v>38</v>
      </c>
      <c r="I884" s="7" t="str">
        <f>VLOOKUP(Table2[[#This Row],[Product]],Table4[#All],2,0)</f>
        <v>Casual Wear</v>
      </c>
      <c r="J884" s="7">
        <v>4</v>
      </c>
      <c r="K884" s="7">
        <v>1104</v>
      </c>
      <c r="L884" s="7">
        <v>0.1</v>
      </c>
      <c r="M884" s="7" t="s">
        <v>57</v>
      </c>
      <c r="N884" s="8" t="s">
        <v>40</v>
      </c>
      <c r="O884" s="4" t="str">
        <f>HLOOKUP(Table2[[#This Row],[Product]],lookUp!$A$20:$K$21,2,0)</f>
        <v>Casual Wear</v>
      </c>
      <c r="P884" s="8" t="str">
        <f>_xlfn.XLOOKUP(Table2[[#This Row],[Product]],Table4[Product],Table4[Category])</f>
        <v>Casual Wear</v>
      </c>
      <c r="Q884" s="6" t="s">
        <v>1816</v>
      </c>
      <c r="R884" s="32" t="str">
        <f>LEFT(Table2[[#This Row],[Full Name2]], 3)</f>
        <v>Syd</v>
      </c>
      <c r="S884" s="7" t="str">
        <f>RIGHT(Table2[[#This Row],[Full Name2]],3)</f>
        <v>era</v>
      </c>
      <c r="T884" s="7" t="str">
        <f>MID(Table2[[#This Row],[Full Name2]],3,3)</f>
        <v>dne</v>
      </c>
      <c r="U884" s="7" t="str">
        <f>CONCATENATE(Table2[[#This Row],[Full Name2]]," - ",Table2[[#This Row],[Department]])</f>
        <v>Sydney Barrera - Women</v>
      </c>
      <c r="V884" s="7" t="str">
        <f>_xlfn.TEXTJOIN(",",TRUE,Table2[[#This Row],[LEFT]],Table2[[#This Row],[MID]],Table2[[#This Row],[RIGHT]])</f>
        <v>Syd,dne,era</v>
      </c>
      <c r="W884" s="7" t="str">
        <f>UPPER(Table2[[#This Row],[MID]])</f>
        <v>DNE</v>
      </c>
      <c r="X884" s="7" t="str">
        <f>LOWER(Table2[[#This Row],[Full Name2]])</f>
        <v>sydney barrera</v>
      </c>
      <c r="Y884" s="7" t="str">
        <f>PROPER(Table2[[#This Row],[LOWER]])</f>
        <v>Sydney Barrera</v>
      </c>
      <c r="Z884" s="7" t="str">
        <f>TRIM(Table2[[#This Row],[City]])</f>
        <v>Tanta</v>
      </c>
      <c r="AA884" s="8">
        <f>LEN(Table2[[#This Row],[PROPER]])</f>
        <v>14</v>
      </c>
      <c r="AB884" s="5">
        <f t="shared" ca="1" si="39"/>
        <v>45776</v>
      </c>
      <c r="AC884" s="5">
        <f t="shared" si="40"/>
        <v>45523</v>
      </c>
      <c r="AD884" s="25">
        <f t="shared" ca="1" si="41"/>
        <v>45776.278505671296</v>
      </c>
      <c r="AE884" s="26">
        <f>EOMONTH(Table2[[#This Row],[Date]],1)</f>
        <v>45565</v>
      </c>
      <c r="AF884" s="11">
        <f>DATEDIF(Table2[[#This Row],[Date]],Table2[[#This Row],[EOMONTH]], "d")</f>
        <v>42</v>
      </c>
      <c r="AH884">
        <v>19</v>
      </c>
      <c r="AI884">
        <v>8</v>
      </c>
      <c r="AJ884">
        <v>2024</v>
      </c>
    </row>
    <row r="885" spans="1:36" ht="33.75" customHeight="1" x14ac:dyDescent="0.3">
      <c r="A885" s="17" t="s">
        <v>1817</v>
      </c>
      <c r="B885" s="26">
        <v>45409</v>
      </c>
      <c r="C885" s="5" t="s">
        <v>5</v>
      </c>
      <c r="D885" s="6" t="s">
        <v>1818</v>
      </c>
      <c r="E885" s="7">
        <v>54</v>
      </c>
      <c r="F885" s="7" t="s">
        <v>43</v>
      </c>
      <c r="G885" s="7" t="s">
        <v>106</v>
      </c>
      <c r="H885" s="7" t="s">
        <v>84</v>
      </c>
      <c r="I885" s="7" t="str">
        <f>VLOOKUP(Table2[[#This Row],[Product]],Table4[#All],2,0)</f>
        <v>Fashion Accessories</v>
      </c>
      <c r="J885" s="7">
        <v>1</v>
      </c>
      <c r="K885" s="7">
        <v>891</v>
      </c>
      <c r="L885" s="7">
        <v>0</v>
      </c>
      <c r="M885" s="7" t="s">
        <v>47</v>
      </c>
      <c r="N885" s="8" t="s">
        <v>48</v>
      </c>
      <c r="O885" s="4" t="str">
        <f>HLOOKUP(Table2[[#This Row],[Product]],lookUp!$A$20:$K$21,2,0)</f>
        <v>Fashion Accessories</v>
      </c>
      <c r="P885" s="8" t="str">
        <f>_xlfn.XLOOKUP(Table2[[#This Row],[Product]],Table4[Product],Table4[Category])</f>
        <v>Fashion Accessories</v>
      </c>
      <c r="Q885" s="6" t="s">
        <v>1818</v>
      </c>
      <c r="R885" s="32" t="str">
        <f>LEFT(Table2[[#This Row],[Full Name2]], 3)</f>
        <v>Ms.</v>
      </c>
      <c r="S885" s="7" t="str">
        <f>RIGHT(Table2[[#This Row],[Full Name2]],3)</f>
        <v>lli</v>
      </c>
      <c r="T885" s="7" t="str">
        <f>MID(Table2[[#This Row],[Full Name2]],3,3)</f>
        <v>. K</v>
      </c>
      <c r="U885" s="7" t="str">
        <f>CONCATENATE(Table2[[#This Row],[Full Name2]]," - ",Table2[[#This Row],[Department]])</f>
        <v>Ms. Kelli - Kids</v>
      </c>
      <c r="V885" s="7" t="str">
        <f>_xlfn.TEXTJOIN(",",TRUE,Table2[[#This Row],[LEFT]],Table2[[#This Row],[MID]],Table2[[#This Row],[RIGHT]])</f>
        <v>Ms.,. K,lli</v>
      </c>
      <c r="W885" s="7" t="str">
        <f>UPPER(Table2[[#This Row],[MID]])</f>
        <v>. K</v>
      </c>
      <c r="X885" s="7" t="str">
        <f>LOWER(Table2[[#This Row],[Full Name2]])</f>
        <v>ms. kelli</v>
      </c>
      <c r="Y885" s="7" t="str">
        <f>PROPER(Table2[[#This Row],[LOWER]])</f>
        <v>Ms. Kelli</v>
      </c>
      <c r="Z885" s="7" t="str">
        <f>TRIM(Table2[[#This Row],[City]])</f>
        <v>Giza</v>
      </c>
      <c r="AA885" s="8">
        <f>LEN(Table2[[#This Row],[PROPER]])</f>
        <v>9</v>
      </c>
      <c r="AB885" s="5">
        <f t="shared" ca="1" si="39"/>
        <v>45776</v>
      </c>
      <c r="AC885" s="5">
        <f t="shared" si="40"/>
        <v>45409</v>
      </c>
      <c r="AD885" s="25">
        <f t="shared" ca="1" si="41"/>
        <v>45776.278505671296</v>
      </c>
      <c r="AE885" s="26">
        <f>EOMONTH(Table2[[#This Row],[Date]],1)</f>
        <v>45443</v>
      </c>
      <c r="AF885" s="11">
        <f>DATEDIF(Table2[[#This Row],[Date]],Table2[[#This Row],[EOMONTH]], "d")</f>
        <v>34</v>
      </c>
      <c r="AH885">
        <v>27</v>
      </c>
      <c r="AI885">
        <v>4</v>
      </c>
      <c r="AJ885">
        <v>2024</v>
      </c>
    </row>
    <row r="886" spans="1:36" ht="33.75" customHeight="1" x14ac:dyDescent="0.3">
      <c r="A886" s="17" t="s">
        <v>1819</v>
      </c>
      <c r="B886" s="26">
        <v>45588</v>
      </c>
      <c r="C886" s="5" t="s">
        <v>3</v>
      </c>
      <c r="D886" s="6" t="s">
        <v>1820</v>
      </c>
      <c r="E886" s="7">
        <v>41</v>
      </c>
      <c r="F886" s="7" t="s">
        <v>29</v>
      </c>
      <c r="G886" s="7" t="s">
        <v>64</v>
      </c>
      <c r="H886" s="7" t="s">
        <v>61</v>
      </c>
      <c r="I886" s="7" t="str">
        <f>VLOOKUP(Table2[[#This Row],[Product]],Table4[#All],2,0)</f>
        <v>Casual Wear</v>
      </c>
      <c r="J886" s="7">
        <v>1</v>
      </c>
      <c r="K886" s="7">
        <v>859</v>
      </c>
      <c r="L886" s="7">
        <v>0.05</v>
      </c>
      <c r="M886" s="7" t="s">
        <v>57</v>
      </c>
      <c r="N886" s="8" t="s">
        <v>48</v>
      </c>
      <c r="O886" s="4" t="str">
        <f>HLOOKUP(Table2[[#This Row],[Product]],lookUp!$A$20:$K$21,2,0)</f>
        <v>Casual Wear</v>
      </c>
      <c r="P886" s="8" t="str">
        <f>_xlfn.XLOOKUP(Table2[[#This Row],[Product]],Table4[Product],Table4[Category])</f>
        <v>Casual Wear</v>
      </c>
      <c r="Q886" s="6" t="s">
        <v>1820</v>
      </c>
      <c r="R886" s="32" t="str">
        <f>LEFT(Table2[[#This Row],[Full Name2]], 3)</f>
        <v>Pat</v>
      </c>
      <c r="S886" s="7" t="str">
        <f>RIGHT(Table2[[#This Row],[Full Name2]],3)</f>
        <v>son</v>
      </c>
      <c r="T886" s="7" t="str">
        <f>MID(Table2[[#This Row],[Full Name2]],3,3)</f>
        <v>tri</v>
      </c>
      <c r="U886" s="7" t="str">
        <f>CONCATENATE(Table2[[#This Row],[Full Name2]]," - ",Table2[[#This Row],[Department]])</f>
        <v>Patricia Johnson - Kids</v>
      </c>
      <c r="V886" s="7" t="str">
        <f>_xlfn.TEXTJOIN(",",TRUE,Table2[[#This Row],[LEFT]],Table2[[#This Row],[MID]],Table2[[#This Row],[RIGHT]])</f>
        <v>Pat,tri,son</v>
      </c>
      <c r="W886" s="7" t="str">
        <f>UPPER(Table2[[#This Row],[MID]])</f>
        <v>TRI</v>
      </c>
      <c r="X886" s="7" t="str">
        <f>LOWER(Table2[[#This Row],[Full Name2]])</f>
        <v>patricia johnson</v>
      </c>
      <c r="Y886" s="7" t="str">
        <f>PROPER(Table2[[#This Row],[LOWER]])</f>
        <v>Patricia Johnson</v>
      </c>
      <c r="Z886" s="7" t="str">
        <f>TRIM(Table2[[#This Row],[City]])</f>
        <v>Cairo</v>
      </c>
      <c r="AA886" s="8">
        <f>LEN(Table2[[#This Row],[PROPER]])</f>
        <v>16</v>
      </c>
      <c r="AB886" s="5">
        <f t="shared" ca="1" si="39"/>
        <v>45776</v>
      </c>
      <c r="AC886" s="5">
        <f t="shared" si="40"/>
        <v>45588</v>
      </c>
      <c r="AD886" s="25">
        <f t="shared" ca="1" si="41"/>
        <v>45776.278505671296</v>
      </c>
      <c r="AE886" s="26">
        <f>EOMONTH(Table2[[#This Row],[Date]],1)</f>
        <v>45626</v>
      </c>
      <c r="AF886" s="11">
        <f>DATEDIF(Table2[[#This Row],[Date]],Table2[[#This Row],[EOMONTH]], "d")</f>
        <v>38</v>
      </c>
      <c r="AH886">
        <v>23</v>
      </c>
      <c r="AI886">
        <v>10</v>
      </c>
      <c r="AJ886">
        <v>2024</v>
      </c>
    </row>
    <row r="887" spans="1:36" ht="33.75" customHeight="1" x14ac:dyDescent="0.3">
      <c r="A887" s="17" t="s">
        <v>1821</v>
      </c>
      <c r="B887" s="26">
        <v>45635</v>
      </c>
      <c r="C887" s="5" t="s">
        <v>4</v>
      </c>
      <c r="D887" s="6" t="s">
        <v>1822</v>
      </c>
      <c r="E887" s="7">
        <v>31</v>
      </c>
      <c r="F887" s="7" t="s">
        <v>43</v>
      </c>
      <c r="G887" s="7" t="s">
        <v>60</v>
      </c>
      <c r="H887" s="7" t="s">
        <v>61</v>
      </c>
      <c r="I887" s="7" t="str">
        <f>VLOOKUP(Table2[[#This Row],[Product]],Table4[#All],2,0)</f>
        <v>Casual Wear</v>
      </c>
      <c r="J887" s="7">
        <v>2</v>
      </c>
      <c r="K887" s="7">
        <v>868</v>
      </c>
      <c r="L887" s="7">
        <v>0.15</v>
      </c>
      <c r="M887" s="7" t="s">
        <v>57</v>
      </c>
      <c r="N887" s="8" t="s">
        <v>40</v>
      </c>
      <c r="O887" s="4" t="str">
        <f>HLOOKUP(Table2[[#This Row],[Product]],lookUp!$A$20:$K$21,2,0)</f>
        <v>Casual Wear</v>
      </c>
      <c r="P887" s="8" t="str">
        <f>_xlfn.XLOOKUP(Table2[[#This Row],[Product]],Table4[Product],Table4[Category])</f>
        <v>Casual Wear</v>
      </c>
      <c r="Q887" s="6" t="s">
        <v>1822</v>
      </c>
      <c r="R887" s="32" t="str">
        <f>LEFT(Table2[[#This Row],[Full Name2]], 3)</f>
        <v>Chr</v>
      </c>
      <c r="S887" s="7" t="str">
        <f>RIGHT(Table2[[#This Row],[Full Name2]],3)</f>
        <v>ien</v>
      </c>
      <c r="T887" s="7" t="str">
        <f>MID(Table2[[#This Row],[Full Name2]],3,3)</f>
        <v>ris</v>
      </c>
      <c r="U887" s="7" t="str">
        <f>CONCATENATE(Table2[[#This Row],[Full Name2]]," - ",Table2[[#This Row],[Department]])</f>
        <v>Christina Obrien - Women</v>
      </c>
      <c r="V887" s="7" t="str">
        <f>_xlfn.TEXTJOIN(",",TRUE,Table2[[#This Row],[LEFT]],Table2[[#This Row],[MID]],Table2[[#This Row],[RIGHT]])</f>
        <v>Chr,ris,ien</v>
      </c>
      <c r="W887" s="7" t="str">
        <f>UPPER(Table2[[#This Row],[MID]])</f>
        <v>RIS</v>
      </c>
      <c r="X887" s="7" t="str">
        <f>LOWER(Table2[[#This Row],[Full Name2]])</f>
        <v>christina obrien</v>
      </c>
      <c r="Y887" s="7" t="str">
        <f>PROPER(Table2[[#This Row],[LOWER]])</f>
        <v>Christina Obrien</v>
      </c>
      <c r="Z887" s="7" t="str">
        <f>TRIM(Table2[[#This Row],[City]])</f>
        <v>Port Said</v>
      </c>
      <c r="AA887" s="8">
        <f>LEN(Table2[[#This Row],[PROPER]])</f>
        <v>16</v>
      </c>
      <c r="AB887" s="5">
        <f t="shared" ca="1" si="39"/>
        <v>45776</v>
      </c>
      <c r="AC887" s="5">
        <f t="shared" si="40"/>
        <v>45635</v>
      </c>
      <c r="AD887" s="25">
        <f t="shared" ca="1" si="41"/>
        <v>45776.278505671296</v>
      </c>
      <c r="AE887" s="26">
        <f>EOMONTH(Table2[[#This Row],[Date]],1)</f>
        <v>45688</v>
      </c>
      <c r="AF887" s="11">
        <f>DATEDIF(Table2[[#This Row],[Date]],Table2[[#This Row],[EOMONTH]], "d")</f>
        <v>53</v>
      </c>
      <c r="AH887">
        <v>9</v>
      </c>
      <c r="AI887">
        <v>12</v>
      </c>
      <c r="AJ887">
        <v>2024</v>
      </c>
    </row>
    <row r="888" spans="1:36" ht="33.75" customHeight="1" x14ac:dyDescent="0.3">
      <c r="A888" s="17" t="s">
        <v>1823</v>
      </c>
      <c r="B888" s="26">
        <v>45657</v>
      </c>
      <c r="C888" s="5" t="s">
        <v>2</v>
      </c>
      <c r="D888" s="6" t="s">
        <v>1824</v>
      </c>
      <c r="E888" s="7">
        <v>37</v>
      </c>
      <c r="F888" s="7" t="s">
        <v>29</v>
      </c>
      <c r="G888" s="7" t="s">
        <v>30</v>
      </c>
      <c r="H888" s="7" t="s">
        <v>38</v>
      </c>
      <c r="I888" s="7" t="str">
        <f>VLOOKUP(Table2[[#This Row],[Product]],Table4[#All],2,0)</f>
        <v>Casual Wear</v>
      </c>
      <c r="J888" s="7">
        <v>1</v>
      </c>
      <c r="K888" s="7">
        <v>425</v>
      </c>
      <c r="L888" s="7">
        <v>0</v>
      </c>
      <c r="M888" s="7" t="s">
        <v>57</v>
      </c>
      <c r="N888" s="8" t="s">
        <v>48</v>
      </c>
      <c r="O888" s="4" t="str">
        <f>HLOOKUP(Table2[[#This Row],[Product]],lookUp!$A$20:$K$21,2,0)</f>
        <v>Casual Wear</v>
      </c>
      <c r="P888" s="8" t="str">
        <f>_xlfn.XLOOKUP(Table2[[#This Row],[Product]],Table4[Product],Table4[Category])</f>
        <v>Casual Wear</v>
      </c>
      <c r="Q888" s="6" t="s">
        <v>1824</v>
      </c>
      <c r="R888" s="32" t="str">
        <f>LEFT(Table2[[#This Row],[Full Name2]], 3)</f>
        <v>Nic</v>
      </c>
      <c r="S888" s="7" t="str">
        <f>RIGHT(Table2[[#This Row],[Full Name2]],3)</f>
        <v>thy</v>
      </c>
      <c r="T888" s="7" t="str">
        <f>MID(Table2[[#This Row],[Full Name2]],3,3)</f>
        <v>cho</v>
      </c>
      <c r="U888" s="7" t="str">
        <f>CONCATENATE(Table2[[#This Row],[Full Name2]]," - ",Table2[[#This Row],[Department]])</f>
        <v>Nicholas Mccarthy - Kids</v>
      </c>
      <c r="V888" s="7" t="str">
        <f>_xlfn.TEXTJOIN(",",TRUE,Table2[[#This Row],[LEFT]],Table2[[#This Row],[MID]],Table2[[#This Row],[RIGHT]])</f>
        <v>Nic,cho,thy</v>
      </c>
      <c r="W888" s="7" t="str">
        <f>UPPER(Table2[[#This Row],[MID]])</f>
        <v>CHO</v>
      </c>
      <c r="X888" s="7" t="str">
        <f>LOWER(Table2[[#This Row],[Full Name2]])</f>
        <v>nicholas mccarthy</v>
      </c>
      <c r="Y888" s="7" t="str">
        <f>PROPER(Table2[[#This Row],[LOWER]])</f>
        <v>Nicholas Mccarthy</v>
      </c>
      <c r="Z888" s="7" t="str">
        <f>TRIM(Table2[[#This Row],[City]])</f>
        <v>Mansoura</v>
      </c>
      <c r="AA888" s="8">
        <f>LEN(Table2[[#This Row],[PROPER]])</f>
        <v>17</v>
      </c>
      <c r="AB888" s="5">
        <f t="shared" ca="1" si="39"/>
        <v>45776</v>
      </c>
      <c r="AC888" s="5">
        <f t="shared" si="40"/>
        <v>45657</v>
      </c>
      <c r="AD888" s="25">
        <f t="shared" ca="1" si="41"/>
        <v>45776.278505671296</v>
      </c>
      <c r="AE888" s="26">
        <f>EOMONTH(Table2[[#This Row],[Date]],1)</f>
        <v>45688</v>
      </c>
      <c r="AF888" s="11">
        <f>DATEDIF(Table2[[#This Row],[Date]],Table2[[#This Row],[EOMONTH]], "d")</f>
        <v>31</v>
      </c>
      <c r="AH888">
        <v>31</v>
      </c>
      <c r="AI888">
        <v>12</v>
      </c>
      <c r="AJ888">
        <v>2024</v>
      </c>
    </row>
    <row r="889" spans="1:36" ht="33.75" customHeight="1" x14ac:dyDescent="0.3">
      <c r="A889" s="17" t="s">
        <v>1825</v>
      </c>
      <c r="B889" s="26">
        <v>45662</v>
      </c>
      <c r="C889" s="5" t="s">
        <v>1</v>
      </c>
      <c r="D889" s="6" t="s">
        <v>1826</v>
      </c>
      <c r="E889" s="7">
        <v>50</v>
      </c>
      <c r="F889" s="7" t="s">
        <v>43</v>
      </c>
      <c r="G889" s="7" t="s">
        <v>44</v>
      </c>
      <c r="H889" s="7" t="s">
        <v>51</v>
      </c>
      <c r="I889" s="7" t="str">
        <f>VLOOKUP(Table2[[#This Row],[Product]],Table4[#All],2,0)</f>
        <v>Formal Wear</v>
      </c>
      <c r="J889" s="7">
        <v>3</v>
      </c>
      <c r="K889" s="7">
        <v>676</v>
      </c>
      <c r="L889" s="7">
        <v>0</v>
      </c>
      <c r="M889" s="7" t="s">
        <v>57</v>
      </c>
      <c r="N889" s="8" t="s">
        <v>48</v>
      </c>
      <c r="O889" s="4" t="str">
        <f>HLOOKUP(Table2[[#This Row],[Product]],lookUp!$A$20:$K$21,2,0)</f>
        <v>Formal Wear</v>
      </c>
      <c r="P889" s="8" t="str">
        <f>_xlfn.XLOOKUP(Table2[[#This Row],[Product]],Table4[Product],Table4[Category])</f>
        <v>Formal Wear</v>
      </c>
      <c r="Q889" s="6" t="s">
        <v>1826</v>
      </c>
      <c r="R889" s="32" t="str">
        <f>LEFT(Table2[[#This Row],[Full Name2]], 3)</f>
        <v>Wil</v>
      </c>
      <c r="S889" s="7" t="str">
        <f>RIGHT(Table2[[#This Row],[Full Name2]],3)</f>
        <v>son</v>
      </c>
      <c r="T889" s="7" t="str">
        <f>MID(Table2[[#This Row],[Full Name2]],3,3)</f>
        <v>lli</v>
      </c>
      <c r="U889" s="7" t="str">
        <f>CONCATENATE(Table2[[#This Row],[Full Name2]]," - ",Table2[[#This Row],[Department]])</f>
        <v>William Nelson - Kids</v>
      </c>
      <c r="V889" s="7" t="str">
        <f>_xlfn.TEXTJOIN(",",TRUE,Table2[[#This Row],[LEFT]],Table2[[#This Row],[MID]],Table2[[#This Row],[RIGHT]])</f>
        <v>Wil,lli,son</v>
      </c>
      <c r="W889" s="7" t="str">
        <f>UPPER(Table2[[#This Row],[MID]])</f>
        <v>LLI</v>
      </c>
      <c r="X889" s="7" t="str">
        <f>LOWER(Table2[[#This Row],[Full Name2]])</f>
        <v>william nelson</v>
      </c>
      <c r="Y889" s="7" t="str">
        <f>PROPER(Table2[[#This Row],[LOWER]])</f>
        <v>William Nelson</v>
      </c>
      <c r="Z889" s="7" t="str">
        <f>TRIM(Table2[[#This Row],[City]])</f>
        <v>Alexandria</v>
      </c>
      <c r="AA889" s="8">
        <f>LEN(Table2[[#This Row],[PROPER]])</f>
        <v>14</v>
      </c>
      <c r="AB889" s="5">
        <f t="shared" ca="1" si="39"/>
        <v>45776</v>
      </c>
      <c r="AC889" s="5">
        <f t="shared" si="40"/>
        <v>45662</v>
      </c>
      <c r="AD889" s="25">
        <f t="shared" ca="1" si="41"/>
        <v>45776.278505671296</v>
      </c>
      <c r="AE889" s="26">
        <f>EOMONTH(Table2[[#This Row],[Date]],1)</f>
        <v>45716</v>
      </c>
      <c r="AF889" s="11">
        <f>DATEDIF(Table2[[#This Row],[Date]],Table2[[#This Row],[EOMONTH]], "d")</f>
        <v>54</v>
      </c>
      <c r="AH889">
        <v>5</v>
      </c>
      <c r="AI889">
        <v>1</v>
      </c>
      <c r="AJ889">
        <v>2025</v>
      </c>
    </row>
    <row r="890" spans="1:36" ht="33.75" customHeight="1" x14ac:dyDescent="0.3">
      <c r="A890" s="17" t="s">
        <v>1827</v>
      </c>
      <c r="B890" s="26">
        <v>45650</v>
      </c>
      <c r="C890" s="5" t="s">
        <v>2</v>
      </c>
      <c r="D890" s="6" t="s">
        <v>1828</v>
      </c>
      <c r="E890" s="7">
        <v>31</v>
      </c>
      <c r="F890" s="7" t="s">
        <v>29</v>
      </c>
      <c r="G890" s="7" t="s">
        <v>103</v>
      </c>
      <c r="H890" s="7" t="s">
        <v>31</v>
      </c>
      <c r="I890" s="7" t="str">
        <f>VLOOKUP(Table2[[#This Row],[Product]],Table4[#All],2,0)</f>
        <v>Winter Wear</v>
      </c>
      <c r="J890" s="7">
        <v>3</v>
      </c>
      <c r="K890" s="7">
        <v>993</v>
      </c>
      <c r="L890" s="7">
        <v>0</v>
      </c>
      <c r="M890" s="7" t="s">
        <v>33</v>
      </c>
      <c r="N890" s="8" t="s">
        <v>40</v>
      </c>
      <c r="O890" s="4" t="str">
        <f>HLOOKUP(Table2[[#This Row],[Product]],lookUp!$A$20:$K$21,2,0)</f>
        <v>Winter Wear</v>
      </c>
      <c r="P890" s="8" t="str">
        <f>_xlfn.XLOOKUP(Table2[[#This Row],[Product]],Table4[Product],Table4[Category])</f>
        <v>Winter Wear</v>
      </c>
      <c r="Q890" s="6" t="s">
        <v>1828</v>
      </c>
      <c r="R890" s="32" t="str">
        <f>LEFT(Table2[[#This Row],[Full Name2]], 3)</f>
        <v>Bra</v>
      </c>
      <c r="S890" s="7" t="str">
        <f>RIGHT(Table2[[#This Row],[Full Name2]],3)</f>
        <v>hes</v>
      </c>
      <c r="T890" s="7" t="str">
        <f>MID(Table2[[#This Row],[Full Name2]],3,3)</f>
        <v>adl</v>
      </c>
      <c r="U890" s="7" t="str">
        <f>CONCATENATE(Table2[[#This Row],[Full Name2]]," - ",Table2[[#This Row],[Department]])</f>
        <v>Bradley Hughes - Women</v>
      </c>
      <c r="V890" s="7" t="str">
        <f>_xlfn.TEXTJOIN(",",TRUE,Table2[[#This Row],[LEFT]],Table2[[#This Row],[MID]],Table2[[#This Row],[RIGHT]])</f>
        <v>Bra,adl,hes</v>
      </c>
      <c r="W890" s="7" t="str">
        <f>UPPER(Table2[[#This Row],[MID]])</f>
        <v>ADL</v>
      </c>
      <c r="X890" s="7" t="str">
        <f>LOWER(Table2[[#This Row],[Full Name2]])</f>
        <v>bradley hughes</v>
      </c>
      <c r="Y890" s="7" t="str">
        <f>PROPER(Table2[[#This Row],[LOWER]])</f>
        <v>Bradley Hughes</v>
      </c>
      <c r="Z890" s="7" t="str">
        <f>TRIM(Table2[[#This Row],[City]])</f>
        <v>Sharm El-Sheikh</v>
      </c>
      <c r="AA890" s="8">
        <f>LEN(Table2[[#This Row],[PROPER]])</f>
        <v>14</v>
      </c>
      <c r="AB890" s="5">
        <f t="shared" ca="1" si="39"/>
        <v>45776</v>
      </c>
      <c r="AC890" s="5">
        <f t="shared" si="40"/>
        <v>45650</v>
      </c>
      <c r="AD890" s="25">
        <f t="shared" ca="1" si="41"/>
        <v>45776.278505671296</v>
      </c>
      <c r="AE890" s="26">
        <f>EOMONTH(Table2[[#This Row],[Date]],1)</f>
        <v>45688</v>
      </c>
      <c r="AF890" s="11">
        <f>DATEDIF(Table2[[#This Row],[Date]],Table2[[#This Row],[EOMONTH]], "d")</f>
        <v>38</v>
      </c>
      <c r="AH890">
        <v>24</v>
      </c>
      <c r="AI890">
        <v>12</v>
      </c>
      <c r="AJ890">
        <v>2024</v>
      </c>
    </row>
    <row r="891" spans="1:36" ht="33.75" customHeight="1" x14ac:dyDescent="0.3">
      <c r="A891" s="17" t="s">
        <v>1829</v>
      </c>
      <c r="B891" s="26">
        <v>45442</v>
      </c>
      <c r="C891" s="5" t="s">
        <v>6</v>
      </c>
      <c r="D891" s="6" t="s">
        <v>1830</v>
      </c>
      <c r="E891" s="7">
        <v>21</v>
      </c>
      <c r="F891" s="7" t="s">
        <v>43</v>
      </c>
      <c r="G891" s="7" t="s">
        <v>44</v>
      </c>
      <c r="H891" s="7" t="s">
        <v>74</v>
      </c>
      <c r="I891" s="7" t="str">
        <f>VLOOKUP(Table2[[#This Row],[Product]],Table4[#All],2,0)</f>
        <v>Formal Wear</v>
      </c>
      <c r="J891" s="7">
        <v>4</v>
      </c>
      <c r="K891" s="7">
        <v>1138</v>
      </c>
      <c r="L891" s="7">
        <v>0.2</v>
      </c>
      <c r="M891" s="7" t="s">
        <v>47</v>
      </c>
      <c r="N891" s="8" t="s">
        <v>34</v>
      </c>
      <c r="O891" s="4" t="str">
        <f>HLOOKUP(Table2[[#This Row],[Product]],lookUp!$A$20:$K$21,2,0)</f>
        <v>Formal Wear</v>
      </c>
      <c r="P891" s="8" t="str">
        <f>_xlfn.XLOOKUP(Table2[[#This Row],[Product]],Table4[Product],Table4[Category])</f>
        <v>Formal Wear</v>
      </c>
      <c r="Q891" s="6" t="s">
        <v>1830</v>
      </c>
      <c r="R891" s="32" t="str">
        <f>LEFT(Table2[[#This Row],[Full Name2]], 3)</f>
        <v>Tho</v>
      </c>
      <c r="S891" s="7" t="str">
        <f>RIGHT(Table2[[#This Row],[Full Name2]],3)</f>
        <v>pez</v>
      </c>
      <c r="T891" s="7" t="str">
        <f>MID(Table2[[#This Row],[Full Name2]],3,3)</f>
        <v>oma</v>
      </c>
      <c r="U891" s="7" t="str">
        <f>CONCATENATE(Table2[[#This Row],[Full Name2]]," - ",Table2[[#This Row],[Department]])</f>
        <v>Thomas Lopez - Men</v>
      </c>
      <c r="V891" s="7" t="str">
        <f>_xlfn.TEXTJOIN(",",TRUE,Table2[[#This Row],[LEFT]],Table2[[#This Row],[MID]],Table2[[#This Row],[RIGHT]])</f>
        <v>Tho,oma,pez</v>
      </c>
      <c r="W891" s="7" t="str">
        <f>UPPER(Table2[[#This Row],[MID]])</f>
        <v>OMA</v>
      </c>
      <c r="X891" s="7" t="str">
        <f>LOWER(Table2[[#This Row],[Full Name2]])</f>
        <v>thomas lopez</v>
      </c>
      <c r="Y891" s="7" t="str">
        <f>PROPER(Table2[[#This Row],[LOWER]])</f>
        <v>Thomas Lopez</v>
      </c>
      <c r="Z891" s="7" t="str">
        <f>TRIM(Table2[[#This Row],[City]])</f>
        <v>Alexandria</v>
      </c>
      <c r="AA891" s="8">
        <f>LEN(Table2[[#This Row],[PROPER]])</f>
        <v>12</v>
      </c>
      <c r="AB891" s="5">
        <f t="shared" ca="1" si="39"/>
        <v>45776</v>
      </c>
      <c r="AC891" s="5">
        <f t="shared" si="40"/>
        <v>45442</v>
      </c>
      <c r="AD891" s="25">
        <f t="shared" ca="1" si="41"/>
        <v>45776.278505671296</v>
      </c>
      <c r="AE891" s="26">
        <f>EOMONTH(Table2[[#This Row],[Date]],1)</f>
        <v>45473</v>
      </c>
      <c r="AF891" s="11">
        <f>DATEDIF(Table2[[#This Row],[Date]],Table2[[#This Row],[EOMONTH]], "d")</f>
        <v>31</v>
      </c>
      <c r="AH891">
        <v>30</v>
      </c>
      <c r="AI891">
        <v>5</v>
      </c>
      <c r="AJ891">
        <v>2024</v>
      </c>
    </row>
    <row r="892" spans="1:36" ht="33.75" customHeight="1" x14ac:dyDescent="0.3">
      <c r="A892" s="17" t="s">
        <v>1831</v>
      </c>
      <c r="B892" s="26">
        <v>45361</v>
      </c>
      <c r="C892" s="5" t="s">
        <v>1</v>
      </c>
      <c r="D892" s="6" t="s">
        <v>1832</v>
      </c>
      <c r="E892" s="7">
        <v>25</v>
      </c>
      <c r="F892" s="7" t="s">
        <v>43</v>
      </c>
      <c r="G892" s="7" t="s">
        <v>44</v>
      </c>
      <c r="H892" s="7" t="s">
        <v>74</v>
      </c>
      <c r="I892" s="7" t="str">
        <f>VLOOKUP(Table2[[#This Row],[Product]],Table4[#All],2,0)</f>
        <v>Formal Wear</v>
      </c>
      <c r="J892" s="7">
        <v>3</v>
      </c>
      <c r="K892" s="7">
        <v>952</v>
      </c>
      <c r="L892" s="7">
        <v>0.05</v>
      </c>
      <c r="M892" s="7" t="s">
        <v>47</v>
      </c>
      <c r="N892" s="8" t="s">
        <v>40</v>
      </c>
      <c r="O892" s="4" t="str">
        <f>HLOOKUP(Table2[[#This Row],[Product]],lookUp!$A$20:$K$21,2,0)</f>
        <v>Formal Wear</v>
      </c>
      <c r="P892" s="8" t="str">
        <f>_xlfn.XLOOKUP(Table2[[#This Row],[Product]],Table4[Product],Table4[Category])</f>
        <v>Formal Wear</v>
      </c>
      <c r="Q892" s="6" t="s">
        <v>1832</v>
      </c>
      <c r="R892" s="32" t="str">
        <f>LEFT(Table2[[#This Row],[Full Name2]], 3)</f>
        <v>Jes</v>
      </c>
      <c r="S892" s="7" t="str">
        <f>RIGHT(Table2[[#This Row],[Full Name2]],3)</f>
        <v>rdy</v>
      </c>
      <c r="T892" s="7" t="str">
        <f>MID(Table2[[#This Row],[Full Name2]],3,3)</f>
        <v>sse</v>
      </c>
      <c r="U892" s="7" t="str">
        <f>CONCATENATE(Table2[[#This Row],[Full Name2]]," - ",Table2[[#This Row],[Department]])</f>
        <v>Jesse Hardy - Women</v>
      </c>
      <c r="V892" s="7" t="str">
        <f>_xlfn.TEXTJOIN(",",TRUE,Table2[[#This Row],[LEFT]],Table2[[#This Row],[MID]],Table2[[#This Row],[RIGHT]])</f>
        <v>Jes,sse,rdy</v>
      </c>
      <c r="W892" s="7" t="str">
        <f>UPPER(Table2[[#This Row],[MID]])</f>
        <v>SSE</v>
      </c>
      <c r="X892" s="7" t="str">
        <f>LOWER(Table2[[#This Row],[Full Name2]])</f>
        <v>jesse hardy</v>
      </c>
      <c r="Y892" s="7" t="str">
        <f>PROPER(Table2[[#This Row],[LOWER]])</f>
        <v>Jesse Hardy</v>
      </c>
      <c r="Z892" s="7" t="str">
        <f>TRIM(Table2[[#This Row],[City]])</f>
        <v>Alexandria</v>
      </c>
      <c r="AA892" s="8">
        <f>LEN(Table2[[#This Row],[PROPER]])</f>
        <v>11</v>
      </c>
      <c r="AB892" s="5">
        <f t="shared" ca="1" si="39"/>
        <v>45776</v>
      </c>
      <c r="AC892" s="5">
        <f t="shared" si="40"/>
        <v>45361</v>
      </c>
      <c r="AD892" s="25">
        <f t="shared" ca="1" si="41"/>
        <v>45776.278505671296</v>
      </c>
      <c r="AE892" s="26">
        <f>EOMONTH(Table2[[#This Row],[Date]],1)</f>
        <v>45412</v>
      </c>
      <c r="AF892" s="11">
        <f>DATEDIF(Table2[[#This Row],[Date]],Table2[[#This Row],[EOMONTH]], "d")</f>
        <v>51</v>
      </c>
      <c r="AH892">
        <v>10</v>
      </c>
      <c r="AI892">
        <v>3</v>
      </c>
      <c r="AJ892">
        <v>2024</v>
      </c>
    </row>
    <row r="893" spans="1:36" ht="33.75" customHeight="1" x14ac:dyDescent="0.3">
      <c r="A893" s="17" t="s">
        <v>1833</v>
      </c>
      <c r="B893" s="26">
        <v>45631</v>
      </c>
      <c r="C893" s="5" t="s">
        <v>6</v>
      </c>
      <c r="D893" s="6" t="s">
        <v>1834</v>
      </c>
      <c r="E893" s="7">
        <v>40</v>
      </c>
      <c r="F893" s="7" t="s">
        <v>43</v>
      </c>
      <c r="G893" s="7" t="s">
        <v>44</v>
      </c>
      <c r="H893" s="7" t="s">
        <v>65</v>
      </c>
      <c r="I893" s="7" t="str">
        <f>VLOOKUP(Table2[[#This Row],[Product]],Table4[#All],2,0)</f>
        <v>Sportswear</v>
      </c>
      <c r="J893" s="7">
        <v>1</v>
      </c>
      <c r="K893" s="7">
        <v>299</v>
      </c>
      <c r="L893" s="7">
        <v>0</v>
      </c>
      <c r="M893" s="7" t="s">
        <v>57</v>
      </c>
      <c r="N893" s="8" t="s">
        <v>48</v>
      </c>
      <c r="O893" s="4" t="str">
        <f>HLOOKUP(Table2[[#This Row],[Product]],lookUp!$A$20:$K$21,2,0)</f>
        <v>Sportswear</v>
      </c>
      <c r="P893" s="8" t="str">
        <f>_xlfn.XLOOKUP(Table2[[#This Row],[Product]],Table4[Product],Table4[Category])</f>
        <v>Sportswear</v>
      </c>
      <c r="Q893" s="6" t="s">
        <v>1834</v>
      </c>
      <c r="R893" s="32" t="str">
        <f>LEFT(Table2[[#This Row],[Full Name2]], 3)</f>
        <v>Ale</v>
      </c>
      <c r="S893" s="7" t="str">
        <f>RIGHT(Table2[[#This Row],[Full Name2]],3)</f>
        <v>ark</v>
      </c>
      <c r="T893" s="7" t="str">
        <f>MID(Table2[[#This Row],[Full Name2]],3,3)</f>
        <v xml:space="preserve">ex </v>
      </c>
      <c r="U893" s="7" t="str">
        <f>CONCATENATE(Table2[[#This Row],[Full Name2]]," - ",Table2[[#This Row],[Department]])</f>
        <v>Alex Clark - Kids</v>
      </c>
      <c r="V893" s="7" t="str">
        <f>_xlfn.TEXTJOIN(",",TRUE,Table2[[#This Row],[LEFT]],Table2[[#This Row],[MID]],Table2[[#This Row],[RIGHT]])</f>
        <v>Ale,ex ,ark</v>
      </c>
      <c r="W893" s="7" t="str">
        <f>UPPER(Table2[[#This Row],[MID]])</f>
        <v xml:space="preserve">EX </v>
      </c>
      <c r="X893" s="7" t="str">
        <f>LOWER(Table2[[#This Row],[Full Name2]])</f>
        <v>alex clark</v>
      </c>
      <c r="Y893" s="7" t="str">
        <f>PROPER(Table2[[#This Row],[LOWER]])</f>
        <v>Alex Clark</v>
      </c>
      <c r="Z893" s="7" t="str">
        <f>TRIM(Table2[[#This Row],[City]])</f>
        <v>Alexandria</v>
      </c>
      <c r="AA893" s="8">
        <f>LEN(Table2[[#This Row],[PROPER]])</f>
        <v>10</v>
      </c>
      <c r="AB893" s="5">
        <f t="shared" ca="1" si="39"/>
        <v>45776</v>
      </c>
      <c r="AC893" s="5">
        <f t="shared" si="40"/>
        <v>45631</v>
      </c>
      <c r="AD893" s="25">
        <f t="shared" ca="1" si="41"/>
        <v>45776.278505671296</v>
      </c>
      <c r="AE893" s="26">
        <f>EOMONTH(Table2[[#This Row],[Date]],1)</f>
        <v>45688</v>
      </c>
      <c r="AF893" s="11">
        <f>DATEDIF(Table2[[#This Row],[Date]],Table2[[#This Row],[EOMONTH]], "d")</f>
        <v>57</v>
      </c>
      <c r="AH893">
        <v>5</v>
      </c>
      <c r="AI893">
        <v>12</v>
      </c>
      <c r="AJ893">
        <v>2024</v>
      </c>
    </row>
    <row r="894" spans="1:36" ht="33.75" customHeight="1" x14ac:dyDescent="0.3">
      <c r="A894" s="17" t="s">
        <v>1835</v>
      </c>
      <c r="B894" s="26">
        <v>45511</v>
      </c>
      <c r="C894" s="5" t="s">
        <v>3</v>
      </c>
      <c r="D894" s="6" t="s">
        <v>1836</v>
      </c>
      <c r="E894" s="7">
        <v>60</v>
      </c>
      <c r="F894" s="7" t="s">
        <v>43</v>
      </c>
      <c r="G894" s="7" t="s">
        <v>30</v>
      </c>
      <c r="H894" s="7" t="s">
        <v>31</v>
      </c>
      <c r="I894" s="7" t="str">
        <f>VLOOKUP(Table2[[#This Row],[Product]],Table4[#All],2,0)</f>
        <v>Winter Wear</v>
      </c>
      <c r="J894" s="7">
        <v>3</v>
      </c>
      <c r="K894" s="7">
        <v>652</v>
      </c>
      <c r="L894" s="7">
        <v>0.05</v>
      </c>
      <c r="M894" s="7" t="s">
        <v>33</v>
      </c>
      <c r="N894" s="8" t="s">
        <v>40</v>
      </c>
      <c r="O894" s="4" t="str">
        <f>HLOOKUP(Table2[[#This Row],[Product]],lookUp!$A$20:$K$21,2,0)</f>
        <v>Winter Wear</v>
      </c>
      <c r="P894" s="8" t="str">
        <f>_xlfn.XLOOKUP(Table2[[#This Row],[Product]],Table4[Product],Table4[Category])</f>
        <v>Winter Wear</v>
      </c>
      <c r="Q894" s="6" t="s">
        <v>1836</v>
      </c>
      <c r="R894" s="32" t="str">
        <f>LEFT(Table2[[#This Row],[Full Name2]], 3)</f>
        <v>Mr.</v>
      </c>
      <c r="S894" s="7" t="str">
        <f>RIGHT(Table2[[#This Row],[Full Name2]],3)</f>
        <v>dan</v>
      </c>
      <c r="T894" s="7" t="str">
        <f>MID(Table2[[#This Row],[Full Name2]],3,3)</f>
        <v>. J</v>
      </c>
      <c r="U894" s="7" t="str">
        <f>CONCATENATE(Table2[[#This Row],[Full Name2]]," - ",Table2[[#This Row],[Department]])</f>
        <v>Mr. Jordan - Women</v>
      </c>
      <c r="V894" s="7" t="str">
        <f>_xlfn.TEXTJOIN(",",TRUE,Table2[[#This Row],[LEFT]],Table2[[#This Row],[MID]],Table2[[#This Row],[RIGHT]])</f>
        <v>Mr.,. J,dan</v>
      </c>
      <c r="W894" s="7" t="str">
        <f>UPPER(Table2[[#This Row],[MID]])</f>
        <v>. J</v>
      </c>
      <c r="X894" s="7" t="str">
        <f>LOWER(Table2[[#This Row],[Full Name2]])</f>
        <v>mr. jordan</v>
      </c>
      <c r="Y894" s="7" t="str">
        <f>PROPER(Table2[[#This Row],[LOWER]])</f>
        <v>Mr. Jordan</v>
      </c>
      <c r="Z894" s="7" t="str">
        <f>TRIM(Table2[[#This Row],[City]])</f>
        <v>Mansoura</v>
      </c>
      <c r="AA894" s="8">
        <f>LEN(Table2[[#This Row],[PROPER]])</f>
        <v>10</v>
      </c>
      <c r="AB894" s="5">
        <f t="shared" ca="1" si="39"/>
        <v>45776</v>
      </c>
      <c r="AC894" s="5">
        <f t="shared" si="40"/>
        <v>45511</v>
      </c>
      <c r="AD894" s="25">
        <f t="shared" ca="1" si="41"/>
        <v>45776.278505671296</v>
      </c>
      <c r="AE894" s="26">
        <f>EOMONTH(Table2[[#This Row],[Date]],1)</f>
        <v>45565</v>
      </c>
      <c r="AF894" s="11">
        <f>DATEDIF(Table2[[#This Row],[Date]],Table2[[#This Row],[EOMONTH]], "d")</f>
        <v>54</v>
      </c>
      <c r="AH894">
        <v>7</v>
      </c>
      <c r="AI894">
        <v>8</v>
      </c>
      <c r="AJ894">
        <v>2024</v>
      </c>
    </row>
    <row r="895" spans="1:36" ht="33.75" customHeight="1" x14ac:dyDescent="0.3">
      <c r="A895" s="17" t="s">
        <v>1837</v>
      </c>
      <c r="B895" s="26">
        <v>45443</v>
      </c>
      <c r="C895" s="5" t="s">
        <v>0</v>
      </c>
      <c r="D895" s="6" t="s">
        <v>1838</v>
      </c>
      <c r="E895" s="7">
        <v>36</v>
      </c>
      <c r="F895" s="7" t="s">
        <v>43</v>
      </c>
      <c r="G895" s="7" t="s">
        <v>106</v>
      </c>
      <c r="H895" s="7" t="s">
        <v>84</v>
      </c>
      <c r="I895" s="7" t="str">
        <f>VLOOKUP(Table2[[#This Row],[Product]],Table4[#All],2,0)</f>
        <v>Fashion Accessories</v>
      </c>
      <c r="J895" s="7">
        <v>3</v>
      </c>
      <c r="K895" s="7">
        <v>528</v>
      </c>
      <c r="L895" s="7">
        <v>0</v>
      </c>
      <c r="M895" s="7" t="s">
        <v>33</v>
      </c>
      <c r="N895" s="8" t="s">
        <v>40</v>
      </c>
      <c r="O895" s="4" t="str">
        <f>HLOOKUP(Table2[[#This Row],[Product]],lookUp!$A$20:$K$21,2,0)</f>
        <v>Fashion Accessories</v>
      </c>
      <c r="P895" s="8" t="str">
        <f>_xlfn.XLOOKUP(Table2[[#This Row],[Product]],Table4[Product],Table4[Category])</f>
        <v>Fashion Accessories</v>
      </c>
      <c r="Q895" s="6" t="s">
        <v>1838</v>
      </c>
      <c r="R895" s="32" t="str">
        <f>LEFT(Table2[[#This Row],[Full Name2]], 3)</f>
        <v>Val</v>
      </c>
      <c r="S895" s="7" t="str">
        <f>RIGHT(Table2[[#This Row],[Full Name2]],3)</f>
        <v>ane</v>
      </c>
      <c r="T895" s="7" t="str">
        <f>MID(Table2[[#This Row],[Full Name2]],3,3)</f>
        <v>ler</v>
      </c>
      <c r="U895" s="7" t="str">
        <f>CONCATENATE(Table2[[#This Row],[Full Name2]]," - ",Table2[[#This Row],[Department]])</f>
        <v>Valerie Lane - Women</v>
      </c>
      <c r="V895" s="7" t="str">
        <f>_xlfn.TEXTJOIN(",",TRUE,Table2[[#This Row],[LEFT]],Table2[[#This Row],[MID]],Table2[[#This Row],[RIGHT]])</f>
        <v>Val,ler,ane</v>
      </c>
      <c r="W895" s="7" t="str">
        <f>UPPER(Table2[[#This Row],[MID]])</f>
        <v>LER</v>
      </c>
      <c r="X895" s="7" t="str">
        <f>LOWER(Table2[[#This Row],[Full Name2]])</f>
        <v>valerie lane</v>
      </c>
      <c r="Y895" s="7" t="str">
        <f>PROPER(Table2[[#This Row],[LOWER]])</f>
        <v>Valerie Lane</v>
      </c>
      <c r="Z895" s="7" t="str">
        <f>TRIM(Table2[[#This Row],[City]])</f>
        <v>Giza</v>
      </c>
      <c r="AA895" s="8">
        <f>LEN(Table2[[#This Row],[PROPER]])</f>
        <v>12</v>
      </c>
      <c r="AB895" s="5">
        <f t="shared" ca="1" si="39"/>
        <v>45776</v>
      </c>
      <c r="AC895" s="5">
        <f t="shared" si="40"/>
        <v>45443</v>
      </c>
      <c r="AD895" s="25">
        <f t="shared" ca="1" si="41"/>
        <v>45776.278505671296</v>
      </c>
      <c r="AE895" s="26">
        <f>EOMONTH(Table2[[#This Row],[Date]],1)</f>
        <v>45473</v>
      </c>
      <c r="AF895" s="11">
        <f>DATEDIF(Table2[[#This Row],[Date]],Table2[[#This Row],[EOMONTH]], "d")</f>
        <v>30</v>
      </c>
      <c r="AH895">
        <v>31</v>
      </c>
      <c r="AI895">
        <v>5</v>
      </c>
      <c r="AJ895">
        <v>2024</v>
      </c>
    </row>
    <row r="896" spans="1:36" ht="33.75" customHeight="1" x14ac:dyDescent="0.3">
      <c r="A896" s="17" t="s">
        <v>1839</v>
      </c>
      <c r="B896" s="26">
        <v>45634</v>
      </c>
      <c r="C896" s="5" t="s">
        <v>1</v>
      </c>
      <c r="D896" s="6" t="s">
        <v>1840</v>
      </c>
      <c r="E896" s="7">
        <v>43</v>
      </c>
      <c r="F896" s="7" t="s">
        <v>29</v>
      </c>
      <c r="G896" s="7" t="s">
        <v>37</v>
      </c>
      <c r="H896" s="7" t="s">
        <v>31</v>
      </c>
      <c r="I896" s="7" t="str">
        <f>VLOOKUP(Table2[[#This Row],[Product]],Table4[#All],2,0)</f>
        <v>Winter Wear</v>
      </c>
      <c r="J896" s="7">
        <v>3</v>
      </c>
      <c r="K896" s="7">
        <v>1035</v>
      </c>
      <c r="L896" s="7">
        <v>0</v>
      </c>
      <c r="M896" s="7" t="s">
        <v>33</v>
      </c>
      <c r="N896" s="8" t="s">
        <v>34</v>
      </c>
      <c r="O896" s="4" t="str">
        <f>HLOOKUP(Table2[[#This Row],[Product]],lookUp!$A$20:$K$21,2,0)</f>
        <v>Winter Wear</v>
      </c>
      <c r="P896" s="8" t="str">
        <f>_xlfn.XLOOKUP(Table2[[#This Row],[Product]],Table4[Product],Table4[Category])</f>
        <v>Winter Wear</v>
      </c>
      <c r="Q896" s="6" t="s">
        <v>1840</v>
      </c>
      <c r="R896" s="32" t="str">
        <f>LEFT(Table2[[#This Row],[Full Name2]], 3)</f>
        <v>Deb</v>
      </c>
      <c r="S896" s="7" t="str">
        <f>RIGHT(Table2[[#This Row],[Full Name2]],3)</f>
        <v>ora</v>
      </c>
      <c r="T896" s="7" t="str">
        <f>MID(Table2[[#This Row],[Full Name2]],3,3)</f>
        <v>bor</v>
      </c>
      <c r="U896" s="7" t="str">
        <f>CONCATENATE(Table2[[#This Row],[Full Name2]]," - ",Table2[[#This Row],[Department]])</f>
        <v>Deborah Zamora - Men</v>
      </c>
      <c r="V896" s="7" t="str">
        <f>_xlfn.TEXTJOIN(",",TRUE,Table2[[#This Row],[LEFT]],Table2[[#This Row],[MID]],Table2[[#This Row],[RIGHT]])</f>
        <v>Deb,bor,ora</v>
      </c>
      <c r="W896" s="7" t="str">
        <f>UPPER(Table2[[#This Row],[MID]])</f>
        <v>BOR</v>
      </c>
      <c r="X896" s="7" t="str">
        <f>LOWER(Table2[[#This Row],[Full Name2]])</f>
        <v>deborah zamora</v>
      </c>
      <c r="Y896" s="7" t="str">
        <f>PROPER(Table2[[#This Row],[LOWER]])</f>
        <v>Deborah Zamora</v>
      </c>
      <c r="Z896" s="7" t="str">
        <f>TRIM(Table2[[#This Row],[City]])</f>
        <v>Hurghada</v>
      </c>
      <c r="AA896" s="8">
        <f>LEN(Table2[[#This Row],[PROPER]])</f>
        <v>14</v>
      </c>
      <c r="AB896" s="5">
        <f t="shared" ca="1" si="39"/>
        <v>45776</v>
      </c>
      <c r="AC896" s="5">
        <f t="shared" si="40"/>
        <v>45634</v>
      </c>
      <c r="AD896" s="25">
        <f t="shared" ca="1" si="41"/>
        <v>45776.278505671296</v>
      </c>
      <c r="AE896" s="26">
        <f>EOMONTH(Table2[[#This Row],[Date]],1)</f>
        <v>45688</v>
      </c>
      <c r="AF896" s="11">
        <f>DATEDIF(Table2[[#This Row],[Date]],Table2[[#This Row],[EOMONTH]], "d")</f>
        <v>54</v>
      </c>
      <c r="AH896">
        <v>8</v>
      </c>
      <c r="AI896">
        <v>12</v>
      </c>
      <c r="AJ896">
        <v>2024</v>
      </c>
    </row>
    <row r="897" spans="1:36" ht="33.75" customHeight="1" x14ac:dyDescent="0.3">
      <c r="A897" s="17" t="s">
        <v>1841</v>
      </c>
      <c r="B897" s="26">
        <v>45587</v>
      </c>
      <c r="C897" s="5" t="s">
        <v>2</v>
      </c>
      <c r="D897" s="6" t="s">
        <v>1842</v>
      </c>
      <c r="E897" s="7">
        <v>34</v>
      </c>
      <c r="F897" s="7" t="s">
        <v>29</v>
      </c>
      <c r="G897" s="7" t="s">
        <v>30</v>
      </c>
      <c r="H897" s="7" t="s">
        <v>84</v>
      </c>
      <c r="I897" s="7" t="str">
        <f>VLOOKUP(Table2[[#This Row],[Product]],Table4[#All],2,0)</f>
        <v>Fashion Accessories</v>
      </c>
      <c r="J897" s="7">
        <v>1</v>
      </c>
      <c r="K897" s="7">
        <v>469</v>
      </c>
      <c r="L897" s="7">
        <v>0.05</v>
      </c>
      <c r="M897" s="7" t="s">
        <v>33</v>
      </c>
      <c r="N897" s="8" t="s">
        <v>34</v>
      </c>
      <c r="O897" s="4" t="str">
        <f>HLOOKUP(Table2[[#This Row],[Product]],lookUp!$A$20:$K$21,2,0)</f>
        <v>Fashion Accessories</v>
      </c>
      <c r="P897" s="8" t="str">
        <f>_xlfn.XLOOKUP(Table2[[#This Row],[Product]],Table4[Product],Table4[Category])</f>
        <v>Fashion Accessories</v>
      </c>
      <c r="Q897" s="6" t="s">
        <v>1842</v>
      </c>
      <c r="R897" s="32" t="str">
        <f>LEFT(Table2[[#This Row],[Full Name2]], 3)</f>
        <v>Jam</v>
      </c>
      <c r="S897" s="7" t="str">
        <f>RIGHT(Table2[[#This Row],[Full Name2]],3)</f>
        <v>ler</v>
      </c>
      <c r="T897" s="7" t="str">
        <f>MID(Table2[[#This Row],[Full Name2]],3,3)</f>
        <v>mes</v>
      </c>
      <c r="U897" s="7" t="str">
        <f>CONCATENATE(Table2[[#This Row],[Full Name2]]," - ",Table2[[#This Row],[Department]])</f>
        <v>James Miller - Men</v>
      </c>
      <c r="V897" s="7" t="str">
        <f>_xlfn.TEXTJOIN(",",TRUE,Table2[[#This Row],[LEFT]],Table2[[#This Row],[MID]],Table2[[#This Row],[RIGHT]])</f>
        <v>Jam,mes,ler</v>
      </c>
      <c r="W897" s="7" t="str">
        <f>UPPER(Table2[[#This Row],[MID]])</f>
        <v>MES</v>
      </c>
      <c r="X897" s="7" t="str">
        <f>LOWER(Table2[[#This Row],[Full Name2]])</f>
        <v>james miller</v>
      </c>
      <c r="Y897" s="7" t="str">
        <f>PROPER(Table2[[#This Row],[LOWER]])</f>
        <v>James Miller</v>
      </c>
      <c r="Z897" s="7" t="str">
        <f>TRIM(Table2[[#This Row],[City]])</f>
        <v>Mansoura</v>
      </c>
      <c r="AA897" s="8">
        <f>LEN(Table2[[#This Row],[PROPER]])</f>
        <v>12</v>
      </c>
      <c r="AB897" s="5">
        <f t="shared" ca="1" si="39"/>
        <v>45776</v>
      </c>
      <c r="AC897" s="5">
        <f t="shared" si="40"/>
        <v>45587</v>
      </c>
      <c r="AD897" s="25">
        <f t="shared" ca="1" si="41"/>
        <v>45776.278505671296</v>
      </c>
      <c r="AE897" s="26">
        <f>EOMONTH(Table2[[#This Row],[Date]],1)</f>
        <v>45626</v>
      </c>
      <c r="AF897" s="11">
        <f>DATEDIF(Table2[[#This Row],[Date]],Table2[[#This Row],[EOMONTH]], "d")</f>
        <v>39</v>
      </c>
      <c r="AH897">
        <v>22</v>
      </c>
      <c r="AI897">
        <v>10</v>
      </c>
      <c r="AJ897">
        <v>2024</v>
      </c>
    </row>
    <row r="898" spans="1:36" ht="33.75" customHeight="1" x14ac:dyDescent="0.3">
      <c r="A898" s="17" t="s">
        <v>1843</v>
      </c>
      <c r="B898" s="26">
        <v>45706</v>
      </c>
      <c r="C898" s="5" t="s">
        <v>2</v>
      </c>
      <c r="D898" s="6" t="s">
        <v>1844</v>
      </c>
      <c r="E898" s="7">
        <v>34</v>
      </c>
      <c r="F898" s="7" t="s">
        <v>43</v>
      </c>
      <c r="G898" s="7" t="s">
        <v>106</v>
      </c>
      <c r="H898" s="7" t="s">
        <v>55</v>
      </c>
      <c r="I898" s="7" t="str">
        <f>VLOOKUP(Table2[[#This Row],[Product]],Table4[#All],2,0)</f>
        <v>Summer Wear</v>
      </c>
      <c r="J898" s="7">
        <v>3</v>
      </c>
      <c r="K898" s="7">
        <v>951</v>
      </c>
      <c r="L898" s="7">
        <v>0.15</v>
      </c>
      <c r="M898" s="7" t="s">
        <v>47</v>
      </c>
      <c r="N898" s="8" t="s">
        <v>48</v>
      </c>
      <c r="O898" s="4" t="str">
        <f>HLOOKUP(Table2[[#This Row],[Product]],lookUp!$A$20:$K$21,2,0)</f>
        <v>Summer Wear</v>
      </c>
      <c r="P898" s="8" t="str">
        <f>_xlfn.XLOOKUP(Table2[[#This Row],[Product]],Table4[Product],Table4[Category])</f>
        <v>Summer Wear</v>
      </c>
      <c r="Q898" s="6" t="s">
        <v>1844</v>
      </c>
      <c r="R898" s="32" t="str">
        <f>LEFT(Table2[[#This Row],[Full Name2]], 3)</f>
        <v>Set</v>
      </c>
      <c r="S898" s="7" t="str">
        <f>RIGHT(Table2[[#This Row],[Full Name2]],3)</f>
        <v>ers</v>
      </c>
      <c r="T898" s="7" t="str">
        <f>MID(Table2[[#This Row],[Full Name2]],3,3)</f>
        <v xml:space="preserve">th </v>
      </c>
      <c r="U898" s="7" t="str">
        <f>CONCATENATE(Table2[[#This Row],[Full Name2]]," - ",Table2[[#This Row],[Department]])</f>
        <v>Seth Rogers - Kids</v>
      </c>
      <c r="V898" s="7" t="str">
        <f>_xlfn.TEXTJOIN(",",TRUE,Table2[[#This Row],[LEFT]],Table2[[#This Row],[MID]],Table2[[#This Row],[RIGHT]])</f>
        <v>Set,th ,ers</v>
      </c>
      <c r="W898" s="7" t="str">
        <f>UPPER(Table2[[#This Row],[MID]])</f>
        <v xml:space="preserve">TH </v>
      </c>
      <c r="X898" s="7" t="str">
        <f>LOWER(Table2[[#This Row],[Full Name2]])</f>
        <v>seth rogers</v>
      </c>
      <c r="Y898" s="7" t="str">
        <f>PROPER(Table2[[#This Row],[LOWER]])</f>
        <v>Seth Rogers</v>
      </c>
      <c r="Z898" s="7" t="str">
        <f>TRIM(Table2[[#This Row],[City]])</f>
        <v>Giza</v>
      </c>
      <c r="AA898" s="8">
        <f>LEN(Table2[[#This Row],[PROPER]])</f>
        <v>11</v>
      </c>
      <c r="AB898" s="5">
        <f t="shared" ca="1" si="39"/>
        <v>45776</v>
      </c>
      <c r="AC898" s="5">
        <f t="shared" si="40"/>
        <v>45706</v>
      </c>
      <c r="AD898" s="25">
        <f t="shared" ca="1" si="41"/>
        <v>45776.278505671296</v>
      </c>
      <c r="AE898" s="26">
        <f>EOMONTH(Table2[[#This Row],[Date]],1)</f>
        <v>45747</v>
      </c>
      <c r="AF898" s="11">
        <f>DATEDIF(Table2[[#This Row],[Date]],Table2[[#This Row],[EOMONTH]], "d")</f>
        <v>41</v>
      </c>
      <c r="AH898">
        <v>18</v>
      </c>
      <c r="AI898">
        <v>2</v>
      </c>
      <c r="AJ898">
        <v>2025</v>
      </c>
    </row>
    <row r="899" spans="1:36" ht="33.75" customHeight="1" x14ac:dyDescent="0.3">
      <c r="A899" s="17" t="s">
        <v>1845</v>
      </c>
      <c r="B899" s="26">
        <v>45509</v>
      </c>
      <c r="C899" s="5" t="s">
        <v>4</v>
      </c>
      <c r="D899" s="6" t="s">
        <v>1846</v>
      </c>
      <c r="E899" s="7">
        <v>27</v>
      </c>
      <c r="F899" s="7" t="s">
        <v>29</v>
      </c>
      <c r="G899" s="7" t="s">
        <v>44</v>
      </c>
      <c r="H899" s="7" t="s">
        <v>65</v>
      </c>
      <c r="I899" s="7" t="str">
        <f>VLOOKUP(Table2[[#This Row],[Product]],Table4[#All],2,0)</f>
        <v>Sportswear</v>
      </c>
      <c r="J899" s="7">
        <v>1</v>
      </c>
      <c r="K899" s="7">
        <v>636</v>
      </c>
      <c r="L899" s="7">
        <v>0.15</v>
      </c>
      <c r="M899" s="7" t="s">
        <v>33</v>
      </c>
      <c r="N899" s="8" t="s">
        <v>34</v>
      </c>
      <c r="O899" s="4" t="str">
        <f>HLOOKUP(Table2[[#This Row],[Product]],lookUp!$A$20:$K$21,2,0)</f>
        <v>Sportswear</v>
      </c>
      <c r="P899" s="8" t="str">
        <f>_xlfn.XLOOKUP(Table2[[#This Row],[Product]],Table4[Product],Table4[Category])</f>
        <v>Sportswear</v>
      </c>
      <c r="Q899" s="6" t="s">
        <v>1846</v>
      </c>
      <c r="R899" s="32" t="str">
        <f>LEFT(Table2[[#This Row],[Full Name2]], 3)</f>
        <v>Dar</v>
      </c>
      <c r="S899" s="7" t="str">
        <f>RIGHT(Table2[[#This Row],[Full Name2]],3)</f>
        <v>nes</v>
      </c>
      <c r="T899" s="7" t="str">
        <f>MID(Table2[[#This Row],[Full Name2]],3,3)</f>
        <v>rre</v>
      </c>
      <c r="U899" s="7" t="str">
        <f>CONCATENATE(Table2[[#This Row],[Full Name2]]," - ",Table2[[#This Row],[Department]])</f>
        <v>Darrell Jones - Men</v>
      </c>
      <c r="V899" s="7" t="str">
        <f>_xlfn.TEXTJOIN(",",TRUE,Table2[[#This Row],[LEFT]],Table2[[#This Row],[MID]],Table2[[#This Row],[RIGHT]])</f>
        <v>Dar,rre,nes</v>
      </c>
      <c r="W899" s="7" t="str">
        <f>UPPER(Table2[[#This Row],[MID]])</f>
        <v>RRE</v>
      </c>
      <c r="X899" s="7" t="str">
        <f>LOWER(Table2[[#This Row],[Full Name2]])</f>
        <v>darrell jones</v>
      </c>
      <c r="Y899" s="7" t="str">
        <f>PROPER(Table2[[#This Row],[LOWER]])</f>
        <v>Darrell Jones</v>
      </c>
      <c r="Z899" s="7" t="str">
        <f>TRIM(Table2[[#This Row],[City]])</f>
        <v>Alexandria</v>
      </c>
      <c r="AA899" s="8">
        <f>LEN(Table2[[#This Row],[PROPER]])</f>
        <v>13</v>
      </c>
      <c r="AB899" s="5">
        <f t="shared" ref="AB899:AB962" ca="1" si="42">TODAY()</f>
        <v>45776</v>
      </c>
      <c r="AC899" s="5">
        <f t="shared" ref="AC899:AC962" si="43">DATE(AJ899,AI899,AH899)</f>
        <v>45509</v>
      </c>
      <c r="AD899" s="25">
        <f t="shared" ref="AD899:AD962" ca="1" si="44">NOW()</f>
        <v>45776.278505671296</v>
      </c>
      <c r="AE899" s="26">
        <f>EOMONTH(Table2[[#This Row],[Date]],1)</f>
        <v>45565</v>
      </c>
      <c r="AF899" s="11">
        <f>DATEDIF(Table2[[#This Row],[Date]],Table2[[#This Row],[EOMONTH]], "d")</f>
        <v>56</v>
      </c>
      <c r="AH899">
        <v>5</v>
      </c>
      <c r="AI899">
        <v>8</v>
      </c>
      <c r="AJ899">
        <v>2024</v>
      </c>
    </row>
    <row r="900" spans="1:36" ht="33.75" customHeight="1" x14ac:dyDescent="0.3">
      <c r="A900" s="17" t="s">
        <v>1847</v>
      </c>
      <c r="B900" s="26">
        <v>45689</v>
      </c>
      <c r="C900" s="5" t="s">
        <v>5</v>
      </c>
      <c r="D900" s="6" t="s">
        <v>1848</v>
      </c>
      <c r="E900" s="7">
        <v>36</v>
      </c>
      <c r="F900" s="7" t="s">
        <v>29</v>
      </c>
      <c r="G900" s="7" t="s">
        <v>30</v>
      </c>
      <c r="H900" s="7" t="s">
        <v>84</v>
      </c>
      <c r="I900" s="7" t="str">
        <f>VLOOKUP(Table2[[#This Row],[Product]],Table4[#All],2,0)</f>
        <v>Fashion Accessories</v>
      </c>
      <c r="J900" s="7">
        <v>2</v>
      </c>
      <c r="K900" s="7">
        <v>935</v>
      </c>
      <c r="L900" s="7">
        <v>0.2</v>
      </c>
      <c r="M900" s="7" t="s">
        <v>47</v>
      </c>
      <c r="N900" s="8" t="s">
        <v>40</v>
      </c>
      <c r="O900" s="4" t="str">
        <f>HLOOKUP(Table2[[#This Row],[Product]],lookUp!$A$20:$K$21,2,0)</f>
        <v>Fashion Accessories</v>
      </c>
      <c r="P900" s="8" t="str">
        <f>_xlfn.XLOOKUP(Table2[[#This Row],[Product]],Table4[Product],Table4[Category])</f>
        <v>Fashion Accessories</v>
      </c>
      <c r="Q900" s="6" t="s">
        <v>1848</v>
      </c>
      <c r="R900" s="32" t="str">
        <f>LEFT(Table2[[#This Row],[Full Name2]], 3)</f>
        <v>Ash</v>
      </c>
      <c r="S900" s="7" t="str">
        <f>RIGHT(Table2[[#This Row],[Full Name2]],3)</f>
        <v>ert</v>
      </c>
      <c r="T900" s="7" t="str">
        <f>MID(Table2[[#This Row],[Full Name2]],3,3)</f>
        <v>hle</v>
      </c>
      <c r="U900" s="7" t="str">
        <f>CONCATENATE(Table2[[#This Row],[Full Name2]]," - ",Table2[[#This Row],[Department]])</f>
        <v>Ashley Hebert - Women</v>
      </c>
      <c r="V900" s="7" t="str">
        <f>_xlfn.TEXTJOIN(",",TRUE,Table2[[#This Row],[LEFT]],Table2[[#This Row],[MID]],Table2[[#This Row],[RIGHT]])</f>
        <v>Ash,hle,ert</v>
      </c>
      <c r="W900" s="7" t="str">
        <f>UPPER(Table2[[#This Row],[MID]])</f>
        <v>HLE</v>
      </c>
      <c r="X900" s="7" t="str">
        <f>LOWER(Table2[[#This Row],[Full Name2]])</f>
        <v>ashley hebert</v>
      </c>
      <c r="Y900" s="7" t="str">
        <f>PROPER(Table2[[#This Row],[LOWER]])</f>
        <v>Ashley Hebert</v>
      </c>
      <c r="Z900" s="7" t="str">
        <f>TRIM(Table2[[#This Row],[City]])</f>
        <v>Mansoura</v>
      </c>
      <c r="AA900" s="8">
        <f>LEN(Table2[[#This Row],[PROPER]])</f>
        <v>13</v>
      </c>
      <c r="AB900" s="5">
        <f t="shared" ca="1" si="42"/>
        <v>45776</v>
      </c>
      <c r="AC900" s="5">
        <f t="shared" si="43"/>
        <v>45689</v>
      </c>
      <c r="AD900" s="25">
        <f t="shared" ca="1" si="44"/>
        <v>45776.278505671296</v>
      </c>
      <c r="AE900" s="26">
        <f>EOMONTH(Table2[[#This Row],[Date]],1)</f>
        <v>45747</v>
      </c>
      <c r="AF900" s="11">
        <f>DATEDIF(Table2[[#This Row],[Date]],Table2[[#This Row],[EOMONTH]], "d")</f>
        <v>58</v>
      </c>
      <c r="AH900">
        <v>1</v>
      </c>
      <c r="AI900">
        <v>2</v>
      </c>
      <c r="AJ900">
        <v>2025</v>
      </c>
    </row>
    <row r="901" spans="1:36" ht="33.75" customHeight="1" x14ac:dyDescent="0.3">
      <c r="A901" s="17" t="s">
        <v>1849</v>
      </c>
      <c r="B901" s="26">
        <v>45678</v>
      </c>
      <c r="C901" s="5" t="s">
        <v>2</v>
      </c>
      <c r="D901" s="6" t="s">
        <v>1850</v>
      </c>
      <c r="E901" s="7">
        <v>49</v>
      </c>
      <c r="F901" s="7" t="s">
        <v>43</v>
      </c>
      <c r="G901" s="7" t="s">
        <v>103</v>
      </c>
      <c r="H901" s="7" t="s">
        <v>38</v>
      </c>
      <c r="I901" s="7" t="str">
        <f>VLOOKUP(Table2[[#This Row],[Product]],Table4[#All],2,0)</f>
        <v>Casual Wear</v>
      </c>
      <c r="J901" s="7">
        <v>1</v>
      </c>
      <c r="K901" s="7">
        <v>1109</v>
      </c>
      <c r="L901" s="7">
        <v>0</v>
      </c>
      <c r="M901" s="7" t="s">
        <v>47</v>
      </c>
      <c r="N901" s="8" t="s">
        <v>40</v>
      </c>
      <c r="O901" s="4" t="str">
        <f>HLOOKUP(Table2[[#This Row],[Product]],lookUp!$A$20:$K$21,2,0)</f>
        <v>Casual Wear</v>
      </c>
      <c r="P901" s="8" t="str">
        <f>_xlfn.XLOOKUP(Table2[[#This Row],[Product]],Table4[Product],Table4[Category])</f>
        <v>Casual Wear</v>
      </c>
      <c r="Q901" s="6" t="s">
        <v>1850</v>
      </c>
      <c r="R901" s="32" t="str">
        <f>LEFT(Table2[[#This Row],[Full Name2]], 3)</f>
        <v>Jas</v>
      </c>
      <c r="S901" s="7" t="str">
        <f>RIGHT(Table2[[#This Row],[Full Name2]],3)</f>
        <v>son</v>
      </c>
      <c r="T901" s="7" t="str">
        <f>MID(Table2[[#This Row],[Full Name2]],3,3)</f>
        <v>son</v>
      </c>
      <c r="U901" s="7" t="str">
        <f>CONCATENATE(Table2[[#This Row],[Full Name2]]," - ",Table2[[#This Row],[Department]])</f>
        <v>Jason Henderson - Women</v>
      </c>
      <c r="V901" s="7" t="str">
        <f>_xlfn.TEXTJOIN(",",TRUE,Table2[[#This Row],[LEFT]],Table2[[#This Row],[MID]],Table2[[#This Row],[RIGHT]])</f>
        <v>Jas,son,son</v>
      </c>
      <c r="W901" s="7" t="str">
        <f>UPPER(Table2[[#This Row],[MID]])</f>
        <v>SON</v>
      </c>
      <c r="X901" s="7" t="str">
        <f>LOWER(Table2[[#This Row],[Full Name2]])</f>
        <v>jason henderson</v>
      </c>
      <c r="Y901" s="7" t="str">
        <f>PROPER(Table2[[#This Row],[LOWER]])</f>
        <v>Jason Henderson</v>
      </c>
      <c r="Z901" s="7" t="str">
        <f>TRIM(Table2[[#This Row],[City]])</f>
        <v>Sharm El-Sheikh</v>
      </c>
      <c r="AA901" s="8">
        <f>LEN(Table2[[#This Row],[PROPER]])</f>
        <v>15</v>
      </c>
      <c r="AB901" s="5">
        <f t="shared" ca="1" si="42"/>
        <v>45776</v>
      </c>
      <c r="AC901" s="5">
        <f t="shared" si="43"/>
        <v>45678</v>
      </c>
      <c r="AD901" s="25">
        <f t="shared" ca="1" si="44"/>
        <v>45776.278505671296</v>
      </c>
      <c r="AE901" s="26">
        <f>EOMONTH(Table2[[#This Row],[Date]],1)</f>
        <v>45716</v>
      </c>
      <c r="AF901" s="11">
        <f>DATEDIF(Table2[[#This Row],[Date]],Table2[[#This Row],[EOMONTH]], "d")</f>
        <v>38</v>
      </c>
      <c r="AH901">
        <v>21</v>
      </c>
      <c r="AI901">
        <v>1</v>
      </c>
      <c r="AJ901">
        <v>2025</v>
      </c>
    </row>
    <row r="902" spans="1:36" ht="33.75" customHeight="1" x14ac:dyDescent="0.3">
      <c r="A902" s="17" t="s">
        <v>1851</v>
      </c>
      <c r="B902" s="26">
        <v>45403</v>
      </c>
      <c r="C902" s="5" t="s">
        <v>1</v>
      </c>
      <c r="D902" s="6" t="s">
        <v>1852</v>
      </c>
      <c r="E902" s="7">
        <v>37</v>
      </c>
      <c r="F902" s="7" t="s">
        <v>29</v>
      </c>
      <c r="G902" s="7" t="s">
        <v>73</v>
      </c>
      <c r="H902" s="7" t="s">
        <v>65</v>
      </c>
      <c r="I902" s="7" t="str">
        <f>VLOOKUP(Table2[[#This Row],[Product]],Table4[#All],2,0)</f>
        <v>Sportswear</v>
      </c>
      <c r="J902" s="7">
        <v>5</v>
      </c>
      <c r="K902" s="7">
        <v>639</v>
      </c>
      <c r="L902" s="7">
        <v>0.15</v>
      </c>
      <c r="M902" s="7" t="s">
        <v>33</v>
      </c>
      <c r="N902" s="8" t="s">
        <v>40</v>
      </c>
      <c r="O902" s="4" t="str">
        <f>HLOOKUP(Table2[[#This Row],[Product]],lookUp!$A$20:$K$21,2,0)</f>
        <v>Sportswear</v>
      </c>
      <c r="P902" s="8" t="str">
        <f>_xlfn.XLOOKUP(Table2[[#This Row],[Product]],Table4[Product],Table4[Category])</f>
        <v>Sportswear</v>
      </c>
      <c r="Q902" s="6" t="s">
        <v>1852</v>
      </c>
      <c r="R902" s="32" t="str">
        <f>LEFT(Table2[[#This Row],[Full Name2]], 3)</f>
        <v>Ama</v>
      </c>
      <c r="S902" s="7" t="str">
        <f>RIGHT(Table2[[#This Row],[Full Name2]],3)</f>
        <v>own</v>
      </c>
      <c r="T902" s="7" t="str">
        <f>MID(Table2[[#This Row],[Full Name2]],3,3)</f>
        <v>and</v>
      </c>
      <c r="U902" s="7" t="str">
        <f>CONCATENATE(Table2[[#This Row],[Full Name2]]," - ",Table2[[#This Row],[Department]])</f>
        <v>Amanda Brown - Women</v>
      </c>
      <c r="V902" s="7" t="str">
        <f>_xlfn.TEXTJOIN(",",TRUE,Table2[[#This Row],[LEFT]],Table2[[#This Row],[MID]],Table2[[#This Row],[RIGHT]])</f>
        <v>Ama,and,own</v>
      </c>
      <c r="W902" s="7" t="str">
        <f>UPPER(Table2[[#This Row],[MID]])</f>
        <v>AND</v>
      </c>
      <c r="X902" s="7" t="str">
        <f>LOWER(Table2[[#This Row],[Full Name2]])</f>
        <v>amanda brown</v>
      </c>
      <c r="Y902" s="7" t="str">
        <f>PROPER(Table2[[#This Row],[LOWER]])</f>
        <v>Amanda Brown</v>
      </c>
      <c r="Z902" s="7" t="str">
        <f>TRIM(Table2[[#This Row],[City]])</f>
        <v>Tanta</v>
      </c>
      <c r="AA902" s="8">
        <f>LEN(Table2[[#This Row],[PROPER]])</f>
        <v>12</v>
      </c>
      <c r="AB902" s="5">
        <f t="shared" ca="1" si="42"/>
        <v>45776</v>
      </c>
      <c r="AC902" s="5">
        <f t="shared" si="43"/>
        <v>45403</v>
      </c>
      <c r="AD902" s="25">
        <f t="shared" ca="1" si="44"/>
        <v>45776.278505671296</v>
      </c>
      <c r="AE902" s="26">
        <f>EOMONTH(Table2[[#This Row],[Date]],1)</f>
        <v>45443</v>
      </c>
      <c r="AF902" s="11">
        <f>DATEDIF(Table2[[#This Row],[Date]],Table2[[#This Row],[EOMONTH]], "d")</f>
        <v>40</v>
      </c>
      <c r="AH902">
        <v>21</v>
      </c>
      <c r="AI902">
        <v>4</v>
      </c>
      <c r="AJ902">
        <v>2024</v>
      </c>
    </row>
    <row r="903" spans="1:36" ht="33.75" customHeight="1" x14ac:dyDescent="0.3">
      <c r="A903" s="17" t="s">
        <v>1853</v>
      </c>
      <c r="B903" s="26">
        <v>45524</v>
      </c>
      <c r="C903" s="5" t="s">
        <v>2</v>
      </c>
      <c r="D903" s="6" t="s">
        <v>1854</v>
      </c>
      <c r="E903" s="7">
        <v>50</v>
      </c>
      <c r="F903" s="7" t="s">
        <v>43</v>
      </c>
      <c r="G903" s="7" t="s">
        <v>60</v>
      </c>
      <c r="H903" s="7" t="s">
        <v>61</v>
      </c>
      <c r="I903" s="7" t="str">
        <f>VLOOKUP(Table2[[#This Row],[Product]],Table4[#All],2,0)</f>
        <v>Casual Wear</v>
      </c>
      <c r="J903" s="7">
        <v>5</v>
      </c>
      <c r="K903" s="7">
        <v>266</v>
      </c>
      <c r="L903" s="7">
        <v>0.05</v>
      </c>
      <c r="M903" s="7" t="s">
        <v>33</v>
      </c>
      <c r="N903" s="8" t="s">
        <v>34</v>
      </c>
      <c r="O903" s="4" t="str">
        <f>HLOOKUP(Table2[[#This Row],[Product]],lookUp!$A$20:$K$21,2,0)</f>
        <v>Casual Wear</v>
      </c>
      <c r="P903" s="8" t="str">
        <f>_xlfn.XLOOKUP(Table2[[#This Row],[Product]],Table4[Product],Table4[Category])</f>
        <v>Casual Wear</v>
      </c>
      <c r="Q903" s="6" t="s">
        <v>1854</v>
      </c>
      <c r="R903" s="32" t="str">
        <f>LEFT(Table2[[#This Row],[Full Name2]], 3)</f>
        <v>Car</v>
      </c>
      <c r="S903" s="7" t="str">
        <f>RIGHT(Table2[[#This Row],[Full Name2]],3)</f>
        <v>son</v>
      </c>
      <c r="T903" s="7" t="str">
        <f>MID(Table2[[#This Row],[Full Name2]],3,3)</f>
        <v>rri</v>
      </c>
      <c r="U903" s="7" t="str">
        <f>CONCATENATE(Table2[[#This Row],[Full Name2]]," - ",Table2[[#This Row],[Department]])</f>
        <v>Carrie Richardson - Men</v>
      </c>
      <c r="V903" s="7" t="str">
        <f>_xlfn.TEXTJOIN(",",TRUE,Table2[[#This Row],[LEFT]],Table2[[#This Row],[MID]],Table2[[#This Row],[RIGHT]])</f>
        <v>Car,rri,son</v>
      </c>
      <c r="W903" s="7" t="str">
        <f>UPPER(Table2[[#This Row],[MID]])</f>
        <v>RRI</v>
      </c>
      <c r="X903" s="7" t="str">
        <f>LOWER(Table2[[#This Row],[Full Name2]])</f>
        <v>carrie richardson</v>
      </c>
      <c r="Y903" s="7" t="str">
        <f>PROPER(Table2[[#This Row],[LOWER]])</f>
        <v>Carrie Richardson</v>
      </c>
      <c r="Z903" s="7" t="str">
        <f>TRIM(Table2[[#This Row],[City]])</f>
        <v>Port Said</v>
      </c>
      <c r="AA903" s="8">
        <f>LEN(Table2[[#This Row],[PROPER]])</f>
        <v>17</v>
      </c>
      <c r="AB903" s="5">
        <f t="shared" ca="1" si="42"/>
        <v>45776</v>
      </c>
      <c r="AC903" s="5">
        <f t="shared" si="43"/>
        <v>45524</v>
      </c>
      <c r="AD903" s="25">
        <f t="shared" ca="1" si="44"/>
        <v>45776.278505671296</v>
      </c>
      <c r="AE903" s="26">
        <f>EOMONTH(Table2[[#This Row],[Date]],1)</f>
        <v>45565</v>
      </c>
      <c r="AF903" s="11">
        <f>DATEDIF(Table2[[#This Row],[Date]],Table2[[#This Row],[EOMONTH]], "d")</f>
        <v>41</v>
      </c>
      <c r="AH903">
        <v>20</v>
      </c>
      <c r="AI903">
        <v>8</v>
      </c>
      <c r="AJ903">
        <v>2024</v>
      </c>
    </row>
    <row r="904" spans="1:36" ht="33.75" customHeight="1" x14ac:dyDescent="0.3">
      <c r="A904" s="17" t="s">
        <v>1855</v>
      </c>
      <c r="B904" s="26">
        <v>45701</v>
      </c>
      <c r="C904" s="5" t="s">
        <v>6</v>
      </c>
      <c r="D904" s="6" t="s">
        <v>1856</v>
      </c>
      <c r="E904" s="7">
        <v>18</v>
      </c>
      <c r="F904" s="7" t="s">
        <v>43</v>
      </c>
      <c r="G904" s="7" t="s">
        <v>81</v>
      </c>
      <c r="H904" s="7" t="s">
        <v>45</v>
      </c>
      <c r="I904" s="7" t="str">
        <f>VLOOKUP(Table2[[#This Row],[Product]],Table4[#All],2,0)</f>
        <v>Sportswear</v>
      </c>
      <c r="J904" s="7">
        <v>1</v>
      </c>
      <c r="K904" s="7">
        <v>538</v>
      </c>
      <c r="L904" s="7">
        <v>0</v>
      </c>
      <c r="M904" s="7" t="s">
        <v>57</v>
      </c>
      <c r="N904" s="8" t="s">
        <v>34</v>
      </c>
      <c r="O904" s="4" t="str">
        <f>HLOOKUP(Table2[[#This Row],[Product]],lookUp!$A$20:$K$21,2,0)</f>
        <v>Sportswear</v>
      </c>
      <c r="P904" s="8" t="str">
        <f>_xlfn.XLOOKUP(Table2[[#This Row],[Product]],Table4[Product],Table4[Category])</f>
        <v>Sportswear</v>
      </c>
      <c r="Q904" s="6" t="s">
        <v>1856</v>
      </c>
      <c r="R904" s="32" t="str">
        <f>LEFT(Table2[[#This Row],[Full Name2]], 3)</f>
        <v>Mar</v>
      </c>
      <c r="S904" s="7" t="str">
        <f>RIGHT(Table2[[#This Row],[Full Name2]],3)</f>
        <v>ung</v>
      </c>
      <c r="T904" s="7" t="str">
        <f>MID(Table2[[#This Row],[Full Name2]],3,3)</f>
        <v>rie</v>
      </c>
      <c r="U904" s="7" t="str">
        <f>CONCATENATE(Table2[[#This Row],[Full Name2]]," - ",Table2[[#This Row],[Department]])</f>
        <v>Marie Young - Men</v>
      </c>
      <c r="V904" s="7" t="str">
        <f>_xlfn.TEXTJOIN(",",TRUE,Table2[[#This Row],[LEFT]],Table2[[#This Row],[MID]],Table2[[#This Row],[RIGHT]])</f>
        <v>Mar,rie,ung</v>
      </c>
      <c r="W904" s="7" t="str">
        <f>UPPER(Table2[[#This Row],[MID]])</f>
        <v>RIE</v>
      </c>
      <c r="X904" s="7" t="str">
        <f>LOWER(Table2[[#This Row],[Full Name2]])</f>
        <v>marie young</v>
      </c>
      <c r="Y904" s="7" t="str">
        <f>PROPER(Table2[[#This Row],[LOWER]])</f>
        <v>Marie Young</v>
      </c>
      <c r="Z904" s="7" t="str">
        <f>TRIM(Table2[[#This Row],[City]])</f>
        <v>Asyut</v>
      </c>
      <c r="AA904" s="8">
        <f>LEN(Table2[[#This Row],[PROPER]])</f>
        <v>11</v>
      </c>
      <c r="AB904" s="5">
        <f t="shared" ca="1" si="42"/>
        <v>45776</v>
      </c>
      <c r="AC904" s="5">
        <f t="shared" si="43"/>
        <v>45701</v>
      </c>
      <c r="AD904" s="25">
        <f t="shared" ca="1" si="44"/>
        <v>45776.278505671296</v>
      </c>
      <c r="AE904" s="26">
        <f>EOMONTH(Table2[[#This Row],[Date]],1)</f>
        <v>45747</v>
      </c>
      <c r="AF904" s="11">
        <f>DATEDIF(Table2[[#This Row],[Date]],Table2[[#This Row],[EOMONTH]], "d")</f>
        <v>46</v>
      </c>
      <c r="AH904">
        <v>13</v>
      </c>
      <c r="AI904">
        <v>2</v>
      </c>
      <c r="AJ904">
        <v>2025</v>
      </c>
    </row>
    <row r="905" spans="1:36" ht="33.75" customHeight="1" x14ac:dyDescent="0.3">
      <c r="A905" s="17" t="s">
        <v>1857</v>
      </c>
      <c r="B905" s="26">
        <v>45661</v>
      </c>
      <c r="C905" s="5" t="s">
        <v>5</v>
      </c>
      <c r="D905" s="6" t="s">
        <v>1858</v>
      </c>
      <c r="E905" s="7">
        <v>38</v>
      </c>
      <c r="F905" s="7" t="s">
        <v>43</v>
      </c>
      <c r="G905" s="7" t="s">
        <v>44</v>
      </c>
      <c r="H905" s="7" t="s">
        <v>45</v>
      </c>
      <c r="I905" s="7" t="str">
        <f>VLOOKUP(Table2[[#This Row],[Product]],Table4[#All],2,0)</f>
        <v>Sportswear</v>
      </c>
      <c r="J905" s="7">
        <v>3</v>
      </c>
      <c r="K905" s="7">
        <v>1049</v>
      </c>
      <c r="L905" s="7">
        <v>0.1</v>
      </c>
      <c r="M905" s="7" t="s">
        <v>57</v>
      </c>
      <c r="N905" s="8" t="s">
        <v>34</v>
      </c>
      <c r="O905" s="4" t="str">
        <f>HLOOKUP(Table2[[#This Row],[Product]],lookUp!$A$20:$K$21,2,0)</f>
        <v>Sportswear</v>
      </c>
      <c r="P905" s="8" t="str">
        <f>_xlfn.XLOOKUP(Table2[[#This Row],[Product]],Table4[Product],Table4[Category])</f>
        <v>Sportswear</v>
      </c>
      <c r="Q905" s="6" t="s">
        <v>1858</v>
      </c>
      <c r="R905" s="32" t="str">
        <f>LEFT(Table2[[#This Row],[Full Name2]], 3)</f>
        <v>Mic</v>
      </c>
      <c r="S905" s="7" t="str">
        <f>RIGHT(Table2[[#This Row],[Full Name2]],3)</f>
        <v>ris</v>
      </c>
      <c r="T905" s="7" t="str">
        <f>MID(Table2[[#This Row],[Full Name2]],3,3)</f>
        <v>cha</v>
      </c>
      <c r="U905" s="7" t="str">
        <f>CONCATENATE(Table2[[#This Row],[Full Name2]]," - ",Table2[[#This Row],[Department]])</f>
        <v>Michael Harris - Men</v>
      </c>
      <c r="V905" s="7" t="str">
        <f>_xlfn.TEXTJOIN(",",TRUE,Table2[[#This Row],[LEFT]],Table2[[#This Row],[MID]],Table2[[#This Row],[RIGHT]])</f>
        <v>Mic,cha,ris</v>
      </c>
      <c r="W905" s="7" t="str">
        <f>UPPER(Table2[[#This Row],[MID]])</f>
        <v>CHA</v>
      </c>
      <c r="X905" s="7" t="str">
        <f>LOWER(Table2[[#This Row],[Full Name2]])</f>
        <v>michael harris</v>
      </c>
      <c r="Y905" s="7" t="str">
        <f>PROPER(Table2[[#This Row],[LOWER]])</f>
        <v>Michael Harris</v>
      </c>
      <c r="Z905" s="7" t="str">
        <f>TRIM(Table2[[#This Row],[City]])</f>
        <v>Alexandria</v>
      </c>
      <c r="AA905" s="8">
        <f>LEN(Table2[[#This Row],[PROPER]])</f>
        <v>14</v>
      </c>
      <c r="AB905" s="5">
        <f t="shared" ca="1" si="42"/>
        <v>45776</v>
      </c>
      <c r="AC905" s="5">
        <f t="shared" si="43"/>
        <v>45661</v>
      </c>
      <c r="AD905" s="25">
        <f t="shared" ca="1" si="44"/>
        <v>45776.278505671296</v>
      </c>
      <c r="AE905" s="26">
        <f>EOMONTH(Table2[[#This Row],[Date]],1)</f>
        <v>45716</v>
      </c>
      <c r="AF905" s="11">
        <f>DATEDIF(Table2[[#This Row],[Date]],Table2[[#This Row],[EOMONTH]], "d")</f>
        <v>55</v>
      </c>
      <c r="AH905">
        <v>4</v>
      </c>
      <c r="AI905">
        <v>1</v>
      </c>
      <c r="AJ905">
        <v>2025</v>
      </c>
    </row>
    <row r="906" spans="1:36" ht="33.75" customHeight="1" x14ac:dyDescent="0.3">
      <c r="A906" s="17" t="s">
        <v>1859</v>
      </c>
      <c r="B906" s="26">
        <v>45644</v>
      </c>
      <c r="C906" s="5" t="s">
        <v>3</v>
      </c>
      <c r="D906" s="6" t="s">
        <v>1860</v>
      </c>
      <c r="E906" s="7">
        <v>52</v>
      </c>
      <c r="F906" s="7" t="s">
        <v>29</v>
      </c>
      <c r="G906" s="7" t="s">
        <v>106</v>
      </c>
      <c r="H906" s="7" t="s">
        <v>55</v>
      </c>
      <c r="I906" s="7" t="str">
        <f>VLOOKUP(Table2[[#This Row],[Product]],Table4[#All],2,0)</f>
        <v>Summer Wear</v>
      </c>
      <c r="J906" s="7">
        <v>4</v>
      </c>
      <c r="K906" s="7">
        <v>239</v>
      </c>
      <c r="L906" s="7">
        <v>0.05</v>
      </c>
      <c r="M906" s="7" t="s">
        <v>47</v>
      </c>
      <c r="N906" s="8" t="s">
        <v>40</v>
      </c>
      <c r="O906" s="4" t="str">
        <f>HLOOKUP(Table2[[#This Row],[Product]],lookUp!$A$20:$K$21,2,0)</f>
        <v>Summer Wear</v>
      </c>
      <c r="P906" s="8" t="str">
        <f>_xlfn.XLOOKUP(Table2[[#This Row],[Product]],Table4[Product],Table4[Category])</f>
        <v>Summer Wear</v>
      </c>
      <c r="Q906" s="6" t="s">
        <v>1860</v>
      </c>
      <c r="R906" s="32" t="str">
        <f>LEFT(Table2[[#This Row],[Full Name2]], 3)</f>
        <v>Kri</v>
      </c>
      <c r="S906" s="7" t="str">
        <f>RIGHT(Table2[[#This Row],[Full Name2]],3)</f>
        <v>las</v>
      </c>
      <c r="T906" s="7" t="str">
        <f>MID(Table2[[#This Row],[Full Name2]],3,3)</f>
        <v>ist</v>
      </c>
      <c r="U906" s="7" t="str">
        <f>CONCATENATE(Table2[[#This Row],[Full Name2]]," - ",Table2[[#This Row],[Department]])</f>
        <v>Kristen Douglas - Women</v>
      </c>
      <c r="V906" s="7" t="str">
        <f>_xlfn.TEXTJOIN(",",TRUE,Table2[[#This Row],[LEFT]],Table2[[#This Row],[MID]],Table2[[#This Row],[RIGHT]])</f>
        <v>Kri,ist,las</v>
      </c>
      <c r="W906" s="7" t="str">
        <f>UPPER(Table2[[#This Row],[MID]])</f>
        <v>IST</v>
      </c>
      <c r="X906" s="7" t="str">
        <f>LOWER(Table2[[#This Row],[Full Name2]])</f>
        <v>kristen douglas</v>
      </c>
      <c r="Y906" s="7" t="str">
        <f>PROPER(Table2[[#This Row],[LOWER]])</f>
        <v>Kristen Douglas</v>
      </c>
      <c r="Z906" s="7" t="str">
        <f>TRIM(Table2[[#This Row],[City]])</f>
        <v>Giza</v>
      </c>
      <c r="AA906" s="8">
        <f>LEN(Table2[[#This Row],[PROPER]])</f>
        <v>15</v>
      </c>
      <c r="AB906" s="5">
        <f t="shared" ca="1" si="42"/>
        <v>45776</v>
      </c>
      <c r="AC906" s="5">
        <f t="shared" si="43"/>
        <v>45644</v>
      </c>
      <c r="AD906" s="25">
        <f t="shared" ca="1" si="44"/>
        <v>45776.278505671296</v>
      </c>
      <c r="AE906" s="26">
        <f>EOMONTH(Table2[[#This Row],[Date]],1)</f>
        <v>45688</v>
      </c>
      <c r="AF906" s="11">
        <f>DATEDIF(Table2[[#This Row],[Date]],Table2[[#This Row],[EOMONTH]], "d")</f>
        <v>44</v>
      </c>
      <c r="AH906">
        <v>18</v>
      </c>
      <c r="AI906">
        <v>12</v>
      </c>
      <c r="AJ906">
        <v>2024</v>
      </c>
    </row>
    <row r="907" spans="1:36" ht="33.75" customHeight="1" x14ac:dyDescent="0.3">
      <c r="A907" s="17" t="s">
        <v>1861</v>
      </c>
      <c r="B907" s="26">
        <v>45426</v>
      </c>
      <c r="C907" s="5" t="s">
        <v>2</v>
      </c>
      <c r="D907" s="6" t="s">
        <v>1862</v>
      </c>
      <c r="E907" s="7">
        <v>30</v>
      </c>
      <c r="F907" s="7" t="s">
        <v>29</v>
      </c>
      <c r="G907" s="7" t="s">
        <v>73</v>
      </c>
      <c r="H907" s="7" t="s">
        <v>84</v>
      </c>
      <c r="I907" s="7" t="str">
        <f>VLOOKUP(Table2[[#This Row],[Product]],Table4[#All],2,0)</f>
        <v>Fashion Accessories</v>
      </c>
      <c r="J907" s="7">
        <v>2</v>
      </c>
      <c r="K907" s="7">
        <v>306</v>
      </c>
      <c r="L907" s="7">
        <v>0</v>
      </c>
      <c r="M907" s="7" t="s">
        <v>33</v>
      </c>
      <c r="N907" s="8" t="s">
        <v>40</v>
      </c>
      <c r="O907" s="4" t="str">
        <f>HLOOKUP(Table2[[#This Row],[Product]],lookUp!$A$20:$K$21,2,0)</f>
        <v>Fashion Accessories</v>
      </c>
      <c r="P907" s="8" t="str">
        <f>_xlfn.XLOOKUP(Table2[[#This Row],[Product]],Table4[Product],Table4[Category])</f>
        <v>Fashion Accessories</v>
      </c>
      <c r="Q907" s="6" t="s">
        <v>1862</v>
      </c>
      <c r="R907" s="32" t="str">
        <f>LEFT(Table2[[#This Row],[Full Name2]], 3)</f>
        <v>Vic</v>
      </c>
      <c r="S907" s="7" t="str">
        <f>RIGHT(Table2[[#This Row],[Full Name2]],3)</f>
        <v>hop</v>
      </c>
      <c r="T907" s="7" t="str">
        <f>MID(Table2[[#This Row],[Full Name2]],3,3)</f>
        <v>cto</v>
      </c>
      <c r="U907" s="7" t="str">
        <f>CONCATENATE(Table2[[#This Row],[Full Name2]]," - ",Table2[[#This Row],[Department]])</f>
        <v>Victoria Bishop - Women</v>
      </c>
      <c r="V907" s="7" t="str">
        <f>_xlfn.TEXTJOIN(",",TRUE,Table2[[#This Row],[LEFT]],Table2[[#This Row],[MID]],Table2[[#This Row],[RIGHT]])</f>
        <v>Vic,cto,hop</v>
      </c>
      <c r="W907" s="7" t="str">
        <f>UPPER(Table2[[#This Row],[MID]])</f>
        <v>CTO</v>
      </c>
      <c r="X907" s="7" t="str">
        <f>LOWER(Table2[[#This Row],[Full Name2]])</f>
        <v>victoria bishop</v>
      </c>
      <c r="Y907" s="7" t="str">
        <f>PROPER(Table2[[#This Row],[LOWER]])</f>
        <v>Victoria Bishop</v>
      </c>
      <c r="Z907" s="7" t="str">
        <f>TRIM(Table2[[#This Row],[City]])</f>
        <v>Tanta</v>
      </c>
      <c r="AA907" s="8">
        <f>LEN(Table2[[#This Row],[PROPER]])</f>
        <v>15</v>
      </c>
      <c r="AB907" s="5">
        <f t="shared" ca="1" si="42"/>
        <v>45776</v>
      </c>
      <c r="AC907" s="5">
        <f t="shared" si="43"/>
        <v>45426</v>
      </c>
      <c r="AD907" s="25">
        <f t="shared" ca="1" si="44"/>
        <v>45776.278505671296</v>
      </c>
      <c r="AE907" s="26">
        <f>EOMONTH(Table2[[#This Row],[Date]],1)</f>
        <v>45473</v>
      </c>
      <c r="AF907" s="11">
        <f>DATEDIF(Table2[[#This Row],[Date]],Table2[[#This Row],[EOMONTH]], "d")</f>
        <v>47</v>
      </c>
      <c r="AH907">
        <v>14</v>
      </c>
      <c r="AI907">
        <v>5</v>
      </c>
      <c r="AJ907">
        <v>2024</v>
      </c>
    </row>
    <row r="908" spans="1:36" ht="33.75" customHeight="1" x14ac:dyDescent="0.3">
      <c r="A908" s="17" t="s">
        <v>1863</v>
      </c>
      <c r="B908" s="26">
        <v>45617</v>
      </c>
      <c r="C908" s="5" t="s">
        <v>6</v>
      </c>
      <c r="D908" s="6" t="s">
        <v>1864</v>
      </c>
      <c r="E908" s="7">
        <v>42</v>
      </c>
      <c r="F908" s="7" t="s">
        <v>43</v>
      </c>
      <c r="G908" s="7" t="s">
        <v>73</v>
      </c>
      <c r="H908" s="7" t="s">
        <v>51</v>
      </c>
      <c r="I908" s="7" t="str">
        <f>VLOOKUP(Table2[[#This Row],[Product]],Table4[#All],2,0)</f>
        <v>Formal Wear</v>
      </c>
      <c r="J908" s="7">
        <v>2</v>
      </c>
      <c r="K908" s="7">
        <v>265</v>
      </c>
      <c r="L908" s="7">
        <v>0.2</v>
      </c>
      <c r="M908" s="7" t="s">
        <v>33</v>
      </c>
      <c r="N908" s="8" t="s">
        <v>40</v>
      </c>
      <c r="O908" s="4" t="str">
        <f>HLOOKUP(Table2[[#This Row],[Product]],lookUp!$A$20:$K$21,2,0)</f>
        <v>Formal Wear</v>
      </c>
      <c r="P908" s="8" t="str">
        <f>_xlfn.XLOOKUP(Table2[[#This Row],[Product]],Table4[Product],Table4[Category])</f>
        <v>Formal Wear</v>
      </c>
      <c r="Q908" s="6" t="s">
        <v>1864</v>
      </c>
      <c r="R908" s="32" t="str">
        <f>LEFT(Table2[[#This Row],[Full Name2]], 3)</f>
        <v>Joy</v>
      </c>
      <c r="S908" s="7" t="str">
        <f>RIGHT(Table2[[#This Row],[Full Name2]],3)</f>
        <v>uez</v>
      </c>
      <c r="T908" s="7" t="str">
        <f>MID(Table2[[#This Row],[Full Name2]],3,3)</f>
        <v>yce</v>
      </c>
      <c r="U908" s="7" t="str">
        <f>CONCATENATE(Table2[[#This Row],[Full Name2]]," - ",Table2[[#This Row],[Department]])</f>
        <v>Joyce Rodriguez - Women</v>
      </c>
      <c r="V908" s="7" t="str">
        <f>_xlfn.TEXTJOIN(",",TRUE,Table2[[#This Row],[LEFT]],Table2[[#This Row],[MID]],Table2[[#This Row],[RIGHT]])</f>
        <v>Joy,yce,uez</v>
      </c>
      <c r="W908" s="7" t="str">
        <f>UPPER(Table2[[#This Row],[MID]])</f>
        <v>YCE</v>
      </c>
      <c r="X908" s="7" t="str">
        <f>LOWER(Table2[[#This Row],[Full Name2]])</f>
        <v>joyce rodriguez</v>
      </c>
      <c r="Y908" s="7" t="str">
        <f>PROPER(Table2[[#This Row],[LOWER]])</f>
        <v>Joyce Rodriguez</v>
      </c>
      <c r="Z908" s="7" t="str">
        <f>TRIM(Table2[[#This Row],[City]])</f>
        <v>Tanta</v>
      </c>
      <c r="AA908" s="8">
        <f>LEN(Table2[[#This Row],[PROPER]])</f>
        <v>15</v>
      </c>
      <c r="AB908" s="5">
        <f t="shared" ca="1" si="42"/>
        <v>45776</v>
      </c>
      <c r="AC908" s="5">
        <f t="shared" si="43"/>
        <v>45617</v>
      </c>
      <c r="AD908" s="25">
        <f t="shared" ca="1" si="44"/>
        <v>45776.278505671296</v>
      </c>
      <c r="AE908" s="26">
        <f>EOMONTH(Table2[[#This Row],[Date]],1)</f>
        <v>45657</v>
      </c>
      <c r="AF908" s="11">
        <f>DATEDIF(Table2[[#This Row],[Date]],Table2[[#This Row],[EOMONTH]], "d")</f>
        <v>40</v>
      </c>
      <c r="AH908">
        <v>21</v>
      </c>
      <c r="AI908">
        <v>11</v>
      </c>
      <c r="AJ908">
        <v>2024</v>
      </c>
    </row>
    <row r="909" spans="1:36" ht="33.75" customHeight="1" x14ac:dyDescent="0.3">
      <c r="A909" s="17" t="s">
        <v>1865</v>
      </c>
      <c r="B909" s="26">
        <v>45501</v>
      </c>
      <c r="C909" s="5" t="s">
        <v>1</v>
      </c>
      <c r="D909" s="6" t="s">
        <v>1866</v>
      </c>
      <c r="E909" s="7">
        <v>43</v>
      </c>
      <c r="F909" s="7" t="s">
        <v>29</v>
      </c>
      <c r="G909" s="7" t="s">
        <v>30</v>
      </c>
      <c r="H909" s="7" t="s">
        <v>61</v>
      </c>
      <c r="I909" s="7" t="str">
        <f>VLOOKUP(Table2[[#This Row],[Product]],Table4[#All],2,0)</f>
        <v>Casual Wear</v>
      </c>
      <c r="J909" s="7">
        <v>4</v>
      </c>
      <c r="K909" s="7">
        <v>1085</v>
      </c>
      <c r="L909" s="7">
        <v>0.15</v>
      </c>
      <c r="M909" s="7" t="s">
        <v>57</v>
      </c>
      <c r="N909" s="8" t="s">
        <v>40</v>
      </c>
      <c r="O909" s="4" t="str">
        <f>HLOOKUP(Table2[[#This Row],[Product]],lookUp!$A$20:$K$21,2,0)</f>
        <v>Casual Wear</v>
      </c>
      <c r="P909" s="8" t="str">
        <f>_xlfn.XLOOKUP(Table2[[#This Row],[Product]],Table4[Product],Table4[Category])</f>
        <v>Casual Wear</v>
      </c>
      <c r="Q909" s="6" t="s">
        <v>1866</v>
      </c>
      <c r="R909" s="32" t="str">
        <f>LEFT(Table2[[#This Row],[Full Name2]], 3)</f>
        <v>Mic</v>
      </c>
      <c r="S909" s="7" t="str">
        <f>RIGHT(Table2[[#This Row],[Full Name2]],3)</f>
        <v>son</v>
      </c>
      <c r="T909" s="7" t="str">
        <f>MID(Table2[[#This Row],[Full Name2]],3,3)</f>
        <v>cha</v>
      </c>
      <c r="U909" s="7" t="str">
        <f>CONCATENATE(Table2[[#This Row],[Full Name2]]," - ",Table2[[#This Row],[Department]])</f>
        <v>Michael Thompson - Women</v>
      </c>
      <c r="V909" s="7" t="str">
        <f>_xlfn.TEXTJOIN(",",TRUE,Table2[[#This Row],[LEFT]],Table2[[#This Row],[MID]],Table2[[#This Row],[RIGHT]])</f>
        <v>Mic,cha,son</v>
      </c>
      <c r="W909" s="7" t="str">
        <f>UPPER(Table2[[#This Row],[MID]])</f>
        <v>CHA</v>
      </c>
      <c r="X909" s="7" t="str">
        <f>LOWER(Table2[[#This Row],[Full Name2]])</f>
        <v>michael thompson</v>
      </c>
      <c r="Y909" s="7" t="str">
        <f>PROPER(Table2[[#This Row],[LOWER]])</f>
        <v>Michael Thompson</v>
      </c>
      <c r="Z909" s="7" t="str">
        <f>TRIM(Table2[[#This Row],[City]])</f>
        <v>Mansoura</v>
      </c>
      <c r="AA909" s="8">
        <f>LEN(Table2[[#This Row],[PROPER]])</f>
        <v>16</v>
      </c>
      <c r="AB909" s="5">
        <f t="shared" ca="1" si="42"/>
        <v>45776</v>
      </c>
      <c r="AC909" s="5">
        <f t="shared" si="43"/>
        <v>45501</v>
      </c>
      <c r="AD909" s="25">
        <f t="shared" ca="1" si="44"/>
        <v>45776.278505671296</v>
      </c>
      <c r="AE909" s="26">
        <f>EOMONTH(Table2[[#This Row],[Date]],1)</f>
        <v>45535</v>
      </c>
      <c r="AF909" s="11">
        <f>DATEDIF(Table2[[#This Row],[Date]],Table2[[#This Row],[EOMONTH]], "d")</f>
        <v>34</v>
      </c>
      <c r="AH909">
        <v>28</v>
      </c>
      <c r="AI909">
        <v>7</v>
      </c>
      <c r="AJ909">
        <v>2024</v>
      </c>
    </row>
    <row r="910" spans="1:36" ht="33.75" customHeight="1" x14ac:dyDescent="0.3">
      <c r="A910" s="17" t="s">
        <v>1867</v>
      </c>
      <c r="B910" s="26">
        <v>45486</v>
      </c>
      <c r="C910" s="5" t="s">
        <v>5</v>
      </c>
      <c r="D910" s="6" t="s">
        <v>1868</v>
      </c>
      <c r="E910" s="7">
        <v>18</v>
      </c>
      <c r="F910" s="7" t="s">
        <v>29</v>
      </c>
      <c r="G910" s="7" t="s">
        <v>103</v>
      </c>
      <c r="H910" s="7" t="s">
        <v>38</v>
      </c>
      <c r="I910" s="7" t="str">
        <f>VLOOKUP(Table2[[#This Row],[Product]],Table4[#All],2,0)</f>
        <v>Casual Wear</v>
      </c>
      <c r="J910" s="7">
        <v>4</v>
      </c>
      <c r="K910" s="7">
        <v>482</v>
      </c>
      <c r="L910" s="7">
        <v>0.15</v>
      </c>
      <c r="M910" s="7" t="s">
        <v>57</v>
      </c>
      <c r="N910" s="8" t="s">
        <v>34</v>
      </c>
      <c r="O910" s="4" t="str">
        <f>HLOOKUP(Table2[[#This Row],[Product]],lookUp!$A$20:$K$21,2,0)</f>
        <v>Casual Wear</v>
      </c>
      <c r="P910" s="8" t="str">
        <f>_xlfn.XLOOKUP(Table2[[#This Row],[Product]],Table4[Product],Table4[Category])</f>
        <v>Casual Wear</v>
      </c>
      <c r="Q910" s="6" t="s">
        <v>1868</v>
      </c>
      <c r="R910" s="32" t="str">
        <f>LEFT(Table2[[#This Row],[Full Name2]], 3)</f>
        <v>Jen</v>
      </c>
      <c r="S910" s="7" t="str">
        <f>RIGHT(Table2[[#This Row],[Full Name2]],3)</f>
        <v>her</v>
      </c>
      <c r="T910" s="7" t="str">
        <f>MID(Table2[[#This Row],[Full Name2]],3,3)</f>
        <v>nni</v>
      </c>
      <c r="U910" s="7" t="str">
        <f>CONCATENATE(Table2[[#This Row],[Full Name2]]," - ",Table2[[#This Row],[Department]])</f>
        <v>Jennifer Fischer - Men</v>
      </c>
      <c r="V910" s="7" t="str">
        <f>_xlfn.TEXTJOIN(",",TRUE,Table2[[#This Row],[LEFT]],Table2[[#This Row],[MID]],Table2[[#This Row],[RIGHT]])</f>
        <v>Jen,nni,her</v>
      </c>
      <c r="W910" s="7" t="str">
        <f>UPPER(Table2[[#This Row],[MID]])</f>
        <v>NNI</v>
      </c>
      <c r="X910" s="7" t="str">
        <f>LOWER(Table2[[#This Row],[Full Name2]])</f>
        <v>jennifer fischer</v>
      </c>
      <c r="Y910" s="7" t="str">
        <f>PROPER(Table2[[#This Row],[LOWER]])</f>
        <v>Jennifer Fischer</v>
      </c>
      <c r="Z910" s="7" t="str">
        <f>TRIM(Table2[[#This Row],[City]])</f>
        <v>Sharm El-Sheikh</v>
      </c>
      <c r="AA910" s="8">
        <f>LEN(Table2[[#This Row],[PROPER]])</f>
        <v>16</v>
      </c>
      <c r="AB910" s="5">
        <f t="shared" ca="1" si="42"/>
        <v>45776</v>
      </c>
      <c r="AC910" s="5">
        <f t="shared" si="43"/>
        <v>45486</v>
      </c>
      <c r="AD910" s="25">
        <f t="shared" ca="1" si="44"/>
        <v>45776.278505671296</v>
      </c>
      <c r="AE910" s="26">
        <f>EOMONTH(Table2[[#This Row],[Date]],1)</f>
        <v>45535</v>
      </c>
      <c r="AF910" s="11">
        <f>DATEDIF(Table2[[#This Row],[Date]],Table2[[#This Row],[EOMONTH]], "d")</f>
        <v>49</v>
      </c>
      <c r="AH910">
        <v>13</v>
      </c>
      <c r="AI910">
        <v>7</v>
      </c>
      <c r="AJ910">
        <v>2024</v>
      </c>
    </row>
    <row r="911" spans="1:36" ht="33.75" customHeight="1" x14ac:dyDescent="0.3">
      <c r="A911" s="17" t="s">
        <v>1869</v>
      </c>
      <c r="B911" s="26">
        <v>45689</v>
      </c>
      <c r="C911" s="5" t="s">
        <v>5</v>
      </c>
      <c r="D911" s="6" t="s">
        <v>1870</v>
      </c>
      <c r="E911" s="7">
        <v>25</v>
      </c>
      <c r="F911" s="7" t="s">
        <v>29</v>
      </c>
      <c r="G911" s="7" t="s">
        <v>64</v>
      </c>
      <c r="H911" s="7" t="s">
        <v>84</v>
      </c>
      <c r="I911" s="7" t="str">
        <f>VLOOKUP(Table2[[#This Row],[Product]],Table4[#All],2,0)</f>
        <v>Fashion Accessories</v>
      </c>
      <c r="J911" s="7">
        <v>3</v>
      </c>
      <c r="K911" s="7">
        <v>1176</v>
      </c>
      <c r="L911" s="7">
        <v>0.05</v>
      </c>
      <c r="M911" s="7" t="s">
        <v>33</v>
      </c>
      <c r="N911" s="8" t="s">
        <v>34</v>
      </c>
      <c r="O911" s="4" t="str">
        <f>HLOOKUP(Table2[[#This Row],[Product]],lookUp!$A$20:$K$21,2,0)</f>
        <v>Fashion Accessories</v>
      </c>
      <c r="P911" s="8" t="str">
        <f>_xlfn.XLOOKUP(Table2[[#This Row],[Product]],Table4[Product],Table4[Category])</f>
        <v>Fashion Accessories</v>
      </c>
      <c r="Q911" s="6" t="s">
        <v>1870</v>
      </c>
      <c r="R911" s="32" t="str">
        <f>LEFT(Table2[[#This Row],[Full Name2]], 3)</f>
        <v>Emm</v>
      </c>
      <c r="S911" s="7" t="str">
        <f>RIGHT(Table2[[#This Row],[Full Name2]],3)</f>
        <v>Roy</v>
      </c>
      <c r="T911" s="7" t="str">
        <f>MID(Table2[[#This Row],[Full Name2]],3,3)</f>
        <v xml:space="preserve">ma </v>
      </c>
      <c r="U911" s="7" t="str">
        <f>CONCATENATE(Table2[[#This Row],[Full Name2]]," - ",Table2[[#This Row],[Department]])</f>
        <v>Emma Roy - Men</v>
      </c>
      <c r="V911" s="7" t="str">
        <f>_xlfn.TEXTJOIN(",",TRUE,Table2[[#This Row],[LEFT]],Table2[[#This Row],[MID]],Table2[[#This Row],[RIGHT]])</f>
        <v>Emm,ma ,Roy</v>
      </c>
      <c r="W911" s="7" t="str">
        <f>UPPER(Table2[[#This Row],[MID]])</f>
        <v xml:space="preserve">MA </v>
      </c>
      <c r="X911" s="7" t="str">
        <f>LOWER(Table2[[#This Row],[Full Name2]])</f>
        <v>emma roy</v>
      </c>
      <c r="Y911" s="7" t="str">
        <f>PROPER(Table2[[#This Row],[LOWER]])</f>
        <v>Emma Roy</v>
      </c>
      <c r="Z911" s="7" t="str">
        <f>TRIM(Table2[[#This Row],[City]])</f>
        <v>Cairo</v>
      </c>
      <c r="AA911" s="8">
        <f>LEN(Table2[[#This Row],[PROPER]])</f>
        <v>8</v>
      </c>
      <c r="AB911" s="5">
        <f t="shared" ca="1" si="42"/>
        <v>45776</v>
      </c>
      <c r="AC911" s="5">
        <f t="shared" si="43"/>
        <v>45689</v>
      </c>
      <c r="AD911" s="25">
        <f t="shared" ca="1" si="44"/>
        <v>45776.278505671296</v>
      </c>
      <c r="AE911" s="26">
        <f>EOMONTH(Table2[[#This Row],[Date]],1)</f>
        <v>45747</v>
      </c>
      <c r="AF911" s="11">
        <f>DATEDIF(Table2[[#This Row],[Date]],Table2[[#This Row],[EOMONTH]], "d")</f>
        <v>58</v>
      </c>
      <c r="AH911">
        <v>1</v>
      </c>
      <c r="AI911">
        <v>2</v>
      </c>
      <c r="AJ911">
        <v>2025</v>
      </c>
    </row>
    <row r="912" spans="1:36" ht="33.75" customHeight="1" x14ac:dyDescent="0.3">
      <c r="A912" s="17" t="s">
        <v>1871</v>
      </c>
      <c r="B912" s="26">
        <v>45626</v>
      </c>
      <c r="C912" s="5" t="s">
        <v>5</v>
      </c>
      <c r="D912" s="6" t="s">
        <v>1872</v>
      </c>
      <c r="E912" s="7">
        <v>27</v>
      </c>
      <c r="F912" s="7" t="s">
        <v>43</v>
      </c>
      <c r="G912" s="7" t="s">
        <v>73</v>
      </c>
      <c r="H912" s="7" t="s">
        <v>100</v>
      </c>
      <c r="I912" s="7" t="str">
        <f>VLOOKUP(Table2[[#This Row],[Product]],Table4[#All],2,0)</f>
        <v>Formal Wear</v>
      </c>
      <c r="J912" s="7">
        <v>4</v>
      </c>
      <c r="K912" s="7">
        <v>644</v>
      </c>
      <c r="L912" s="7">
        <v>0.15</v>
      </c>
      <c r="M912" s="7" t="s">
        <v>47</v>
      </c>
      <c r="N912" s="8" t="s">
        <v>34</v>
      </c>
      <c r="O912" s="4" t="str">
        <f>HLOOKUP(Table2[[#This Row],[Product]],lookUp!$A$20:$K$21,2,0)</f>
        <v>Formal Wear</v>
      </c>
      <c r="P912" s="8" t="str">
        <f>_xlfn.XLOOKUP(Table2[[#This Row],[Product]],Table4[Product],Table4[Category])</f>
        <v>Formal Wear</v>
      </c>
      <c r="Q912" s="6" t="s">
        <v>1872</v>
      </c>
      <c r="R912" s="32" t="str">
        <f>LEFT(Table2[[#This Row],[Full Name2]], 3)</f>
        <v>Tin</v>
      </c>
      <c r="S912" s="7" t="str">
        <f>RIGHT(Table2[[#This Row],[Full Name2]],3)</f>
        <v>ber</v>
      </c>
      <c r="T912" s="7" t="str">
        <f>MID(Table2[[#This Row],[Full Name2]],3,3)</f>
        <v xml:space="preserve">na </v>
      </c>
      <c r="U912" s="7" t="str">
        <f>CONCATENATE(Table2[[#This Row],[Full Name2]]," - ",Table2[[#This Row],[Department]])</f>
        <v>Tina Weber - Men</v>
      </c>
      <c r="V912" s="7" t="str">
        <f>_xlfn.TEXTJOIN(",",TRUE,Table2[[#This Row],[LEFT]],Table2[[#This Row],[MID]],Table2[[#This Row],[RIGHT]])</f>
        <v>Tin,na ,ber</v>
      </c>
      <c r="W912" s="7" t="str">
        <f>UPPER(Table2[[#This Row],[MID]])</f>
        <v xml:space="preserve">NA </v>
      </c>
      <c r="X912" s="7" t="str">
        <f>LOWER(Table2[[#This Row],[Full Name2]])</f>
        <v>tina weber</v>
      </c>
      <c r="Y912" s="7" t="str">
        <f>PROPER(Table2[[#This Row],[LOWER]])</f>
        <v>Tina Weber</v>
      </c>
      <c r="Z912" s="7" t="str">
        <f>TRIM(Table2[[#This Row],[City]])</f>
        <v>Tanta</v>
      </c>
      <c r="AA912" s="8">
        <f>LEN(Table2[[#This Row],[PROPER]])</f>
        <v>10</v>
      </c>
      <c r="AB912" s="5">
        <f t="shared" ca="1" si="42"/>
        <v>45776</v>
      </c>
      <c r="AC912" s="5">
        <f t="shared" si="43"/>
        <v>45626</v>
      </c>
      <c r="AD912" s="25">
        <f t="shared" ca="1" si="44"/>
        <v>45776.278505671296</v>
      </c>
      <c r="AE912" s="26">
        <f>EOMONTH(Table2[[#This Row],[Date]],1)</f>
        <v>45657</v>
      </c>
      <c r="AF912" s="11">
        <f>DATEDIF(Table2[[#This Row],[Date]],Table2[[#This Row],[EOMONTH]], "d")</f>
        <v>31</v>
      </c>
      <c r="AH912">
        <v>30</v>
      </c>
      <c r="AI912">
        <v>11</v>
      </c>
      <c r="AJ912">
        <v>2024</v>
      </c>
    </row>
    <row r="913" spans="1:36" ht="33.75" customHeight="1" x14ac:dyDescent="0.3">
      <c r="A913" s="17" t="s">
        <v>1873</v>
      </c>
      <c r="B913" s="26">
        <v>45607</v>
      </c>
      <c r="C913" s="5" t="s">
        <v>4</v>
      </c>
      <c r="D913" s="6" t="s">
        <v>1874</v>
      </c>
      <c r="E913" s="7">
        <v>28</v>
      </c>
      <c r="F913" s="7" t="s">
        <v>29</v>
      </c>
      <c r="G913" s="7" t="s">
        <v>103</v>
      </c>
      <c r="H913" s="7" t="s">
        <v>84</v>
      </c>
      <c r="I913" s="7" t="str">
        <f>VLOOKUP(Table2[[#This Row],[Product]],Table4[#All],2,0)</f>
        <v>Fashion Accessories</v>
      </c>
      <c r="J913" s="7">
        <v>1</v>
      </c>
      <c r="K913" s="7">
        <v>872</v>
      </c>
      <c r="L913" s="7">
        <v>0.2</v>
      </c>
      <c r="M913" s="7" t="s">
        <v>33</v>
      </c>
      <c r="N913" s="8" t="s">
        <v>34</v>
      </c>
      <c r="O913" s="4" t="str">
        <f>HLOOKUP(Table2[[#This Row],[Product]],lookUp!$A$20:$K$21,2,0)</f>
        <v>Fashion Accessories</v>
      </c>
      <c r="P913" s="8" t="str">
        <f>_xlfn.XLOOKUP(Table2[[#This Row],[Product]],Table4[Product],Table4[Category])</f>
        <v>Fashion Accessories</v>
      </c>
      <c r="Q913" s="6" t="s">
        <v>1874</v>
      </c>
      <c r="R913" s="32" t="str">
        <f>LEFT(Table2[[#This Row],[Full Name2]], 3)</f>
        <v>Rob</v>
      </c>
      <c r="S913" s="7" t="str">
        <f>RIGHT(Table2[[#This Row],[Full Name2]],3)</f>
        <v>ton</v>
      </c>
      <c r="T913" s="7" t="str">
        <f>MID(Table2[[#This Row],[Full Name2]],3,3)</f>
        <v>ber</v>
      </c>
      <c r="U913" s="7" t="str">
        <f>CONCATENATE(Table2[[#This Row],[Full Name2]]," - ",Table2[[#This Row],[Department]])</f>
        <v>Robert Benton - Men</v>
      </c>
      <c r="V913" s="7" t="str">
        <f>_xlfn.TEXTJOIN(",",TRUE,Table2[[#This Row],[LEFT]],Table2[[#This Row],[MID]],Table2[[#This Row],[RIGHT]])</f>
        <v>Rob,ber,ton</v>
      </c>
      <c r="W913" s="7" t="str">
        <f>UPPER(Table2[[#This Row],[MID]])</f>
        <v>BER</v>
      </c>
      <c r="X913" s="7" t="str">
        <f>LOWER(Table2[[#This Row],[Full Name2]])</f>
        <v>robert benton</v>
      </c>
      <c r="Y913" s="7" t="str">
        <f>PROPER(Table2[[#This Row],[LOWER]])</f>
        <v>Robert Benton</v>
      </c>
      <c r="Z913" s="7" t="str">
        <f>TRIM(Table2[[#This Row],[City]])</f>
        <v>Sharm El-Sheikh</v>
      </c>
      <c r="AA913" s="8">
        <f>LEN(Table2[[#This Row],[PROPER]])</f>
        <v>13</v>
      </c>
      <c r="AB913" s="5">
        <f t="shared" ca="1" si="42"/>
        <v>45776</v>
      </c>
      <c r="AC913" s="5">
        <f t="shared" si="43"/>
        <v>45607</v>
      </c>
      <c r="AD913" s="25">
        <f t="shared" ca="1" si="44"/>
        <v>45776.278505671296</v>
      </c>
      <c r="AE913" s="26">
        <f>EOMONTH(Table2[[#This Row],[Date]],1)</f>
        <v>45657</v>
      </c>
      <c r="AF913" s="11">
        <f>DATEDIF(Table2[[#This Row],[Date]],Table2[[#This Row],[EOMONTH]], "d")</f>
        <v>50</v>
      </c>
      <c r="AH913">
        <v>11</v>
      </c>
      <c r="AI913">
        <v>11</v>
      </c>
      <c r="AJ913">
        <v>2024</v>
      </c>
    </row>
    <row r="914" spans="1:36" ht="33.75" customHeight="1" x14ac:dyDescent="0.3">
      <c r="A914" s="17" t="s">
        <v>1875</v>
      </c>
      <c r="B914" s="26">
        <v>45678</v>
      </c>
      <c r="C914" s="5" t="s">
        <v>2</v>
      </c>
      <c r="D914" s="6" t="s">
        <v>1876</v>
      </c>
      <c r="E914" s="7">
        <v>54</v>
      </c>
      <c r="F914" s="7" t="s">
        <v>43</v>
      </c>
      <c r="G914" s="7" t="s">
        <v>60</v>
      </c>
      <c r="H914" s="7" t="s">
        <v>100</v>
      </c>
      <c r="I914" s="7" t="str">
        <f>VLOOKUP(Table2[[#This Row],[Product]],Table4[#All],2,0)</f>
        <v>Formal Wear</v>
      </c>
      <c r="J914" s="7">
        <v>1</v>
      </c>
      <c r="K914" s="7">
        <v>990</v>
      </c>
      <c r="L914" s="7">
        <v>0.05</v>
      </c>
      <c r="M914" s="7" t="s">
        <v>47</v>
      </c>
      <c r="N914" s="8" t="s">
        <v>48</v>
      </c>
      <c r="O914" s="4" t="str">
        <f>HLOOKUP(Table2[[#This Row],[Product]],lookUp!$A$20:$K$21,2,0)</f>
        <v>Formal Wear</v>
      </c>
      <c r="P914" s="8" t="str">
        <f>_xlfn.XLOOKUP(Table2[[#This Row],[Product]],Table4[Product],Table4[Category])</f>
        <v>Formal Wear</v>
      </c>
      <c r="Q914" s="6" t="s">
        <v>1876</v>
      </c>
      <c r="R914" s="32" t="str">
        <f>LEFT(Table2[[#This Row],[Full Name2]], 3)</f>
        <v>Rob</v>
      </c>
      <c r="S914" s="7" t="str">
        <f>RIGHT(Table2[[#This Row],[Full Name2]],3)</f>
        <v>lsh</v>
      </c>
      <c r="T914" s="7" t="str">
        <f>MID(Table2[[#This Row],[Full Name2]],3,3)</f>
        <v>ber</v>
      </c>
      <c r="U914" s="7" t="str">
        <f>CONCATENATE(Table2[[#This Row],[Full Name2]]," - ",Table2[[#This Row],[Department]])</f>
        <v>Robert Walsh - Kids</v>
      </c>
      <c r="V914" s="7" t="str">
        <f>_xlfn.TEXTJOIN(",",TRUE,Table2[[#This Row],[LEFT]],Table2[[#This Row],[MID]],Table2[[#This Row],[RIGHT]])</f>
        <v>Rob,ber,lsh</v>
      </c>
      <c r="W914" s="7" t="str">
        <f>UPPER(Table2[[#This Row],[MID]])</f>
        <v>BER</v>
      </c>
      <c r="X914" s="7" t="str">
        <f>LOWER(Table2[[#This Row],[Full Name2]])</f>
        <v>robert walsh</v>
      </c>
      <c r="Y914" s="7" t="str">
        <f>PROPER(Table2[[#This Row],[LOWER]])</f>
        <v>Robert Walsh</v>
      </c>
      <c r="Z914" s="7" t="str">
        <f>TRIM(Table2[[#This Row],[City]])</f>
        <v>Port Said</v>
      </c>
      <c r="AA914" s="8">
        <f>LEN(Table2[[#This Row],[PROPER]])</f>
        <v>12</v>
      </c>
      <c r="AB914" s="5">
        <f t="shared" ca="1" si="42"/>
        <v>45776</v>
      </c>
      <c r="AC914" s="5">
        <f t="shared" si="43"/>
        <v>45678</v>
      </c>
      <c r="AD914" s="25">
        <f t="shared" ca="1" si="44"/>
        <v>45776.278505671296</v>
      </c>
      <c r="AE914" s="26">
        <f>EOMONTH(Table2[[#This Row],[Date]],1)</f>
        <v>45716</v>
      </c>
      <c r="AF914" s="11">
        <f>DATEDIF(Table2[[#This Row],[Date]],Table2[[#This Row],[EOMONTH]], "d")</f>
        <v>38</v>
      </c>
      <c r="AH914">
        <v>21</v>
      </c>
      <c r="AI914">
        <v>1</v>
      </c>
      <c r="AJ914">
        <v>2025</v>
      </c>
    </row>
    <row r="915" spans="1:36" ht="33.75" customHeight="1" x14ac:dyDescent="0.3">
      <c r="A915" s="17" t="s">
        <v>1877</v>
      </c>
      <c r="B915" s="26">
        <v>45515</v>
      </c>
      <c r="C915" s="5" t="s">
        <v>1</v>
      </c>
      <c r="D915" s="6" t="s">
        <v>1878</v>
      </c>
      <c r="E915" s="7">
        <v>50</v>
      </c>
      <c r="F915" s="7" t="s">
        <v>29</v>
      </c>
      <c r="G915" s="7" t="s">
        <v>73</v>
      </c>
      <c r="H915" s="7" t="s">
        <v>55</v>
      </c>
      <c r="I915" s="7" t="str">
        <f>VLOOKUP(Table2[[#This Row],[Product]],Table4[#All],2,0)</f>
        <v>Summer Wear</v>
      </c>
      <c r="J915" s="7">
        <v>3</v>
      </c>
      <c r="K915" s="7">
        <v>1080</v>
      </c>
      <c r="L915" s="7">
        <v>0.1</v>
      </c>
      <c r="M915" s="7" t="s">
        <v>47</v>
      </c>
      <c r="N915" s="8" t="s">
        <v>48</v>
      </c>
      <c r="O915" s="4" t="str">
        <f>HLOOKUP(Table2[[#This Row],[Product]],lookUp!$A$20:$K$21,2,0)</f>
        <v>Summer Wear</v>
      </c>
      <c r="P915" s="8" t="str">
        <f>_xlfn.XLOOKUP(Table2[[#This Row],[Product]],Table4[Product],Table4[Category])</f>
        <v>Summer Wear</v>
      </c>
      <c r="Q915" s="6" t="s">
        <v>1878</v>
      </c>
      <c r="R915" s="32" t="str">
        <f>LEFT(Table2[[#This Row],[Full Name2]], 3)</f>
        <v>Mar</v>
      </c>
      <c r="S915" s="7" t="str">
        <f>RIGHT(Table2[[#This Row],[Full Name2]],3)</f>
        <v>lva</v>
      </c>
      <c r="T915" s="7" t="str">
        <f>MID(Table2[[#This Row],[Full Name2]],3,3)</f>
        <v>ria</v>
      </c>
      <c r="U915" s="7" t="str">
        <f>CONCATENATE(Table2[[#This Row],[Full Name2]]," - ",Table2[[#This Row],[Department]])</f>
        <v>Maria Silva - Kids</v>
      </c>
      <c r="V915" s="7" t="str">
        <f>_xlfn.TEXTJOIN(",",TRUE,Table2[[#This Row],[LEFT]],Table2[[#This Row],[MID]],Table2[[#This Row],[RIGHT]])</f>
        <v>Mar,ria,lva</v>
      </c>
      <c r="W915" s="7" t="str">
        <f>UPPER(Table2[[#This Row],[MID]])</f>
        <v>RIA</v>
      </c>
      <c r="X915" s="7" t="str">
        <f>LOWER(Table2[[#This Row],[Full Name2]])</f>
        <v>maria silva</v>
      </c>
      <c r="Y915" s="7" t="str">
        <f>PROPER(Table2[[#This Row],[LOWER]])</f>
        <v>Maria Silva</v>
      </c>
      <c r="Z915" s="7" t="str">
        <f>TRIM(Table2[[#This Row],[City]])</f>
        <v>Tanta</v>
      </c>
      <c r="AA915" s="8">
        <f>LEN(Table2[[#This Row],[PROPER]])</f>
        <v>11</v>
      </c>
      <c r="AB915" s="5">
        <f t="shared" ca="1" si="42"/>
        <v>45776</v>
      </c>
      <c r="AC915" s="5">
        <f t="shared" si="43"/>
        <v>45515</v>
      </c>
      <c r="AD915" s="25">
        <f t="shared" ca="1" si="44"/>
        <v>45776.278505671296</v>
      </c>
      <c r="AE915" s="26">
        <f>EOMONTH(Table2[[#This Row],[Date]],1)</f>
        <v>45565</v>
      </c>
      <c r="AF915" s="11">
        <f>DATEDIF(Table2[[#This Row],[Date]],Table2[[#This Row],[EOMONTH]], "d")</f>
        <v>50</v>
      </c>
      <c r="AH915">
        <v>11</v>
      </c>
      <c r="AI915">
        <v>8</v>
      </c>
      <c r="AJ915">
        <v>2024</v>
      </c>
    </row>
    <row r="916" spans="1:36" ht="33.75" customHeight="1" x14ac:dyDescent="0.3">
      <c r="A916" s="17" t="s">
        <v>1879</v>
      </c>
      <c r="B916" s="26">
        <v>45699</v>
      </c>
      <c r="C916" s="5" t="s">
        <v>2</v>
      </c>
      <c r="D916" s="6" t="s">
        <v>1880</v>
      </c>
      <c r="E916" s="7">
        <v>24</v>
      </c>
      <c r="F916" s="7" t="s">
        <v>43</v>
      </c>
      <c r="G916" s="7" t="s">
        <v>106</v>
      </c>
      <c r="H916" s="7" t="s">
        <v>61</v>
      </c>
      <c r="I916" s="7" t="str">
        <f>VLOOKUP(Table2[[#This Row],[Product]],Table4[#All],2,0)</f>
        <v>Casual Wear</v>
      </c>
      <c r="J916" s="7">
        <v>3</v>
      </c>
      <c r="K916" s="7">
        <v>667</v>
      </c>
      <c r="L916" s="7">
        <v>0.15</v>
      </c>
      <c r="M916" s="7" t="s">
        <v>57</v>
      </c>
      <c r="N916" s="8" t="s">
        <v>40</v>
      </c>
      <c r="O916" s="4" t="str">
        <f>HLOOKUP(Table2[[#This Row],[Product]],lookUp!$A$20:$K$21,2,0)</f>
        <v>Casual Wear</v>
      </c>
      <c r="P916" s="8" t="str">
        <f>_xlfn.XLOOKUP(Table2[[#This Row],[Product]],Table4[Product],Table4[Category])</f>
        <v>Casual Wear</v>
      </c>
      <c r="Q916" s="6" t="s">
        <v>1880</v>
      </c>
      <c r="R916" s="32" t="str">
        <f>LEFT(Table2[[#This Row],[Full Name2]], 3)</f>
        <v>Apr</v>
      </c>
      <c r="S916" s="7" t="str">
        <f>RIGHT(Table2[[#This Row],[Full Name2]],3)</f>
        <v>ner</v>
      </c>
      <c r="T916" s="7" t="str">
        <f>MID(Table2[[#This Row],[Full Name2]],3,3)</f>
        <v>ril</v>
      </c>
      <c r="U916" s="7" t="str">
        <f>CONCATENATE(Table2[[#This Row],[Full Name2]]," - ",Table2[[#This Row],[Department]])</f>
        <v>April Turner - Women</v>
      </c>
      <c r="V916" s="7" t="str">
        <f>_xlfn.TEXTJOIN(",",TRUE,Table2[[#This Row],[LEFT]],Table2[[#This Row],[MID]],Table2[[#This Row],[RIGHT]])</f>
        <v>Apr,ril,ner</v>
      </c>
      <c r="W916" s="7" t="str">
        <f>UPPER(Table2[[#This Row],[MID]])</f>
        <v>RIL</v>
      </c>
      <c r="X916" s="7" t="str">
        <f>LOWER(Table2[[#This Row],[Full Name2]])</f>
        <v>april turner</v>
      </c>
      <c r="Y916" s="7" t="str">
        <f>PROPER(Table2[[#This Row],[LOWER]])</f>
        <v>April Turner</v>
      </c>
      <c r="Z916" s="7" t="str">
        <f>TRIM(Table2[[#This Row],[City]])</f>
        <v>Giza</v>
      </c>
      <c r="AA916" s="8">
        <f>LEN(Table2[[#This Row],[PROPER]])</f>
        <v>12</v>
      </c>
      <c r="AB916" s="5">
        <f t="shared" ca="1" si="42"/>
        <v>45776</v>
      </c>
      <c r="AC916" s="5">
        <f t="shared" si="43"/>
        <v>45699</v>
      </c>
      <c r="AD916" s="25">
        <f t="shared" ca="1" si="44"/>
        <v>45776.278505671296</v>
      </c>
      <c r="AE916" s="26">
        <f>EOMONTH(Table2[[#This Row],[Date]],1)</f>
        <v>45747</v>
      </c>
      <c r="AF916" s="11">
        <f>DATEDIF(Table2[[#This Row],[Date]],Table2[[#This Row],[EOMONTH]], "d")</f>
        <v>48</v>
      </c>
      <c r="AH916">
        <v>11</v>
      </c>
      <c r="AI916">
        <v>2</v>
      </c>
      <c r="AJ916">
        <v>2025</v>
      </c>
    </row>
    <row r="917" spans="1:36" ht="33.75" customHeight="1" x14ac:dyDescent="0.3">
      <c r="A917" s="17" t="s">
        <v>1881</v>
      </c>
      <c r="B917" s="26">
        <v>45688</v>
      </c>
      <c r="C917" s="5" t="s">
        <v>0</v>
      </c>
      <c r="D917" s="6" t="s">
        <v>1882</v>
      </c>
      <c r="E917" s="7">
        <v>24</v>
      </c>
      <c r="F917" s="7" t="s">
        <v>29</v>
      </c>
      <c r="G917" s="7" t="s">
        <v>30</v>
      </c>
      <c r="H917" s="7" t="s">
        <v>51</v>
      </c>
      <c r="I917" s="7" t="str">
        <f>VLOOKUP(Table2[[#This Row],[Product]],Table4[#All],2,0)</f>
        <v>Formal Wear</v>
      </c>
      <c r="J917" s="7">
        <v>4</v>
      </c>
      <c r="K917" s="7">
        <v>763</v>
      </c>
      <c r="L917" s="7">
        <v>0.1</v>
      </c>
      <c r="M917" s="7" t="s">
        <v>33</v>
      </c>
      <c r="N917" s="8" t="s">
        <v>34</v>
      </c>
      <c r="O917" s="4" t="str">
        <f>HLOOKUP(Table2[[#This Row],[Product]],lookUp!$A$20:$K$21,2,0)</f>
        <v>Formal Wear</v>
      </c>
      <c r="P917" s="8" t="str">
        <f>_xlfn.XLOOKUP(Table2[[#This Row],[Product]],Table4[Product],Table4[Category])</f>
        <v>Formal Wear</v>
      </c>
      <c r="Q917" s="6" t="s">
        <v>1882</v>
      </c>
      <c r="R917" s="32" t="str">
        <f>LEFT(Table2[[#This Row],[Full Name2]], 3)</f>
        <v>Sue</v>
      </c>
      <c r="S917" s="7" t="str">
        <f>RIGHT(Table2[[#This Row],[Full Name2]],3)</f>
        <v>lsh</v>
      </c>
      <c r="T917" s="7" t="str">
        <f>MID(Table2[[#This Row],[Full Name2]],3,3)</f>
        <v>e W</v>
      </c>
      <c r="U917" s="7" t="str">
        <f>CONCATENATE(Table2[[#This Row],[Full Name2]]," - ",Table2[[#This Row],[Department]])</f>
        <v>Sue Walsh - Men</v>
      </c>
      <c r="V917" s="7" t="str">
        <f>_xlfn.TEXTJOIN(",",TRUE,Table2[[#This Row],[LEFT]],Table2[[#This Row],[MID]],Table2[[#This Row],[RIGHT]])</f>
        <v>Sue,e W,lsh</v>
      </c>
      <c r="W917" s="7" t="str">
        <f>UPPER(Table2[[#This Row],[MID]])</f>
        <v>E W</v>
      </c>
      <c r="X917" s="7" t="str">
        <f>LOWER(Table2[[#This Row],[Full Name2]])</f>
        <v>sue walsh</v>
      </c>
      <c r="Y917" s="7" t="str">
        <f>PROPER(Table2[[#This Row],[LOWER]])</f>
        <v>Sue Walsh</v>
      </c>
      <c r="Z917" s="7" t="str">
        <f>TRIM(Table2[[#This Row],[City]])</f>
        <v>Mansoura</v>
      </c>
      <c r="AA917" s="8">
        <f>LEN(Table2[[#This Row],[PROPER]])</f>
        <v>9</v>
      </c>
      <c r="AB917" s="5">
        <f t="shared" ca="1" si="42"/>
        <v>45776</v>
      </c>
      <c r="AC917" s="5">
        <f t="shared" si="43"/>
        <v>45688</v>
      </c>
      <c r="AD917" s="25">
        <f t="shared" ca="1" si="44"/>
        <v>45776.278505671296</v>
      </c>
      <c r="AE917" s="26">
        <f>EOMONTH(Table2[[#This Row],[Date]],1)</f>
        <v>45716</v>
      </c>
      <c r="AF917" s="11">
        <f>DATEDIF(Table2[[#This Row],[Date]],Table2[[#This Row],[EOMONTH]], "d")</f>
        <v>28</v>
      </c>
      <c r="AH917">
        <v>31</v>
      </c>
      <c r="AI917">
        <v>1</v>
      </c>
      <c r="AJ917">
        <v>2025</v>
      </c>
    </row>
    <row r="918" spans="1:36" ht="33.75" customHeight="1" x14ac:dyDescent="0.3">
      <c r="A918" s="17" t="s">
        <v>1883</v>
      </c>
      <c r="B918" s="26">
        <v>45537</v>
      </c>
      <c r="C918" s="5" t="s">
        <v>4</v>
      </c>
      <c r="D918" s="6" t="s">
        <v>1884</v>
      </c>
      <c r="E918" s="7">
        <v>56</v>
      </c>
      <c r="F918" s="7" t="s">
        <v>29</v>
      </c>
      <c r="G918" s="7" t="s">
        <v>73</v>
      </c>
      <c r="H918" s="7" t="s">
        <v>45</v>
      </c>
      <c r="I918" s="7" t="str">
        <f>VLOOKUP(Table2[[#This Row],[Product]],Table4[#All],2,0)</f>
        <v>Sportswear</v>
      </c>
      <c r="J918" s="7">
        <v>3</v>
      </c>
      <c r="K918" s="7">
        <v>391</v>
      </c>
      <c r="L918" s="7">
        <v>0</v>
      </c>
      <c r="M918" s="7" t="s">
        <v>57</v>
      </c>
      <c r="N918" s="8" t="s">
        <v>48</v>
      </c>
      <c r="O918" s="4" t="str">
        <f>HLOOKUP(Table2[[#This Row],[Product]],lookUp!$A$20:$K$21,2,0)</f>
        <v>Sportswear</v>
      </c>
      <c r="P918" s="8" t="str">
        <f>_xlfn.XLOOKUP(Table2[[#This Row],[Product]],Table4[Product],Table4[Category])</f>
        <v>Sportswear</v>
      </c>
      <c r="Q918" s="6" t="s">
        <v>1884</v>
      </c>
      <c r="R918" s="32" t="str">
        <f>LEFT(Table2[[#This Row],[Full Name2]], 3)</f>
        <v>Joh</v>
      </c>
      <c r="S918" s="7" t="str">
        <f>RIGHT(Table2[[#This Row],[Full Name2]],3)</f>
        <v>mes</v>
      </c>
      <c r="T918" s="7" t="str">
        <f>MID(Table2[[#This Row],[Full Name2]],3,3)</f>
        <v xml:space="preserve">hn </v>
      </c>
      <c r="U918" s="7" t="str">
        <f>CONCATENATE(Table2[[#This Row],[Full Name2]]," - ",Table2[[#This Row],[Department]])</f>
        <v>John James - Kids</v>
      </c>
      <c r="V918" s="7" t="str">
        <f>_xlfn.TEXTJOIN(",",TRUE,Table2[[#This Row],[LEFT]],Table2[[#This Row],[MID]],Table2[[#This Row],[RIGHT]])</f>
        <v>Joh,hn ,mes</v>
      </c>
      <c r="W918" s="7" t="str">
        <f>UPPER(Table2[[#This Row],[MID]])</f>
        <v xml:space="preserve">HN </v>
      </c>
      <c r="X918" s="7" t="str">
        <f>LOWER(Table2[[#This Row],[Full Name2]])</f>
        <v>john james</v>
      </c>
      <c r="Y918" s="7" t="str">
        <f>PROPER(Table2[[#This Row],[LOWER]])</f>
        <v>John James</v>
      </c>
      <c r="Z918" s="7" t="str">
        <f>TRIM(Table2[[#This Row],[City]])</f>
        <v>Tanta</v>
      </c>
      <c r="AA918" s="8">
        <f>LEN(Table2[[#This Row],[PROPER]])</f>
        <v>10</v>
      </c>
      <c r="AB918" s="5">
        <f t="shared" ca="1" si="42"/>
        <v>45776</v>
      </c>
      <c r="AC918" s="5">
        <f t="shared" si="43"/>
        <v>45537</v>
      </c>
      <c r="AD918" s="25">
        <f t="shared" ca="1" si="44"/>
        <v>45776.278505671296</v>
      </c>
      <c r="AE918" s="26">
        <f>EOMONTH(Table2[[#This Row],[Date]],1)</f>
        <v>45596</v>
      </c>
      <c r="AF918" s="11">
        <f>DATEDIF(Table2[[#This Row],[Date]],Table2[[#This Row],[EOMONTH]], "d")</f>
        <v>59</v>
      </c>
      <c r="AH918">
        <v>2</v>
      </c>
      <c r="AI918">
        <v>9</v>
      </c>
      <c r="AJ918">
        <v>2024</v>
      </c>
    </row>
    <row r="919" spans="1:36" ht="33.75" customHeight="1" x14ac:dyDescent="0.3">
      <c r="A919" s="17" t="s">
        <v>1885</v>
      </c>
      <c r="B919" s="26">
        <v>45571</v>
      </c>
      <c r="C919" s="5" t="s">
        <v>1</v>
      </c>
      <c r="D919" s="6" t="s">
        <v>1886</v>
      </c>
      <c r="E919" s="7">
        <v>21</v>
      </c>
      <c r="F919" s="7" t="s">
        <v>43</v>
      </c>
      <c r="G919" s="7" t="s">
        <v>70</v>
      </c>
      <c r="H919" s="7" t="s">
        <v>84</v>
      </c>
      <c r="I919" s="7" t="str">
        <f>VLOOKUP(Table2[[#This Row],[Product]],Table4[#All],2,0)</f>
        <v>Fashion Accessories</v>
      </c>
      <c r="J919" s="7">
        <v>1</v>
      </c>
      <c r="K919" s="7">
        <v>649</v>
      </c>
      <c r="L919" s="7">
        <v>0</v>
      </c>
      <c r="M919" s="7" t="s">
        <v>57</v>
      </c>
      <c r="N919" s="8" t="s">
        <v>34</v>
      </c>
      <c r="O919" s="4" t="str">
        <f>HLOOKUP(Table2[[#This Row],[Product]],lookUp!$A$20:$K$21,2,0)</f>
        <v>Fashion Accessories</v>
      </c>
      <c r="P919" s="8" t="str">
        <f>_xlfn.XLOOKUP(Table2[[#This Row],[Product]],Table4[Product],Table4[Category])</f>
        <v>Fashion Accessories</v>
      </c>
      <c r="Q919" s="6" t="s">
        <v>1886</v>
      </c>
      <c r="R919" s="32" t="str">
        <f>LEFT(Table2[[#This Row],[Full Name2]], 3)</f>
        <v>Aus</v>
      </c>
      <c r="S919" s="7" t="str">
        <f>RIGHT(Table2[[#This Row],[Full Name2]],3)</f>
        <v>itt</v>
      </c>
      <c r="T919" s="7" t="str">
        <f>MID(Table2[[#This Row],[Full Name2]],3,3)</f>
        <v>sti</v>
      </c>
      <c r="U919" s="7" t="str">
        <f>CONCATENATE(Table2[[#This Row],[Full Name2]]," - ",Table2[[#This Row],[Department]])</f>
        <v>Austin Schmitt - Men</v>
      </c>
      <c r="V919" s="7" t="str">
        <f>_xlfn.TEXTJOIN(",",TRUE,Table2[[#This Row],[LEFT]],Table2[[#This Row],[MID]],Table2[[#This Row],[RIGHT]])</f>
        <v>Aus,sti,itt</v>
      </c>
      <c r="W919" s="7" t="str">
        <f>UPPER(Table2[[#This Row],[MID]])</f>
        <v>STI</v>
      </c>
      <c r="X919" s="7" t="str">
        <f>LOWER(Table2[[#This Row],[Full Name2]])</f>
        <v>austin schmitt</v>
      </c>
      <c r="Y919" s="7" t="str">
        <f>PROPER(Table2[[#This Row],[LOWER]])</f>
        <v>Austin Schmitt</v>
      </c>
      <c r="Z919" s="7" t="str">
        <f>TRIM(Table2[[#This Row],[City]])</f>
        <v>Luxor</v>
      </c>
      <c r="AA919" s="8">
        <f>LEN(Table2[[#This Row],[PROPER]])</f>
        <v>14</v>
      </c>
      <c r="AB919" s="5">
        <f t="shared" ca="1" si="42"/>
        <v>45776</v>
      </c>
      <c r="AC919" s="5">
        <f t="shared" si="43"/>
        <v>45571</v>
      </c>
      <c r="AD919" s="25">
        <f t="shared" ca="1" si="44"/>
        <v>45776.278505671296</v>
      </c>
      <c r="AE919" s="26">
        <f>EOMONTH(Table2[[#This Row],[Date]],1)</f>
        <v>45626</v>
      </c>
      <c r="AF919" s="11">
        <f>DATEDIF(Table2[[#This Row],[Date]],Table2[[#This Row],[EOMONTH]], "d")</f>
        <v>55</v>
      </c>
      <c r="AH919">
        <v>6</v>
      </c>
      <c r="AI919">
        <v>10</v>
      </c>
      <c r="AJ919">
        <v>2024</v>
      </c>
    </row>
    <row r="920" spans="1:36" ht="33.75" customHeight="1" x14ac:dyDescent="0.3">
      <c r="A920" s="17" t="s">
        <v>1887</v>
      </c>
      <c r="B920" s="26">
        <v>45393</v>
      </c>
      <c r="C920" s="5" t="s">
        <v>6</v>
      </c>
      <c r="D920" s="6" t="s">
        <v>1888</v>
      </c>
      <c r="E920" s="7">
        <v>23</v>
      </c>
      <c r="F920" s="7" t="s">
        <v>43</v>
      </c>
      <c r="G920" s="7" t="s">
        <v>73</v>
      </c>
      <c r="H920" s="7" t="s">
        <v>84</v>
      </c>
      <c r="I920" s="7" t="str">
        <f>VLOOKUP(Table2[[#This Row],[Product]],Table4[#All],2,0)</f>
        <v>Fashion Accessories</v>
      </c>
      <c r="J920" s="7">
        <v>2</v>
      </c>
      <c r="K920" s="7">
        <v>547</v>
      </c>
      <c r="L920" s="7">
        <v>0.1</v>
      </c>
      <c r="M920" s="7" t="s">
        <v>47</v>
      </c>
      <c r="N920" s="8" t="s">
        <v>48</v>
      </c>
      <c r="O920" s="4" t="str">
        <f>HLOOKUP(Table2[[#This Row],[Product]],lookUp!$A$20:$K$21,2,0)</f>
        <v>Fashion Accessories</v>
      </c>
      <c r="P920" s="8" t="str">
        <f>_xlfn.XLOOKUP(Table2[[#This Row],[Product]],Table4[Product],Table4[Category])</f>
        <v>Fashion Accessories</v>
      </c>
      <c r="Q920" s="6" t="s">
        <v>1888</v>
      </c>
      <c r="R920" s="32" t="str">
        <f>LEFT(Table2[[#This Row],[Full Name2]], 3)</f>
        <v>Ang</v>
      </c>
      <c r="S920" s="7" t="str">
        <f>RIGHT(Table2[[#This Row],[Full Name2]],3)</f>
        <v>oll</v>
      </c>
      <c r="T920" s="7" t="str">
        <f>MID(Table2[[#This Row],[Full Name2]],3,3)</f>
        <v>gel</v>
      </c>
      <c r="U920" s="7" t="str">
        <f>CONCATENATE(Table2[[#This Row],[Full Name2]]," - ",Table2[[#This Row],[Department]])</f>
        <v>Angela Carroll - Kids</v>
      </c>
      <c r="V920" s="7" t="str">
        <f>_xlfn.TEXTJOIN(",",TRUE,Table2[[#This Row],[LEFT]],Table2[[#This Row],[MID]],Table2[[#This Row],[RIGHT]])</f>
        <v>Ang,gel,oll</v>
      </c>
      <c r="W920" s="7" t="str">
        <f>UPPER(Table2[[#This Row],[MID]])</f>
        <v>GEL</v>
      </c>
      <c r="X920" s="7" t="str">
        <f>LOWER(Table2[[#This Row],[Full Name2]])</f>
        <v>angela carroll</v>
      </c>
      <c r="Y920" s="7" t="str">
        <f>PROPER(Table2[[#This Row],[LOWER]])</f>
        <v>Angela Carroll</v>
      </c>
      <c r="Z920" s="7" t="str">
        <f>TRIM(Table2[[#This Row],[City]])</f>
        <v>Tanta</v>
      </c>
      <c r="AA920" s="8">
        <f>LEN(Table2[[#This Row],[PROPER]])</f>
        <v>14</v>
      </c>
      <c r="AB920" s="5">
        <f t="shared" ca="1" si="42"/>
        <v>45776</v>
      </c>
      <c r="AC920" s="5">
        <f t="shared" si="43"/>
        <v>45393</v>
      </c>
      <c r="AD920" s="25">
        <f t="shared" ca="1" si="44"/>
        <v>45776.278505671296</v>
      </c>
      <c r="AE920" s="26">
        <f>EOMONTH(Table2[[#This Row],[Date]],1)</f>
        <v>45443</v>
      </c>
      <c r="AF920" s="11">
        <f>DATEDIF(Table2[[#This Row],[Date]],Table2[[#This Row],[EOMONTH]], "d")</f>
        <v>50</v>
      </c>
      <c r="AH920">
        <v>11</v>
      </c>
      <c r="AI920">
        <v>4</v>
      </c>
      <c r="AJ920">
        <v>2024</v>
      </c>
    </row>
    <row r="921" spans="1:36" ht="33.75" customHeight="1" x14ac:dyDescent="0.3">
      <c r="A921" s="17" t="s">
        <v>1889</v>
      </c>
      <c r="B921" s="26">
        <v>45500</v>
      </c>
      <c r="C921" s="5" t="s">
        <v>5</v>
      </c>
      <c r="D921" s="6" t="s">
        <v>1890</v>
      </c>
      <c r="E921" s="7">
        <v>48</v>
      </c>
      <c r="F921" s="7" t="s">
        <v>43</v>
      </c>
      <c r="G921" s="7" t="s">
        <v>106</v>
      </c>
      <c r="H921" s="7" t="s">
        <v>74</v>
      </c>
      <c r="I921" s="7" t="str">
        <f>VLOOKUP(Table2[[#This Row],[Product]],Table4[#All],2,0)</f>
        <v>Formal Wear</v>
      </c>
      <c r="J921" s="7">
        <v>1</v>
      </c>
      <c r="K921" s="7">
        <v>391</v>
      </c>
      <c r="L921" s="7">
        <v>0.15</v>
      </c>
      <c r="M921" s="7" t="s">
        <v>47</v>
      </c>
      <c r="N921" s="8" t="s">
        <v>48</v>
      </c>
      <c r="O921" s="4" t="str">
        <f>HLOOKUP(Table2[[#This Row],[Product]],lookUp!$A$20:$K$21,2,0)</f>
        <v>Formal Wear</v>
      </c>
      <c r="P921" s="8" t="str">
        <f>_xlfn.XLOOKUP(Table2[[#This Row],[Product]],Table4[Product],Table4[Category])</f>
        <v>Formal Wear</v>
      </c>
      <c r="Q921" s="6" t="s">
        <v>1890</v>
      </c>
      <c r="R921" s="32" t="str">
        <f>LEFT(Table2[[#This Row],[Full Name2]], 3)</f>
        <v>Ben</v>
      </c>
      <c r="S921" s="7" t="str">
        <f>RIGHT(Table2[[#This Row],[Full Name2]],3)</f>
        <v>hen</v>
      </c>
      <c r="T921" s="7" t="str">
        <f>MID(Table2[[#This Row],[Full Name2]],3,3)</f>
        <v>nja</v>
      </c>
      <c r="U921" s="7" t="str">
        <f>CONCATENATE(Table2[[#This Row],[Full Name2]]," - ",Table2[[#This Row],[Department]])</f>
        <v>Benjamin Chen - Kids</v>
      </c>
      <c r="V921" s="7" t="str">
        <f>_xlfn.TEXTJOIN(",",TRUE,Table2[[#This Row],[LEFT]],Table2[[#This Row],[MID]],Table2[[#This Row],[RIGHT]])</f>
        <v>Ben,nja,hen</v>
      </c>
      <c r="W921" s="7" t="str">
        <f>UPPER(Table2[[#This Row],[MID]])</f>
        <v>NJA</v>
      </c>
      <c r="X921" s="7" t="str">
        <f>LOWER(Table2[[#This Row],[Full Name2]])</f>
        <v>benjamin chen</v>
      </c>
      <c r="Y921" s="7" t="str">
        <f>PROPER(Table2[[#This Row],[LOWER]])</f>
        <v>Benjamin Chen</v>
      </c>
      <c r="Z921" s="7" t="str">
        <f>TRIM(Table2[[#This Row],[City]])</f>
        <v>Giza</v>
      </c>
      <c r="AA921" s="8">
        <f>LEN(Table2[[#This Row],[PROPER]])</f>
        <v>13</v>
      </c>
      <c r="AB921" s="5">
        <f t="shared" ca="1" si="42"/>
        <v>45776</v>
      </c>
      <c r="AC921" s="5">
        <f t="shared" si="43"/>
        <v>45500</v>
      </c>
      <c r="AD921" s="25">
        <f t="shared" ca="1" si="44"/>
        <v>45776.278505671296</v>
      </c>
      <c r="AE921" s="26">
        <f>EOMONTH(Table2[[#This Row],[Date]],1)</f>
        <v>45535</v>
      </c>
      <c r="AF921" s="11">
        <f>DATEDIF(Table2[[#This Row],[Date]],Table2[[#This Row],[EOMONTH]], "d")</f>
        <v>35</v>
      </c>
      <c r="AH921">
        <v>27</v>
      </c>
      <c r="AI921">
        <v>7</v>
      </c>
      <c r="AJ921">
        <v>2024</v>
      </c>
    </row>
    <row r="922" spans="1:36" ht="33.75" customHeight="1" x14ac:dyDescent="0.3">
      <c r="A922" s="17" t="s">
        <v>1891</v>
      </c>
      <c r="B922" s="26">
        <v>45683</v>
      </c>
      <c r="C922" s="5" t="s">
        <v>1</v>
      </c>
      <c r="D922" s="6" t="s">
        <v>1892</v>
      </c>
      <c r="E922" s="7">
        <v>59</v>
      </c>
      <c r="F922" s="7" t="s">
        <v>29</v>
      </c>
      <c r="G922" s="7" t="s">
        <v>44</v>
      </c>
      <c r="H922" s="7" t="s">
        <v>84</v>
      </c>
      <c r="I922" s="7" t="str">
        <f>VLOOKUP(Table2[[#This Row],[Product]],Table4[#All],2,0)</f>
        <v>Fashion Accessories</v>
      </c>
      <c r="J922" s="7">
        <v>5</v>
      </c>
      <c r="K922" s="7">
        <v>782</v>
      </c>
      <c r="L922" s="7">
        <v>0.2</v>
      </c>
      <c r="M922" s="7" t="s">
        <v>57</v>
      </c>
      <c r="N922" s="8" t="s">
        <v>40</v>
      </c>
      <c r="O922" s="4" t="str">
        <f>HLOOKUP(Table2[[#This Row],[Product]],lookUp!$A$20:$K$21,2,0)</f>
        <v>Fashion Accessories</v>
      </c>
      <c r="P922" s="8" t="str">
        <f>_xlfn.XLOOKUP(Table2[[#This Row],[Product]],Table4[Product],Table4[Category])</f>
        <v>Fashion Accessories</v>
      </c>
      <c r="Q922" s="6" t="s">
        <v>1892</v>
      </c>
      <c r="R922" s="32" t="str">
        <f>LEFT(Table2[[#This Row],[Full Name2]], 3)</f>
        <v>Wil</v>
      </c>
      <c r="S922" s="7" t="str">
        <f>RIGHT(Table2[[#This Row],[Full Name2]],3)</f>
        <v>res</v>
      </c>
      <c r="T922" s="7" t="str">
        <f>MID(Table2[[#This Row],[Full Name2]],3,3)</f>
        <v>lli</v>
      </c>
      <c r="U922" s="7" t="str">
        <f>CONCATENATE(Table2[[#This Row],[Full Name2]]," - ",Table2[[#This Row],[Department]])</f>
        <v>William Flores - Women</v>
      </c>
      <c r="V922" s="7" t="str">
        <f>_xlfn.TEXTJOIN(",",TRUE,Table2[[#This Row],[LEFT]],Table2[[#This Row],[MID]],Table2[[#This Row],[RIGHT]])</f>
        <v>Wil,lli,res</v>
      </c>
      <c r="W922" s="7" t="str">
        <f>UPPER(Table2[[#This Row],[MID]])</f>
        <v>LLI</v>
      </c>
      <c r="X922" s="7" t="str">
        <f>LOWER(Table2[[#This Row],[Full Name2]])</f>
        <v>william flores</v>
      </c>
      <c r="Y922" s="7" t="str">
        <f>PROPER(Table2[[#This Row],[LOWER]])</f>
        <v>William Flores</v>
      </c>
      <c r="Z922" s="7" t="str">
        <f>TRIM(Table2[[#This Row],[City]])</f>
        <v>Alexandria</v>
      </c>
      <c r="AA922" s="8">
        <f>LEN(Table2[[#This Row],[PROPER]])</f>
        <v>14</v>
      </c>
      <c r="AB922" s="5">
        <f t="shared" ca="1" si="42"/>
        <v>45776</v>
      </c>
      <c r="AC922" s="5">
        <f t="shared" si="43"/>
        <v>45683</v>
      </c>
      <c r="AD922" s="25">
        <f t="shared" ca="1" si="44"/>
        <v>45776.278505671296</v>
      </c>
      <c r="AE922" s="26">
        <f>EOMONTH(Table2[[#This Row],[Date]],1)</f>
        <v>45716</v>
      </c>
      <c r="AF922" s="11">
        <f>DATEDIF(Table2[[#This Row],[Date]],Table2[[#This Row],[EOMONTH]], "d")</f>
        <v>33</v>
      </c>
      <c r="AH922">
        <v>26</v>
      </c>
      <c r="AI922">
        <v>1</v>
      </c>
      <c r="AJ922">
        <v>2025</v>
      </c>
    </row>
    <row r="923" spans="1:36" ht="33.75" customHeight="1" x14ac:dyDescent="0.3">
      <c r="A923" s="17" t="s">
        <v>1893</v>
      </c>
      <c r="B923" s="26">
        <v>45502</v>
      </c>
      <c r="C923" s="5" t="s">
        <v>4</v>
      </c>
      <c r="D923" s="6" t="s">
        <v>1894</v>
      </c>
      <c r="E923" s="7">
        <v>39</v>
      </c>
      <c r="F923" s="7" t="s">
        <v>29</v>
      </c>
      <c r="G923" s="7" t="s">
        <v>64</v>
      </c>
      <c r="H923" s="7" t="s">
        <v>31</v>
      </c>
      <c r="I923" s="7" t="str">
        <f>VLOOKUP(Table2[[#This Row],[Product]],Table4[#All],2,0)</f>
        <v>Winter Wear</v>
      </c>
      <c r="J923" s="7">
        <v>5</v>
      </c>
      <c r="K923" s="7">
        <v>509</v>
      </c>
      <c r="L923" s="7">
        <v>0.15</v>
      </c>
      <c r="M923" s="7" t="s">
        <v>33</v>
      </c>
      <c r="N923" s="8" t="s">
        <v>48</v>
      </c>
      <c r="O923" s="4" t="str">
        <f>HLOOKUP(Table2[[#This Row],[Product]],lookUp!$A$20:$K$21,2,0)</f>
        <v>Winter Wear</v>
      </c>
      <c r="P923" s="8" t="str">
        <f>_xlfn.XLOOKUP(Table2[[#This Row],[Product]],Table4[Product],Table4[Category])</f>
        <v>Winter Wear</v>
      </c>
      <c r="Q923" s="6" t="s">
        <v>1894</v>
      </c>
      <c r="R923" s="32" t="str">
        <f>LEFT(Table2[[#This Row],[Full Name2]], 3)</f>
        <v>Tro</v>
      </c>
      <c r="S923" s="7" t="str">
        <f>RIGHT(Table2[[#This Row],[Full Name2]],3)</f>
        <v>rez</v>
      </c>
      <c r="T923" s="7" t="str">
        <f>MID(Table2[[#This Row],[Full Name2]],3,3)</f>
        <v xml:space="preserve">oy </v>
      </c>
      <c r="U923" s="7" t="str">
        <f>CONCATENATE(Table2[[#This Row],[Full Name2]]," - ",Table2[[#This Row],[Department]])</f>
        <v>Troy Gutierrez - Kids</v>
      </c>
      <c r="V923" s="7" t="str">
        <f>_xlfn.TEXTJOIN(",",TRUE,Table2[[#This Row],[LEFT]],Table2[[#This Row],[MID]],Table2[[#This Row],[RIGHT]])</f>
        <v>Tro,oy ,rez</v>
      </c>
      <c r="W923" s="7" t="str">
        <f>UPPER(Table2[[#This Row],[MID]])</f>
        <v xml:space="preserve">OY </v>
      </c>
      <c r="X923" s="7" t="str">
        <f>LOWER(Table2[[#This Row],[Full Name2]])</f>
        <v>troy gutierrez</v>
      </c>
      <c r="Y923" s="7" t="str">
        <f>PROPER(Table2[[#This Row],[LOWER]])</f>
        <v>Troy Gutierrez</v>
      </c>
      <c r="Z923" s="7" t="str">
        <f>TRIM(Table2[[#This Row],[City]])</f>
        <v>Cairo</v>
      </c>
      <c r="AA923" s="8">
        <f>LEN(Table2[[#This Row],[PROPER]])</f>
        <v>14</v>
      </c>
      <c r="AB923" s="5">
        <f t="shared" ca="1" si="42"/>
        <v>45776</v>
      </c>
      <c r="AC923" s="5">
        <f t="shared" si="43"/>
        <v>45502</v>
      </c>
      <c r="AD923" s="25">
        <f t="shared" ca="1" si="44"/>
        <v>45776.278505671296</v>
      </c>
      <c r="AE923" s="26">
        <f>EOMONTH(Table2[[#This Row],[Date]],1)</f>
        <v>45535</v>
      </c>
      <c r="AF923" s="11">
        <f>DATEDIF(Table2[[#This Row],[Date]],Table2[[#This Row],[EOMONTH]], "d")</f>
        <v>33</v>
      </c>
      <c r="AH923">
        <v>29</v>
      </c>
      <c r="AI923">
        <v>7</v>
      </c>
      <c r="AJ923">
        <v>2024</v>
      </c>
    </row>
    <row r="924" spans="1:36" ht="33.75" customHeight="1" x14ac:dyDescent="0.3">
      <c r="A924" s="17" t="s">
        <v>1895</v>
      </c>
      <c r="B924" s="26">
        <v>45513</v>
      </c>
      <c r="C924" s="5" t="s">
        <v>0</v>
      </c>
      <c r="D924" s="6" t="s">
        <v>1896</v>
      </c>
      <c r="E924" s="7">
        <v>32</v>
      </c>
      <c r="F924" s="7" t="s">
        <v>43</v>
      </c>
      <c r="G924" s="7" t="s">
        <v>44</v>
      </c>
      <c r="H924" s="7" t="s">
        <v>45</v>
      </c>
      <c r="I924" s="7" t="str">
        <f>VLOOKUP(Table2[[#This Row],[Product]],Table4[#All],2,0)</f>
        <v>Sportswear</v>
      </c>
      <c r="J924" s="7">
        <v>5</v>
      </c>
      <c r="K924" s="7">
        <v>459</v>
      </c>
      <c r="L924" s="7">
        <v>0.2</v>
      </c>
      <c r="M924" s="7" t="s">
        <v>57</v>
      </c>
      <c r="N924" s="8" t="s">
        <v>48</v>
      </c>
      <c r="O924" s="4" t="str">
        <f>HLOOKUP(Table2[[#This Row],[Product]],lookUp!$A$20:$K$21,2,0)</f>
        <v>Sportswear</v>
      </c>
      <c r="P924" s="8" t="str">
        <f>_xlfn.XLOOKUP(Table2[[#This Row],[Product]],Table4[Product],Table4[Category])</f>
        <v>Sportswear</v>
      </c>
      <c r="Q924" s="6" t="s">
        <v>1896</v>
      </c>
      <c r="R924" s="32" t="str">
        <f>LEFT(Table2[[#This Row],[Full Name2]], 3)</f>
        <v>Jos</v>
      </c>
      <c r="S924" s="7" t="str">
        <f>RIGHT(Table2[[#This Row],[Full Name2]],3)</f>
        <v>dez</v>
      </c>
      <c r="T924" s="7" t="str">
        <f>MID(Table2[[#This Row],[Full Name2]],3,3)</f>
        <v xml:space="preserve">se </v>
      </c>
      <c r="U924" s="7" t="str">
        <f>CONCATENATE(Table2[[#This Row],[Full Name2]]," - ",Table2[[#This Row],[Department]])</f>
        <v>Jose Hernandez - Kids</v>
      </c>
      <c r="V924" s="7" t="str">
        <f>_xlfn.TEXTJOIN(",",TRUE,Table2[[#This Row],[LEFT]],Table2[[#This Row],[MID]],Table2[[#This Row],[RIGHT]])</f>
        <v>Jos,se ,dez</v>
      </c>
      <c r="W924" s="7" t="str">
        <f>UPPER(Table2[[#This Row],[MID]])</f>
        <v xml:space="preserve">SE </v>
      </c>
      <c r="X924" s="7" t="str">
        <f>LOWER(Table2[[#This Row],[Full Name2]])</f>
        <v>jose hernandez</v>
      </c>
      <c r="Y924" s="7" t="str">
        <f>PROPER(Table2[[#This Row],[LOWER]])</f>
        <v>Jose Hernandez</v>
      </c>
      <c r="Z924" s="7" t="str">
        <f>TRIM(Table2[[#This Row],[City]])</f>
        <v>Alexandria</v>
      </c>
      <c r="AA924" s="8">
        <f>LEN(Table2[[#This Row],[PROPER]])</f>
        <v>14</v>
      </c>
      <c r="AB924" s="5">
        <f t="shared" ca="1" si="42"/>
        <v>45776</v>
      </c>
      <c r="AC924" s="5">
        <f t="shared" si="43"/>
        <v>45513</v>
      </c>
      <c r="AD924" s="25">
        <f t="shared" ca="1" si="44"/>
        <v>45776.278505671296</v>
      </c>
      <c r="AE924" s="26">
        <f>EOMONTH(Table2[[#This Row],[Date]],1)</f>
        <v>45565</v>
      </c>
      <c r="AF924" s="11">
        <f>DATEDIF(Table2[[#This Row],[Date]],Table2[[#This Row],[EOMONTH]], "d")</f>
        <v>52</v>
      </c>
      <c r="AH924">
        <v>9</v>
      </c>
      <c r="AI924">
        <v>8</v>
      </c>
      <c r="AJ924">
        <v>2024</v>
      </c>
    </row>
    <row r="925" spans="1:36" ht="33.75" customHeight="1" x14ac:dyDescent="0.3">
      <c r="A925" s="17" t="s">
        <v>1897</v>
      </c>
      <c r="B925" s="26">
        <v>45413</v>
      </c>
      <c r="C925" s="5" t="s">
        <v>3</v>
      </c>
      <c r="D925" s="6" t="s">
        <v>1898</v>
      </c>
      <c r="E925" s="7">
        <v>30</v>
      </c>
      <c r="F925" s="7" t="s">
        <v>29</v>
      </c>
      <c r="G925" s="7" t="s">
        <v>30</v>
      </c>
      <c r="H925" s="7" t="s">
        <v>84</v>
      </c>
      <c r="I925" s="7" t="str">
        <f>VLOOKUP(Table2[[#This Row],[Product]],Table4[#All],2,0)</f>
        <v>Fashion Accessories</v>
      </c>
      <c r="J925" s="7">
        <v>2</v>
      </c>
      <c r="K925" s="7">
        <v>646</v>
      </c>
      <c r="L925" s="7">
        <v>0</v>
      </c>
      <c r="M925" s="7" t="s">
        <v>57</v>
      </c>
      <c r="N925" s="8" t="s">
        <v>40</v>
      </c>
      <c r="O925" s="4" t="str">
        <f>HLOOKUP(Table2[[#This Row],[Product]],lookUp!$A$20:$K$21,2,0)</f>
        <v>Fashion Accessories</v>
      </c>
      <c r="P925" s="8" t="str">
        <f>_xlfn.XLOOKUP(Table2[[#This Row],[Product]],Table4[Product],Table4[Category])</f>
        <v>Fashion Accessories</v>
      </c>
      <c r="Q925" s="6" t="s">
        <v>1898</v>
      </c>
      <c r="R925" s="32" t="str">
        <f>LEFT(Table2[[#This Row],[Full Name2]], 3)</f>
        <v>Bre</v>
      </c>
      <c r="S925" s="7" t="str">
        <f>RIGHT(Table2[[#This Row],[Full Name2]],3)</f>
        <v>lla</v>
      </c>
      <c r="T925" s="7" t="str">
        <f>MID(Table2[[#This Row],[Full Name2]],3,3)</f>
        <v>end</v>
      </c>
      <c r="U925" s="7" t="str">
        <f>CONCATENATE(Table2[[#This Row],[Full Name2]]," - ",Table2[[#This Row],[Department]])</f>
        <v>Brenda Padilla - Women</v>
      </c>
      <c r="V925" s="7" t="str">
        <f>_xlfn.TEXTJOIN(",",TRUE,Table2[[#This Row],[LEFT]],Table2[[#This Row],[MID]],Table2[[#This Row],[RIGHT]])</f>
        <v>Bre,end,lla</v>
      </c>
      <c r="W925" s="7" t="str">
        <f>UPPER(Table2[[#This Row],[MID]])</f>
        <v>END</v>
      </c>
      <c r="X925" s="7" t="str">
        <f>LOWER(Table2[[#This Row],[Full Name2]])</f>
        <v>brenda padilla</v>
      </c>
      <c r="Y925" s="7" t="str">
        <f>PROPER(Table2[[#This Row],[LOWER]])</f>
        <v>Brenda Padilla</v>
      </c>
      <c r="Z925" s="7" t="str">
        <f>TRIM(Table2[[#This Row],[City]])</f>
        <v>Mansoura</v>
      </c>
      <c r="AA925" s="8">
        <f>LEN(Table2[[#This Row],[PROPER]])</f>
        <v>14</v>
      </c>
      <c r="AB925" s="5">
        <f t="shared" ca="1" si="42"/>
        <v>45776</v>
      </c>
      <c r="AC925" s="5">
        <f t="shared" si="43"/>
        <v>45413</v>
      </c>
      <c r="AD925" s="25">
        <f t="shared" ca="1" si="44"/>
        <v>45776.278505671296</v>
      </c>
      <c r="AE925" s="26">
        <f>EOMONTH(Table2[[#This Row],[Date]],1)</f>
        <v>45473</v>
      </c>
      <c r="AF925" s="11">
        <f>DATEDIF(Table2[[#This Row],[Date]],Table2[[#This Row],[EOMONTH]], "d")</f>
        <v>60</v>
      </c>
      <c r="AH925">
        <v>1</v>
      </c>
      <c r="AI925">
        <v>5</v>
      </c>
      <c r="AJ925">
        <v>2024</v>
      </c>
    </row>
    <row r="926" spans="1:36" ht="33.75" customHeight="1" x14ac:dyDescent="0.3">
      <c r="A926" s="17" t="s">
        <v>1899</v>
      </c>
      <c r="B926" s="26">
        <v>45604</v>
      </c>
      <c r="C926" s="5" t="s">
        <v>0</v>
      </c>
      <c r="D926" s="6" t="s">
        <v>1900</v>
      </c>
      <c r="E926" s="7">
        <v>57</v>
      </c>
      <c r="F926" s="7" t="s">
        <v>29</v>
      </c>
      <c r="G926" s="7" t="s">
        <v>64</v>
      </c>
      <c r="H926" s="7" t="s">
        <v>51</v>
      </c>
      <c r="I926" s="7" t="str">
        <f>VLOOKUP(Table2[[#This Row],[Product]],Table4[#All],2,0)</f>
        <v>Formal Wear</v>
      </c>
      <c r="J926" s="7">
        <v>3</v>
      </c>
      <c r="K926" s="7">
        <v>1064</v>
      </c>
      <c r="L926" s="7">
        <v>0.1</v>
      </c>
      <c r="M926" s="7" t="s">
        <v>33</v>
      </c>
      <c r="N926" s="8" t="s">
        <v>48</v>
      </c>
      <c r="O926" s="4" t="str">
        <f>HLOOKUP(Table2[[#This Row],[Product]],lookUp!$A$20:$K$21,2,0)</f>
        <v>Formal Wear</v>
      </c>
      <c r="P926" s="8" t="str">
        <f>_xlfn.XLOOKUP(Table2[[#This Row],[Product]],Table4[Product],Table4[Category])</f>
        <v>Formal Wear</v>
      </c>
      <c r="Q926" s="6" t="s">
        <v>1900</v>
      </c>
      <c r="R926" s="32" t="str">
        <f>LEFT(Table2[[#This Row],[Full Name2]], 3)</f>
        <v>Lui</v>
      </c>
      <c r="S926" s="7" t="str">
        <f>RIGHT(Table2[[#This Row],[Full Name2]],3)</f>
        <v>nes</v>
      </c>
      <c r="T926" s="7" t="str">
        <f>MID(Table2[[#This Row],[Full Name2]],3,3)</f>
        <v xml:space="preserve">is </v>
      </c>
      <c r="U926" s="7" t="str">
        <f>CONCATENATE(Table2[[#This Row],[Full Name2]]," - ",Table2[[#This Row],[Department]])</f>
        <v>Luis Barnes - Kids</v>
      </c>
      <c r="V926" s="7" t="str">
        <f>_xlfn.TEXTJOIN(",",TRUE,Table2[[#This Row],[LEFT]],Table2[[#This Row],[MID]],Table2[[#This Row],[RIGHT]])</f>
        <v>Lui,is ,nes</v>
      </c>
      <c r="W926" s="7" t="str">
        <f>UPPER(Table2[[#This Row],[MID]])</f>
        <v xml:space="preserve">IS </v>
      </c>
      <c r="X926" s="7" t="str">
        <f>LOWER(Table2[[#This Row],[Full Name2]])</f>
        <v>luis barnes</v>
      </c>
      <c r="Y926" s="7" t="str">
        <f>PROPER(Table2[[#This Row],[LOWER]])</f>
        <v>Luis Barnes</v>
      </c>
      <c r="Z926" s="7" t="str">
        <f>TRIM(Table2[[#This Row],[City]])</f>
        <v>Cairo</v>
      </c>
      <c r="AA926" s="8">
        <f>LEN(Table2[[#This Row],[PROPER]])</f>
        <v>11</v>
      </c>
      <c r="AB926" s="5">
        <f t="shared" ca="1" si="42"/>
        <v>45776</v>
      </c>
      <c r="AC926" s="5">
        <f t="shared" si="43"/>
        <v>45604</v>
      </c>
      <c r="AD926" s="25">
        <f t="shared" ca="1" si="44"/>
        <v>45776.278505671296</v>
      </c>
      <c r="AE926" s="26">
        <f>EOMONTH(Table2[[#This Row],[Date]],1)</f>
        <v>45657</v>
      </c>
      <c r="AF926" s="11">
        <f>DATEDIF(Table2[[#This Row],[Date]],Table2[[#This Row],[EOMONTH]], "d")</f>
        <v>53</v>
      </c>
      <c r="AH926">
        <v>8</v>
      </c>
      <c r="AI926">
        <v>11</v>
      </c>
      <c r="AJ926">
        <v>2024</v>
      </c>
    </row>
    <row r="927" spans="1:36" ht="33.75" customHeight="1" x14ac:dyDescent="0.3">
      <c r="A927" s="17" t="s">
        <v>1901</v>
      </c>
      <c r="B927" s="26">
        <v>45554</v>
      </c>
      <c r="C927" s="5" t="s">
        <v>6</v>
      </c>
      <c r="D927" s="6" t="s">
        <v>1902</v>
      </c>
      <c r="E927" s="7">
        <v>58</v>
      </c>
      <c r="F927" s="7" t="s">
        <v>29</v>
      </c>
      <c r="G927" s="7" t="s">
        <v>60</v>
      </c>
      <c r="H927" s="7" t="s">
        <v>84</v>
      </c>
      <c r="I927" s="7" t="str">
        <f>VLOOKUP(Table2[[#This Row],[Product]],Table4[#All],2,0)</f>
        <v>Fashion Accessories</v>
      </c>
      <c r="J927" s="7">
        <v>3</v>
      </c>
      <c r="K927" s="7">
        <v>1184</v>
      </c>
      <c r="L927" s="7">
        <v>0</v>
      </c>
      <c r="M927" s="7" t="s">
        <v>47</v>
      </c>
      <c r="N927" s="8" t="s">
        <v>40</v>
      </c>
      <c r="O927" s="4" t="str">
        <f>HLOOKUP(Table2[[#This Row],[Product]],lookUp!$A$20:$K$21,2,0)</f>
        <v>Fashion Accessories</v>
      </c>
      <c r="P927" s="8" t="str">
        <f>_xlfn.XLOOKUP(Table2[[#This Row],[Product]],Table4[Product],Table4[Category])</f>
        <v>Fashion Accessories</v>
      </c>
      <c r="Q927" s="6" t="s">
        <v>1902</v>
      </c>
      <c r="R927" s="32" t="str">
        <f>LEFT(Table2[[#This Row],[Full Name2]], 3)</f>
        <v>Tra</v>
      </c>
      <c r="S927" s="7" t="str">
        <f>RIGHT(Table2[[#This Row],[Full Name2]],3)</f>
        <v>ins</v>
      </c>
      <c r="T927" s="7" t="str">
        <f>MID(Table2[[#This Row],[Full Name2]],3,3)</f>
        <v>acy</v>
      </c>
      <c r="U927" s="7" t="str">
        <f>CONCATENATE(Table2[[#This Row],[Full Name2]]," - ",Table2[[#This Row],[Department]])</f>
        <v>Tracy Adkins - Women</v>
      </c>
      <c r="V927" s="7" t="str">
        <f>_xlfn.TEXTJOIN(",",TRUE,Table2[[#This Row],[LEFT]],Table2[[#This Row],[MID]],Table2[[#This Row],[RIGHT]])</f>
        <v>Tra,acy,ins</v>
      </c>
      <c r="W927" s="7" t="str">
        <f>UPPER(Table2[[#This Row],[MID]])</f>
        <v>ACY</v>
      </c>
      <c r="X927" s="7" t="str">
        <f>LOWER(Table2[[#This Row],[Full Name2]])</f>
        <v>tracy adkins</v>
      </c>
      <c r="Y927" s="7" t="str">
        <f>PROPER(Table2[[#This Row],[LOWER]])</f>
        <v>Tracy Adkins</v>
      </c>
      <c r="Z927" s="7" t="str">
        <f>TRIM(Table2[[#This Row],[City]])</f>
        <v>Port Said</v>
      </c>
      <c r="AA927" s="8">
        <f>LEN(Table2[[#This Row],[PROPER]])</f>
        <v>12</v>
      </c>
      <c r="AB927" s="5">
        <f t="shared" ca="1" si="42"/>
        <v>45776</v>
      </c>
      <c r="AC927" s="5">
        <f t="shared" si="43"/>
        <v>45554</v>
      </c>
      <c r="AD927" s="25">
        <f t="shared" ca="1" si="44"/>
        <v>45776.278505671296</v>
      </c>
      <c r="AE927" s="26">
        <f>EOMONTH(Table2[[#This Row],[Date]],1)</f>
        <v>45596</v>
      </c>
      <c r="AF927" s="11">
        <f>DATEDIF(Table2[[#This Row],[Date]],Table2[[#This Row],[EOMONTH]], "d")</f>
        <v>42</v>
      </c>
      <c r="AH927">
        <v>19</v>
      </c>
      <c r="AI927">
        <v>9</v>
      </c>
      <c r="AJ927">
        <v>2024</v>
      </c>
    </row>
    <row r="928" spans="1:36" ht="33.75" customHeight="1" x14ac:dyDescent="0.3">
      <c r="A928" s="17" t="s">
        <v>1903</v>
      </c>
      <c r="B928" s="26">
        <v>45629</v>
      </c>
      <c r="C928" s="5" t="s">
        <v>2</v>
      </c>
      <c r="D928" s="6" t="s">
        <v>1904</v>
      </c>
      <c r="E928" s="7">
        <v>50</v>
      </c>
      <c r="F928" s="7" t="s">
        <v>43</v>
      </c>
      <c r="G928" s="7" t="s">
        <v>44</v>
      </c>
      <c r="H928" s="7" t="s">
        <v>74</v>
      </c>
      <c r="I928" s="7" t="str">
        <f>VLOOKUP(Table2[[#This Row],[Product]],Table4[#All],2,0)</f>
        <v>Formal Wear</v>
      </c>
      <c r="J928" s="7">
        <v>1</v>
      </c>
      <c r="K928" s="7">
        <v>914</v>
      </c>
      <c r="L928" s="7">
        <v>0</v>
      </c>
      <c r="M928" s="7" t="s">
        <v>57</v>
      </c>
      <c r="N928" s="8" t="s">
        <v>48</v>
      </c>
      <c r="O928" s="4" t="str">
        <f>HLOOKUP(Table2[[#This Row],[Product]],lookUp!$A$20:$K$21,2,0)</f>
        <v>Formal Wear</v>
      </c>
      <c r="P928" s="8" t="str">
        <f>_xlfn.XLOOKUP(Table2[[#This Row],[Product]],Table4[Product],Table4[Category])</f>
        <v>Formal Wear</v>
      </c>
      <c r="Q928" s="6" t="s">
        <v>1904</v>
      </c>
      <c r="R928" s="32" t="str">
        <f>LEFT(Table2[[#This Row],[Full Name2]], 3)</f>
        <v>Ash</v>
      </c>
      <c r="S928" s="7" t="str">
        <f>RIGHT(Table2[[#This Row],[Full Name2]],3)</f>
        <v>ton</v>
      </c>
      <c r="T928" s="7" t="str">
        <f>MID(Table2[[#This Row],[Full Name2]],3,3)</f>
        <v>hle</v>
      </c>
      <c r="U928" s="7" t="str">
        <f>CONCATENATE(Table2[[#This Row],[Full Name2]]," - ",Table2[[#This Row],[Department]])</f>
        <v>Ashley Washington - Kids</v>
      </c>
      <c r="V928" s="7" t="str">
        <f>_xlfn.TEXTJOIN(",",TRUE,Table2[[#This Row],[LEFT]],Table2[[#This Row],[MID]],Table2[[#This Row],[RIGHT]])</f>
        <v>Ash,hle,ton</v>
      </c>
      <c r="W928" s="7" t="str">
        <f>UPPER(Table2[[#This Row],[MID]])</f>
        <v>HLE</v>
      </c>
      <c r="X928" s="7" t="str">
        <f>LOWER(Table2[[#This Row],[Full Name2]])</f>
        <v>ashley washington</v>
      </c>
      <c r="Y928" s="7" t="str">
        <f>PROPER(Table2[[#This Row],[LOWER]])</f>
        <v>Ashley Washington</v>
      </c>
      <c r="Z928" s="7" t="str">
        <f>TRIM(Table2[[#This Row],[City]])</f>
        <v>Alexandria</v>
      </c>
      <c r="AA928" s="8">
        <f>LEN(Table2[[#This Row],[PROPER]])</f>
        <v>17</v>
      </c>
      <c r="AB928" s="5">
        <f t="shared" ca="1" si="42"/>
        <v>45776</v>
      </c>
      <c r="AC928" s="5">
        <f t="shared" si="43"/>
        <v>45629</v>
      </c>
      <c r="AD928" s="25">
        <f t="shared" ca="1" si="44"/>
        <v>45776.278505671296</v>
      </c>
      <c r="AE928" s="26">
        <f>EOMONTH(Table2[[#This Row],[Date]],1)</f>
        <v>45688</v>
      </c>
      <c r="AF928" s="11">
        <f>DATEDIF(Table2[[#This Row],[Date]],Table2[[#This Row],[EOMONTH]], "d")</f>
        <v>59</v>
      </c>
      <c r="AH928">
        <v>3</v>
      </c>
      <c r="AI928">
        <v>12</v>
      </c>
      <c r="AJ928">
        <v>2024</v>
      </c>
    </row>
    <row r="929" spans="1:36" ht="33.75" customHeight="1" x14ac:dyDescent="0.3">
      <c r="A929" s="17" t="s">
        <v>1905</v>
      </c>
      <c r="B929" s="26">
        <v>45357</v>
      </c>
      <c r="C929" s="5" t="s">
        <v>3</v>
      </c>
      <c r="D929" s="6" t="s">
        <v>1906</v>
      </c>
      <c r="E929" s="7">
        <v>57</v>
      </c>
      <c r="F929" s="7" t="s">
        <v>43</v>
      </c>
      <c r="G929" s="7" t="s">
        <v>81</v>
      </c>
      <c r="H929" s="7" t="s">
        <v>55</v>
      </c>
      <c r="I929" s="7" t="str">
        <f>VLOOKUP(Table2[[#This Row],[Product]],Table4[#All],2,0)</f>
        <v>Summer Wear</v>
      </c>
      <c r="J929" s="7">
        <v>3</v>
      </c>
      <c r="K929" s="7">
        <v>1142</v>
      </c>
      <c r="L929" s="7">
        <v>0.15</v>
      </c>
      <c r="M929" s="7" t="s">
        <v>47</v>
      </c>
      <c r="N929" s="8" t="s">
        <v>48</v>
      </c>
      <c r="O929" s="4" t="str">
        <f>HLOOKUP(Table2[[#This Row],[Product]],lookUp!$A$20:$K$21,2,0)</f>
        <v>Summer Wear</v>
      </c>
      <c r="P929" s="8" t="str">
        <f>_xlfn.XLOOKUP(Table2[[#This Row],[Product]],Table4[Product],Table4[Category])</f>
        <v>Summer Wear</v>
      </c>
      <c r="Q929" s="6" t="s">
        <v>1906</v>
      </c>
      <c r="R929" s="32" t="str">
        <f>LEFT(Table2[[#This Row],[Full Name2]], 3)</f>
        <v>Jac</v>
      </c>
      <c r="S929" s="7" t="str">
        <f>RIGHT(Table2[[#This Row],[Full Name2]],3)</f>
        <v>non</v>
      </c>
      <c r="T929" s="7" t="str">
        <f>MID(Table2[[#This Row],[Full Name2]],3,3)</f>
        <v xml:space="preserve">ck </v>
      </c>
      <c r="U929" s="7" t="str">
        <f>CONCATENATE(Table2[[#This Row],[Full Name2]]," - ",Table2[[#This Row],[Department]])</f>
        <v>Jack Cannon - Kids</v>
      </c>
      <c r="V929" s="7" t="str">
        <f>_xlfn.TEXTJOIN(",",TRUE,Table2[[#This Row],[LEFT]],Table2[[#This Row],[MID]],Table2[[#This Row],[RIGHT]])</f>
        <v>Jac,ck ,non</v>
      </c>
      <c r="W929" s="7" t="str">
        <f>UPPER(Table2[[#This Row],[MID]])</f>
        <v xml:space="preserve">CK </v>
      </c>
      <c r="X929" s="7" t="str">
        <f>LOWER(Table2[[#This Row],[Full Name2]])</f>
        <v>jack cannon</v>
      </c>
      <c r="Y929" s="7" t="str">
        <f>PROPER(Table2[[#This Row],[LOWER]])</f>
        <v>Jack Cannon</v>
      </c>
      <c r="Z929" s="7" t="str">
        <f>TRIM(Table2[[#This Row],[City]])</f>
        <v>Asyut</v>
      </c>
      <c r="AA929" s="8">
        <f>LEN(Table2[[#This Row],[PROPER]])</f>
        <v>11</v>
      </c>
      <c r="AB929" s="5">
        <f t="shared" ca="1" si="42"/>
        <v>45776</v>
      </c>
      <c r="AC929" s="5">
        <f t="shared" si="43"/>
        <v>45357</v>
      </c>
      <c r="AD929" s="25">
        <f t="shared" ca="1" si="44"/>
        <v>45776.278505671296</v>
      </c>
      <c r="AE929" s="26">
        <f>EOMONTH(Table2[[#This Row],[Date]],1)</f>
        <v>45412</v>
      </c>
      <c r="AF929" s="11">
        <f>DATEDIF(Table2[[#This Row],[Date]],Table2[[#This Row],[EOMONTH]], "d")</f>
        <v>55</v>
      </c>
      <c r="AH929">
        <v>6</v>
      </c>
      <c r="AI929">
        <v>3</v>
      </c>
      <c r="AJ929">
        <v>2024</v>
      </c>
    </row>
    <row r="930" spans="1:36" ht="33.75" customHeight="1" x14ac:dyDescent="0.3">
      <c r="A930" s="17" t="s">
        <v>1907</v>
      </c>
      <c r="B930" s="26">
        <v>45492</v>
      </c>
      <c r="C930" s="5" t="s">
        <v>0</v>
      </c>
      <c r="D930" s="6" t="s">
        <v>1908</v>
      </c>
      <c r="E930" s="7">
        <v>18</v>
      </c>
      <c r="F930" s="7" t="s">
        <v>29</v>
      </c>
      <c r="G930" s="7" t="s">
        <v>73</v>
      </c>
      <c r="H930" s="7" t="s">
        <v>45</v>
      </c>
      <c r="I930" s="7" t="str">
        <f>VLOOKUP(Table2[[#This Row],[Product]],Table4[#All],2,0)</f>
        <v>Sportswear</v>
      </c>
      <c r="J930" s="7">
        <v>1</v>
      </c>
      <c r="K930" s="7">
        <v>710</v>
      </c>
      <c r="L930" s="7">
        <v>0.1</v>
      </c>
      <c r="M930" s="7" t="s">
        <v>33</v>
      </c>
      <c r="N930" s="8" t="s">
        <v>34</v>
      </c>
      <c r="O930" s="4" t="str">
        <f>HLOOKUP(Table2[[#This Row],[Product]],lookUp!$A$20:$K$21,2,0)</f>
        <v>Sportswear</v>
      </c>
      <c r="P930" s="8" t="str">
        <f>_xlfn.XLOOKUP(Table2[[#This Row],[Product]],Table4[Product],Table4[Category])</f>
        <v>Sportswear</v>
      </c>
      <c r="Q930" s="6" t="s">
        <v>1908</v>
      </c>
      <c r="R930" s="32" t="str">
        <f>LEFT(Table2[[#This Row],[Full Name2]], 3)</f>
        <v>Dan</v>
      </c>
      <c r="S930" s="7" t="str">
        <f>RIGHT(Table2[[#This Row],[Full Name2]],3)</f>
        <v>ell</v>
      </c>
      <c r="T930" s="7" t="str">
        <f>MID(Table2[[#This Row],[Full Name2]],3,3)</f>
        <v xml:space="preserve">na </v>
      </c>
      <c r="U930" s="7" t="str">
        <f>CONCATENATE(Table2[[#This Row],[Full Name2]]," - ",Table2[[#This Row],[Department]])</f>
        <v>Dana Mitchell - Men</v>
      </c>
      <c r="V930" s="7" t="str">
        <f>_xlfn.TEXTJOIN(",",TRUE,Table2[[#This Row],[LEFT]],Table2[[#This Row],[MID]],Table2[[#This Row],[RIGHT]])</f>
        <v>Dan,na ,ell</v>
      </c>
      <c r="W930" s="7" t="str">
        <f>UPPER(Table2[[#This Row],[MID]])</f>
        <v xml:space="preserve">NA </v>
      </c>
      <c r="X930" s="7" t="str">
        <f>LOWER(Table2[[#This Row],[Full Name2]])</f>
        <v>dana mitchell</v>
      </c>
      <c r="Y930" s="7" t="str">
        <f>PROPER(Table2[[#This Row],[LOWER]])</f>
        <v>Dana Mitchell</v>
      </c>
      <c r="Z930" s="7" t="str">
        <f>TRIM(Table2[[#This Row],[City]])</f>
        <v>Tanta</v>
      </c>
      <c r="AA930" s="8">
        <f>LEN(Table2[[#This Row],[PROPER]])</f>
        <v>13</v>
      </c>
      <c r="AB930" s="5">
        <f t="shared" ca="1" si="42"/>
        <v>45776</v>
      </c>
      <c r="AC930" s="5">
        <f t="shared" si="43"/>
        <v>45492</v>
      </c>
      <c r="AD930" s="25">
        <f t="shared" ca="1" si="44"/>
        <v>45776.278505671296</v>
      </c>
      <c r="AE930" s="26">
        <f>EOMONTH(Table2[[#This Row],[Date]],1)</f>
        <v>45535</v>
      </c>
      <c r="AF930" s="11">
        <f>DATEDIF(Table2[[#This Row],[Date]],Table2[[#This Row],[EOMONTH]], "d")</f>
        <v>43</v>
      </c>
      <c r="AH930">
        <v>19</v>
      </c>
      <c r="AI930">
        <v>7</v>
      </c>
      <c r="AJ930">
        <v>2024</v>
      </c>
    </row>
    <row r="931" spans="1:36" ht="33.75" customHeight="1" x14ac:dyDescent="0.3">
      <c r="A931" s="17" t="s">
        <v>1909</v>
      </c>
      <c r="B931" s="26">
        <v>45666</v>
      </c>
      <c r="C931" s="5" t="s">
        <v>6</v>
      </c>
      <c r="D931" s="6" t="s">
        <v>1910</v>
      </c>
      <c r="E931" s="7">
        <v>53</v>
      </c>
      <c r="F931" s="7" t="s">
        <v>43</v>
      </c>
      <c r="G931" s="7" t="s">
        <v>37</v>
      </c>
      <c r="H931" s="7" t="s">
        <v>31</v>
      </c>
      <c r="I931" s="7" t="str">
        <f>VLOOKUP(Table2[[#This Row],[Product]],Table4[#All],2,0)</f>
        <v>Winter Wear</v>
      </c>
      <c r="J931" s="7">
        <v>3</v>
      </c>
      <c r="K931" s="7">
        <v>802</v>
      </c>
      <c r="L931" s="7">
        <v>0.1</v>
      </c>
      <c r="M931" s="7" t="s">
        <v>33</v>
      </c>
      <c r="N931" s="8" t="s">
        <v>34</v>
      </c>
      <c r="O931" s="4" t="str">
        <f>HLOOKUP(Table2[[#This Row],[Product]],lookUp!$A$20:$K$21,2,0)</f>
        <v>Winter Wear</v>
      </c>
      <c r="P931" s="8" t="str">
        <f>_xlfn.XLOOKUP(Table2[[#This Row],[Product]],Table4[Product],Table4[Category])</f>
        <v>Winter Wear</v>
      </c>
      <c r="Q931" s="6" t="s">
        <v>1910</v>
      </c>
      <c r="R931" s="32" t="str">
        <f>LEFT(Table2[[#This Row],[Full Name2]], 3)</f>
        <v>Sar</v>
      </c>
      <c r="S931" s="7" t="str">
        <f>RIGHT(Table2[[#This Row],[Full Name2]],3)</f>
        <v>ker</v>
      </c>
      <c r="T931" s="7" t="str">
        <f>MID(Table2[[#This Row],[Full Name2]],3,3)</f>
        <v>rah</v>
      </c>
      <c r="U931" s="7" t="str">
        <f>CONCATENATE(Table2[[#This Row],[Full Name2]]," - ",Table2[[#This Row],[Department]])</f>
        <v>Sarah Tucker - Men</v>
      </c>
      <c r="V931" s="7" t="str">
        <f>_xlfn.TEXTJOIN(",",TRUE,Table2[[#This Row],[LEFT]],Table2[[#This Row],[MID]],Table2[[#This Row],[RIGHT]])</f>
        <v>Sar,rah,ker</v>
      </c>
      <c r="W931" s="7" t="str">
        <f>UPPER(Table2[[#This Row],[MID]])</f>
        <v>RAH</v>
      </c>
      <c r="X931" s="7" t="str">
        <f>LOWER(Table2[[#This Row],[Full Name2]])</f>
        <v>sarah tucker</v>
      </c>
      <c r="Y931" s="7" t="str">
        <f>PROPER(Table2[[#This Row],[LOWER]])</f>
        <v>Sarah Tucker</v>
      </c>
      <c r="Z931" s="7" t="str">
        <f>TRIM(Table2[[#This Row],[City]])</f>
        <v>Hurghada</v>
      </c>
      <c r="AA931" s="8">
        <f>LEN(Table2[[#This Row],[PROPER]])</f>
        <v>12</v>
      </c>
      <c r="AB931" s="5">
        <f t="shared" ca="1" si="42"/>
        <v>45776</v>
      </c>
      <c r="AC931" s="5">
        <f t="shared" si="43"/>
        <v>45666</v>
      </c>
      <c r="AD931" s="25">
        <f t="shared" ca="1" si="44"/>
        <v>45776.278505671296</v>
      </c>
      <c r="AE931" s="26">
        <f>EOMONTH(Table2[[#This Row],[Date]],1)</f>
        <v>45716</v>
      </c>
      <c r="AF931" s="11">
        <f>DATEDIF(Table2[[#This Row],[Date]],Table2[[#This Row],[EOMONTH]], "d")</f>
        <v>50</v>
      </c>
      <c r="AH931">
        <v>9</v>
      </c>
      <c r="AI931">
        <v>1</v>
      </c>
      <c r="AJ931">
        <v>2025</v>
      </c>
    </row>
    <row r="932" spans="1:36" ht="33.75" customHeight="1" x14ac:dyDescent="0.3">
      <c r="A932" s="17" t="s">
        <v>1911</v>
      </c>
      <c r="B932" s="26">
        <v>45380</v>
      </c>
      <c r="C932" s="5" t="s">
        <v>0</v>
      </c>
      <c r="D932" s="6" t="s">
        <v>1912</v>
      </c>
      <c r="E932" s="7">
        <v>56</v>
      </c>
      <c r="F932" s="7" t="s">
        <v>29</v>
      </c>
      <c r="G932" s="7" t="s">
        <v>81</v>
      </c>
      <c r="H932" s="7" t="s">
        <v>38</v>
      </c>
      <c r="I932" s="7" t="str">
        <f>VLOOKUP(Table2[[#This Row],[Product]],Table4[#All],2,0)</f>
        <v>Casual Wear</v>
      </c>
      <c r="J932" s="7">
        <v>2</v>
      </c>
      <c r="K932" s="7">
        <v>483</v>
      </c>
      <c r="L932" s="7">
        <v>0.1</v>
      </c>
      <c r="M932" s="7" t="s">
        <v>57</v>
      </c>
      <c r="N932" s="8" t="s">
        <v>34</v>
      </c>
      <c r="O932" s="4" t="str">
        <f>HLOOKUP(Table2[[#This Row],[Product]],lookUp!$A$20:$K$21,2,0)</f>
        <v>Casual Wear</v>
      </c>
      <c r="P932" s="8" t="str">
        <f>_xlfn.XLOOKUP(Table2[[#This Row],[Product]],Table4[Product],Table4[Category])</f>
        <v>Casual Wear</v>
      </c>
      <c r="Q932" s="6" t="s">
        <v>1912</v>
      </c>
      <c r="R932" s="32" t="str">
        <f>LEFT(Table2[[#This Row],[Full Name2]], 3)</f>
        <v>Mar</v>
      </c>
      <c r="S932" s="7" t="str">
        <f>RIGHT(Table2[[#This Row],[Full Name2]],3)</f>
        <v>ole</v>
      </c>
      <c r="T932" s="7" t="str">
        <f>MID(Table2[[#This Row],[Full Name2]],3,3)</f>
        <v xml:space="preserve">ry </v>
      </c>
      <c r="U932" s="7" t="str">
        <f>CONCATENATE(Table2[[#This Row],[Full Name2]]," - ",Table2[[#This Row],[Department]])</f>
        <v>Mary Cole - Men</v>
      </c>
      <c r="V932" s="7" t="str">
        <f>_xlfn.TEXTJOIN(",",TRUE,Table2[[#This Row],[LEFT]],Table2[[#This Row],[MID]],Table2[[#This Row],[RIGHT]])</f>
        <v>Mar,ry ,ole</v>
      </c>
      <c r="W932" s="7" t="str">
        <f>UPPER(Table2[[#This Row],[MID]])</f>
        <v xml:space="preserve">RY </v>
      </c>
      <c r="X932" s="7" t="str">
        <f>LOWER(Table2[[#This Row],[Full Name2]])</f>
        <v>mary cole</v>
      </c>
      <c r="Y932" s="7" t="str">
        <f>PROPER(Table2[[#This Row],[LOWER]])</f>
        <v>Mary Cole</v>
      </c>
      <c r="Z932" s="7" t="str">
        <f>TRIM(Table2[[#This Row],[City]])</f>
        <v>Asyut</v>
      </c>
      <c r="AA932" s="8">
        <f>LEN(Table2[[#This Row],[PROPER]])</f>
        <v>9</v>
      </c>
      <c r="AB932" s="5">
        <f t="shared" ca="1" si="42"/>
        <v>45776</v>
      </c>
      <c r="AC932" s="5">
        <f t="shared" si="43"/>
        <v>45380</v>
      </c>
      <c r="AD932" s="25">
        <f t="shared" ca="1" si="44"/>
        <v>45776.278505671296</v>
      </c>
      <c r="AE932" s="26">
        <f>EOMONTH(Table2[[#This Row],[Date]],1)</f>
        <v>45412</v>
      </c>
      <c r="AF932" s="11">
        <f>DATEDIF(Table2[[#This Row],[Date]],Table2[[#This Row],[EOMONTH]], "d")</f>
        <v>32</v>
      </c>
      <c r="AH932">
        <v>29</v>
      </c>
      <c r="AI932">
        <v>3</v>
      </c>
      <c r="AJ932">
        <v>2024</v>
      </c>
    </row>
    <row r="933" spans="1:36" ht="33.75" customHeight="1" x14ac:dyDescent="0.3">
      <c r="A933" s="17" t="s">
        <v>1913</v>
      </c>
      <c r="B933" s="26">
        <v>45563</v>
      </c>
      <c r="C933" s="5" t="s">
        <v>5</v>
      </c>
      <c r="D933" s="6" t="s">
        <v>1914</v>
      </c>
      <c r="E933" s="7">
        <v>26</v>
      </c>
      <c r="F933" s="7" t="s">
        <v>43</v>
      </c>
      <c r="G933" s="7" t="s">
        <v>64</v>
      </c>
      <c r="H933" s="7" t="s">
        <v>38</v>
      </c>
      <c r="I933" s="7" t="str">
        <f>VLOOKUP(Table2[[#This Row],[Product]],Table4[#All],2,0)</f>
        <v>Casual Wear</v>
      </c>
      <c r="J933" s="7">
        <v>4</v>
      </c>
      <c r="K933" s="7">
        <v>732</v>
      </c>
      <c r="L933" s="7">
        <v>0</v>
      </c>
      <c r="M933" s="7" t="s">
        <v>33</v>
      </c>
      <c r="N933" s="8" t="s">
        <v>48</v>
      </c>
      <c r="O933" s="4" t="str">
        <f>HLOOKUP(Table2[[#This Row],[Product]],lookUp!$A$20:$K$21,2,0)</f>
        <v>Casual Wear</v>
      </c>
      <c r="P933" s="8" t="str">
        <f>_xlfn.XLOOKUP(Table2[[#This Row],[Product]],Table4[Product],Table4[Category])</f>
        <v>Casual Wear</v>
      </c>
      <c r="Q933" s="6" t="s">
        <v>1914</v>
      </c>
      <c r="R933" s="32" t="str">
        <f>LEFT(Table2[[#This Row],[Full Name2]], 3)</f>
        <v>Ron</v>
      </c>
      <c r="S933" s="7" t="str">
        <f>RIGHT(Table2[[#This Row],[Full Name2]],3)</f>
        <v>mez</v>
      </c>
      <c r="T933" s="7" t="str">
        <f>MID(Table2[[#This Row],[Full Name2]],3,3)</f>
        <v>nal</v>
      </c>
      <c r="U933" s="7" t="str">
        <f>CONCATENATE(Table2[[#This Row],[Full Name2]]," - ",Table2[[#This Row],[Department]])</f>
        <v>Ronald Gomez - Kids</v>
      </c>
      <c r="V933" s="7" t="str">
        <f>_xlfn.TEXTJOIN(",",TRUE,Table2[[#This Row],[LEFT]],Table2[[#This Row],[MID]],Table2[[#This Row],[RIGHT]])</f>
        <v>Ron,nal,mez</v>
      </c>
      <c r="W933" s="7" t="str">
        <f>UPPER(Table2[[#This Row],[MID]])</f>
        <v>NAL</v>
      </c>
      <c r="X933" s="7" t="str">
        <f>LOWER(Table2[[#This Row],[Full Name2]])</f>
        <v>ronald gomez</v>
      </c>
      <c r="Y933" s="7" t="str">
        <f>PROPER(Table2[[#This Row],[LOWER]])</f>
        <v>Ronald Gomez</v>
      </c>
      <c r="Z933" s="7" t="str">
        <f>TRIM(Table2[[#This Row],[City]])</f>
        <v>Cairo</v>
      </c>
      <c r="AA933" s="8">
        <f>LEN(Table2[[#This Row],[PROPER]])</f>
        <v>12</v>
      </c>
      <c r="AB933" s="5">
        <f t="shared" ca="1" si="42"/>
        <v>45776</v>
      </c>
      <c r="AC933" s="5">
        <f t="shared" si="43"/>
        <v>45563</v>
      </c>
      <c r="AD933" s="25">
        <f t="shared" ca="1" si="44"/>
        <v>45776.278505671296</v>
      </c>
      <c r="AE933" s="26">
        <f>EOMONTH(Table2[[#This Row],[Date]],1)</f>
        <v>45596</v>
      </c>
      <c r="AF933" s="11">
        <f>DATEDIF(Table2[[#This Row],[Date]],Table2[[#This Row],[EOMONTH]], "d")</f>
        <v>33</v>
      </c>
      <c r="AH933">
        <v>28</v>
      </c>
      <c r="AI933">
        <v>9</v>
      </c>
      <c r="AJ933">
        <v>2024</v>
      </c>
    </row>
    <row r="934" spans="1:36" ht="33.75" customHeight="1" x14ac:dyDescent="0.3">
      <c r="A934" s="17" t="s">
        <v>1915</v>
      </c>
      <c r="B934" s="26">
        <v>45362</v>
      </c>
      <c r="C934" s="5" t="s">
        <v>4</v>
      </c>
      <c r="D934" s="6" t="s">
        <v>1916</v>
      </c>
      <c r="E934" s="7">
        <v>47</v>
      </c>
      <c r="F934" s="7" t="s">
        <v>43</v>
      </c>
      <c r="G934" s="7" t="s">
        <v>37</v>
      </c>
      <c r="H934" s="7" t="s">
        <v>84</v>
      </c>
      <c r="I934" s="7" t="str">
        <f>VLOOKUP(Table2[[#This Row],[Product]],Table4[#All],2,0)</f>
        <v>Fashion Accessories</v>
      </c>
      <c r="J934" s="7">
        <v>1</v>
      </c>
      <c r="K934" s="7">
        <v>184</v>
      </c>
      <c r="L934" s="7">
        <v>0</v>
      </c>
      <c r="M934" s="7" t="s">
        <v>33</v>
      </c>
      <c r="N934" s="8" t="s">
        <v>34</v>
      </c>
      <c r="O934" s="4" t="str">
        <f>HLOOKUP(Table2[[#This Row],[Product]],lookUp!$A$20:$K$21,2,0)</f>
        <v>Fashion Accessories</v>
      </c>
      <c r="P934" s="8" t="str">
        <f>_xlfn.XLOOKUP(Table2[[#This Row],[Product]],Table4[Product],Table4[Category])</f>
        <v>Fashion Accessories</v>
      </c>
      <c r="Q934" s="6" t="s">
        <v>1916</v>
      </c>
      <c r="R934" s="32" t="str">
        <f>LEFT(Table2[[#This Row],[Full Name2]], 3)</f>
        <v>Bri</v>
      </c>
      <c r="S934" s="7" t="str">
        <f>RIGHT(Table2[[#This Row],[Full Name2]],3)</f>
        <v>own</v>
      </c>
      <c r="T934" s="7" t="str">
        <f>MID(Table2[[#This Row],[Full Name2]],3,3)</f>
        <v>ian</v>
      </c>
      <c r="U934" s="7" t="str">
        <f>CONCATENATE(Table2[[#This Row],[Full Name2]]," - ",Table2[[#This Row],[Department]])</f>
        <v>Brianna Brown - Men</v>
      </c>
      <c r="V934" s="7" t="str">
        <f>_xlfn.TEXTJOIN(",",TRUE,Table2[[#This Row],[LEFT]],Table2[[#This Row],[MID]],Table2[[#This Row],[RIGHT]])</f>
        <v>Bri,ian,own</v>
      </c>
      <c r="W934" s="7" t="str">
        <f>UPPER(Table2[[#This Row],[MID]])</f>
        <v>IAN</v>
      </c>
      <c r="X934" s="7" t="str">
        <f>LOWER(Table2[[#This Row],[Full Name2]])</f>
        <v>brianna brown</v>
      </c>
      <c r="Y934" s="7" t="str">
        <f>PROPER(Table2[[#This Row],[LOWER]])</f>
        <v>Brianna Brown</v>
      </c>
      <c r="Z934" s="7" t="str">
        <f>TRIM(Table2[[#This Row],[City]])</f>
        <v>Hurghada</v>
      </c>
      <c r="AA934" s="8">
        <f>LEN(Table2[[#This Row],[PROPER]])</f>
        <v>13</v>
      </c>
      <c r="AB934" s="5">
        <f t="shared" ca="1" si="42"/>
        <v>45776</v>
      </c>
      <c r="AC934" s="5">
        <f t="shared" si="43"/>
        <v>45362</v>
      </c>
      <c r="AD934" s="25">
        <f t="shared" ca="1" si="44"/>
        <v>45776.278505671296</v>
      </c>
      <c r="AE934" s="26">
        <f>EOMONTH(Table2[[#This Row],[Date]],1)</f>
        <v>45412</v>
      </c>
      <c r="AF934" s="11">
        <f>DATEDIF(Table2[[#This Row],[Date]],Table2[[#This Row],[EOMONTH]], "d")</f>
        <v>50</v>
      </c>
      <c r="AH934">
        <v>11</v>
      </c>
      <c r="AI934">
        <v>3</v>
      </c>
      <c r="AJ934">
        <v>2024</v>
      </c>
    </row>
    <row r="935" spans="1:36" ht="33.75" customHeight="1" x14ac:dyDescent="0.3">
      <c r="A935" s="17" t="s">
        <v>1917</v>
      </c>
      <c r="B935" s="26">
        <v>45441</v>
      </c>
      <c r="C935" s="5" t="s">
        <v>3</v>
      </c>
      <c r="D935" s="6" t="s">
        <v>1918</v>
      </c>
      <c r="E935" s="7">
        <v>38</v>
      </c>
      <c r="F935" s="7" t="s">
        <v>29</v>
      </c>
      <c r="G935" s="7" t="s">
        <v>30</v>
      </c>
      <c r="H935" s="7" t="s">
        <v>84</v>
      </c>
      <c r="I935" s="7" t="str">
        <f>VLOOKUP(Table2[[#This Row],[Product]],Table4[#All],2,0)</f>
        <v>Fashion Accessories</v>
      </c>
      <c r="J935" s="7">
        <v>2</v>
      </c>
      <c r="K935" s="7">
        <v>998</v>
      </c>
      <c r="L935" s="7">
        <v>0.05</v>
      </c>
      <c r="M935" s="7" t="s">
        <v>47</v>
      </c>
      <c r="N935" s="8" t="s">
        <v>40</v>
      </c>
      <c r="O935" s="4" t="str">
        <f>HLOOKUP(Table2[[#This Row],[Product]],lookUp!$A$20:$K$21,2,0)</f>
        <v>Fashion Accessories</v>
      </c>
      <c r="P935" s="8" t="str">
        <f>_xlfn.XLOOKUP(Table2[[#This Row],[Product]],Table4[Product],Table4[Category])</f>
        <v>Fashion Accessories</v>
      </c>
      <c r="Q935" s="6" t="s">
        <v>1918</v>
      </c>
      <c r="R935" s="32" t="str">
        <f>LEFT(Table2[[#This Row],[Full Name2]], 3)</f>
        <v>Lin</v>
      </c>
      <c r="S935" s="7" t="str">
        <f>RIGHT(Table2[[#This Row],[Full Name2]],3)</f>
        <v>len</v>
      </c>
      <c r="T935" s="7" t="str">
        <f>MID(Table2[[#This Row],[Full Name2]],3,3)</f>
        <v>nds</v>
      </c>
      <c r="U935" s="7" t="str">
        <f>CONCATENATE(Table2[[#This Row],[Full Name2]]," - ",Table2[[#This Row],[Department]])</f>
        <v>Lindsay Allen - Women</v>
      </c>
      <c r="V935" s="7" t="str">
        <f>_xlfn.TEXTJOIN(",",TRUE,Table2[[#This Row],[LEFT]],Table2[[#This Row],[MID]],Table2[[#This Row],[RIGHT]])</f>
        <v>Lin,nds,len</v>
      </c>
      <c r="W935" s="7" t="str">
        <f>UPPER(Table2[[#This Row],[MID]])</f>
        <v>NDS</v>
      </c>
      <c r="X935" s="7" t="str">
        <f>LOWER(Table2[[#This Row],[Full Name2]])</f>
        <v>lindsay allen</v>
      </c>
      <c r="Y935" s="7" t="str">
        <f>PROPER(Table2[[#This Row],[LOWER]])</f>
        <v>Lindsay Allen</v>
      </c>
      <c r="Z935" s="7" t="str">
        <f>TRIM(Table2[[#This Row],[City]])</f>
        <v>Mansoura</v>
      </c>
      <c r="AA935" s="8">
        <f>LEN(Table2[[#This Row],[PROPER]])</f>
        <v>13</v>
      </c>
      <c r="AB935" s="5">
        <f t="shared" ca="1" si="42"/>
        <v>45776</v>
      </c>
      <c r="AC935" s="5">
        <f t="shared" si="43"/>
        <v>45441</v>
      </c>
      <c r="AD935" s="25">
        <f t="shared" ca="1" si="44"/>
        <v>45776.278505671296</v>
      </c>
      <c r="AE935" s="26">
        <f>EOMONTH(Table2[[#This Row],[Date]],1)</f>
        <v>45473</v>
      </c>
      <c r="AF935" s="11">
        <f>DATEDIF(Table2[[#This Row],[Date]],Table2[[#This Row],[EOMONTH]], "d")</f>
        <v>32</v>
      </c>
      <c r="AH935">
        <v>29</v>
      </c>
      <c r="AI935">
        <v>5</v>
      </c>
      <c r="AJ935">
        <v>2024</v>
      </c>
    </row>
    <row r="936" spans="1:36" ht="33.75" customHeight="1" x14ac:dyDescent="0.3">
      <c r="A936" s="17" t="s">
        <v>1919</v>
      </c>
      <c r="B936" s="26">
        <v>45365</v>
      </c>
      <c r="C936" s="5" t="s">
        <v>6</v>
      </c>
      <c r="D936" s="6" t="s">
        <v>1920</v>
      </c>
      <c r="E936" s="7">
        <v>60</v>
      </c>
      <c r="F936" s="7" t="s">
        <v>43</v>
      </c>
      <c r="G936" s="7" t="s">
        <v>64</v>
      </c>
      <c r="H936" s="7" t="s">
        <v>51</v>
      </c>
      <c r="I936" s="7" t="str">
        <f>VLOOKUP(Table2[[#This Row],[Product]],Table4[#All],2,0)</f>
        <v>Formal Wear</v>
      </c>
      <c r="J936" s="7">
        <v>4</v>
      </c>
      <c r="K936" s="7">
        <v>1199</v>
      </c>
      <c r="L936" s="7">
        <v>0.05</v>
      </c>
      <c r="M936" s="7" t="s">
        <v>47</v>
      </c>
      <c r="N936" s="8" t="s">
        <v>34</v>
      </c>
      <c r="O936" s="4" t="str">
        <f>HLOOKUP(Table2[[#This Row],[Product]],lookUp!$A$20:$K$21,2,0)</f>
        <v>Formal Wear</v>
      </c>
      <c r="P936" s="8" t="str">
        <f>_xlfn.XLOOKUP(Table2[[#This Row],[Product]],Table4[Product],Table4[Category])</f>
        <v>Formal Wear</v>
      </c>
      <c r="Q936" s="6" t="s">
        <v>1920</v>
      </c>
      <c r="R936" s="32" t="str">
        <f>LEFT(Table2[[#This Row],[Full Name2]], 3)</f>
        <v>Jua</v>
      </c>
      <c r="S936" s="7" t="str">
        <f>RIGHT(Table2[[#This Row],[Full Name2]],3)</f>
        <v>ton</v>
      </c>
      <c r="T936" s="7" t="str">
        <f>MID(Table2[[#This Row],[Full Name2]],3,3)</f>
        <v xml:space="preserve">an </v>
      </c>
      <c r="U936" s="7" t="str">
        <f>CONCATENATE(Table2[[#This Row],[Full Name2]]," - ",Table2[[#This Row],[Department]])</f>
        <v>Juan Sutton - Men</v>
      </c>
      <c r="V936" s="7" t="str">
        <f>_xlfn.TEXTJOIN(",",TRUE,Table2[[#This Row],[LEFT]],Table2[[#This Row],[MID]],Table2[[#This Row],[RIGHT]])</f>
        <v>Jua,an ,ton</v>
      </c>
      <c r="W936" s="7" t="str">
        <f>UPPER(Table2[[#This Row],[MID]])</f>
        <v xml:space="preserve">AN </v>
      </c>
      <c r="X936" s="7" t="str">
        <f>LOWER(Table2[[#This Row],[Full Name2]])</f>
        <v>juan sutton</v>
      </c>
      <c r="Y936" s="7" t="str">
        <f>PROPER(Table2[[#This Row],[LOWER]])</f>
        <v>Juan Sutton</v>
      </c>
      <c r="Z936" s="7" t="str">
        <f>TRIM(Table2[[#This Row],[City]])</f>
        <v>Cairo</v>
      </c>
      <c r="AA936" s="8">
        <f>LEN(Table2[[#This Row],[PROPER]])</f>
        <v>11</v>
      </c>
      <c r="AB936" s="5">
        <f t="shared" ca="1" si="42"/>
        <v>45776</v>
      </c>
      <c r="AC936" s="5">
        <f t="shared" si="43"/>
        <v>45365</v>
      </c>
      <c r="AD936" s="25">
        <f t="shared" ca="1" si="44"/>
        <v>45776.278505671296</v>
      </c>
      <c r="AE936" s="26">
        <f>EOMONTH(Table2[[#This Row],[Date]],1)</f>
        <v>45412</v>
      </c>
      <c r="AF936" s="11">
        <f>DATEDIF(Table2[[#This Row],[Date]],Table2[[#This Row],[EOMONTH]], "d")</f>
        <v>47</v>
      </c>
      <c r="AH936">
        <v>14</v>
      </c>
      <c r="AI936">
        <v>3</v>
      </c>
      <c r="AJ936">
        <v>2024</v>
      </c>
    </row>
    <row r="937" spans="1:36" ht="33.75" customHeight="1" x14ac:dyDescent="0.3">
      <c r="A937" s="17" t="s">
        <v>1921</v>
      </c>
      <c r="B937" s="26">
        <v>45405</v>
      </c>
      <c r="C937" s="5" t="s">
        <v>2</v>
      </c>
      <c r="D937" s="6" t="s">
        <v>1922</v>
      </c>
      <c r="E937" s="7">
        <v>21</v>
      </c>
      <c r="F937" s="7" t="s">
        <v>29</v>
      </c>
      <c r="G937" s="7" t="s">
        <v>70</v>
      </c>
      <c r="H937" s="7" t="s">
        <v>55</v>
      </c>
      <c r="I937" s="7" t="str">
        <f>VLOOKUP(Table2[[#This Row],[Product]],Table4[#All],2,0)</f>
        <v>Summer Wear</v>
      </c>
      <c r="J937" s="7">
        <v>2</v>
      </c>
      <c r="K937" s="7">
        <v>478</v>
      </c>
      <c r="L937" s="7">
        <v>0.2</v>
      </c>
      <c r="M937" s="7" t="s">
        <v>33</v>
      </c>
      <c r="N937" s="8" t="s">
        <v>34</v>
      </c>
      <c r="O937" s="4" t="str">
        <f>HLOOKUP(Table2[[#This Row],[Product]],lookUp!$A$20:$K$21,2,0)</f>
        <v>Summer Wear</v>
      </c>
      <c r="P937" s="8" t="str">
        <f>_xlfn.XLOOKUP(Table2[[#This Row],[Product]],Table4[Product],Table4[Category])</f>
        <v>Summer Wear</v>
      </c>
      <c r="Q937" s="6" t="s">
        <v>1922</v>
      </c>
      <c r="R937" s="32" t="str">
        <f>LEFT(Table2[[#This Row],[Full Name2]], 3)</f>
        <v>Ste</v>
      </c>
      <c r="S937" s="7" t="str">
        <f>RIGHT(Table2[[#This Row],[Full Name2]],3)</f>
        <v>ton</v>
      </c>
      <c r="T937" s="7" t="str">
        <f>MID(Table2[[#This Row],[Full Name2]],3,3)</f>
        <v>eph</v>
      </c>
      <c r="U937" s="7" t="str">
        <f>CONCATENATE(Table2[[#This Row],[Full Name2]]," - ",Table2[[#This Row],[Department]])</f>
        <v>Stephanie Eaton - Men</v>
      </c>
      <c r="V937" s="7" t="str">
        <f>_xlfn.TEXTJOIN(",",TRUE,Table2[[#This Row],[LEFT]],Table2[[#This Row],[MID]],Table2[[#This Row],[RIGHT]])</f>
        <v>Ste,eph,ton</v>
      </c>
      <c r="W937" s="7" t="str">
        <f>UPPER(Table2[[#This Row],[MID]])</f>
        <v>EPH</v>
      </c>
      <c r="X937" s="7" t="str">
        <f>LOWER(Table2[[#This Row],[Full Name2]])</f>
        <v>stephanie eaton</v>
      </c>
      <c r="Y937" s="7" t="str">
        <f>PROPER(Table2[[#This Row],[LOWER]])</f>
        <v>Stephanie Eaton</v>
      </c>
      <c r="Z937" s="7" t="str">
        <f>TRIM(Table2[[#This Row],[City]])</f>
        <v>Luxor</v>
      </c>
      <c r="AA937" s="8">
        <f>LEN(Table2[[#This Row],[PROPER]])</f>
        <v>15</v>
      </c>
      <c r="AB937" s="5">
        <f t="shared" ca="1" si="42"/>
        <v>45776</v>
      </c>
      <c r="AC937" s="5">
        <f t="shared" si="43"/>
        <v>45405</v>
      </c>
      <c r="AD937" s="25">
        <f t="shared" ca="1" si="44"/>
        <v>45776.278505671296</v>
      </c>
      <c r="AE937" s="26">
        <f>EOMONTH(Table2[[#This Row],[Date]],1)</f>
        <v>45443</v>
      </c>
      <c r="AF937" s="11">
        <f>DATEDIF(Table2[[#This Row],[Date]],Table2[[#This Row],[EOMONTH]], "d")</f>
        <v>38</v>
      </c>
      <c r="AH937">
        <v>23</v>
      </c>
      <c r="AI937">
        <v>4</v>
      </c>
      <c r="AJ937">
        <v>2024</v>
      </c>
    </row>
    <row r="938" spans="1:36" ht="33.75" customHeight="1" x14ac:dyDescent="0.3">
      <c r="A938" s="17" t="s">
        <v>1923</v>
      </c>
      <c r="B938" s="26">
        <v>45457</v>
      </c>
      <c r="C938" s="5" t="s">
        <v>0</v>
      </c>
      <c r="D938" s="6" t="s">
        <v>1924</v>
      </c>
      <c r="E938" s="7">
        <v>33</v>
      </c>
      <c r="F938" s="7" t="s">
        <v>43</v>
      </c>
      <c r="G938" s="7" t="s">
        <v>60</v>
      </c>
      <c r="H938" s="7" t="s">
        <v>65</v>
      </c>
      <c r="I938" s="7" t="str">
        <f>VLOOKUP(Table2[[#This Row],[Product]],Table4[#All],2,0)</f>
        <v>Sportswear</v>
      </c>
      <c r="J938" s="7">
        <v>4</v>
      </c>
      <c r="K938" s="7">
        <v>486</v>
      </c>
      <c r="L938" s="7">
        <v>0</v>
      </c>
      <c r="M938" s="7" t="s">
        <v>33</v>
      </c>
      <c r="N938" s="8" t="s">
        <v>48</v>
      </c>
      <c r="O938" s="4" t="str">
        <f>HLOOKUP(Table2[[#This Row],[Product]],lookUp!$A$20:$K$21,2,0)</f>
        <v>Sportswear</v>
      </c>
      <c r="P938" s="8" t="str">
        <f>_xlfn.XLOOKUP(Table2[[#This Row],[Product]],Table4[Product],Table4[Category])</f>
        <v>Sportswear</v>
      </c>
      <c r="Q938" s="6" t="s">
        <v>1924</v>
      </c>
      <c r="R938" s="32" t="str">
        <f>LEFT(Table2[[#This Row],[Full Name2]], 3)</f>
        <v>Joy</v>
      </c>
      <c r="S938" s="7" t="str">
        <f>RIGHT(Table2[[#This Row],[Full Name2]],3)</f>
        <v>nes</v>
      </c>
      <c r="T938" s="7" t="str">
        <f>MID(Table2[[#This Row],[Full Name2]],3,3)</f>
        <v>y J</v>
      </c>
      <c r="U938" s="7" t="str">
        <f>CONCATENATE(Table2[[#This Row],[Full Name2]]," - ",Table2[[#This Row],[Department]])</f>
        <v>Joy Jones - Kids</v>
      </c>
      <c r="V938" s="7" t="str">
        <f>_xlfn.TEXTJOIN(",",TRUE,Table2[[#This Row],[LEFT]],Table2[[#This Row],[MID]],Table2[[#This Row],[RIGHT]])</f>
        <v>Joy,y J,nes</v>
      </c>
      <c r="W938" s="7" t="str">
        <f>UPPER(Table2[[#This Row],[MID]])</f>
        <v>Y J</v>
      </c>
      <c r="X938" s="7" t="str">
        <f>LOWER(Table2[[#This Row],[Full Name2]])</f>
        <v>joy jones</v>
      </c>
      <c r="Y938" s="7" t="str">
        <f>PROPER(Table2[[#This Row],[LOWER]])</f>
        <v>Joy Jones</v>
      </c>
      <c r="Z938" s="7" t="str">
        <f>TRIM(Table2[[#This Row],[City]])</f>
        <v>Port Said</v>
      </c>
      <c r="AA938" s="8">
        <f>LEN(Table2[[#This Row],[PROPER]])</f>
        <v>9</v>
      </c>
      <c r="AB938" s="5">
        <f t="shared" ca="1" si="42"/>
        <v>45776</v>
      </c>
      <c r="AC938" s="5">
        <f t="shared" si="43"/>
        <v>45457</v>
      </c>
      <c r="AD938" s="25">
        <f t="shared" ca="1" si="44"/>
        <v>45776.278505671296</v>
      </c>
      <c r="AE938" s="26">
        <f>EOMONTH(Table2[[#This Row],[Date]],1)</f>
        <v>45504</v>
      </c>
      <c r="AF938" s="11">
        <f>DATEDIF(Table2[[#This Row],[Date]],Table2[[#This Row],[EOMONTH]], "d")</f>
        <v>47</v>
      </c>
      <c r="AH938">
        <v>14</v>
      </c>
      <c r="AI938">
        <v>6</v>
      </c>
      <c r="AJ938">
        <v>2024</v>
      </c>
    </row>
    <row r="939" spans="1:36" ht="33.75" customHeight="1" x14ac:dyDescent="0.3">
      <c r="A939" s="17" t="s">
        <v>1925</v>
      </c>
      <c r="B939" s="26">
        <v>45454</v>
      </c>
      <c r="C939" s="5" t="s">
        <v>2</v>
      </c>
      <c r="D939" s="6" t="s">
        <v>1926</v>
      </c>
      <c r="E939" s="7">
        <v>44</v>
      </c>
      <c r="F939" s="7" t="s">
        <v>29</v>
      </c>
      <c r="G939" s="7" t="s">
        <v>70</v>
      </c>
      <c r="H939" s="7" t="s">
        <v>45</v>
      </c>
      <c r="I939" s="7" t="str">
        <f>VLOOKUP(Table2[[#This Row],[Product]],Table4[#All],2,0)</f>
        <v>Sportswear</v>
      </c>
      <c r="J939" s="7">
        <v>4</v>
      </c>
      <c r="K939" s="7">
        <v>526</v>
      </c>
      <c r="L939" s="7">
        <v>0.2</v>
      </c>
      <c r="M939" s="7" t="s">
        <v>47</v>
      </c>
      <c r="N939" s="8" t="s">
        <v>34</v>
      </c>
      <c r="O939" s="4" t="str">
        <f>HLOOKUP(Table2[[#This Row],[Product]],lookUp!$A$20:$K$21,2,0)</f>
        <v>Sportswear</v>
      </c>
      <c r="P939" s="8" t="str">
        <f>_xlfn.XLOOKUP(Table2[[#This Row],[Product]],Table4[Product],Table4[Category])</f>
        <v>Sportswear</v>
      </c>
      <c r="Q939" s="6" t="s">
        <v>1926</v>
      </c>
      <c r="R939" s="32" t="str">
        <f>LEFT(Table2[[#This Row],[Full Name2]], 3)</f>
        <v>Ali</v>
      </c>
      <c r="S939" s="7" t="str">
        <f>RIGHT(Table2[[#This Row],[Full Name2]],3)</f>
        <v>sey</v>
      </c>
      <c r="T939" s="7" t="str">
        <f>MID(Table2[[#This Row],[Full Name2]],3,3)</f>
        <v>ice</v>
      </c>
      <c r="U939" s="7" t="str">
        <f>CONCATENATE(Table2[[#This Row],[Full Name2]]," - ",Table2[[#This Row],[Department]])</f>
        <v>Alice Ramsey - Men</v>
      </c>
      <c r="V939" s="7" t="str">
        <f>_xlfn.TEXTJOIN(",",TRUE,Table2[[#This Row],[LEFT]],Table2[[#This Row],[MID]],Table2[[#This Row],[RIGHT]])</f>
        <v>Ali,ice,sey</v>
      </c>
      <c r="W939" s="7" t="str">
        <f>UPPER(Table2[[#This Row],[MID]])</f>
        <v>ICE</v>
      </c>
      <c r="X939" s="7" t="str">
        <f>LOWER(Table2[[#This Row],[Full Name2]])</f>
        <v>alice ramsey</v>
      </c>
      <c r="Y939" s="7" t="str">
        <f>PROPER(Table2[[#This Row],[LOWER]])</f>
        <v>Alice Ramsey</v>
      </c>
      <c r="Z939" s="7" t="str">
        <f>TRIM(Table2[[#This Row],[City]])</f>
        <v>Luxor</v>
      </c>
      <c r="AA939" s="8">
        <f>LEN(Table2[[#This Row],[PROPER]])</f>
        <v>12</v>
      </c>
      <c r="AB939" s="5">
        <f t="shared" ca="1" si="42"/>
        <v>45776</v>
      </c>
      <c r="AC939" s="5">
        <f t="shared" si="43"/>
        <v>45454</v>
      </c>
      <c r="AD939" s="25">
        <f t="shared" ca="1" si="44"/>
        <v>45776.278505671296</v>
      </c>
      <c r="AE939" s="26">
        <f>EOMONTH(Table2[[#This Row],[Date]],1)</f>
        <v>45504</v>
      </c>
      <c r="AF939" s="11">
        <f>DATEDIF(Table2[[#This Row],[Date]],Table2[[#This Row],[EOMONTH]], "d")</f>
        <v>50</v>
      </c>
      <c r="AH939">
        <v>11</v>
      </c>
      <c r="AI939">
        <v>6</v>
      </c>
      <c r="AJ939">
        <v>2024</v>
      </c>
    </row>
    <row r="940" spans="1:36" ht="33.75" customHeight="1" x14ac:dyDescent="0.3">
      <c r="A940" s="17" t="s">
        <v>1927</v>
      </c>
      <c r="B940" s="26">
        <v>45632</v>
      </c>
      <c r="C940" s="5" t="s">
        <v>0</v>
      </c>
      <c r="D940" s="6" t="s">
        <v>1928</v>
      </c>
      <c r="E940" s="7">
        <v>22</v>
      </c>
      <c r="F940" s="7" t="s">
        <v>29</v>
      </c>
      <c r="G940" s="7" t="s">
        <v>106</v>
      </c>
      <c r="H940" s="7" t="s">
        <v>55</v>
      </c>
      <c r="I940" s="7" t="str">
        <f>VLOOKUP(Table2[[#This Row],[Product]],Table4[#All],2,0)</f>
        <v>Summer Wear</v>
      </c>
      <c r="J940" s="7">
        <v>3</v>
      </c>
      <c r="K940" s="7">
        <v>641</v>
      </c>
      <c r="L940" s="7">
        <v>0.05</v>
      </c>
      <c r="M940" s="7" t="s">
        <v>47</v>
      </c>
      <c r="N940" s="8" t="s">
        <v>34</v>
      </c>
      <c r="O940" s="4" t="str">
        <f>HLOOKUP(Table2[[#This Row],[Product]],lookUp!$A$20:$K$21,2,0)</f>
        <v>Summer Wear</v>
      </c>
      <c r="P940" s="8" t="str">
        <f>_xlfn.XLOOKUP(Table2[[#This Row],[Product]],Table4[Product],Table4[Category])</f>
        <v>Summer Wear</v>
      </c>
      <c r="Q940" s="6" t="s">
        <v>1928</v>
      </c>
      <c r="R940" s="32" t="str">
        <f>LEFT(Table2[[#This Row],[Full Name2]], 3)</f>
        <v>Dav</v>
      </c>
      <c r="S940" s="7" t="str">
        <f>RIGHT(Table2[[#This Row],[Full Name2]],3)</f>
        <v>ole</v>
      </c>
      <c r="T940" s="7" t="str">
        <f>MID(Table2[[#This Row],[Full Name2]],3,3)</f>
        <v>vid</v>
      </c>
      <c r="U940" s="7" t="str">
        <f>CONCATENATE(Table2[[#This Row],[Full Name2]]," - ",Table2[[#This Row],[Department]])</f>
        <v>David Cole - Men</v>
      </c>
      <c r="V940" s="7" t="str">
        <f>_xlfn.TEXTJOIN(",",TRUE,Table2[[#This Row],[LEFT]],Table2[[#This Row],[MID]],Table2[[#This Row],[RIGHT]])</f>
        <v>Dav,vid,ole</v>
      </c>
      <c r="W940" s="7" t="str">
        <f>UPPER(Table2[[#This Row],[MID]])</f>
        <v>VID</v>
      </c>
      <c r="X940" s="7" t="str">
        <f>LOWER(Table2[[#This Row],[Full Name2]])</f>
        <v>david cole</v>
      </c>
      <c r="Y940" s="7" t="str">
        <f>PROPER(Table2[[#This Row],[LOWER]])</f>
        <v>David Cole</v>
      </c>
      <c r="Z940" s="7" t="str">
        <f>TRIM(Table2[[#This Row],[City]])</f>
        <v>Giza</v>
      </c>
      <c r="AA940" s="8">
        <f>LEN(Table2[[#This Row],[PROPER]])</f>
        <v>10</v>
      </c>
      <c r="AB940" s="5">
        <f t="shared" ca="1" si="42"/>
        <v>45776</v>
      </c>
      <c r="AC940" s="5">
        <f t="shared" si="43"/>
        <v>45632</v>
      </c>
      <c r="AD940" s="25">
        <f t="shared" ca="1" si="44"/>
        <v>45776.278505671296</v>
      </c>
      <c r="AE940" s="26">
        <f>EOMONTH(Table2[[#This Row],[Date]],1)</f>
        <v>45688</v>
      </c>
      <c r="AF940" s="11">
        <f>DATEDIF(Table2[[#This Row],[Date]],Table2[[#This Row],[EOMONTH]], "d")</f>
        <v>56</v>
      </c>
      <c r="AH940">
        <v>6</v>
      </c>
      <c r="AI940">
        <v>12</v>
      </c>
      <c r="AJ940">
        <v>2024</v>
      </c>
    </row>
    <row r="941" spans="1:36" ht="33.75" customHeight="1" x14ac:dyDescent="0.3">
      <c r="A941" s="17" t="s">
        <v>1929</v>
      </c>
      <c r="B941" s="26">
        <v>45508</v>
      </c>
      <c r="C941" s="5" t="s">
        <v>1</v>
      </c>
      <c r="D941" s="6" t="s">
        <v>1930</v>
      </c>
      <c r="E941" s="7">
        <v>49</v>
      </c>
      <c r="F941" s="7" t="s">
        <v>43</v>
      </c>
      <c r="G941" s="7" t="s">
        <v>70</v>
      </c>
      <c r="H941" s="7" t="s">
        <v>31</v>
      </c>
      <c r="I941" s="7" t="str">
        <f>VLOOKUP(Table2[[#This Row],[Product]],Table4[#All],2,0)</f>
        <v>Winter Wear</v>
      </c>
      <c r="J941" s="7">
        <v>3</v>
      </c>
      <c r="K941" s="7">
        <v>806</v>
      </c>
      <c r="L941" s="7">
        <v>0.15</v>
      </c>
      <c r="M941" s="7" t="s">
        <v>57</v>
      </c>
      <c r="N941" s="8" t="s">
        <v>48</v>
      </c>
      <c r="O941" s="4" t="str">
        <f>HLOOKUP(Table2[[#This Row],[Product]],lookUp!$A$20:$K$21,2,0)</f>
        <v>Winter Wear</v>
      </c>
      <c r="P941" s="8" t="str">
        <f>_xlfn.XLOOKUP(Table2[[#This Row],[Product]],Table4[Product],Table4[Category])</f>
        <v>Winter Wear</v>
      </c>
      <c r="Q941" s="6" t="s">
        <v>1930</v>
      </c>
      <c r="R941" s="32" t="str">
        <f>LEFT(Table2[[#This Row],[Full Name2]], 3)</f>
        <v>Joh</v>
      </c>
      <c r="S941" s="7" t="str">
        <f>RIGHT(Table2[[#This Row],[Full Name2]],3)</f>
        <v>ers</v>
      </c>
      <c r="T941" s="7" t="str">
        <f>MID(Table2[[#This Row],[Full Name2]],3,3)</f>
        <v xml:space="preserve">hn </v>
      </c>
      <c r="U941" s="7" t="str">
        <f>CONCATENATE(Table2[[#This Row],[Full Name2]]," - ",Table2[[#This Row],[Department]])</f>
        <v>John Sanders - Kids</v>
      </c>
      <c r="V941" s="7" t="str">
        <f>_xlfn.TEXTJOIN(",",TRUE,Table2[[#This Row],[LEFT]],Table2[[#This Row],[MID]],Table2[[#This Row],[RIGHT]])</f>
        <v>Joh,hn ,ers</v>
      </c>
      <c r="W941" s="7" t="str">
        <f>UPPER(Table2[[#This Row],[MID]])</f>
        <v xml:space="preserve">HN </v>
      </c>
      <c r="X941" s="7" t="str">
        <f>LOWER(Table2[[#This Row],[Full Name2]])</f>
        <v>john sanders</v>
      </c>
      <c r="Y941" s="7" t="str">
        <f>PROPER(Table2[[#This Row],[LOWER]])</f>
        <v>John Sanders</v>
      </c>
      <c r="Z941" s="7" t="str">
        <f>TRIM(Table2[[#This Row],[City]])</f>
        <v>Luxor</v>
      </c>
      <c r="AA941" s="8">
        <f>LEN(Table2[[#This Row],[PROPER]])</f>
        <v>12</v>
      </c>
      <c r="AB941" s="5">
        <f t="shared" ca="1" si="42"/>
        <v>45776</v>
      </c>
      <c r="AC941" s="5">
        <f t="shared" si="43"/>
        <v>45508</v>
      </c>
      <c r="AD941" s="25">
        <f t="shared" ca="1" si="44"/>
        <v>45776.278505671296</v>
      </c>
      <c r="AE941" s="26">
        <f>EOMONTH(Table2[[#This Row],[Date]],1)</f>
        <v>45565</v>
      </c>
      <c r="AF941" s="11">
        <f>DATEDIF(Table2[[#This Row],[Date]],Table2[[#This Row],[EOMONTH]], "d")</f>
        <v>57</v>
      </c>
      <c r="AH941">
        <v>4</v>
      </c>
      <c r="AI941">
        <v>8</v>
      </c>
      <c r="AJ941">
        <v>2024</v>
      </c>
    </row>
    <row r="942" spans="1:36" ht="33.75" customHeight="1" x14ac:dyDescent="0.3">
      <c r="A942" s="17" t="s">
        <v>1931</v>
      </c>
      <c r="B942" s="26">
        <v>45360</v>
      </c>
      <c r="C942" s="5" t="s">
        <v>5</v>
      </c>
      <c r="D942" s="6" t="s">
        <v>1932</v>
      </c>
      <c r="E942" s="7">
        <v>55</v>
      </c>
      <c r="F942" s="7" t="s">
        <v>29</v>
      </c>
      <c r="G942" s="7" t="s">
        <v>60</v>
      </c>
      <c r="H942" s="7" t="s">
        <v>74</v>
      </c>
      <c r="I942" s="7" t="str">
        <f>VLOOKUP(Table2[[#This Row],[Product]],Table4[#All],2,0)</f>
        <v>Formal Wear</v>
      </c>
      <c r="J942" s="7">
        <v>3</v>
      </c>
      <c r="K942" s="7">
        <v>662</v>
      </c>
      <c r="L942" s="7">
        <v>0.15</v>
      </c>
      <c r="M942" s="7" t="s">
        <v>57</v>
      </c>
      <c r="N942" s="8" t="s">
        <v>40</v>
      </c>
      <c r="O942" s="4" t="str">
        <f>HLOOKUP(Table2[[#This Row],[Product]],lookUp!$A$20:$K$21,2,0)</f>
        <v>Formal Wear</v>
      </c>
      <c r="P942" s="8" t="str">
        <f>_xlfn.XLOOKUP(Table2[[#This Row],[Product]],Table4[Product],Table4[Category])</f>
        <v>Formal Wear</v>
      </c>
      <c r="Q942" s="6" t="s">
        <v>1932</v>
      </c>
      <c r="R942" s="32" t="str">
        <f>LEFT(Table2[[#This Row],[Full Name2]], 3)</f>
        <v>Ani</v>
      </c>
      <c r="S942" s="7" t="str">
        <f>RIGHT(Table2[[#This Row],[Full Name2]],3)</f>
        <v>ith</v>
      </c>
      <c r="T942" s="7" t="str">
        <f>MID(Table2[[#This Row],[Full Name2]],3,3)</f>
        <v>ita</v>
      </c>
      <c r="U942" s="7" t="str">
        <f>CONCATENATE(Table2[[#This Row],[Full Name2]]," - ",Table2[[#This Row],[Department]])</f>
        <v>Anita Smith - Women</v>
      </c>
      <c r="V942" s="7" t="str">
        <f>_xlfn.TEXTJOIN(",",TRUE,Table2[[#This Row],[LEFT]],Table2[[#This Row],[MID]],Table2[[#This Row],[RIGHT]])</f>
        <v>Ani,ita,ith</v>
      </c>
      <c r="W942" s="7" t="str">
        <f>UPPER(Table2[[#This Row],[MID]])</f>
        <v>ITA</v>
      </c>
      <c r="X942" s="7" t="str">
        <f>LOWER(Table2[[#This Row],[Full Name2]])</f>
        <v>anita smith</v>
      </c>
      <c r="Y942" s="7" t="str">
        <f>PROPER(Table2[[#This Row],[LOWER]])</f>
        <v>Anita Smith</v>
      </c>
      <c r="Z942" s="7" t="str">
        <f>TRIM(Table2[[#This Row],[City]])</f>
        <v>Port Said</v>
      </c>
      <c r="AA942" s="8">
        <f>LEN(Table2[[#This Row],[PROPER]])</f>
        <v>11</v>
      </c>
      <c r="AB942" s="5">
        <f t="shared" ca="1" si="42"/>
        <v>45776</v>
      </c>
      <c r="AC942" s="5">
        <f t="shared" si="43"/>
        <v>45360</v>
      </c>
      <c r="AD942" s="25">
        <f t="shared" ca="1" si="44"/>
        <v>45776.278505671296</v>
      </c>
      <c r="AE942" s="26">
        <f>EOMONTH(Table2[[#This Row],[Date]],1)</f>
        <v>45412</v>
      </c>
      <c r="AF942" s="11">
        <f>DATEDIF(Table2[[#This Row],[Date]],Table2[[#This Row],[EOMONTH]], "d")</f>
        <v>52</v>
      </c>
      <c r="AH942">
        <v>9</v>
      </c>
      <c r="AI942">
        <v>3</v>
      </c>
      <c r="AJ942">
        <v>2024</v>
      </c>
    </row>
    <row r="943" spans="1:36" ht="33.75" customHeight="1" x14ac:dyDescent="0.3">
      <c r="A943" s="17" t="s">
        <v>1933</v>
      </c>
      <c r="B943" s="26">
        <v>45641</v>
      </c>
      <c r="C943" s="5" t="s">
        <v>1</v>
      </c>
      <c r="D943" s="6" t="s">
        <v>1934</v>
      </c>
      <c r="E943" s="7">
        <v>27</v>
      </c>
      <c r="F943" s="7" t="s">
        <v>29</v>
      </c>
      <c r="G943" s="7" t="s">
        <v>30</v>
      </c>
      <c r="H943" s="7" t="s">
        <v>84</v>
      </c>
      <c r="I943" s="7" t="str">
        <f>VLOOKUP(Table2[[#This Row],[Product]],Table4[#All],2,0)</f>
        <v>Fashion Accessories</v>
      </c>
      <c r="J943" s="7">
        <v>1</v>
      </c>
      <c r="K943" s="7">
        <v>1125</v>
      </c>
      <c r="L943" s="7">
        <v>0.2</v>
      </c>
      <c r="M943" s="7" t="s">
        <v>33</v>
      </c>
      <c r="N943" s="8" t="s">
        <v>40</v>
      </c>
      <c r="O943" s="4" t="str">
        <f>HLOOKUP(Table2[[#This Row],[Product]],lookUp!$A$20:$K$21,2,0)</f>
        <v>Fashion Accessories</v>
      </c>
      <c r="P943" s="8" t="str">
        <f>_xlfn.XLOOKUP(Table2[[#This Row],[Product]],Table4[Product],Table4[Category])</f>
        <v>Fashion Accessories</v>
      </c>
      <c r="Q943" s="6" t="s">
        <v>1934</v>
      </c>
      <c r="R943" s="32" t="str">
        <f>LEFT(Table2[[#This Row],[Full Name2]], 3)</f>
        <v>Jam</v>
      </c>
      <c r="S943" s="7" t="str">
        <f>RIGHT(Table2[[#This Row],[Full Name2]],3)</f>
        <v>est</v>
      </c>
      <c r="T943" s="7" t="str">
        <f>MID(Table2[[#This Row],[Full Name2]],3,3)</f>
        <v>mie</v>
      </c>
      <c r="U943" s="7" t="str">
        <f>CONCATENATE(Table2[[#This Row],[Full Name2]]," - ",Table2[[#This Row],[Department]])</f>
        <v>Jamie West - Women</v>
      </c>
      <c r="V943" s="7" t="str">
        <f>_xlfn.TEXTJOIN(",",TRUE,Table2[[#This Row],[LEFT]],Table2[[#This Row],[MID]],Table2[[#This Row],[RIGHT]])</f>
        <v>Jam,mie,est</v>
      </c>
      <c r="W943" s="7" t="str">
        <f>UPPER(Table2[[#This Row],[MID]])</f>
        <v>MIE</v>
      </c>
      <c r="X943" s="7" t="str">
        <f>LOWER(Table2[[#This Row],[Full Name2]])</f>
        <v>jamie west</v>
      </c>
      <c r="Y943" s="7" t="str">
        <f>PROPER(Table2[[#This Row],[LOWER]])</f>
        <v>Jamie West</v>
      </c>
      <c r="Z943" s="7" t="str">
        <f>TRIM(Table2[[#This Row],[City]])</f>
        <v>Mansoura</v>
      </c>
      <c r="AA943" s="8">
        <f>LEN(Table2[[#This Row],[PROPER]])</f>
        <v>10</v>
      </c>
      <c r="AB943" s="5">
        <f t="shared" ca="1" si="42"/>
        <v>45776</v>
      </c>
      <c r="AC943" s="5">
        <f t="shared" si="43"/>
        <v>45641</v>
      </c>
      <c r="AD943" s="25">
        <f t="shared" ca="1" si="44"/>
        <v>45776.278505671296</v>
      </c>
      <c r="AE943" s="26">
        <f>EOMONTH(Table2[[#This Row],[Date]],1)</f>
        <v>45688</v>
      </c>
      <c r="AF943" s="11">
        <f>DATEDIF(Table2[[#This Row],[Date]],Table2[[#This Row],[EOMONTH]], "d")</f>
        <v>47</v>
      </c>
      <c r="AH943">
        <v>15</v>
      </c>
      <c r="AI943">
        <v>12</v>
      </c>
      <c r="AJ943">
        <v>2024</v>
      </c>
    </row>
    <row r="944" spans="1:36" ht="33.75" customHeight="1" x14ac:dyDescent="0.3">
      <c r="A944" s="17" t="s">
        <v>1935</v>
      </c>
      <c r="B944" s="26">
        <v>45660</v>
      </c>
      <c r="C944" s="5" t="s">
        <v>0</v>
      </c>
      <c r="D944" s="6" t="s">
        <v>1936</v>
      </c>
      <c r="E944" s="7">
        <v>58</v>
      </c>
      <c r="F944" s="7" t="s">
        <v>29</v>
      </c>
      <c r="G944" s="7" t="s">
        <v>44</v>
      </c>
      <c r="H944" s="7" t="s">
        <v>38</v>
      </c>
      <c r="I944" s="7" t="str">
        <f>VLOOKUP(Table2[[#This Row],[Product]],Table4[#All],2,0)</f>
        <v>Casual Wear</v>
      </c>
      <c r="J944" s="7">
        <v>5</v>
      </c>
      <c r="K944" s="7">
        <v>955</v>
      </c>
      <c r="L944" s="7">
        <v>0.2</v>
      </c>
      <c r="M944" s="7" t="s">
        <v>57</v>
      </c>
      <c r="N944" s="8" t="s">
        <v>34</v>
      </c>
      <c r="O944" s="4" t="str">
        <f>HLOOKUP(Table2[[#This Row],[Product]],lookUp!$A$20:$K$21,2,0)</f>
        <v>Casual Wear</v>
      </c>
      <c r="P944" s="8" t="str">
        <f>_xlfn.XLOOKUP(Table2[[#This Row],[Product]],Table4[Product],Table4[Category])</f>
        <v>Casual Wear</v>
      </c>
      <c r="Q944" s="6" t="s">
        <v>1936</v>
      </c>
      <c r="R944" s="32" t="str">
        <f>LEFT(Table2[[#This Row],[Full Name2]], 3)</f>
        <v>Mrs</v>
      </c>
      <c r="S944" s="7" t="str">
        <f>RIGHT(Table2[[#This Row],[Full Name2]],3)</f>
        <v>que</v>
      </c>
      <c r="T944" s="7" t="str">
        <f>MID(Table2[[#This Row],[Full Name2]],3,3)</f>
        <v xml:space="preserve">s. </v>
      </c>
      <c r="U944" s="7" t="str">
        <f>CONCATENATE(Table2[[#This Row],[Full Name2]]," - ",Table2[[#This Row],[Department]])</f>
        <v>Mrs. Monique - Men</v>
      </c>
      <c r="V944" s="7" t="str">
        <f>_xlfn.TEXTJOIN(",",TRUE,Table2[[#This Row],[LEFT]],Table2[[#This Row],[MID]],Table2[[#This Row],[RIGHT]])</f>
        <v>Mrs,s. ,que</v>
      </c>
      <c r="W944" s="7" t="str">
        <f>UPPER(Table2[[#This Row],[MID]])</f>
        <v xml:space="preserve">S. </v>
      </c>
      <c r="X944" s="7" t="str">
        <f>LOWER(Table2[[#This Row],[Full Name2]])</f>
        <v>mrs. monique</v>
      </c>
      <c r="Y944" s="7" t="str">
        <f>PROPER(Table2[[#This Row],[LOWER]])</f>
        <v>Mrs. Monique</v>
      </c>
      <c r="Z944" s="7" t="str">
        <f>TRIM(Table2[[#This Row],[City]])</f>
        <v>Alexandria</v>
      </c>
      <c r="AA944" s="8">
        <f>LEN(Table2[[#This Row],[PROPER]])</f>
        <v>12</v>
      </c>
      <c r="AB944" s="5">
        <f t="shared" ca="1" si="42"/>
        <v>45776</v>
      </c>
      <c r="AC944" s="5">
        <f t="shared" si="43"/>
        <v>45660</v>
      </c>
      <c r="AD944" s="25">
        <f t="shared" ca="1" si="44"/>
        <v>45776.278505671296</v>
      </c>
      <c r="AE944" s="26">
        <f>EOMONTH(Table2[[#This Row],[Date]],1)</f>
        <v>45716</v>
      </c>
      <c r="AF944" s="11">
        <f>DATEDIF(Table2[[#This Row],[Date]],Table2[[#This Row],[EOMONTH]], "d")</f>
        <v>56</v>
      </c>
      <c r="AH944">
        <v>3</v>
      </c>
      <c r="AI944">
        <v>1</v>
      </c>
      <c r="AJ944">
        <v>2025</v>
      </c>
    </row>
    <row r="945" spans="1:36" ht="33.75" customHeight="1" x14ac:dyDescent="0.3">
      <c r="A945" s="17" t="s">
        <v>1937</v>
      </c>
      <c r="B945" s="26">
        <v>45695</v>
      </c>
      <c r="C945" s="5" t="s">
        <v>0</v>
      </c>
      <c r="D945" s="6" t="s">
        <v>1938</v>
      </c>
      <c r="E945" s="7">
        <v>55</v>
      </c>
      <c r="F945" s="7" t="s">
        <v>43</v>
      </c>
      <c r="G945" s="7" t="s">
        <v>37</v>
      </c>
      <c r="H945" s="7" t="s">
        <v>31</v>
      </c>
      <c r="I945" s="7" t="str">
        <f>VLOOKUP(Table2[[#This Row],[Product]],Table4[#All],2,0)</f>
        <v>Winter Wear</v>
      </c>
      <c r="J945" s="7">
        <v>5</v>
      </c>
      <c r="K945" s="7">
        <v>689</v>
      </c>
      <c r="L945" s="7">
        <v>0</v>
      </c>
      <c r="M945" s="7" t="s">
        <v>57</v>
      </c>
      <c r="N945" s="8" t="s">
        <v>34</v>
      </c>
      <c r="O945" s="4" t="str">
        <f>HLOOKUP(Table2[[#This Row],[Product]],lookUp!$A$20:$K$21,2,0)</f>
        <v>Winter Wear</v>
      </c>
      <c r="P945" s="8" t="str">
        <f>_xlfn.XLOOKUP(Table2[[#This Row],[Product]],Table4[Product],Table4[Category])</f>
        <v>Winter Wear</v>
      </c>
      <c r="Q945" s="6" t="s">
        <v>1938</v>
      </c>
      <c r="R945" s="32" t="str">
        <f>LEFT(Table2[[#This Row],[Full Name2]], 3)</f>
        <v>Jas</v>
      </c>
      <c r="S945" s="7" t="str">
        <f>RIGHT(Table2[[#This Row],[Full Name2]],3)</f>
        <v>dox</v>
      </c>
      <c r="T945" s="7" t="str">
        <f>MID(Table2[[#This Row],[Full Name2]],3,3)</f>
        <v>son</v>
      </c>
      <c r="U945" s="7" t="str">
        <f>CONCATENATE(Table2[[#This Row],[Full Name2]]," - ",Table2[[#This Row],[Department]])</f>
        <v>Jason Maddox - Men</v>
      </c>
      <c r="V945" s="7" t="str">
        <f>_xlfn.TEXTJOIN(",",TRUE,Table2[[#This Row],[LEFT]],Table2[[#This Row],[MID]],Table2[[#This Row],[RIGHT]])</f>
        <v>Jas,son,dox</v>
      </c>
      <c r="W945" s="7" t="str">
        <f>UPPER(Table2[[#This Row],[MID]])</f>
        <v>SON</v>
      </c>
      <c r="X945" s="7" t="str">
        <f>LOWER(Table2[[#This Row],[Full Name2]])</f>
        <v>jason maddox</v>
      </c>
      <c r="Y945" s="7" t="str">
        <f>PROPER(Table2[[#This Row],[LOWER]])</f>
        <v>Jason Maddox</v>
      </c>
      <c r="Z945" s="7" t="str">
        <f>TRIM(Table2[[#This Row],[City]])</f>
        <v>Hurghada</v>
      </c>
      <c r="AA945" s="8">
        <f>LEN(Table2[[#This Row],[PROPER]])</f>
        <v>12</v>
      </c>
      <c r="AB945" s="5">
        <f t="shared" ca="1" si="42"/>
        <v>45776</v>
      </c>
      <c r="AC945" s="5">
        <f t="shared" si="43"/>
        <v>45695</v>
      </c>
      <c r="AD945" s="25">
        <f t="shared" ca="1" si="44"/>
        <v>45776.278505671296</v>
      </c>
      <c r="AE945" s="26">
        <f>EOMONTH(Table2[[#This Row],[Date]],1)</f>
        <v>45747</v>
      </c>
      <c r="AF945" s="11">
        <f>DATEDIF(Table2[[#This Row],[Date]],Table2[[#This Row],[EOMONTH]], "d")</f>
        <v>52</v>
      </c>
      <c r="AH945">
        <v>7</v>
      </c>
      <c r="AI945">
        <v>2</v>
      </c>
      <c r="AJ945">
        <v>2025</v>
      </c>
    </row>
    <row r="946" spans="1:36" ht="33.75" customHeight="1" x14ac:dyDescent="0.3">
      <c r="A946" s="17" t="s">
        <v>1939</v>
      </c>
      <c r="B946" s="26">
        <v>45531</v>
      </c>
      <c r="C946" s="5" t="s">
        <v>2</v>
      </c>
      <c r="D946" s="6" t="s">
        <v>1940</v>
      </c>
      <c r="E946" s="7">
        <v>18</v>
      </c>
      <c r="F946" s="7" t="s">
        <v>29</v>
      </c>
      <c r="G946" s="7" t="s">
        <v>60</v>
      </c>
      <c r="H946" s="7" t="s">
        <v>61</v>
      </c>
      <c r="I946" s="7" t="str">
        <f>VLOOKUP(Table2[[#This Row],[Product]],Table4[#All],2,0)</f>
        <v>Casual Wear</v>
      </c>
      <c r="J946" s="7">
        <v>1</v>
      </c>
      <c r="K946" s="7">
        <v>214</v>
      </c>
      <c r="L946" s="7">
        <v>0</v>
      </c>
      <c r="M946" s="7" t="s">
        <v>57</v>
      </c>
      <c r="N946" s="8" t="s">
        <v>40</v>
      </c>
      <c r="O946" s="4" t="str">
        <f>HLOOKUP(Table2[[#This Row],[Product]],lookUp!$A$20:$K$21,2,0)</f>
        <v>Casual Wear</v>
      </c>
      <c r="P946" s="8" t="str">
        <f>_xlfn.XLOOKUP(Table2[[#This Row],[Product]],Table4[Product],Table4[Category])</f>
        <v>Casual Wear</v>
      </c>
      <c r="Q946" s="6" t="s">
        <v>1940</v>
      </c>
      <c r="R946" s="32" t="str">
        <f>LEFT(Table2[[#This Row],[Full Name2]], 3)</f>
        <v>Che</v>
      </c>
      <c r="S946" s="7" t="str">
        <f>RIGHT(Table2[[#This Row],[Full Name2]],3)</f>
        <v>ams</v>
      </c>
      <c r="T946" s="7" t="str">
        <f>MID(Table2[[#This Row],[Full Name2]],3,3)</f>
        <v>ery</v>
      </c>
      <c r="U946" s="7" t="str">
        <f>CONCATENATE(Table2[[#This Row],[Full Name2]]," - ",Table2[[#This Row],[Department]])</f>
        <v>Cheryl Williams - Women</v>
      </c>
      <c r="V946" s="7" t="str">
        <f>_xlfn.TEXTJOIN(",",TRUE,Table2[[#This Row],[LEFT]],Table2[[#This Row],[MID]],Table2[[#This Row],[RIGHT]])</f>
        <v>Che,ery,ams</v>
      </c>
      <c r="W946" s="7" t="str">
        <f>UPPER(Table2[[#This Row],[MID]])</f>
        <v>ERY</v>
      </c>
      <c r="X946" s="7" t="str">
        <f>LOWER(Table2[[#This Row],[Full Name2]])</f>
        <v>cheryl williams</v>
      </c>
      <c r="Y946" s="7" t="str">
        <f>PROPER(Table2[[#This Row],[LOWER]])</f>
        <v>Cheryl Williams</v>
      </c>
      <c r="Z946" s="7" t="str">
        <f>TRIM(Table2[[#This Row],[City]])</f>
        <v>Port Said</v>
      </c>
      <c r="AA946" s="8">
        <f>LEN(Table2[[#This Row],[PROPER]])</f>
        <v>15</v>
      </c>
      <c r="AB946" s="5">
        <f t="shared" ca="1" si="42"/>
        <v>45776</v>
      </c>
      <c r="AC946" s="5">
        <f t="shared" si="43"/>
        <v>45531</v>
      </c>
      <c r="AD946" s="25">
        <f t="shared" ca="1" si="44"/>
        <v>45776.278505671296</v>
      </c>
      <c r="AE946" s="26">
        <f>EOMONTH(Table2[[#This Row],[Date]],1)</f>
        <v>45565</v>
      </c>
      <c r="AF946" s="11">
        <f>DATEDIF(Table2[[#This Row],[Date]],Table2[[#This Row],[EOMONTH]], "d")</f>
        <v>34</v>
      </c>
      <c r="AH946">
        <v>27</v>
      </c>
      <c r="AI946">
        <v>8</v>
      </c>
      <c r="AJ946">
        <v>2024</v>
      </c>
    </row>
    <row r="947" spans="1:36" ht="33.75" customHeight="1" x14ac:dyDescent="0.3">
      <c r="A947" s="17" t="s">
        <v>1941</v>
      </c>
      <c r="B947" s="26">
        <v>45610</v>
      </c>
      <c r="C947" s="5" t="s">
        <v>6</v>
      </c>
      <c r="D947" s="6" t="s">
        <v>1942</v>
      </c>
      <c r="E947" s="7">
        <v>25</v>
      </c>
      <c r="F947" s="7" t="s">
        <v>43</v>
      </c>
      <c r="G947" s="7" t="s">
        <v>60</v>
      </c>
      <c r="H947" s="7" t="s">
        <v>74</v>
      </c>
      <c r="I947" s="7" t="str">
        <f>VLOOKUP(Table2[[#This Row],[Product]],Table4[#All],2,0)</f>
        <v>Formal Wear</v>
      </c>
      <c r="J947" s="7">
        <v>1</v>
      </c>
      <c r="K947" s="7">
        <v>741</v>
      </c>
      <c r="L947" s="7">
        <v>0.1</v>
      </c>
      <c r="M947" s="7" t="s">
        <v>33</v>
      </c>
      <c r="N947" s="8" t="s">
        <v>40</v>
      </c>
      <c r="O947" s="4" t="str">
        <f>HLOOKUP(Table2[[#This Row],[Product]],lookUp!$A$20:$K$21,2,0)</f>
        <v>Formal Wear</v>
      </c>
      <c r="P947" s="8" t="str">
        <f>_xlfn.XLOOKUP(Table2[[#This Row],[Product]],Table4[Product],Table4[Category])</f>
        <v>Formal Wear</v>
      </c>
      <c r="Q947" s="6" t="s">
        <v>1942</v>
      </c>
      <c r="R947" s="32" t="str">
        <f>LEFT(Table2[[#This Row],[Full Name2]], 3)</f>
        <v>Mit</v>
      </c>
      <c r="S947" s="7" t="str">
        <f>RIGHT(Table2[[#This Row],[Full Name2]],3)</f>
        <v>ker</v>
      </c>
      <c r="T947" s="7" t="str">
        <f>MID(Table2[[#This Row],[Full Name2]],3,3)</f>
        <v>tch</v>
      </c>
      <c r="U947" s="7" t="str">
        <f>CONCATENATE(Table2[[#This Row],[Full Name2]]," - ",Table2[[#This Row],[Department]])</f>
        <v>Mitchell Walker - Women</v>
      </c>
      <c r="V947" s="7" t="str">
        <f>_xlfn.TEXTJOIN(",",TRUE,Table2[[#This Row],[LEFT]],Table2[[#This Row],[MID]],Table2[[#This Row],[RIGHT]])</f>
        <v>Mit,tch,ker</v>
      </c>
      <c r="W947" s="7" t="str">
        <f>UPPER(Table2[[#This Row],[MID]])</f>
        <v>TCH</v>
      </c>
      <c r="X947" s="7" t="str">
        <f>LOWER(Table2[[#This Row],[Full Name2]])</f>
        <v>mitchell walker</v>
      </c>
      <c r="Y947" s="7" t="str">
        <f>PROPER(Table2[[#This Row],[LOWER]])</f>
        <v>Mitchell Walker</v>
      </c>
      <c r="Z947" s="7" t="str">
        <f>TRIM(Table2[[#This Row],[City]])</f>
        <v>Port Said</v>
      </c>
      <c r="AA947" s="8">
        <f>LEN(Table2[[#This Row],[PROPER]])</f>
        <v>15</v>
      </c>
      <c r="AB947" s="5">
        <f t="shared" ca="1" si="42"/>
        <v>45776</v>
      </c>
      <c r="AC947" s="5">
        <f t="shared" si="43"/>
        <v>45610</v>
      </c>
      <c r="AD947" s="25">
        <f t="shared" ca="1" si="44"/>
        <v>45776.278505671296</v>
      </c>
      <c r="AE947" s="26">
        <f>EOMONTH(Table2[[#This Row],[Date]],1)</f>
        <v>45657</v>
      </c>
      <c r="AF947" s="11">
        <f>DATEDIF(Table2[[#This Row],[Date]],Table2[[#This Row],[EOMONTH]], "d")</f>
        <v>47</v>
      </c>
      <c r="AH947">
        <v>14</v>
      </c>
      <c r="AI947">
        <v>11</v>
      </c>
      <c r="AJ947">
        <v>2024</v>
      </c>
    </row>
    <row r="948" spans="1:36" ht="33.75" customHeight="1" x14ac:dyDescent="0.3">
      <c r="A948" s="17" t="s">
        <v>1943</v>
      </c>
      <c r="B948" s="26">
        <v>45553</v>
      </c>
      <c r="C948" s="5" t="s">
        <v>3</v>
      </c>
      <c r="D948" s="6" t="s">
        <v>1944</v>
      </c>
      <c r="E948" s="7">
        <v>31</v>
      </c>
      <c r="F948" s="7" t="s">
        <v>29</v>
      </c>
      <c r="G948" s="7" t="s">
        <v>73</v>
      </c>
      <c r="H948" s="7" t="s">
        <v>61</v>
      </c>
      <c r="I948" s="7" t="str">
        <f>VLOOKUP(Table2[[#This Row],[Product]],Table4[#All],2,0)</f>
        <v>Casual Wear</v>
      </c>
      <c r="J948" s="7">
        <v>5</v>
      </c>
      <c r="K948" s="7">
        <v>757</v>
      </c>
      <c r="L948" s="7">
        <v>0.05</v>
      </c>
      <c r="M948" s="7" t="s">
        <v>57</v>
      </c>
      <c r="N948" s="8" t="s">
        <v>48</v>
      </c>
      <c r="O948" s="4" t="str">
        <f>HLOOKUP(Table2[[#This Row],[Product]],lookUp!$A$20:$K$21,2,0)</f>
        <v>Casual Wear</v>
      </c>
      <c r="P948" s="8" t="str">
        <f>_xlfn.XLOOKUP(Table2[[#This Row],[Product]],Table4[Product],Table4[Category])</f>
        <v>Casual Wear</v>
      </c>
      <c r="Q948" s="6" t="s">
        <v>1944</v>
      </c>
      <c r="R948" s="32" t="str">
        <f>LEFT(Table2[[#This Row],[Full Name2]], 3)</f>
        <v>Jan</v>
      </c>
      <c r="S948" s="7" t="str">
        <f>RIGHT(Table2[[#This Row],[Full Name2]],3)</f>
        <v>son</v>
      </c>
      <c r="T948" s="7" t="str">
        <f>MID(Table2[[#This Row],[Full Name2]],3,3)</f>
        <v>nic</v>
      </c>
      <c r="U948" s="7" t="str">
        <f>CONCATENATE(Table2[[#This Row],[Full Name2]]," - ",Table2[[#This Row],[Department]])</f>
        <v>Janice Robinson - Kids</v>
      </c>
      <c r="V948" s="7" t="str">
        <f>_xlfn.TEXTJOIN(",",TRUE,Table2[[#This Row],[LEFT]],Table2[[#This Row],[MID]],Table2[[#This Row],[RIGHT]])</f>
        <v>Jan,nic,son</v>
      </c>
      <c r="W948" s="7" t="str">
        <f>UPPER(Table2[[#This Row],[MID]])</f>
        <v>NIC</v>
      </c>
      <c r="X948" s="7" t="str">
        <f>LOWER(Table2[[#This Row],[Full Name2]])</f>
        <v>janice robinson</v>
      </c>
      <c r="Y948" s="7" t="str">
        <f>PROPER(Table2[[#This Row],[LOWER]])</f>
        <v>Janice Robinson</v>
      </c>
      <c r="Z948" s="7" t="str">
        <f>TRIM(Table2[[#This Row],[City]])</f>
        <v>Tanta</v>
      </c>
      <c r="AA948" s="8">
        <f>LEN(Table2[[#This Row],[PROPER]])</f>
        <v>15</v>
      </c>
      <c r="AB948" s="5">
        <f t="shared" ca="1" si="42"/>
        <v>45776</v>
      </c>
      <c r="AC948" s="5">
        <f t="shared" si="43"/>
        <v>45553</v>
      </c>
      <c r="AD948" s="25">
        <f t="shared" ca="1" si="44"/>
        <v>45776.278505671296</v>
      </c>
      <c r="AE948" s="26">
        <f>EOMONTH(Table2[[#This Row],[Date]],1)</f>
        <v>45596</v>
      </c>
      <c r="AF948" s="11">
        <f>DATEDIF(Table2[[#This Row],[Date]],Table2[[#This Row],[EOMONTH]], "d")</f>
        <v>43</v>
      </c>
      <c r="AH948">
        <v>18</v>
      </c>
      <c r="AI948">
        <v>9</v>
      </c>
      <c r="AJ948">
        <v>2024</v>
      </c>
    </row>
    <row r="949" spans="1:36" ht="33.75" customHeight="1" x14ac:dyDescent="0.3">
      <c r="A949" s="17" t="s">
        <v>1945</v>
      </c>
      <c r="B949" s="26">
        <v>45439</v>
      </c>
      <c r="C949" s="5" t="s">
        <v>4</v>
      </c>
      <c r="D949" s="6" t="s">
        <v>1946</v>
      </c>
      <c r="E949" s="7">
        <v>58</v>
      </c>
      <c r="F949" s="7" t="s">
        <v>43</v>
      </c>
      <c r="G949" s="7" t="s">
        <v>44</v>
      </c>
      <c r="H949" s="7" t="s">
        <v>84</v>
      </c>
      <c r="I949" s="7" t="str">
        <f>VLOOKUP(Table2[[#This Row],[Product]],Table4[#All],2,0)</f>
        <v>Fashion Accessories</v>
      </c>
      <c r="J949" s="7">
        <v>4</v>
      </c>
      <c r="K949" s="7">
        <v>757</v>
      </c>
      <c r="L949" s="7">
        <v>0.15</v>
      </c>
      <c r="M949" s="7" t="s">
        <v>47</v>
      </c>
      <c r="N949" s="8" t="s">
        <v>48</v>
      </c>
      <c r="O949" s="4" t="str">
        <f>HLOOKUP(Table2[[#This Row],[Product]],lookUp!$A$20:$K$21,2,0)</f>
        <v>Fashion Accessories</v>
      </c>
      <c r="P949" s="8" t="str">
        <f>_xlfn.XLOOKUP(Table2[[#This Row],[Product]],Table4[Product],Table4[Category])</f>
        <v>Fashion Accessories</v>
      </c>
      <c r="Q949" s="6" t="s">
        <v>1946</v>
      </c>
      <c r="R949" s="32" t="str">
        <f>LEFT(Table2[[#This Row],[Full Name2]], 3)</f>
        <v>Kat</v>
      </c>
      <c r="S949" s="7" t="str">
        <f>RIGHT(Table2[[#This Row],[Full Name2]],3)</f>
        <v>nez</v>
      </c>
      <c r="T949" s="7" t="str">
        <f>MID(Table2[[#This Row],[Full Name2]],3,3)</f>
        <v>tel</v>
      </c>
      <c r="U949" s="7" t="str">
        <f>CONCATENATE(Table2[[#This Row],[Full Name2]]," - ",Table2[[#This Row],[Department]])</f>
        <v>Katelyn Martinez - Kids</v>
      </c>
      <c r="V949" s="7" t="str">
        <f>_xlfn.TEXTJOIN(",",TRUE,Table2[[#This Row],[LEFT]],Table2[[#This Row],[MID]],Table2[[#This Row],[RIGHT]])</f>
        <v>Kat,tel,nez</v>
      </c>
      <c r="W949" s="7" t="str">
        <f>UPPER(Table2[[#This Row],[MID]])</f>
        <v>TEL</v>
      </c>
      <c r="X949" s="7" t="str">
        <f>LOWER(Table2[[#This Row],[Full Name2]])</f>
        <v>katelyn martinez</v>
      </c>
      <c r="Y949" s="7" t="str">
        <f>PROPER(Table2[[#This Row],[LOWER]])</f>
        <v>Katelyn Martinez</v>
      </c>
      <c r="Z949" s="7" t="str">
        <f>TRIM(Table2[[#This Row],[City]])</f>
        <v>Alexandria</v>
      </c>
      <c r="AA949" s="8">
        <f>LEN(Table2[[#This Row],[PROPER]])</f>
        <v>16</v>
      </c>
      <c r="AB949" s="5">
        <f t="shared" ca="1" si="42"/>
        <v>45776</v>
      </c>
      <c r="AC949" s="5">
        <f t="shared" si="43"/>
        <v>45439</v>
      </c>
      <c r="AD949" s="25">
        <f t="shared" ca="1" si="44"/>
        <v>45776.278505671296</v>
      </c>
      <c r="AE949" s="26">
        <f>EOMONTH(Table2[[#This Row],[Date]],1)</f>
        <v>45473</v>
      </c>
      <c r="AF949" s="11">
        <f>DATEDIF(Table2[[#This Row],[Date]],Table2[[#This Row],[EOMONTH]], "d")</f>
        <v>34</v>
      </c>
      <c r="AH949">
        <v>27</v>
      </c>
      <c r="AI949">
        <v>5</v>
      </c>
      <c r="AJ949">
        <v>2024</v>
      </c>
    </row>
    <row r="950" spans="1:36" ht="33.75" customHeight="1" x14ac:dyDescent="0.3">
      <c r="A950" s="17" t="s">
        <v>1947</v>
      </c>
      <c r="B950" s="26">
        <v>45661</v>
      </c>
      <c r="C950" s="5" t="s">
        <v>5</v>
      </c>
      <c r="D950" s="6" t="s">
        <v>1948</v>
      </c>
      <c r="E950" s="7">
        <v>58</v>
      </c>
      <c r="F950" s="7" t="s">
        <v>43</v>
      </c>
      <c r="G950" s="7" t="s">
        <v>60</v>
      </c>
      <c r="H950" s="7" t="s">
        <v>100</v>
      </c>
      <c r="I950" s="7" t="str">
        <f>VLOOKUP(Table2[[#This Row],[Product]],Table4[#All],2,0)</f>
        <v>Formal Wear</v>
      </c>
      <c r="J950" s="7">
        <v>1</v>
      </c>
      <c r="K950" s="7">
        <v>739</v>
      </c>
      <c r="L950" s="7">
        <v>0</v>
      </c>
      <c r="M950" s="7" t="s">
        <v>57</v>
      </c>
      <c r="N950" s="8" t="s">
        <v>34</v>
      </c>
      <c r="O950" s="4" t="str">
        <f>HLOOKUP(Table2[[#This Row],[Product]],lookUp!$A$20:$K$21,2,0)</f>
        <v>Formal Wear</v>
      </c>
      <c r="P950" s="8" t="str">
        <f>_xlfn.XLOOKUP(Table2[[#This Row],[Product]],Table4[Product],Table4[Category])</f>
        <v>Formal Wear</v>
      </c>
      <c r="Q950" s="6" t="s">
        <v>1948</v>
      </c>
      <c r="R950" s="32" t="str">
        <f>LEFT(Table2[[#This Row],[Full Name2]], 3)</f>
        <v>Cal</v>
      </c>
      <c r="S950" s="7" t="str">
        <f>RIGHT(Table2[[#This Row],[Full Name2]],3)</f>
        <v>ald</v>
      </c>
      <c r="T950" s="7" t="str">
        <f>MID(Table2[[#This Row],[Full Name2]],3,3)</f>
        <v>leb</v>
      </c>
      <c r="U950" s="7" t="str">
        <f>CONCATENATE(Table2[[#This Row],[Full Name2]]," - ",Table2[[#This Row],[Department]])</f>
        <v>Caleb Mcdonald - Men</v>
      </c>
      <c r="V950" s="7" t="str">
        <f>_xlfn.TEXTJOIN(",",TRUE,Table2[[#This Row],[LEFT]],Table2[[#This Row],[MID]],Table2[[#This Row],[RIGHT]])</f>
        <v>Cal,leb,ald</v>
      </c>
      <c r="W950" s="7" t="str">
        <f>UPPER(Table2[[#This Row],[MID]])</f>
        <v>LEB</v>
      </c>
      <c r="X950" s="7" t="str">
        <f>LOWER(Table2[[#This Row],[Full Name2]])</f>
        <v>caleb mcdonald</v>
      </c>
      <c r="Y950" s="7" t="str">
        <f>PROPER(Table2[[#This Row],[LOWER]])</f>
        <v>Caleb Mcdonald</v>
      </c>
      <c r="Z950" s="7" t="str">
        <f>TRIM(Table2[[#This Row],[City]])</f>
        <v>Port Said</v>
      </c>
      <c r="AA950" s="8">
        <f>LEN(Table2[[#This Row],[PROPER]])</f>
        <v>14</v>
      </c>
      <c r="AB950" s="5">
        <f t="shared" ca="1" si="42"/>
        <v>45776</v>
      </c>
      <c r="AC950" s="5">
        <f t="shared" si="43"/>
        <v>45661</v>
      </c>
      <c r="AD950" s="25">
        <f t="shared" ca="1" si="44"/>
        <v>45776.278505671296</v>
      </c>
      <c r="AE950" s="26">
        <f>EOMONTH(Table2[[#This Row],[Date]],1)</f>
        <v>45716</v>
      </c>
      <c r="AF950" s="11">
        <f>DATEDIF(Table2[[#This Row],[Date]],Table2[[#This Row],[EOMONTH]], "d")</f>
        <v>55</v>
      </c>
      <c r="AH950">
        <v>4</v>
      </c>
      <c r="AI950">
        <v>1</v>
      </c>
      <c r="AJ950">
        <v>2025</v>
      </c>
    </row>
    <row r="951" spans="1:36" ht="33.75" customHeight="1" x14ac:dyDescent="0.3">
      <c r="A951" s="17" t="s">
        <v>1949</v>
      </c>
      <c r="B951" s="26">
        <v>45611</v>
      </c>
      <c r="C951" s="5" t="s">
        <v>0</v>
      </c>
      <c r="D951" s="6" t="s">
        <v>1950</v>
      </c>
      <c r="E951" s="7">
        <v>35</v>
      </c>
      <c r="F951" s="7" t="s">
        <v>29</v>
      </c>
      <c r="G951" s="7" t="s">
        <v>60</v>
      </c>
      <c r="H951" s="7" t="s">
        <v>38</v>
      </c>
      <c r="I951" s="7" t="str">
        <f>VLOOKUP(Table2[[#This Row],[Product]],Table4[#All],2,0)</f>
        <v>Casual Wear</v>
      </c>
      <c r="J951" s="7">
        <v>3</v>
      </c>
      <c r="K951" s="7">
        <v>919</v>
      </c>
      <c r="L951" s="7">
        <v>0.1</v>
      </c>
      <c r="M951" s="7" t="s">
        <v>33</v>
      </c>
      <c r="N951" s="8" t="s">
        <v>48</v>
      </c>
      <c r="O951" s="4" t="str">
        <f>HLOOKUP(Table2[[#This Row],[Product]],lookUp!$A$20:$K$21,2,0)</f>
        <v>Casual Wear</v>
      </c>
      <c r="P951" s="8" t="str">
        <f>_xlfn.XLOOKUP(Table2[[#This Row],[Product]],Table4[Product],Table4[Category])</f>
        <v>Casual Wear</v>
      </c>
      <c r="Q951" s="6" t="s">
        <v>1950</v>
      </c>
      <c r="R951" s="32" t="str">
        <f>LEFT(Table2[[#This Row],[Full Name2]], 3)</f>
        <v>Tam</v>
      </c>
      <c r="S951" s="7" t="str">
        <f>RIGHT(Table2[[#This Row],[Full Name2]],3)</f>
        <v>ris</v>
      </c>
      <c r="T951" s="7" t="str">
        <f>MID(Table2[[#This Row],[Full Name2]],3,3)</f>
        <v>mmi</v>
      </c>
      <c r="U951" s="7" t="str">
        <f>CONCATENATE(Table2[[#This Row],[Full Name2]]," - ",Table2[[#This Row],[Department]])</f>
        <v>Tammie Harris - Kids</v>
      </c>
      <c r="V951" s="7" t="str">
        <f>_xlfn.TEXTJOIN(",",TRUE,Table2[[#This Row],[LEFT]],Table2[[#This Row],[MID]],Table2[[#This Row],[RIGHT]])</f>
        <v>Tam,mmi,ris</v>
      </c>
      <c r="W951" s="7" t="str">
        <f>UPPER(Table2[[#This Row],[MID]])</f>
        <v>MMI</v>
      </c>
      <c r="X951" s="7" t="str">
        <f>LOWER(Table2[[#This Row],[Full Name2]])</f>
        <v>tammie harris</v>
      </c>
      <c r="Y951" s="7" t="str">
        <f>PROPER(Table2[[#This Row],[LOWER]])</f>
        <v>Tammie Harris</v>
      </c>
      <c r="Z951" s="7" t="str">
        <f>TRIM(Table2[[#This Row],[City]])</f>
        <v>Port Said</v>
      </c>
      <c r="AA951" s="8">
        <f>LEN(Table2[[#This Row],[PROPER]])</f>
        <v>13</v>
      </c>
      <c r="AB951" s="5">
        <f t="shared" ca="1" si="42"/>
        <v>45776</v>
      </c>
      <c r="AC951" s="5">
        <f t="shared" si="43"/>
        <v>45611</v>
      </c>
      <c r="AD951" s="25">
        <f t="shared" ca="1" si="44"/>
        <v>45776.278505671296</v>
      </c>
      <c r="AE951" s="26">
        <f>EOMONTH(Table2[[#This Row],[Date]],1)</f>
        <v>45657</v>
      </c>
      <c r="AF951" s="11">
        <f>DATEDIF(Table2[[#This Row],[Date]],Table2[[#This Row],[EOMONTH]], "d")</f>
        <v>46</v>
      </c>
      <c r="AH951">
        <v>15</v>
      </c>
      <c r="AI951">
        <v>11</v>
      </c>
      <c r="AJ951">
        <v>2024</v>
      </c>
    </row>
    <row r="952" spans="1:36" ht="33.75" customHeight="1" x14ac:dyDescent="0.3">
      <c r="A952" s="17" t="s">
        <v>1951</v>
      </c>
      <c r="B952" s="26">
        <v>45667</v>
      </c>
      <c r="C952" s="5" t="s">
        <v>0</v>
      </c>
      <c r="D952" s="6" t="s">
        <v>1952</v>
      </c>
      <c r="E952" s="7">
        <v>36</v>
      </c>
      <c r="F952" s="7" t="s">
        <v>29</v>
      </c>
      <c r="G952" s="7" t="s">
        <v>106</v>
      </c>
      <c r="H952" s="7" t="s">
        <v>74</v>
      </c>
      <c r="I952" s="7" t="str">
        <f>VLOOKUP(Table2[[#This Row],[Product]],Table4[#All],2,0)</f>
        <v>Formal Wear</v>
      </c>
      <c r="J952" s="7">
        <v>4</v>
      </c>
      <c r="K952" s="7">
        <v>196</v>
      </c>
      <c r="L952" s="7">
        <v>0.2</v>
      </c>
      <c r="M952" s="7" t="s">
        <v>47</v>
      </c>
      <c r="N952" s="8" t="s">
        <v>48</v>
      </c>
      <c r="O952" s="4" t="str">
        <f>HLOOKUP(Table2[[#This Row],[Product]],lookUp!$A$20:$K$21,2,0)</f>
        <v>Formal Wear</v>
      </c>
      <c r="P952" s="8" t="str">
        <f>_xlfn.XLOOKUP(Table2[[#This Row],[Product]],Table4[Product],Table4[Category])</f>
        <v>Formal Wear</v>
      </c>
      <c r="Q952" s="6" t="s">
        <v>1952</v>
      </c>
      <c r="R952" s="32" t="str">
        <f>LEFT(Table2[[#This Row],[Full Name2]], 3)</f>
        <v>She</v>
      </c>
      <c r="S952" s="7" t="str">
        <f>RIGHT(Table2[[#This Row],[Full Name2]],3)</f>
        <v>ler</v>
      </c>
      <c r="T952" s="7" t="str">
        <f>MID(Table2[[#This Row],[Full Name2]],3,3)</f>
        <v>err</v>
      </c>
      <c r="U952" s="7" t="str">
        <f>CONCATENATE(Table2[[#This Row],[Full Name2]]," - ",Table2[[#This Row],[Department]])</f>
        <v>Sherry Fuller - Kids</v>
      </c>
      <c r="V952" s="7" t="str">
        <f>_xlfn.TEXTJOIN(",",TRUE,Table2[[#This Row],[LEFT]],Table2[[#This Row],[MID]],Table2[[#This Row],[RIGHT]])</f>
        <v>She,err,ler</v>
      </c>
      <c r="W952" s="7" t="str">
        <f>UPPER(Table2[[#This Row],[MID]])</f>
        <v>ERR</v>
      </c>
      <c r="X952" s="7" t="str">
        <f>LOWER(Table2[[#This Row],[Full Name2]])</f>
        <v>sherry fuller</v>
      </c>
      <c r="Y952" s="7" t="str">
        <f>PROPER(Table2[[#This Row],[LOWER]])</f>
        <v>Sherry Fuller</v>
      </c>
      <c r="Z952" s="7" t="str">
        <f>TRIM(Table2[[#This Row],[City]])</f>
        <v>Giza</v>
      </c>
      <c r="AA952" s="8">
        <f>LEN(Table2[[#This Row],[PROPER]])</f>
        <v>13</v>
      </c>
      <c r="AB952" s="5">
        <f t="shared" ca="1" si="42"/>
        <v>45776</v>
      </c>
      <c r="AC952" s="5">
        <f t="shared" si="43"/>
        <v>45667</v>
      </c>
      <c r="AD952" s="25">
        <f t="shared" ca="1" si="44"/>
        <v>45776.278505671296</v>
      </c>
      <c r="AE952" s="26">
        <f>EOMONTH(Table2[[#This Row],[Date]],1)</f>
        <v>45716</v>
      </c>
      <c r="AF952" s="11">
        <f>DATEDIF(Table2[[#This Row],[Date]],Table2[[#This Row],[EOMONTH]], "d")</f>
        <v>49</v>
      </c>
      <c r="AH952">
        <v>10</v>
      </c>
      <c r="AI952">
        <v>1</v>
      </c>
      <c r="AJ952">
        <v>2025</v>
      </c>
    </row>
    <row r="953" spans="1:36" ht="33.75" customHeight="1" x14ac:dyDescent="0.3">
      <c r="A953" s="17" t="s">
        <v>1953</v>
      </c>
      <c r="B953" s="26">
        <v>45473</v>
      </c>
      <c r="C953" s="5" t="s">
        <v>1</v>
      </c>
      <c r="D953" s="6" t="s">
        <v>1954</v>
      </c>
      <c r="E953" s="7">
        <v>49</v>
      </c>
      <c r="F953" s="7" t="s">
        <v>43</v>
      </c>
      <c r="G953" s="7" t="s">
        <v>64</v>
      </c>
      <c r="H953" s="7" t="s">
        <v>38</v>
      </c>
      <c r="I953" s="7" t="str">
        <f>VLOOKUP(Table2[[#This Row],[Product]],Table4[#All],2,0)</f>
        <v>Casual Wear</v>
      </c>
      <c r="J953" s="7">
        <v>5</v>
      </c>
      <c r="K953" s="7">
        <v>373</v>
      </c>
      <c r="L953" s="7">
        <v>0</v>
      </c>
      <c r="M953" s="7" t="s">
        <v>57</v>
      </c>
      <c r="N953" s="8" t="s">
        <v>34</v>
      </c>
      <c r="O953" s="4" t="str">
        <f>HLOOKUP(Table2[[#This Row],[Product]],lookUp!$A$20:$K$21,2,0)</f>
        <v>Casual Wear</v>
      </c>
      <c r="P953" s="8" t="str">
        <f>_xlfn.XLOOKUP(Table2[[#This Row],[Product]],Table4[Product],Table4[Category])</f>
        <v>Casual Wear</v>
      </c>
      <c r="Q953" s="6" t="s">
        <v>1954</v>
      </c>
      <c r="R953" s="32" t="str">
        <f>LEFT(Table2[[#This Row],[Full Name2]], 3)</f>
        <v>Jor</v>
      </c>
      <c r="S953" s="7" t="str">
        <f>RIGHT(Table2[[#This Row],[Full Name2]],3)</f>
        <v>rry</v>
      </c>
      <c r="T953" s="7" t="str">
        <f>MID(Table2[[#This Row],[Full Name2]],3,3)</f>
        <v>rda</v>
      </c>
      <c r="U953" s="7" t="str">
        <f>CONCATENATE(Table2[[#This Row],[Full Name2]]," - ",Table2[[#This Row],[Department]])</f>
        <v>Jordan Perry - Men</v>
      </c>
      <c r="V953" s="7" t="str">
        <f>_xlfn.TEXTJOIN(",",TRUE,Table2[[#This Row],[LEFT]],Table2[[#This Row],[MID]],Table2[[#This Row],[RIGHT]])</f>
        <v>Jor,rda,rry</v>
      </c>
      <c r="W953" s="7" t="str">
        <f>UPPER(Table2[[#This Row],[MID]])</f>
        <v>RDA</v>
      </c>
      <c r="X953" s="7" t="str">
        <f>LOWER(Table2[[#This Row],[Full Name2]])</f>
        <v>jordan perry</v>
      </c>
      <c r="Y953" s="7" t="str">
        <f>PROPER(Table2[[#This Row],[LOWER]])</f>
        <v>Jordan Perry</v>
      </c>
      <c r="Z953" s="7" t="str">
        <f>TRIM(Table2[[#This Row],[City]])</f>
        <v>Cairo</v>
      </c>
      <c r="AA953" s="8">
        <f>LEN(Table2[[#This Row],[PROPER]])</f>
        <v>12</v>
      </c>
      <c r="AB953" s="5">
        <f t="shared" ca="1" si="42"/>
        <v>45776</v>
      </c>
      <c r="AC953" s="5">
        <f t="shared" si="43"/>
        <v>45473</v>
      </c>
      <c r="AD953" s="25">
        <f t="shared" ca="1" si="44"/>
        <v>45776.278505671296</v>
      </c>
      <c r="AE953" s="26">
        <f>EOMONTH(Table2[[#This Row],[Date]],1)</f>
        <v>45504</v>
      </c>
      <c r="AF953" s="11">
        <f>DATEDIF(Table2[[#This Row],[Date]],Table2[[#This Row],[EOMONTH]], "d")</f>
        <v>31</v>
      </c>
      <c r="AH953">
        <v>30</v>
      </c>
      <c r="AI953">
        <v>6</v>
      </c>
      <c r="AJ953">
        <v>2024</v>
      </c>
    </row>
    <row r="954" spans="1:36" ht="33.75" customHeight="1" x14ac:dyDescent="0.3">
      <c r="A954" s="17" t="s">
        <v>1955</v>
      </c>
      <c r="B954" s="26">
        <v>45423</v>
      </c>
      <c r="C954" s="5" t="s">
        <v>5</v>
      </c>
      <c r="D954" s="6" t="s">
        <v>1956</v>
      </c>
      <c r="E954" s="7">
        <v>58</v>
      </c>
      <c r="F954" s="7" t="s">
        <v>43</v>
      </c>
      <c r="G954" s="7" t="s">
        <v>64</v>
      </c>
      <c r="H954" s="7" t="s">
        <v>61</v>
      </c>
      <c r="I954" s="7" t="str">
        <f>VLOOKUP(Table2[[#This Row],[Product]],Table4[#All],2,0)</f>
        <v>Casual Wear</v>
      </c>
      <c r="J954" s="7">
        <v>3</v>
      </c>
      <c r="K954" s="7">
        <v>465</v>
      </c>
      <c r="L954" s="7">
        <v>0</v>
      </c>
      <c r="M954" s="7" t="s">
        <v>47</v>
      </c>
      <c r="N954" s="8" t="s">
        <v>40</v>
      </c>
      <c r="O954" s="4" t="str">
        <f>HLOOKUP(Table2[[#This Row],[Product]],lookUp!$A$20:$K$21,2,0)</f>
        <v>Casual Wear</v>
      </c>
      <c r="P954" s="8" t="str">
        <f>_xlfn.XLOOKUP(Table2[[#This Row],[Product]],Table4[Product],Table4[Category])</f>
        <v>Casual Wear</v>
      </c>
      <c r="Q954" s="6" t="s">
        <v>1956</v>
      </c>
      <c r="R954" s="32" t="str">
        <f>LEFT(Table2[[#This Row],[Full Name2]], 3)</f>
        <v>Rob</v>
      </c>
      <c r="S954" s="7" t="str">
        <f>RIGHT(Table2[[#This Row],[Full Name2]],3)</f>
        <v>son</v>
      </c>
      <c r="T954" s="7" t="str">
        <f>MID(Table2[[#This Row],[Full Name2]],3,3)</f>
        <v>ber</v>
      </c>
      <c r="U954" s="7" t="str">
        <f>CONCATENATE(Table2[[#This Row],[Full Name2]]," - ",Table2[[#This Row],[Department]])</f>
        <v>Robert Jackson - Women</v>
      </c>
      <c r="V954" s="7" t="str">
        <f>_xlfn.TEXTJOIN(",",TRUE,Table2[[#This Row],[LEFT]],Table2[[#This Row],[MID]],Table2[[#This Row],[RIGHT]])</f>
        <v>Rob,ber,son</v>
      </c>
      <c r="W954" s="7" t="str">
        <f>UPPER(Table2[[#This Row],[MID]])</f>
        <v>BER</v>
      </c>
      <c r="X954" s="7" t="str">
        <f>LOWER(Table2[[#This Row],[Full Name2]])</f>
        <v>robert jackson</v>
      </c>
      <c r="Y954" s="7" t="str">
        <f>PROPER(Table2[[#This Row],[LOWER]])</f>
        <v>Robert Jackson</v>
      </c>
      <c r="Z954" s="7" t="str">
        <f>TRIM(Table2[[#This Row],[City]])</f>
        <v>Cairo</v>
      </c>
      <c r="AA954" s="8">
        <f>LEN(Table2[[#This Row],[PROPER]])</f>
        <v>14</v>
      </c>
      <c r="AB954" s="5">
        <f t="shared" ca="1" si="42"/>
        <v>45776</v>
      </c>
      <c r="AC954" s="5">
        <f t="shared" si="43"/>
        <v>45423</v>
      </c>
      <c r="AD954" s="25">
        <f t="shared" ca="1" si="44"/>
        <v>45776.278505671296</v>
      </c>
      <c r="AE954" s="26">
        <f>EOMONTH(Table2[[#This Row],[Date]],1)</f>
        <v>45473</v>
      </c>
      <c r="AF954" s="11">
        <f>DATEDIF(Table2[[#This Row],[Date]],Table2[[#This Row],[EOMONTH]], "d")</f>
        <v>50</v>
      </c>
      <c r="AH954">
        <v>11</v>
      </c>
      <c r="AI954">
        <v>5</v>
      </c>
      <c r="AJ954">
        <v>2024</v>
      </c>
    </row>
    <row r="955" spans="1:36" ht="33.75" customHeight="1" x14ac:dyDescent="0.3">
      <c r="A955" s="17" t="s">
        <v>1957</v>
      </c>
      <c r="B955" s="26">
        <v>45705</v>
      </c>
      <c r="C955" s="5" t="s">
        <v>4</v>
      </c>
      <c r="D955" s="6" t="s">
        <v>1958</v>
      </c>
      <c r="E955" s="7">
        <v>35</v>
      </c>
      <c r="F955" s="7" t="s">
        <v>43</v>
      </c>
      <c r="G955" s="7" t="s">
        <v>70</v>
      </c>
      <c r="H955" s="7" t="s">
        <v>84</v>
      </c>
      <c r="I955" s="7" t="str">
        <f>VLOOKUP(Table2[[#This Row],[Product]],Table4[#All],2,0)</f>
        <v>Fashion Accessories</v>
      </c>
      <c r="J955" s="7">
        <v>4</v>
      </c>
      <c r="K955" s="7">
        <v>679</v>
      </c>
      <c r="L955" s="7">
        <v>0.05</v>
      </c>
      <c r="M955" s="7" t="s">
        <v>57</v>
      </c>
      <c r="N955" s="8" t="s">
        <v>34</v>
      </c>
      <c r="O955" s="4" t="str">
        <f>HLOOKUP(Table2[[#This Row],[Product]],lookUp!$A$20:$K$21,2,0)</f>
        <v>Fashion Accessories</v>
      </c>
      <c r="P955" s="8" t="str">
        <f>_xlfn.XLOOKUP(Table2[[#This Row],[Product]],Table4[Product],Table4[Category])</f>
        <v>Fashion Accessories</v>
      </c>
      <c r="Q955" s="6" t="s">
        <v>1958</v>
      </c>
      <c r="R955" s="32" t="str">
        <f>LEFT(Table2[[#This Row],[Full Name2]], 3)</f>
        <v>Mar</v>
      </c>
      <c r="S955" s="7" t="str">
        <f>RIGHT(Table2[[#This Row],[Full Name2]],3)</f>
        <v>mos</v>
      </c>
      <c r="T955" s="7" t="str">
        <f>MID(Table2[[#This Row],[Full Name2]],3,3)</f>
        <v xml:space="preserve">ry </v>
      </c>
      <c r="U955" s="7" t="str">
        <f>CONCATENATE(Table2[[#This Row],[Full Name2]]," - ",Table2[[#This Row],[Department]])</f>
        <v>Mary Ramos - Men</v>
      </c>
      <c r="V955" s="7" t="str">
        <f>_xlfn.TEXTJOIN(",",TRUE,Table2[[#This Row],[LEFT]],Table2[[#This Row],[MID]],Table2[[#This Row],[RIGHT]])</f>
        <v>Mar,ry ,mos</v>
      </c>
      <c r="W955" s="7" t="str">
        <f>UPPER(Table2[[#This Row],[MID]])</f>
        <v xml:space="preserve">RY </v>
      </c>
      <c r="X955" s="7" t="str">
        <f>LOWER(Table2[[#This Row],[Full Name2]])</f>
        <v>mary ramos</v>
      </c>
      <c r="Y955" s="7" t="str">
        <f>PROPER(Table2[[#This Row],[LOWER]])</f>
        <v>Mary Ramos</v>
      </c>
      <c r="Z955" s="7" t="str">
        <f>TRIM(Table2[[#This Row],[City]])</f>
        <v>Luxor</v>
      </c>
      <c r="AA955" s="8">
        <f>LEN(Table2[[#This Row],[PROPER]])</f>
        <v>10</v>
      </c>
      <c r="AB955" s="5">
        <f t="shared" ca="1" si="42"/>
        <v>45776</v>
      </c>
      <c r="AC955" s="5">
        <f t="shared" si="43"/>
        <v>45705</v>
      </c>
      <c r="AD955" s="25">
        <f t="shared" ca="1" si="44"/>
        <v>45776.278505671296</v>
      </c>
      <c r="AE955" s="26">
        <f>EOMONTH(Table2[[#This Row],[Date]],1)</f>
        <v>45747</v>
      </c>
      <c r="AF955" s="11">
        <f>DATEDIF(Table2[[#This Row],[Date]],Table2[[#This Row],[EOMONTH]], "d")</f>
        <v>42</v>
      </c>
      <c r="AH955">
        <v>17</v>
      </c>
      <c r="AI955">
        <v>2</v>
      </c>
      <c r="AJ955">
        <v>2025</v>
      </c>
    </row>
    <row r="956" spans="1:36" ht="33.75" customHeight="1" x14ac:dyDescent="0.3">
      <c r="A956" s="17" t="s">
        <v>1959</v>
      </c>
      <c r="B956" s="26">
        <v>45496</v>
      </c>
      <c r="C956" s="5" t="s">
        <v>2</v>
      </c>
      <c r="D956" s="6" t="s">
        <v>1960</v>
      </c>
      <c r="E956" s="7">
        <v>23</v>
      </c>
      <c r="F956" s="7" t="s">
        <v>29</v>
      </c>
      <c r="G956" s="7" t="s">
        <v>44</v>
      </c>
      <c r="H956" s="7" t="s">
        <v>65</v>
      </c>
      <c r="I956" s="7" t="str">
        <f>VLOOKUP(Table2[[#This Row],[Product]],Table4[#All],2,0)</f>
        <v>Sportswear</v>
      </c>
      <c r="J956" s="7">
        <v>1</v>
      </c>
      <c r="K956" s="7">
        <v>1174</v>
      </c>
      <c r="L956" s="7">
        <v>0.15</v>
      </c>
      <c r="M956" s="7" t="s">
        <v>33</v>
      </c>
      <c r="N956" s="8" t="s">
        <v>34</v>
      </c>
      <c r="O956" s="4" t="str">
        <f>HLOOKUP(Table2[[#This Row],[Product]],lookUp!$A$20:$K$21,2,0)</f>
        <v>Sportswear</v>
      </c>
      <c r="P956" s="8" t="str">
        <f>_xlfn.XLOOKUP(Table2[[#This Row],[Product]],Table4[Product],Table4[Category])</f>
        <v>Sportswear</v>
      </c>
      <c r="Q956" s="6" t="s">
        <v>1960</v>
      </c>
      <c r="R956" s="32" t="str">
        <f>LEFT(Table2[[#This Row],[Full Name2]], 3)</f>
        <v>Ang</v>
      </c>
      <c r="S956" s="7" t="str">
        <f>RIGHT(Table2[[#This Row],[Full Name2]],3)</f>
        <v>hez</v>
      </c>
      <c r="T956" s="7" t="str">
        <f>MID(Table2[[#This Row],[Full Name2]],3,3)</f>
        <v>gel</v>
      </c>
      <c r="U956" s="7" t="str">
        <f>CONCATENATE(Table2[[#This Row],[Full Name2]]," - ",Table2[[#This Row],[Department]])</f>
        <v>Angelica Sanchez - Men</v>
      </c>
      <c r="V956" s="7" t="str">
        <f>_xlfn.TEXTJOIN(",",TRUE,Table2[[#This Row],[LEFT]],Table2[[#This Row],[MID]],Table2[[#This Row],[RIGHT]])</f>
        <v>Ang,gel,hez</v>
      </c>
      <c r="W956" s="7" t="str">
        <f>UPPER(Table2[[#This Row],[MID]])</f>
        <v>GEL</v>
      </c>
      <c r="X956" s="7" t="str">
        <f>LOWER(Table2[[#This Row],[Full Name2]])</f>
        <v>angelica sanchez</v>
      </c>
      <c r="Y956" s="7" t="str">
        <f>PROPER(Table2[[#This Row],[LOWER]])</f>
        <v>Angelica Sanchez</v>
      </c>
      <c r="Z956" s="7" t="str">
        <f>TRIM(Table2[[#This Row],[City]])</f>
        <v>Alexandria</v>
      </c>
      <c r="AA956" s="8">
        <f>LEN(Table2[[#This Row],[PROPER]])</f>
        <v>16</v>
      </c>
      <c r="AB956" s="5">
        <f t="shared" ca="1" si="42"/>
        <v>45776</v>
      </c>
      <c r="AC956" s="5">
        <f t="shared" si="43"/>
        <v>45496</v>
      </c>
      <c r="AD956" s="25">
        <f t="shared" ca="1" si="44"/>
        <v>45776.278505671296</v>
      </c>
      <c r="AE956" s="26">
        <f>EOMONTH(Table2[[#This Row],[Date]],1)</f>
        <v>45535</v>
      </c>
      <c r="AF956" s="11">
        <f>DATEDIF(Table2[[#This Row],[Date]],Table2[[#This Row],[EOMONTH]], "d")</f>
        <v>39</v>
      </c>
      <c r="AH956">
        <v>23</v>
      </c>
      <c r="AI956">
        <v>7</v>
      </c>
      <c r="AJ956">
        <v>2024</v>
      </c>
    </row>
    <row r="957" spans="1:36" ht="33.75" customHeight="1" x14ac:dyDescent="0.3">
      <c r="A957" s="17" t="s">
        <v>1961</v>
      </c>
      <c r="B957" s="26">
        <v>45662</v>
      </c>
      <c r="C957" s="5" t="s">
        <v>1</v>
      </c>
      <c r="D957" s="6" t="s">
        <v>1962</v>
      </c>
      <c r="E957" s="7">
        <v>29</v>
      </c>
      <c r="F957" s="7" t="s">
        <v>43</v>
      </c>
      <c r="G957" s="7" t="s">
        <v>60</v>
      </c>
      <c r="H957" s="7" t="s">
        <v>84</v>
      </c>
      <c r="I957" s="7" t="str">
        <f>VLOOKUP(Table2[[#This Row],[Product]],Table4[#All],2,0)</f>
        <v>Fashion Accessories</v>
      </c>
      <c r="J957" s="7">
        <v>3</v>
      </c>
      <c r="K957" s="7">
        <v>962</v>
      </c>
      <c r="L957" s="7">
        <v>0.15</v>
      </c>
      <c r="M957" s="7" t="s">
        <v>57</v>
      </c>
      <c r="N957" s="8" t="s">
        <v>48</v>
      </c>
      <c r="O957" s="4" t="str">
        <f>HLOOKUP(Table2[[#This Row],[Product]],lookUp!$A$20:$K$21,2,0)</f>
        <v>Fashion Accessories</v>
      </c>
      <c r="P957" s="8" t="str">
        <f>_xlfn.XLOOKUP(Table2[[#This Row],[Product]],Table4[Product],Table4[Category])</f>
        <v>Fashion Accessories</v>
      </c>
      <c r="Q957" s="6" t="s">
        <v>1962</v>
      </c>
      <c r="R957" s="32" t="str">
        <f>LEFT(Table2[[#This Row],[Full Name2]], 3)</f>
        <v>Kel</v>
      </c>
      <c r="S957" s="7" t="str">
        <f>RIGHT(Table2[[#This Row],[Full Name2]],3)</f>
        <v>ens</v>
      </c>
      <c r="T957" s="7" t="str">
        <f>MID(Table2[[#This Row],[Full Name2]],3,3)</f>
        <v>lly</v>
      </c>
      <c r="U957" s="7" t="str">
        <f>CONCATENATE(Table2[[#This Row],[Full Name2]]," - ",Table2[[#This Row],[Department]])</f>
        <v>Kelly Stephens - Kids</v>
      </c>
      <c r="V957" s="7" t="str">
        <f>_xlfn.TEXTJOIN(",",TRUE,Table2[[#This Row],[LEFT]],Table2[[#This Row],[MID]],Table2[[#This Row],[RIGHT]])</f>
        <v>Kel,lly,ens</v>
      </c>
      <c r="W957" s="7" t="str">
        <f>UPPER(Table2[[#This Row],[MID]])</f>
        <v>LLY</v>
      </c>
      <c r="X957" s="7" t="str">
        <f>LOWER(Table2[[#This Row],[Full Name2]])</f>
        <v>kelly stephens</v>
      </c>
      <c r="Y957" s="7" t="str">
        <f>PROPER(Table2[[#This Row],[LOWER]])</f>
        <v>Kelly Stephens</v>
      </c>
      <c r="Z957" s="7" t="str">
        <f>TRIM(Table2[[#This Row],[City]])</f>
        <v>Port Said</v>
      </c>
      <c r="AA957" s="8">
        <f>LEN(Table2[[#This Row],[PROPER]])</f>
        <v>14</v>
      </c>
      <c r="AB957" s="5">
        <f t="shared" ca="1" si="42"/>
        <v>45776</v>
      </c>
      <c r="AC957" s="5">
        <f t="shared" si="43"/>
        <v>45662</v>
      </c>
      <c r="AD957" s="25">
        <f t="shared" ca="1" si="44"/>
        <v>45776.278505671296</v>
      </c>
      <c r="AE957" s="26">
        <f>EOMONTH(Table2[[#This Row],[Date]],1)</f>
        <v>45716</v>
      </c>
      <c r="AF957" s="11">
        <f>DATEDIF(Table2[[#This Row],[Date]],Table2[[#This Row],[EOMONTH]], "d")</f>
        <v>54</v>
      </c>
      <c r="AH957">
        <v>5</v>
      </c>
      <c r="AI957">
        <v>1</v>
      </c>
      <c r="AJ957">
        <v>2025</v>
      </c>
    </row>
    <row r="958" spans="1:36" ht="33.75" customHeight="1" x14ac:dyDescent="0.3">
      <c r="A958" s="17" t="s">
        <v>1963</v>
      </c>
      <c r="B958" s="26">
        <v>45575</v>
      </c>
      <c r="C958" s="5" t="s">
        <v>6</v>
      </c>
      <c r="D958" s="6" t="s">
        <v>1964</v>
      </c>
      <c r="E958" s="7">
        <v>34</v>
      </c>
      <c r="F958" s="7" t="s">
        <v>43</v>
      </c>
      <c r="G958" s="7" t="s">
        <v>60</v>
      </c>
      <c r="H958" s="7" t="s">
        <v>100</v>
      </c>
      <c r="I958" s="7" t="str">
        <f>VLOOKUP(Table2[[#This Row],[Product]],Table4[#All],2,0)</f>
        <v>Formal Wear</v>
      </c>
      <c r="J958" s="7">
        <v>1</v>
      </c>
      <c r="K958" s="7">
        <v>321</v>
      </c>
      <c r="L958" s="7">
        <v>0.2</v>
      </c>
      <c r="M958" s="7" t="s">
        <v>57</v>
      </c>
      <c r="N958" s="8" t="s">
        <v>34</v>
      </c>
      <c r="O958" s="4" t="str">
        <f>HLOOKUP(Table2[[#This Row],[Product]],lookUp!$A$20:$K$21,2,0)</f>
        <v>Formal Wear</v>
      </c>
      <c r="P958" s="8" t="str">
        <f>_xlfn.XLOOKUP(Table2[[#This Row],[Product]],Table4[Product],Table4[Category])</f>
        <v>Formal Wear</v>
      </c>
      <c r="Q958" s="6" t="s">
        <v>1964</v>
      </c>
      <c r="R958" s="32" t="str">
        <f>LEFT(Table2[[#This Row],[Full Name2]], 3)</f>
        <v>Jef</v>
      </c>
      <c r="S958" s="7" t="str">
        <f>RIGHT(Table2[[#This Row],[Full Name2]],3)</f>
        <v>ery</v>
      </c>
      <c r="T958" s="7" t="str">
        <f>MID(Table2[[#This Row],[Full Name2]],3,3)</f>
        <v>ffr</v>
      </c>
      <c r="U958" s="7" t="str">
        <f>CONCATENATE(Table2[[#This Row],[Full Name2]]," - ",Table2[[#This Row],[Department]])</f>
        <v>Jeffrey Montgomery - Men</v>
      </c>
      <c r="V958" s="7" t="str">
        <f>_xlfn.TEXTJOIN(",",TRUE,Table2[[#This Row],[LEFT]],Table2[[#This Row],[MID]],Table2[[#This Row],[RIGHT]])</f>
        <v>Jef,ffr,ery</v>
      </c>
      <c r="W958" s="7" t="str">
        <f>UPPER(Table2[[#This Row],[MID]])</f>
        <v>FFR</v>
      </c>
      <c r="X958" s="7" t="str">
        <f>LOWER(Table2[[#This Row],[Full Name2]])</f>
        <v>jeffrey montgomery</v>
      </c>
      <c r="Y958" s="7" t="str">
        <f>PROPER(Table2[[#This Row],[LOWER]])</f>
        <v>Jeffrey Montgomery</v>
      </c>
      <c r="Z958" s="7" t="str">
        <f>TRIM(Table2[[#This Row],[City]])</f>
        <v>Port Said</v>
      </c>
      <c r="AA958" s="8">
        <f>LEN(Table2[[#This Row],[PROPER]])</f>
        <v>18</v>
      </c>
      <c r="AB958" s="5">
        <f t="shared" ca="1" si="42"/>
        <v>45776</v>
      </c>
      <c r="AC958" s="5">
        <f t="shared" si="43"/>
        <v>45575</v>
      </c>
      <c r="AD958" s="25">
        <f t="shared" ca="1" si="44"/>
        <v>45776.278505671296</v>
      </c>
      <c r="AE958" s="26">
        <f>EOMONTH(Table2[[#This Row],[Date]],1)</f>
        <v>45626</v>
      </c>
      <c r="AF958" s="11">
        <f>DATEDIF(Table2[[#This Row],[Date]],Table2[[#This Row],[EOMONTH]], "d")</f>
        <v>51</v>
      </c>
      <c r="AH958">
        <v>10</v>
      </c>
      <c r="AI958">
        <v>10</v>
      </c>
      <c r="AJ958">
        <v>2024</v>
      </c>
    </row>
    <row r="959" spans="1:36" ht="33.75" customHeight="1" x14ac:dyDescent="0.3">
      <c r="A959" s="17" t="s">
        <v>1965</v>
      </c>
      <c r="B959" s="26">
        <v>45478</v>
      </c>
      <c r="C959" s="5" t="s">
        <v>0</v>
      </c>
      <c r="D959" s="6" t="s">
        <v>1966</v>
      </c>
      <c r="E959" s="7">
        <v>27</v>
      </c>
      <c r="F959" s="7" t="s">
        <v>29</v>
      </c>
      <c r="G959" s="7" t="s">
        <v>44</v>
      </c>
      <c r="H959" s="7" t="s">
        <v>31</v>
      </c>
      <c r="I959" s="7" t="str">
        <f>VLOOKUP(Table2[[#This Row],[Product]],Table4[#All],2,0)</f>
        <v>Winter Wear</v>
      </c>
      <c r="J959" s="7">
        <v>4</v>
      </c>
      <c r="K959" s="7">
        <v>874</v>
      </c>
      <c r="L959" s="7">
        <v>0.15</v>
      </c>
      <c r="M959" s="7" t="s">
        <v>33</v>
      </c>
      <c r="N959" s="8" t="s">
        <v>40</v>
      </c>
      <c r="O959" s="4" t="str">
        <f>HLOOKUP(Table2[[#This Row],[Product]],lookUp!$A$20:$K$21,2,0)</f>
        <v>Winter Wear</v>
      </c>
      <c r="P959" s="8" t="str">
        <f>_xlfn.XLOOKUP(Table2[[#This Row],[Product]],Table4[Product],Table4[Category])</f>
        <v>Winter Wear</v>
      </c>
      <c r="Q959" s="6" t="s">
        <v>1966</v>
      </c>
      <c r="R959" s="32" t="str">
        <f>LEFT(Table2[[#This Row],[Full Name2]], 3)</f>
        <v>Amy</v>
      </c>
      <c r="S959" s="7" t="str">
        <f>RIGHT(Table2[[#This Row],[Full Name2]],3)</f>
        <v>rts</v>
      </c>
      <c r="T959" s="7" t="str">
        <f>MID(Table2[[#This Row],[Full Name2]],3,3)</f>
        <v>y R</v>
      </c>
      <c r="U959" s="7" t="str">
        <f>CONCATENATE(Table2[[#This Row],[Full Name2]]," - ",Table2[[#This Row],[Department]])</f>
        <v>Amy Roberts - Women</v>
      </c>
      <c r="V959" s="7" t="str">
        <f>_xlfn.TEXTJOIN(",",TRUE,Table2[[#This Row],[LEFT]],Table2[[#This Row],[MID]],Table2[[#This Row],[RIGHT]])</f>
        <v>Amy,y R,rts</v>
      </c>
      <c r="W959" s="7" t="str">
        <f>UPPER(Table2[[#This Row],[MID]])</f>
        <v>Y R</v>
      </c>
      <c r="X959" s="7" t="str">
        <f>LOWER(Table2[[#This Row],[Full Name2]])</f>
        <v>amy roberts</v>
      </c>
      <c r="Y959" s="7" t="str">
        <f>PROPER(Table2[[#This Row],[LOWER]])</f>
        <v>Amy Roberts</v>
      </c>
      <c r="Z959" s="7" t="str">
        <f>TRIM(Table2[[#This Row],[City]])</f>
        <v>Alexandria</v>
      </c>
      <c r="AA959" s="8">
        <f>LEN(Table2[[#This Row],[PROPER]])</f>
        <v>11</v>
      </c>
      <c r="AB959" s="5">
        <f t="shared" ca="1" si="42"/>
        <v>45776</v>
      </c>
      <c r="AC959" s="5">
        <f t="shared" si="43"/>
        <v>45478</v>
      </c>
      <c r="AD959" s="25">
        <f t="shared" ca="1" si="44"/>
        <v>45776.278505671296</v>
      </c>
      <c r="AE959" s="26">
        <f>EOMONTH(Table2[[#This Row],[Date]],1)</f>
        <v>45535</v>
      </c>
      <c r="AF959" s="11">
        <f>DATEDIF(Table2[[#This Row],[Date]],Table2[[#This Row],[EOMONTH]], "d")</f>
        <v>57</v>
      </c>
      <c r="AH959">
        <v>5</v>
      </c>
      <c r="AI959">
        <v>7</v>
      </c>
      <c r="AJ959">
        <v>2024</v>
      </c>
    </row>
    <row r="960" spans="1:36" ht="33.75" customHeight="1" x14ac:dyDescent="0.3">
      <c r="A960" s="17" t="s">
        <v>1967</v>
      </c>
      <c r="B960" s="26">
        <v>45454</v>
      </c>
      <c r="C960" s="5" t="s">
        <v>2</v>
      </c>
      <c r="D960" s="6" t="s">
        <v>1968</v>
      </c>
      <c r="E960" s="7">
        <v>38</v>
      </c>
      <c r="F960" s="7" t="s">
        <v>29</v>
      </c>
      <c r="G960" s="7" t="s">
        <v>73</v>
      </c>
      <c r="H960" s="7" t="s">
        <v>61</v>
      </c>
      <c r="I960" s="7" t="str">
        <f>VLOOKUP(Table2[[#This Row],[Product]],Table4[#All],2,0)</f>
        <v>Casual Wear</v>
      </c>
      <c r="J960" s="7">
        <v>4</v>
      </c>
      <c r="K960" s="7">
        <v>246</v>
      </c>
      <c r="L960" s="7">
        <v>0.05</v>
      </c>
      <c r="M960" s="7" t="s">
        <v>47</v>
      </c>
      <c r="N960" s="8" t="s">
        <v>48</v>
      </c>
      <c r="O960" s="4" t="str">
        <f>HLOOKUP(Table2[[#This Row],[Product]],lookUp!$A$20:$K$21,2,0)</f>
        <v>Casual Wear</v>
      </c>
      <c r="P960" s="8" t="str">
        <f>_xlfn.XLOOKUP(Table2[[#This Row],[Product]],Table4[Product],Table4[Category])</f>
        <v>Casual Wear</v>
      </c>
      <c r="Q960" s="6" t="s">
        <v>1968</v>
      </c>
      <c r="R960" s="32" t="str">
        <f>LEFT(Table2[[#This Row],[Full Name2]], 3)</f>
        <v>Rob</v>
      </c>
      <c r="S960" s="7" t="str">
        <f>RIGHT(Table2[[#This Row],[Full Name2]],3)</f>
        <v>zar</v>
      </c>
      <c r="T960" s="7" t="str">
        <f>MID(Table2[[#This Row],[Full Name2]],3,3)</f>
        <v>ber</v>
      </c>
      <c r="U960" s="7" t="str">
        <f>CONCATENATE(Table2[[#This Row],[Full Name2]]," - ",Table2[[#This Row],[Department]])</f>
        <v>Robert Salazar - Kids</v>
      </c>
      <c r="V960" s="7" t="str">
        <f>_xlfn.TEXTJOIN(",",TRUE,Table2[[#This Row],[LEFT]],Table2[[#This Row],[MID]],Table2[[#This Row],[RIGHT]])</f>
        <v>Rob,ber,zar</v>
      </c>
      <c r="W960" s="7" t="str">
        <f>UPPER(Table2[[#This Row],[MID]])</f>
        <v>BER</v>
      </c>
      <c r="X960" s="7" t="str">
        <f>LOWER(Table2[[#This Row],[Full Name2]])</f>
        <v>robert salazar</v>
      </c>
      <c r="Y960" s="7" t="str">
        <f>PROPER(Table2[[#This Row],[LOWER]])</f>
        <v>Robert Salazar</v>
      </c>
      <c r="Z960" s="7" t="str">
        <f>TRIM(Table2[[#This Row],[City]])</f>
        <v>Tanta</v>
      </c>
      <c r="AA960" s="8">
        <f>LEN(Table2[[#This Row],[PROPER]])</f>
        <v>14</v>
      </c>
      <c r="AB960" s="5">
        <f t="shared" ca="1" si="42"/>
        <v>45776</v>
      </c>
      <c r="AC960" s="5">
        <f t="shared" si="43"/>
        <v>45454</v>
      </c>
      <c r="AD960" s="25">
        <f t="shared" ca="1" si="44"/>
        <v>45776.278505671296</v>
      </c>
      <c r="AE960" s="26">
        <f>EOMONTH(Table2[[#This Row],[Date]],1)</f>
        <v>45504</v>
      </c>
      <c r="AF960" s="11">
        <f>DATEDIF(Table2[[#This Row],[Date]],Table2[[#This Row],[EOMONTH]], "d")</f>
        <v>50</v>
      </c>
      <c r="AH960">
        <v>11</v>
      </c>
      <c r="AI960">
        <v>6</v>
      </c>
      <c r="AJ960">
        <v>2024</v>
      </c>
    </row>
    <row r="961" spans="1:36" ht="33.75" customHeight="1" x14ac:dyDescent="0.3">
      <c r="A961" s="17" t="s">
        <v>1969</v>
      </c>
      <c r="B961" s="26">
        <v>45626</v>
      </c>
      <c r="C961" s="5" t="s">
        <v>5</v>
      </c>
      <c r="D961" s="6" t="s">
        <v>1970</v>
      </c>
      <c r="E961" s="7">
        <v>42</v>
      </c>
      <c r="F961" s="7" t="s">
        <v>29</v>
      </c>
      <c r="G961" s="7" t="s">
        <v>106</v>
      </c>
      <c r="H961" s="7" t="s">
        <v>100</v>
      </c>
      <c r="I961" s="7" t="str">
        <f>VLOOKUP(Table2[[#This Row],[Product]],Table4[#All],2,0)</f>
        <v>Formal Wear</v>
      </c>
      <c r="J961" s="7">
        <v>5</v>
      </c>
      <c r="K961" s="7">
        <v>1004</v>
      </c>
      <c r="L961" s="7">
        <v>0.2</v>
      </c>
      <c r="M961" s="7" t="s">
        <v>57</v>
      </c>
      <c r="N961" s="8" t="s">
        <v>48</v>
      </c>
      <c r="O961" s="4" t="str">
        <f>HLOOKUP(Table2[[#This Row],[Product]],lookUp!$A$20:$K$21,2,0)</f>
        <v>Formal Wear</v>
      </c>
      <c r="P961" s="8" t="str">
        <f>_xlfn.XLOOKUP(Table2[[#This Row],[Product]],Table4[Product],Table4[Category])</f>
        <v>Formal Wear</v>
      </c>
      <c r="Q961" s="6" t="s">
        <v>1970</v>
      </c>
      <c r="R961" s="32" t="str">
        <f>LEFT(Table2[[#This Row],[Full Name2]], 3)</f>
        <v>Cai</v>
      </c>
      <c r="S961" s="7" t="str">
        <f>RIGHT(Table2[[#This Row],[Full Name2]],3)</f>
        <v>ter</v>
      </c>
      <c r="T961" s="7" t="str">
        <f>MID(Table2[[#This Row],[Full Name2]],3,3)</f>
        <v>itl</v>
      </c>
      <c r="U961" s="7" t="str">
        <f>CONCATENATE(Table2[[#This Row],[Full Name2]]," - ",Table2[[#This Row],[Department]])</f>
        <v>Caitlin Potter - Kids</v>
      </c>
      <c r="V961" s="7" t="str">
        <f>_xlfn.TEXTJOIN(",",TRUE,Table2[[#This Row],[LEFT]],Table2[[#This Row],[MID]],Table2[[#This Row],[RIGHT]])</f>
        <v>Cai,itl,ter</v>
      </c>
      <c r="W961" s="7" t="str">
        <f>UPPER(Table2[[#This Row],[MID]])</f>
        <v>ITL</v>
      </c>
      <c r="X961" s="7" t="str">
        <f>LOWER(Table2[[#This Row],[Full Name2]])</f>
        <v>caitlin potter</v>
      </c>
      <c r="Y961" s="7" t="str">
        <f>PROPER(Table2[[#This Row],[LOWER]])</f>
        <v>Caitlin Potter</v>
      </c>
      <c r="Z961" s="7" t="str">
        <f>TRIM(Table2[[#This Row],[City]])</f>
        <v>Giza</v>
      </c>
      <c r="AA961" s="8">
        <f>LEN(Table2[[#This Row],[PROPER]])</f>
        <v>14</v>
      </c>
      <c r="AB961" s="5">
        <f t="shared" ca="1" si="42"/>
        <v>45776</v>
      </c>
      <c r="AC961" s="5">
        <f t="shared" si="43"/>
        <v>45626</v>
      </c>
      <c r="AD961" s="25">
        <f t="shared" ca="1" si="44"/>
        <v>45776.278505671296</v>
      </c>
      <c r="AE961" s="26">
        <f>EOMONTH(Table2[[#This Row],[Date]],1)</f>
        <v>45657</v>
      </c>
      <c r="AF961" s="11">
        <f>DATEDIF(Table2[[#This Row],[Date]],Table2[[#This Row],[EOMONTH]], "d")</f>
        <v>31</v>
      </c>
      <c r="AH961">
        <v>30</v>
      </c>
      <c r="AI961">
        <v>11</v>
      </c>
      <c r="AJ961">
        <v>2024</v>
      </c>
    </row>
    <row r="962" spans="1:36" ht="33.75" customHeight="1" x14ac:dyDescent="0.3">
      <c r="A962" s="17" t="s">
        <v>1971</v>
      </c>
      <c r="B962" s="26">
        <v>45652</v>
      </c>
      <c r="C962" s="5" t="s">
        <v>6</v>
      </c>
      <c r="D962" s="6" t="s">
        <v>1972</v>
      </c>
      <c r="E962" s="7">
        <v>29</v>
      </c>
      <c r="F962" s="7" t="s">
        <v>29</v>
      </c>
      <c r="G962" s="7" t="s">
        <v>81</v>
      </c>
      <c r="H962" s="7" t="s">
        <v>74</v>
      </c>
      <c r="I962" s="7" t="str">
        <f>VLOOKUP(Table2[[#This Row],[Product]],Table4[#All],2,0)</f>
        <v>Formal Wear</v>
      </c>
      <c r="J962" s="7">
        <v>5</v>
      </c>
      <c r="K962" s="7">
        <v>406</v>
      </c>
      <c r="L962" s="7">
        <v>0.2</v>
      </c>
      <c r="M962" s="7" t="s">
        <v>33</v>
      </c>
      <c r="N962" s="8" t="s">
        <v>34</v>
      </c>
      <c r="O962" s="4" t="str">
        <f>HLOOKUP(Table2[[#This Row],[Product]],lookUp!$A$20:$K$21,2,0)</f>
        <v>Formal Wear</v>
      </c>
      <c r="P962" s="8" t="str">
        <f>_xlfn.XLOOKUP(Table2[[#This Row],[Product]],Table4[Product],Table4[Category])</f>
        <v>Formal Wear</v>
      </c>
      <c r="Q962" s="6" t="s">
        <v>1972</v>
      </c>
      <c r="R962" s="32" t="str">
        <f>LEFT(Table2[[#This Row],[Full Name2]], 3)</f>
        <v>Jes</v>
      </c>
      <c r="S962" s="7" t="str">
        <f>RIGHT(Table2[[#This Row],[Full Name2]],3)</f>
        <v>ruz</v>
      </c>
      <c r="T962" s="7" t="str">
        <f>MID(Table2[[#This Row],[Full Name2]],3,3)</f>
        <v>ssi</v>
      </c>
      <c r="U962" s="7" t="str">
        <f>CONCATENATE(Table2[[#This Row],[Full Name2]]," - ",Table2[[#This Row],[Department]])</f>
        <v>Jessica Delacruz - Men</v>
      </c>
      <c r="V962" s="7" t="str">
        <f>_xlfn.TEXTJOIN(",",TRUE,Table2[[#This Row],[LEFT]],Table2[[#This Row],[MID]],Table2[[#This Row],[RIGHT]])</f>
        <v>Jes,ssi,ruz</v>
      </c>
      <c r="W962" s="7" t="str">
        <f>UPPER(Table2[[#This Row],[MID]])</f>
        <v>SSI</v>
      </c>
      <c r="X962" s="7" t="str">
        <f>LOWER(Table2[[#This Row],[Full Name2]])</f>
        <v>jessica delacruz</v>
      </c>
      <c r="Y962" s="7" t="str">
        <f>PROPER(Table2[[#This Row],[LOWER]])</f>
        <v>Jessica Delacruz</v>
      </c>
      <c r="Z962" s="7" t="str">
        <f>TRIM(Table2[[#This Row],[City]])</f>
        <v>Asyut</v>
      </c>
      <c r="AA962" s="8">
        <f>LEN(Table2[[#This Row],[PROPER]])</f>
        <v>16</v>
      </c>
      <c r="AB962" s="5">
        <f t="shared" ca="1" si="42"/>
        <v>45776</v>
      </c>
      <c r="AC962" s="5">
        <f t="shared" si="43"/>
        <v>45652</v>
      </c>
      <c r="AD962" s="25">
        <f t="shared" ca="1" si="44"/>
        <v>45776.278505671296</v>
      </c>
      <c r="AE962" s="26">
        <f>EOMONTH(Table2[[#This Row],[Date]],1)</f>
        <v>45688</v>
      </c>
      <c r="AF962" s="11">
        <f>DATEDIF(Table2[[#This Row],[Date]],Table2[[#This Row],[EOMONTH]], "d")</f>
        <v>36</v>
      </c>
      <c r="AH962">
        <v>26</v>
      </c>
      <c r="AI962">
        <v>12</v>
      </c>
      <c r="AJ962">
        <v>2024</v>
      </c>
    </row>
    <row r="963" spans="1:36" ht="33.75" customHeight="1" x14ac:dyDescent="0.3">
      <c r="A963" s="17" t="s">
        <v>1973</v>
      </c>
      <c r="B963" s="26">
        <v>45683</v>
      </c>
      <c r="C963" s="5" t="s">
        <v>1</v>
      </c>
      <c r="D963" s="6" t="s">
        <v>1974</v>
      </c>
      <c r="E963" s="7">
        <v>59</v>
      </c>
      <c r="F963" s="7" t="s">
        <v>29</v>
      </c>
      <c r="G963" s="7" t="s">
        <v>73</v>
      </c>
      <c r="H963" s="7" t="s">
        <v>38</v>
      </c>
      <c r="I963" s="7" t="str">
        <f>VLOOKUP(Table2[[#This Row],[Product]],Table4[#All],2,0)</f>
        <v>Casual Wear</v>
      </c>
      <c r="J963" s="7">
        <v>3</v>
      </c>
      <c r="K963" s="7">
        <v>226</v>
      </c>
      <c r="L963" s="7">
        <v>0.05</v>
      </c>
      <c r="M963" s="7" t="s">
        <v>47</v>
      </c>
      <c r="N963" s="8" t="s">
        <v>48</v>
      </c>
      <c r="O963" s="4" t="str">
        <f>HLOOKUP(Table2[[#This Row],[Product]],lookUp!$A$20:$K$21,2,0)</f>
        <v>Casual Wear</v>
      </c>
      <c r="P963" s="8" t="str">
        <f>_xlfn.XLOOKUP(Table2[[#This Row],[Product]],Table4[Product],Table4[Category])</f>
        <v>Casual Wear</v>
      </c>
      <c r="Q963" s="6" t="s">
        <v>1974</v>
      </c>
      <c r="R963" s="32" t="str">
        <f>LEFT(Table2[[#This Row],[Full Name2]], 3)</f>
        <v>Tim</v>
      </c>
      <c r="S963" s="7" t="str">
        <f>RIGHT(Table2[[#This Row],[Full Name2]],3)</f>
        <v>ler</v>
      </c>
      <c r="T963" s="7" t="str">
        <f>MID(Table2[[#This Row],[Full Name2]],3,3)</f>
        <v>mot</v>
      </c>
      <c r="U963" s="7" t="str">
        <f>CONCATENATE(Table2[[#This Row],[Full Name2]]," - ",Table2[[#This Row],[Department]])</f>
        <v>Timothy Fowler - Kids</v>
      </c>
      <c r="V963" s="7" t="str">
        <f>_xlfn.TEXTJOIN(",",TRUE,Table2[[#This Row],[LEFT]],Table2[[#This Row],[MID]],Table2[[#This Row],[RIGHT]])</f>
        <v>Tim,mot,ler</v>
      </c>
      <c r="W963" s="7" t="str">
        <f>UPPER(Table2[[#This Row],[MID]])</f>
        <v>MOT</v>
      </c>
      <c r="X963" s="7" t="str">
        <f>LOWER(Table2[[#This Row],[Full Name2]])</f>
        <v>timothy fowler</v>
      </c>
      <c r="Y963" s="7" t="str">
        <f>PROPER(Table2[[#This Row],[LOWER]])</f>
        <v>Timothy Fowler</v>
      </c>
      <c r="Z963" s="7" t="str">
        <f>TRIM(Table2[[#This Row],[City]])</f>
        <v>Tanta</v>
      </c>
      <c r="AA963" s="8">
        <f>LEN(Table2[[#This Row],[PROPER]])</f>
        <v>14</v>
      </c>
      <c r="AB963" s="5">
        <f t="shared" ref="AB963:AB1006" ca="1" si="45">TODAY()</f>
        <v>45776</v>
      </c>
      <c r="AC963" s="5">
        <f t="shared" ref="AC963:AC1006" si="46">DATE(AJ963,AI963,AH963)</f>
        <v>45683</v>
      </c>
      <c r="AD963" s="25">
        <f t="shared" ref="AD963:AD1006" ca="1" si="47">NOW()</f>
        <v>45776.278505671296</v>
      </c>
      <c r="AE963" s="26">
        <f>EOMONTH(Table2[[#This Row],[Date]],1)</f>
        <v>45716</v>
      </c>
      <c r="AF963" s="11">
        <f>DATEDIF(Table2[[#This Row],[Date]],Table2[[#This Row],[EOMONTH]], "d")</f>
        <v>33</v>
      </c>
      <c r="AH963">
        <v>26</v>
      </c>
      <c r="AI963">
        <v>1</v>
      </c>
      <c r="AJ963">
        <v>2025</v>
      </c>
    </row>
    <row r="964" spans="1:36" ht="33.75" customHeight="1" x14ac:dyDescent="0.3">
      <c r="A964" s="17" t="s">
        <v>1975</v>
      </c>
      <c r="B964" s="26">
        <v>45622</v>
      </c>
      <c r="C964" s="5" t="s">
        <v>2</v>
      </c>
      <c r="D964" s="6" t="s">
        <v>1976</v>
      </c>
      <c r="E964" s="7">
        <v>21</v>
      </c>
      <c r="F964" s="7" t="s">
        <v>29</v>
      </c>
      <c r="G964" s="7" t="s">
        <v>81</v>
      </c>
      <c r="H964" s="7" t="s">
        <v>61</v>
      </c>
      <c r="I964" s="7" t="str">
        <f>VLOOKUP(Table2[[#This Row],[Product]],Table4[#All],2,0)</f>
        <v>Casual Wear</v>
      </c>
      <c r="J964" s="7">
        <v>4</v>
      </c>
      <c r="K964" s="7">
        <v>448</v>
      </c>
      <c r="L964" s="7">
        <v>0</v>
      </c>
      <c r="M964" s="7" t="s">
        <v>47</v>
      </c>
      <c r="N964" s="8" t="s">
        <v>48</v>
      </c>
      <c r="O964" s="4" t="str">
        <f>HLOOKUP(Table2[[#This Row],[Product]],lookUp!$A$20:$K$21,2,0)</f>
        <v>Casual Wear</v>
      </c>
      <c r="P964" s="8" t="str">
        <f>_xlfn.XLOOKUP(Table2[[#This Row],[Product]],Table4[Product],Table4[Category])</f>
        <v>Casual Wear</v>
      </c>
      <c r="Q964" s="6" t="s">
        <v>1976</v>
      </c>
      <c r="R964" s="32" t="str">
        <f>LEFT(Table2[[#This Row],[Full Name2]], 3)</f>
        <v>Ste</v>
      </c>
      <c r="S964" s="7" t="str">
        <f>RIGHT(Table2[[#This Row],[Full Name2]],3)</f>
        <v>oya</v>
      </c>
      <c r="T964" s="7" t="str">
        <f>MID(Table2[[#This Row],[Full Name2]],3,3)</f>
        <v>eph</v>
      </c>
      <c r="U964" s="7" t="str">
        <f>CONCATENATE(Table2[[#This Row],[Full Name2]]," - ",Table2[[#This Row],[Department]])</f>
        <v>Stephanie Montoya - Kids</v>
      </c>
      <c r="V964" s="7" t="str">
        <f>_xlfn.TEXTJOIN(",",TRUE,Table2[[#This Row],[LEFT]],Table2[[#This Row],[MID]],Table2[[#This Row],[RIGHT]])</f>
        <v>Ste,eph,oya</v>
      </c>
      <c r="W964" s="7" t="str">
        <f>UPPER(Table2[[#This Row],[MID]])</f>
        <v>EPH</v>
      </c>
      <c r="X964" s="7" t="str">
        <f>LOWER(Table2[[#This Row],[Full Name2]])</f>
        <v>stephanie montoya</v>
      </c>
      <c r="Y964" s="7" t="str">
        <f>PROPER(Table2[[#This Row],[LOWER]])</f>
        <v>Stephanie Montoya</v>
      </c>
      <c r="Z964" s="7" t="str">
        <f>TRIM(Table2[[#This Row],[City]])</f>
        <v>Asyut</v>
      </c>
      <c r="AA964" s="8">
        <f>LEN(Table2[[#This Row],[PROPER]])</f>
        <v>17</v>
      </c>
      <c r="AB964" s="5">
        <f t="shared" ca="1" si="45"/>
        <v>45776</v>
      </c>
      <c r="AC964" s="5">
        <f t="shared" si="46"/>
        <v>45622</v>
      </c>
      <c r="AD964" s="25">
        <f t="shared" ca="1" si="47"/>
        <v>45776.278505671296</v>
      </c>
      <c r="AE964" s="26">
        <f>EOMONTH(Table2[[#This Row],[Date]],1)</f>
        <v>45657</v>
      </c>
      <c r="AF964" s="11">
        <f>DATEDIF(Table2[[#This Row],[Date]],Table2[[#This Row],[EOMONTH]], "d")</f>
        <v>35</v>
      </c>
      <c r="AH964">
        <v>26</v>
      </c>
      <c r="AI964">
        <v>11</v>
      </c>
      <c r="AJ964">
        <v>2024</v>
      </c>
    </row>
    <row r="965" spans="1:36" ht="33.75" customHeight="1" x14ac:dyDescent="0.3">
      <c r="A965" s="17" t="s">
        <v>1977</v>
      </c>
      <c r="B965" s="26">
        <v>45477</v>
      </c>
      <c r="C965" s="5" t="s">
        <v>6</v>
      </c>
      <c r="D965" s="6" t="s">
        <v>1978</v>
      </c>
      <c r="E965" s="7">
        <v>44</v>
      </c>
      <c r="F965" s="7" t="s">
        <v>43</v>
      </c>
      <c r="G965" s="7" t="s">
        <v>103</v>
      </c>
      <c r="H965" s="7" t="s">
        <v>84</v>
      </c>
      <c r="I965" s="7" t="str">
        <f>VLOOKUP(Table2[[#This Row],[Product]],Table4[#All],2,0)</f>
        <v>Fashion Accessories</v>
      </c>
      <c r="J965" s="7">
        <v>1</v>
      </c>
      <c r="K965" s="7">
        <v>928</v>
      </c>
      <c r="L965" s="7">
        <v>0.15</v>
      </c>
      <c r="M965" s="7" t="s">
        <v>57</v>
      </c>
      <c r="N965" s="8" t="s">
        <v>40</v>
      </c>
      <c r="O965" s="4" t="str">
        <f>HLOOKUP(Table2[[#This Row],[Product]],lookUp!$A$20:$K$21,2,0)</f>
        <v>Fashion Accessories</v>
      </c>
      <c r="P965" s="8" t="str">
        <f>_xlfn.XLOOKUP(Table2[[#This Row],[Product]],Table4[Product],Table4[Category])</f>
        <v>Fashion Accessories</v>
      </c>
      <c r="Q965" s="6" t="s">
        <v>1978</v>
      </c>
      <c r="R965" s="32" t="str">
        <f>LEFT(Table2[[#This Row],[Full Name2]], 3)</f>
        <v>Pai</v>
      </c>
      <c r="S965" s="7" t="str">
        <f>RIGHT(Table2[[#This Row],[Full Name2]],3)</f>
        <v xml:space="preserve"> Le</v>
      </c>
      <c r="T965" s="7" t="str">
        <f>MID(Table2[[#This Row],[Full Name2]],3,3)</f>
        <v>ige</v>
      </c>
      <c r="U965" s="7" t="str">
        <f>CONCATENATE(Table2[[#This Row],[Full Name2]]," - ",Table2[[#This Row],[Department]])</f>
        <v>Paige Le - Women</v>
      </c>
      <c r="V965" s="7" t="str">
        <f>_xlfn.TEXTJOIN(",",TRUE,Table2[[#This Row],[LEFT]],Table2[[#This Row],[MID]],Table2[[#This Row],[RIGHT]])</f>
        <v>Pai,ige, Le</v>
      </c>
      <c r="W965" s="7" t="str">
        <f>UPPER(Table2[[#This Row],[MID]])</f>
        <v>IGE</v>
      </c>
      <c r="X965" s="7" t="str">
        <f>LOWER(Table2[[#This Row],[Full Name2]])</f>
        <v>paige le</v>
      </c>
      <c r="Y965" s="7" t="str">
        <f>PROPER(Table2[[#This Row],[LOWER]])</f>
        <v>Paige Le</v>
      </c>
      <c r="Z965" s="7" t="str">
        <f>TRIM(Table2[[#This Row],[City]])</f>
        <v>Sharm El-Sheikh</v>
      </c>
      <c r="AA965" s="8">
        <f>LEN(Table2[[#This Row],[PROPER]])</f>
        <v>8</v>
      </c>
      <c r="AB965" s="5">
        <f t="shared" ca="1" si="45"/>
        <v>45776</v>
      </c>
      <c r="AC965" s="5">
        <f t="shared" si="46"/>
        <v>45477</v>
      </c>
      <c r="AD965" s="25">
        <f t="shared" ca="1" si="47"/>
        <v>45776.278505671296</v>
      </c>
      <c r="AE965" s="26">
        <f>EOMONTH(Table2[[#This Row],[Date]],1)</f>
        <v>45535</v>
      </c>
      <c r="AF965" s="11">
        <f>DATEDIF(Table2[[#This Row],[Date]],Table2[[#This Row],[EOMONTH]], "d")</f>
        <v>58</v>
      </c>
      <c r="AH965">
        <v>4</v>
      </c>
      <c r="AI965">
        <v>7</v>
      </c>
      <c r="AJ965">
        <v>2024</v>
      </c>
    </row>
    <row r="966" spans="1:36" ht="33.75" customHeight="1" x14ac:dyDescent="0.3">
      <c r="A966" s="17" t="s">
        <v>1979</v>
      </c>
      <c r="B966" s="26">
        <v>45557</v>
      </c>
      <c r="C966" s="5" t="s">
        <v>1</v>
      </c>
      <c r="D966" s="6" t="s">
        <v>1980</v>
      </c>
      <c r="E966" s="7">
        <v>21</v>
      </c>
      <c r="F966" s="7" t="s">
        <v>43</v>
      </c>
      <c r="G966" s="7" t="s">
        <v>73</v>
      </c>
      <c r="H966" s="7" t="s">
        <v>74</v>
      </c>
      <c r="I966" s="7" t="str">
        <f>VLOOKUP(Table2[[#This Row],[Product]],Table4[#All],2,0)</f>
        <v>Formal Wear</v>
      </c>
      <c r="J966" s="7">
        <v>4</v>
      </c>
      <c r="K966" s="7">
        <v>610</v>
      </c>
      <c r="L966" s="7">
        <v>0.2</v>
      </c>
      <c r="M966" s="7" t="s">
        <v>47</v>
      </c>
      <c r="N966" s="8" t="s">
        <v>34</v>
      </c>
      <c r="O966" s="4" t="str">
        <f>HLOOKUP(Table2[[#This Row],[Product]],lookUp!$A$20:$K$21,2,0)</f>
        <v>Formal Wear</v>
      </c>
      <c r="P966" s="8" t="str">
        <f>_xlfn.XLOOKUP(Table2[[#This Row],[Product]],Table4[Product],Table4[Category])</f>
        <v>Formal Wear</v>
      </c>
      <c r="Q966" s="6" t="s">
        <v>1980</v>
      </c>
      <c r="R966" s="32" t="str">
        <f>LEFT(Table2[[#This Row],[Full Name2]], 3)</f>
        <v>Ren</v>
      </c>
      <c r="S966" s="7" t="str">
        <f>RIGHT(Table2[[#This Row],[Full Name2]],3)</f>
        <v>een</v>
      </c>
      <c r="T966" s="7" t="str">
        <f>MID(Table2[[#This Row],[Full Name2]],3,3)</f>
        <v>nee</v>
      </c>
      <c r="U966" s="7" t="str">
        <f>CONCATENATE(Table2[[#This Row],[Full Name2]]," - ",Table2[[#This Row],[Department]])</f>
        <v>Renee Green - Men</v>
      </c>
      <c r="V966" s="7" t="str">
        <f>_xlfn.TEXTJOIN(",",TRUE,Table2[[#This Row],[LEFT]],Table2[[#This Row],[MID]],Table2[[#This Row],[RIGHT]])</f>
        <v>Ren,nee,een</v>
      </c>
      <c r="W966" s="7" t="str">
        <f>UPPER(Table2[[#This Row],[MID]])</f>
        <v>NEE</v>
      </c>
      <c r="X966" s="7" t="str">
        <f>LOWER(Table2[[#This Row],[Full Name2]])</f>
        <v>renee green</v>
      </c>
      <c r="Y966" s="7" t="str">
        <f>PROPER(Table2[[#This Row],[LOWER]])</f>
        <v>Renee Green</v>
      </c>
      <c r="Z966" s="7" t="str">
        <f>TRIM(Table2[[#This Row],[City]])</f>
        <v>Tanta</v>
      </c>
      <c r="AA966" s="8">
        <f>LEN(Table2[[#This Row],[PROPER]])</f>
        <v>11</v>
      </c>
      <c r="AB966" s="5">
        <f t="shared" ca="1" si="45"/>
        <v>45776</v>
      </c>
      <c r="AC966" s="5">
        <f t="shared" si="46"/>
        <v>45557</v>
      </c>
      <c r="AD966" s="25">
        <f t="shared" ca="1" si="47"/>
        <v>45776.278505671296</v>
      </c>
      <c r="AE966" s="26">
        <f>EOMONTH(Table2[[#This Row],[Date]],1)</f>
        <v>45596</v>
      </c>
      <c r="AF966" s="11">
        <f>DATEDIF(Table2[[#This Row],[Date]],Table2[[#This Row],[EOMONTH]], "d")</f>
        <v>39</v>
      </c>
      <c r="AH966">
        <v>22</v>
      </c>
      <c r="AI966">
        <v>9</v>
      </c>
      <c r="AJ966">
        <v>2024</v>
      </c>
    </row>
    <row r="967" spans="1:36" ht="33.75" customHeight="1" x14ac:dyDescent="0.3">
      <c r="A967" s="17" t="s">
        <v>1981</v>
      </c>
      <c r="B967" s="26">
        <v>45677</v>
      </c>
      <c r="C967" s="5" t="s">
        <v>4</v>
      </c>
      <c r="D967" s="6" t="s">
        <v>1982</v>
      </c>
      <c r="E967" s="7">
        <v>26</v>
      </c>
      <c r="F967" s="7" t="s">
        <v>29</v>
      </c>
      <c r="G967" s="7" t="s">
        <v>81</v>
      </c>
      <c r="H967" s="7" t="s">
        <v>84</v>
      </c>
      <c r="I967" s="7" t="str">
        <f>VLOOKUP(Table2[[#This Row],[Product]],Table4[#All],2,0)</f>
        <v>Fashion Accessories</v>
      </c>
      <c r="J967" s="7">
        <v>2</v>
      </c>
      <c r="K967" s="7">
        <v>453</v>
      </c>
      <c r="L967" s="7">
        <v>0.1</v>
      </c>
      <c r="M967" s="7" t="s">
        <v>47</v>
      </c>
      <c r="N967" s="8" t="s">
        <v>40</v>
      </c>
      <c r="O967" s="4" t="str">
        <f>HLOOKUP(Table2[[#This Row],[Product]],lookUp!$A$20:$K$21,2,0)</f>
        <v>Fashion Accessories</v>
      </c>
      <c r="P967" s="8" t="str">
        <f>_xlfn.XLOOKUP(Table2[[#This Row],[Product]],Table4[Product],Table4[Category])</f>
        <v>Fashion Accessories</v>
      </c>
      <c r="Q967" s="6" t="s">
        <v>1982</v>
      </c>
      <c r="R967" s="32" t="str">
        <f>LEFT(Table2[[#This Row],[Full Name2]], 3)</f>
        <v>Jes</v>
      </c>
      <c r="S967" s="7" t="str">
        <f>RIGHT(Table2[[#This Row],[Full Name2]],3)</f>
        <v>rez</v>
      </c>
      <c r="T967" s="7" t="str">
        <f>MID(Table2[[#This Row],[Full Name2]],3,3)</f>
        <v>ssi</v>
      </c>
      <c r="U967" s="7" t="str">
        <f>CONCATENATE(Table2[[#This Row],[Full Name2]]," - ",Table2[[#This Row],[Department]])</f>
        <v>Jessica Alvarez - Women</v>
      </c>
      <c r="V967" s="7" t="str">
        <f>_xlfn.TEXTJOIN(",",TRUE,Table2[[#This Row],[LEFT]],Table2[[#This Row],[MID]],Table2[[#This Row],[RIGHT]])</f>
        <v>Jes,ssi,rez</v>
      </c>
      <c r="W967" s="7" t="str">
        <f>UPPER(Table2[[#This Row],[MID]])</f>
        <v>SSI</v>
      </c>
      <c r="X967" s="7" t="str">
        <f>LOWER(Table2[[#This Row],[Full Name2]])</f>
        <v>jessica alvarez</v>
      </c>
      <c r="Y967" s="7" t="str">
        <f>PROPER(Table2[[#This Row],[LOWER]])</f>
        <v>Jessica Alvarez</v>
      </c>
      <c r="Z967" s="7" t="str">
        <f>TRIM(Table2[[#This Row],[City]])</f>
        <v>Asyut</v>
      </c>
      <c r="AA967" s="8">
        <f>LEN(Table2[[#This Row],[PROPER]])</f>
        <v>15</v>
      </c>
      <c r="AB967" s="5">
        <f t="shared" ca="1" si="45"/>
        <v>45776</v>
      </c>
      <c r="AC967" s="5">
        <f t="shared" si="46"/>
        <v>45677</v>
      </c>
      <c r="AD967" s="25">
        <f t="shared" ca="1" si="47"/>
        <v>45776.278505671296</v>
      </c>
      <c r="AE967" s="26">
        <f>EOMONTH(Table2[[#This Row],[Date]],1)</f>
        <v>45716</v>
      </c>
      <c r="AF967" s="11">
        <f>DATEDIF(Table2[[#This Row],[Date]],Table2[[#This Row],[EOMONTH]], "d")</f>
        <v>39</v>
      </c>
      <c r="AH967">
        <v>20</v>
      </c>
      <c r="AI967">
        <v>1</v>
      </c>
      <c r="AJ967">
        <v>2025</v>
      </c>
    </row>
    <row r="968" spans="1:36" ht="33.75" customHeight="1" x14ac:dyDescent="0.3">
      <c r="A968" s="17" t="s">
        <v>1983</v>
      </c>
      <c r="B968" s="26">
        <v>45376</v>
      </c>
      <c r="C968" s="5" t="s">
        <v>4</v>
      </c>
      <c r="D968" s="6" t="s">
        <v>1984</v>
      </c>
      <c r="E968" s="7">
        <v>40</v>
      </c>
      <c r="F968" s="7" t="s">
        <v>29</v>
      </c>
      <c r="G968" s="7" t="s">
        <v>37</v>
      </c>
      <c r="H968" s="7" t="s">
        <v>65</v>
      </c>
      <c r="I968" s="7" t="str">
        <f>VLOOKUP(Table2[[#This Row],[Product]],Table4[#All],2,0)</f>
        <v>Sportswear</v>
      </c>
      <c r="J968" s="7">
        <v>3</v>
      </c>
      <c r="K968" s="7">
        <v>766</v>
      </c>
      <c r="L968" s="7">
        <v>0.15</v>
      </c>
      <c r="M968" s="7" t="s">
        <v>33</v>
      </c>
      <c r="N968" s="8" t="s">
        <v>40</v>
      </c>
      <c r="O968" s="4" t="str">
        <f>HLOOKUP(Table2[[#This Row],[Product]],lookUp!$A$20:$K$21,2,0)</f>
        <v>Sportswear</v>
      </c>
      <c r="P968" s="8" t="str">
        <f>_xlfn.XLOOKUP(Table2[[#This Row],[Product]],Table4[Product],Table4[Category])</f>
        <v>Sportswear</v>
      </c>
      <c r="Q968" s="6" t="s">
        <v>1984</v>
      </c>
      <c r="R968" s="32" t="str">
        <f>LEFT(Table2[[#This Row],[Full Name2]], 3)</f>
        <v>Chr</v>
      </c>
      <c r="S968" s="7" t="str">
        <f>RIGHT(Table2[[#This Row],[Full Name2]],3)</f>
        <v>ams</v>
      </c>
      <c r="T968" s="7" t="str">
        <f>MID(Table2[[#This Row],[Full Name2]],3,3)</f>
        <v>ris</v>
      </c>
      <c r="U968" s="7" t="str">
        <f>CONCATENATE(Table2[[#This Row],[Full Name2]]," - ",Table2[[#This Row],[Department]])</f>
        <v>Christy Williams - Women</v>
      </c>
      <c r="V968" s="7" t="str">
        <f>_xlfn.TEXTJOIN(",",TRUE,Table2[[#This Row],[LEFT]],Table2[[#This Row],[MID]],Table2[[#This Row],[RIGHT]])</f>
        <v>Chr,ris,ams</v>
      </c>
      <c r="W968" s="7" t="str">
        <f>UPPER(Table2[[#This Row],[MID]])</f>
        <v>RIS</v>
      </c>
      <c r="X968" s="7" t="str">
        <f>LOWER(Table2[[#This Row],[Full Name2]])</f>
        <v>christy williams</v>
      </c>
      <c r="Y968" s="7" t="str">
        <f>PROPER(Table2[[#This Row],[LOWER]])</f>
        <v>Christy Williams</v>
      </c>
      <c r="Z968" s="7" t="str">
        <f>TRIM(Table2[[#This Row],[City]])</f>
        <v>Hurghada</v>
      </c>
      <c r="AA968" s="8">
        <f>LEN(Table2[[#This Row],[PROPER]])</f>
        <v>16</v>
      </c>
      <c r="AB968" s="5">
        <f t="shared" ca="1" si="45"/>
        <v>45776</v>
      </c>
      <c r="AC968" s="5">
        <f t="shared" si="46"/>
        <v>45376</v>
      </c>
      <c r="AD968" s="25">
        <f t="shared" ca="1" si="47"/>
        <v>45776.278505671296</v>
      </c>
      <c r="AE968" s="26">
        <f>EOMONTH(Table2[[#This Row],[Date]],1)</f>
        <v>45412</v>
      </c>
      <c r="AF968" s="11">
        <f>DATEDIF(Table2[[#This Row],[Date]],Table2[[#This Row],[EOMONTH]], "d")</f>
        <v>36</v>
      </c>
      <c r="AH968">
        <v>25</v>
      </c>
      <c r="AI968">
        <v>3</v>
      </c>
      <c r="AJ968">
        <v>2024</v>
      </c>
    </row>
    <row r="969" spans="1:36" ht="33.75" customHeight="1" x14ac:dyDescent="0.3">
      <c r="A969" s="17" t="s">
        <v>1985</v>
      </c>
      <c r="B969" s="26">
        <v>45445</v>
      </c>
      <c r="C969" s="5" t="s">
        <v>1</v>
      </c>
      <c r="D969" s="6" t="s">
        <v>1986</v>
      </c>
      <c r="E969" s="7">
        <v>37</v>
      </c>
      <c r="F969" s="7" t="s">
        <v>29</v>
      </c>
      <c r="G969" s="7" t="s">
        <v>73</v>
      </c>
      <c r="H969" s="7" t="s">
        <v>38</v>
      </c>
      <c r="I969" s="7" t="str">
        <f>VLOOKUP(Table2[[#This Row],[Product]],Table4[#All],2,0)</f>
        <v>Casual Wear</v>
      </c>
      <c r="J969" s="7">
        <v>4</v>
      </c>
      <c r="K969" s="7">
        <v>380</v>
      </c>
      <c r="L969" s="7">
        <v>0.05</v>
      </c>
      <c r="M969" s="7" t="s">
        <v>33</v>
      </c>
      <c r="N969" s="8" t="s">
        <v>34</v>
      </c>
      <c r="O969" s="4" t="str">
        <f>HLOOKUP(Table2[[#This Row],[Product]],lookUp!$A$20:$K$21,2,0)</f>
        <v>Casual Wear</v>
      </c>
      <c r="P969" s="8" t="str">
        <f>_xlfn.XLOOKUP(Table2[[#This Row],[Product]],Table4[Product],Table4[Category])</f>
        <v>Casual Wear</v>
      </c>
      <c r="Q969" s="6" t="s">
        <v>1986</v>
      </c>
      <c r="R969" s="32" t="str">
        <f>LEFT(Table2[[#This Row],[Full Name2]], 3)</f>
        <v>Dan</v>
      </c>
      <c r="S969" s="7" t="str">
        <f>RIGHT(Table2[[#This Row],[Full Name2]],3)</f>
        <v>rez</v>
      </c>
      <c r="T969" s="7" t="str">
        <f>MID(Table2[[#This Row],[Full Name2]],3,3)</f>
        <v>nie</v>
      </c>
      <c r="U969" s="7" t="str">
        <f>CONCATENATE(Table2[[#This Row],[Full Name2]]," - ",Table2[[#This Row],[Department]])</f>
        <v>Daniel Alvarez - Men</v>
      </c>
      <c r="V969" s="7" t="str">
        <f>_xlfn.TEXTJOIN(",",TRUE,Table2[[#This Row],[LEFT]],Table2[[#This Row],[MID]],Table2[[#This Row],[RIGHT]])</f>
        <v>Dan,nie,rez</v>
      </c>
      <c r="W969" s="7" t="str">
        <f>UPPER(Table2[[#This Row],[MID]])</f>
        <v>NIE</v>
      </c>
      <c r="X969" s="7" t="str">
        <f>LOWER(Table2[[#This Row],[Full Name2]])</f>
        <v>daniel alvarez</v>
      </c>
      <c r="Y969" s="7" t="str">
        <f>PROPER(Table2[[#This Row],[LOWER]])</f>
        <v>Daniel Alvarez</v>
      </c>
      <c r="Z969" s="7" t="str">
        <f>TRIM(Table2[[#This Row],[City]])</f>
        <v>Tanta</v>
      </c>
      <c r="AA969" s="8">
        <f>LEN(Table2[[#This Row],[PROPER]])</f>
        <v>14</v>
      </c>
      <c r="AB969" s="5">
        <f t="shared" ca="1" si="45"/>
        <v>45776</v>
      </c>
      <c r="AC969" s="5">
        <f t="shared" si="46"/>
        <v>45445</v>
      </c>
      <c r="AD969" s="25">
        <f t="shared" ca="1" si="47"/>
        <v>45776.278505671296</v>
      </c>
      <c r="AE969" s="26">
        <f>EOMONTH(Table2[[#This Row],[Date]],1)</f>
        <v>45504</v>
      </c>
      <c r="AF969" s="11">
        <f>DATEDIF(Table2[[#This Row],[Date]],Table2[[#This Row],[EOMONTH]], "d")</f>
        <v>59</v>
      </c>
      <c r="AH969">
        <v>2</v>
      </c>
      <c r="AI969">
        <v>6</v>
      </c>
      <c r="AJ969">
        <v>2024</v>
      </c>
    </row>
    <row r="970" spans="1:36" ht="33.75" customHeight="1" x14ac:dyDescent="0.3">
      <c r="A970" s="17" t="s">
        <v>1987</v>
      </c>
      <c r="B970" s="26">
        <v>45510</v>
      </c>
      <c r="C970" s="5" t="s">
        <v>2</v>
      </c>
      <c r="D970" s="6" t="s">
        <v>1988</v>
      </c>
      <c r="E970" s="7">
        <v>44</v>
      </c>
      <c r="F970" s="7" t="s">
        <v>29</v>
      </c>
      <c r="G970" s="7" t="s">
        <v>30</v>
      </c>
      <c r="H970" s="7" t="s">
        <v>84</v>
      </c>
      <c r="I970" s="7" t="str">
        <f>VLOOKUP(Table2[[#This Row],[Product]],Table4[#All],2,0)</f>
        <v>Fashion Accessories</v>
      </c>
      <c r="J970" s="7">
        <v>4</v>
      </c>
      <c r="K970" s="7">
        <v>674</v>
      </c>
      <c r="L970" s="7">
        <v>0</v>
      </c>
      <c r="M970" s="7" t="s">
        <v>47</v>
      </c>
      <c r="N970" s="8" t="s">
        <v>48</v>
      </c>
      <c r="O970" s="4" t="str">
        <f>HLOOKUP(Table2[[#This Row],[Product]],lookUp!$A$20:$K$21,2,0)</f>
        <v>Fashion Accessories</v>
      </c>
      <c r="P970" s="8" t="str">
        <f>_xlfn.XLOOKUP(Table2[[#This Row],[Product]],Table4[Product],Table4[Category])</f>
        <v>Fashion Accessories</v>
      </c>
      <c r="Q970" s="6" t="s">
        <v>1988</v>
      </c>
      <c r="R970" s="32" t="str">
        <f>LEFT(Table2[[#This Row],[Full Name2]], 3)</f>
        <v>Apr</v>
      </c>
      <c r="S970" s="7" t="str">
        <f>RIGHT(Table2[[#This Row],[Full Name2]],3)</f>
        <v>rez</v>
      </c>
      <c r="T970" s="7" t="str">
        <f>MID(Table2[[#This Row],[Full Name2]],3,3)</f>
        <v>ril</v>
      </c>
      <c r="U970" s="7" t="str">
        <f>CONCATENATE(Table2[[#This Row],[Full Name2]]," - ",Table2[[#This Row],[Department]])</f>
        <v>April Perez - Kids</v>
      </c>
      <c r="V970" s="7" t="str">
        <f>_xlfn.TEXTJOIN(",",TRUE,Table2[[#This Row],[LEFT]],Table2[[#This Row],[MID]],Table2[[#This Row],[RIGHT]])</f>
        <v>Apr,ril,rez</v>
      </c>
      <c r="W970" s="7" t="str">
        <f>UPPER(Table2[[#This Row],[MID]])</f>
        <v>RIL</v>
      </c>
      <c r="X970" s="7" t="str">
        <f>LOWER(Table2[[#This Row],[Full Name2]])</f>
        <v>april perez</v>
      </c>
      <c r="Y970" s="7" t="str">
        <f>PROPER(Table2[[#This Row],[LOWER]])</f>
        <v>April Perez</v>
      </c>
      <c r="Z970" s="7" t="str">
        <f>TRIM(Table2[[#This Row],[City]])</f>
        <v>Mansoura</v>
      </c>
      <c r="AA970" s="8">
        <f>LEN(Table2[[#This Row],[PROPER]])</f>
        <v>11</v>
      </c>
      <c r="AB970" s="5">
        <f t="shared" ca="1" si="45"/>
        <v>45776</v>
      </c>
      <c r="AC970" s="5">
        <f t="shared" si="46"/>
        <v>45510</v>
      </c>
      <c r="AD970" s="25">
        <f t="shared" ca="1" si="47"/>
        <v>45776.278505671296</v>
      </c>
      <c r="AE970" s="26">
        <f>EOMONTH(Table2[[#This Row],[Date]],1)</f>
        <v>45565</v>
      </c>
      <c r="AF970" s="11">
        <f>DATEDIF(Table2[[#This Row],[Date]],Table2[[#This Row],[EOMONTH]], "d")</f>
        <v>55</v>
      </c>
      <c r="AH970">
        <v>6</v>
      </c>
      <c r="AI970">
        <v>8</v>
      </c>
      <c r="AJ970">
        <v>2024</v>
      </c>
    </row>
    <row r="971" spans="1:36" ht="33.75" customHeight="1" x14ac:dyDescent="0.3">
      <c r="A971" s="17" t="s">
        <v>1989</v>
      </c>
      <c r="B971" s="26">
        <v>45640</v>
      </c>
      <c r="C971" s="5" t="s">
        <v>5</v>
      </c>
      <c r="D971" s="6" t="s">
        <v>1990</v>
      </c>
      <c r="E971" s="7">
        <v>33</v>
      </c>
      <c r="F971" s="7" t="s">
        <v>29</v>
      </c>
      <c r="G971" s="7" t="s">
        <v>70</v>
      </c>
      <c r="H971" s="7" t="s">
        <v>51</v>
      </c>
      <c r="I971" s="7" t="str">
        <f>VLOOKUP(Table2[[#This Row],[Product]],Table4[#All],2,0)</f>
        <v>Formal Wear</v>
      </c>
      <c r="J971" s="7">
        <v>5</v>
      </c>
      <c r="K971" s="7">
        <v>969</v>
      </c>
      <c r="L971" s="7">
        <v>0.15</v>
      </c>
      <c r="M971" s="7" t="s">
        <v>47</v>
      </c>
      <c r="N971" s="8" t="s">
        <v>34</v>
      </c>
      <c r="O971" s="4" t="str">
        <f>HLOOKUP(Table2[[#This Row],[Product]],lookUp!$A$20:$K$21,2,0)</f>
        <v>Formal Wear</v>
      </c>
      <c r="P971" s="8" t="str">
        <f>_xlfn.XLOOKUP(Table2[[#This Row],[Product]],Table4[Product],Table4[Category])</f>
        <v>Formal Wear</v>
      </c>
      <c r="Q971" s="6" t="s">
        <v>1990</v>
      </c>
      <c r="R971" s="32" t="str">
        <f>LEFT(Table2[[#This Row],[Full Name2]], 3)</f>
        <v>Jos</v>
      </c>
      <c r="S971" s="7" t="str">
        <f>RIGHT(Table2[[#This Row],[Full Name2]],3)</f>
        <v>oyd</v>
      </c>
      <c r="T971" s="7" t="str">
        <f>MID(Table2[[#This Row],[Full Name2]],3,3)</f>
        <v>sep</v>
      </c>
      <c r="U971" s="7" t="str">
        <f>CONCATENATE(Table2[[#This Row],[Full Name2]]," - ",Table2[[#This Row],[Department]])</f>
        <v>Joseph Boyd - Men</v>
      </c>
      <c r="V971" s="7" t="str">
        <f>_xlfn.TEXTJOIN(",",TRUE,Table2[[#This Row],[LEFT]],Table2[[#This Row],[MID]],Table2[[#This Row],[RIGHT]])</f>
        <v>Jos,sep,oyd</v>
      </c>
      <c r="W971" s="7" t="str">
        <f>UPPER(Table2[[#This Row],[MID]])</f>
        <v>SEP</v>
      </c>
      <c r="X971" s="7" t="str">
        <f>LOWER(Table2[[#This Row],[Full Name2]])</f>
        <v>joseph boyd</v>
      </c>
      <c r="Y971" s="7" t="str">
        <f>PROPER(Table2[[#This Row],[LOWER]])</f>
        <v>Joseph Boyd</v>
      </c>
      <c r="Z971" s="7" t="str">
        <f>TRIM(Table2[[#This Row],[City]])</f>
        <v>Luxor</v>
      </c>
      <c r="AA971" s="8">
        <f>LEN(Table2[[#This Row],[PROPER]])</f>
        <v>11</v>
      </c>
      <c r="AB971" s="5">
        <f t="shared" ca="1" si="45"/>
        <v>45776</v>
      </c>
      <c r="AC971" s="5">
        <f t="shared" si="46"/>
        <v>45640</v>
      </c>
      <c r="AD971" s="25">
        <f t="shared" ca="1" si="47"/>
        <v>45776.278505671296</v>
      </c>
      <c r="AE971" s="26">
        <f>EOMONTH(Table2[[#This Row],[Date]],1)</f>
        <v>45688</v>
      </c>
      <c r="AF971" s="11">
        <f>DATEDIF(Table2[[#This Row],[Date]],Table2[[#This Row],[EOMONTH]], "d")</f>
        <v>48</v>
      </c>
      <c r="AH971">
        <v>14</v>
      </c>
      <c r="AI971">
        <v>12</v>
      </c>
      <c r="AJ971">
        <v>2024</v>
      </c>
    </row>
    <row r="972" spans="1:36" ht="33.75" customHeight="1" x14ac:dyDescent="0.3">
      <c r="A972" s="17" t="s">
        <v>1991</v>
      </c>
      <c r="B972" s="26">
        <v>45610</v>
      </c>
      <c r="C972" s="5" t="s">
        <v>6</v>
      </c>
      <c r="D972" s="6" t="s">
        <v>1992</v>
      </c>
      <c r="E972" s="7">
        <v>50</v>
      </c>
      <c r="F972" s="7" t="s">
        <v>43</v>
      </c>
      <c r="G972" s="7" t="s">
        <v>64</v>
      </c>
      <c r="H972" s="7" t="s">
        <v>84</v>
      </c>
      <c r="I972" s="7" t="str">
        <f>VLOOKUP(Table2[[#This Row],[Product]],Table4[#All],2,0)</f>
        <v>Fashion Accessories</v>
      </c>
      <c r="J972" s="7">
        <v>2</v>
      </c>
      <c r="K972" s="7">
        <v>402</v>
      </c>
      <c r="L972" s="7">
        <v>0.2</v>
      </c>
      <c r="M972" s="7" t="s">
        <v>47</v>
      </c>
      <c r="N972" s="8" t="s">
        <v>34</v>
      </c>
      <c r="O972" s="4" t="str">
        <f>HLOOKUP(Table2[[#This Row],[Product]],lookUp!$A$20:$K$21,2,0)</f>
        <v>Fashion Accessories</v>
      </c>
      <c r="P972" s="8" t="str">
        <f>_xlfn.XLOOKUP(Table2[[#This Row],[Product]],Table4[Product],Table4[Category])</f>
        <v>Fashion Accessories</v>
      </c>
      <c r="Q972" s="6" t="s">
        <v>1992</v>
      </c>
      <c r="R972" s="32" t="str">
        <f>LEFT(Table2[[#This Row],[Full Name2]], 3)</f>
        <v>Jes</v>
      </c>
      <c r="S972" s="7" t="str">
        <f>RIGHT(Table2[[#This Row],[Full Name2]],3)</f>
        <v>ers</v>
      </c>
      <c r="T972" s="7" t="str">
        <f>MID(Table2[[#This Row],[Full Name2]],3,3)</f>
        <v>ssi</v>
      </c>
      <c r="U972" s="7" t="str">
        <f>CONCATENATE(Table2[[#This Row],[Full Name2]]," - ",Table2[[#This Row],[Department]])</f>
        <v>Jessica Rivers - Men</v>
      </c>
      <c r="V972" s="7" t="str">
        <f>_xlfn.TEXTJOIN(",",TRUE,Table2[[#This Row],[LEFT]],Table2[[#This Row],[MID]],Table2[[#This Row],[RIGHT]])</f>
        <v>Jes,ssi,ers</v>
      </c>
      <c r="W972" s="7" t="str">
        <f>UPPER(Table2[[#This Row],[MID]])</f>
        <v>SSI</v>
      </c>
      <c r="X972" s="7" t="str">
        <f>LOWER(Table2[[#This Row],[Full Name2]])</f>
        <v>jessica rivers</v>
      </c>
      <c r="Y972" s="7" t="str">
        <f>PROPER(Table2[[#This Row],[LOWER]])</f>
        <v>Jessica Rivers</v>
      </c>
      <c r="Z972" s="7" t="str">
        <f>TRIM(Table2[[#This Row],[City]])</f>
        <v>Cairo</v>
      </c>
      <c r="AA972" s="8">
        <f>LEN(Table2[[#This Row],[PROPER]])</f>
        <v>14</v>
      </c>
      <c r="AB972" s="5">
        <f t="shared" ca="1" si="45"/>
        <v>45776</v>
      </c>
      <c r="AC972" s="5">
        <f t="shared" si="46"/>
        <v>45610</v>
      </c>
      <c r="AD972" s="25">
        <f t="shared" ca="1" si="47"/>
        <v>45776.278505671296</v>
      </c>
      <c r="AE972" s="26">
        <f>EOMONTH(Table2[[#This Row],[Date]],1)</f>
        <v>45657</v>
      </c>
      <c r="AF972" s="11">
        <f>DATEDIF(Table2[[#This Row],[Date]],Table2[[#This Row],[EOMONTH]], "d")</f>
        <v>47</v>
      </c>
      <c r="AH972">
        <v>14</v>
      </c>
      <c r="AI972">
        <v>11</v>
      </c>
      <c r="AJ972">
        <v>2024</v>
      </c>
    </row>
    <row r="973" spans="1:36" ht="33.75" customHeight="1" x14ac:dyDescent="0.3">
      <c r="A973" s="17" t="s">
        <v>1993</v>
      </c>
      <c r="B973" s="26">
        <v>45670</v>
      </c>
      <c r="C973" s="5" t="s">
        <v>4</v>
      </c>
      <c r="D973" s="6" t="s">
        <v>1994</v>
      </c>
      <c r="E973" s="7">
        <v>49</v>
      </c>
      <c r="F973" s="7" t="s">
        <v>43</v>
      </c>
      <c r="G973" s="7" t="s">
        <v>30</v>
      </c>
      <c r="H973" s="7" t="s">
        <v>51</v>
      </c>
      <c r="I973" s="7" t="str">
        <f>VLOOKUP(Table2[[#This Row],[Product]],Table4[#All],2,0)</f>
        <v>Formal Wear</v>
      </c>
      <c r="J973" s="7">
        <v>3</v>
      </c>
      <c r="K973" s="7">
        <v>986</v>
      </c>
      <c r="L973" s="7">
        <v>0.2</v>
      </c>
      <c r="M973" s="7" t="s">
        <v>47</v>
      </c>
      <c r="N973" s="8" t="s">
        <v>48</v>
      </c>
      <c r="O973" s="4" t="str">
        <f>HLOOKUP(Table2[[#This Row],[Product]],lookUp!$A$20:$K$21,2,0)</f>
        <v>Formal Wear</v>
      </c>
      <c r="P973" s="8" t="str">
        <f>_xlfn.XLOOKUP(Table2[[#This Row],[Product]],Table4[Product],Table4[Category])</f>
        <v>Formal Wear</v>
      </c>
      <c r="Q973" s="6" t="s">
        <v>1994</v>
      </c>
      <c r="R973" s="32" t="str">
        <f>LEFT(Table2[[#This Row],[Full Name2]], 3)</f>
        <v>Geo</v>
      </c>
      <c r="S973" s="7" t="str">
        <f>RIGHT(Table2[[#This Row],[Full Name2]],3)</f>
        <v>ews</v>
      </c>
      <c r="T973" s="7" t="str">
        <f>MID(Table2[[#This Row],[Full Name2]],3,3)</f>
        <v>org</v>
      </c>
      <c r="U973" s="7" t="str">
        <f>CONCATENATE(Table2[[#This Row],[Full Name2]]," - ",Table2[[#This Row],[Department]])</f>
        <v>George Matthews - Kids</v>
      </c>
      <c r="V973" s="7" t="str">
        <f>_xlfn.TEXTJOIN(",",TRUE,Table2[[#This Row],[LEFT]],Table2[[#This Row],[MID]],Table2[[#This Row],[RIGHT]])</f>
        <v>Geo,org,ews</v>
      </c>
      <c r="W973" s="7" t="str">
        <f>UPPER(Table2[[#This Row],[MID]])</f>
        <v>ORG</v>
      </c>
      <c r="X973" s="7" t="str">
        <f>LOWER(Table2[[#This Row],[Full Name2]])</f>
        <v>george matthews</v>
      </c>
      <c r="Y973" s="7" t="str">
        <f>PROPER(Table2[[#This Row],[LOWER]])</f>
        <v>George Matthews</v>
      </c>
      <c r="Z973" s="7" t="str">
        <f>TRIM(Table2[[#This Row],[City]])</f>
        <v>Mansoura</v>
      </c>
      <c r="AA973" s="8">
        <f>LEN(Table2[[#This Row],[PROPER]])</f>
        <v>15</v>
      </c>
      <c r="AB973" s="5">
        <f t="shared" ca="1" si="45"/>
        <v>45776</v>
      </c>
      <c r="AC973" s="5">
        <f t="shared" si="46"/>
        <v>45670</v>
      </c>
      <c r="AD973" s="25">
        <f t="shared" ca="1" si="47"/>
        <v>45776.278505671296</v>
      </c>
      <c r="AE973" s="26">
        <f>EOMONTH(Table2[[#This Row],[Date]],1)</f>
        <v>45716</v>
      </c>
      <c r="AF973" s="11">
        <f>DATEDIF(Table2[[#This Row],[Date]],Table2[[#This Row],[EOMONTH]], "d")</f>
        <v>46</v>
      </c>
      <c r="AH973">
        <v>13</v>
      </c>
      <c r="AI973">
        <v>1</v>
      </c>
      <c r="AJ973">
        <v>2025</v>
      </c>
    </row>
    <row r="974" spans="1:36" ht="33.75" customHeight="1" x14ac:dyDescent="0.3">
      <c r="A974" s="17" t="s">
        <v>1995</v>
      </c>
      <c r="B974" s="26">
        <v>45622</v>
      </c>
      <c r="C974" s="5" t="s">
        <v>2</v>
      </c>
      <c r="D974" s="6" t="s">
        <v>1996</v>
      </c>
      <c r="E974" s="7">
        <v>26</v>
      </c>
      <c r="F974" s="7" t="s">
        <v>43</v>
      </c>
      <c r="G974" s="7" t="s">
        <v>103</v>
      </c>
      <c r="H974" s="7" t="s">
        <v>51</v>
      </c>
      <c r="I974" s="7" t="str">
        <f>VLOOKUP(Table2[[#This Row],[Product]],Table4[#All],2,0)</f>
        <v>Formal Wear</v>
      </c>
      <c r="J974" s="7">
        <v>3</v>
      </c>
      <c r="K974" s="7">
        <v>1015</v>
      </c>
      <c r="L974" s="7">
        <v>0.2</v>
      </c>
      <c r="M974" s="7" t="s">
        <v>33</v>
      </c>
      <c r="N974" s="8" t="s">
        <v>34</v>
      </c>
      <c r="O974" s="4" t="str">
        <f>HLOOKUP(Table2[[#This Row],[Product]],lookUp!$A$20:$K$21,2,0)</f>
        <v>Formal Wear</v>
      </c>
      <c r="P974" s="8" t="str">
        <f>_xlfn.XLOOKUP(Table2[[#This Row],[Product]],Table4[Product],Table4[Category])</f>
        <v>Formal Wear</v>
      </c>
      <c r="Q974" s="6" t="s">
        <v>1996</v>
      </c>
      <c r="R974" s="32" t="str">
        <f>LEFT(Table2[[#This Row],[Full Name2]], 3)</f>
        <v>Mar</v>
      </c>
      <c r="S974" s="7" t="str">
        <f>RIGHT(Table2[[#This Row],[Full Name2]],3)</f>
        <v>uck</v>
      </c>
      <c r="T974" s="7" t="str">
        <f>MID(Table2[[#This Row],[Full Name2]],3,3)</f>
        <v xml:space="preserve">rk </v>
      </c>
      <c r="U974" s="7" t="str">
        <f>CONCATENATE(Table2[[#This Row],[Full Name2]]," - ",Table2[[#This Row],[Department]])</f>
        <v>Mark Buck - Men</v>
      </c>
      <c r="V974" s="7" t="str">
        <f>_xlfn.TEXTJOIN(",",TRUE,Table2[[#This Row],[LEFT]],Table2[[#This Row],[MID]],Table2[[#This Row],[RIGHT]])</f>
        <v>Mar,rk ,uck</v>
      </c>
      <c r="W974" s="7" t="str">
        <f>UPPER(Table2[[#This Row],[MID]])</f>
        <v xml:space="preserve">RK </v>
      </c>
      <c r="X974" s="7" t="str">
        <f>LOWER(Table2[[#This Row],[Full Name2]])</f>
        <v>mark buck</v>
      </c>
      <c r="Y974" s="7" t="str">
        <f>PROPER(Table2[[#This Row],[LOWER]])</f>
        <v>Mark Buck</v>
      </c>
      <c r="Z974" s="7" t="str">
        <f>TRIM(Table2[[#This Row],[City]])</f>
        <v>Sharm El-Sheikh</v>
      </c>
      <c r="AA974" s="8">
        <f>LEN(Table2[[#This Row],[PROPER]])</f>
        <v>9</v>
      </c>
      <c r="AB974" s="5">
        <f t="shared" ca="1" si="45"/>
        <v>45776</v>
      </c>
      <c r="AC974" s="5">
        <f t="shared" si="46"/>
        <v>45622</v>
      </c>
      <c r="AD974" s="25">
        <f t="shared" ca="1" si="47"/>
        <v>45776.278505671296</v>
      </c>
      <c r="AE974" s="26">
        <f>EOMONTH(Table2[[#This Row],[Date]],1)</f>
        <v>45657</v>
      </c>
      <c r="AF974" s="11">
        <f>DATEDIF(Table2[[#This Row],[Date]],Table2[[#This Row],[EOMONTH]], "d")</f>
        <v>35</v>
      </c>
      <c r="AH974">
        <v>26</v>
      </c>
      <c r="AI974">
        <v>11</v>
      </c>
      <c r="AJ974">
        <v>2024</v>
      </c>
    </row>
    <row r="975" spans="1:36" ht="33.75" customHeight="1" x14ac:dyDescent="0.3">
      <c r="A975" s="17" t="s">
        <v>1997</v>
      </c>
      <c r="B975" s="26">
        <v>45615</v>
      </c>
      <c r="C975" s="5" t="s">
        <v>2</v>
      </c>
      <c r="D975" s="6" t="s">
        <v>1998</v>
      </c>
      <c r="E975" s="7">
        <v>52</v>
      </c>
      <c r="F975" s="7" t="s">
        <v>29</v>
      </c>
      <c r="G975" s="7" t="s">
        <v>70</v>
      </c>
      <c r="H975" s="7" t="s">
        <v>65</v>
      </c>
      <c r="I975" s="7" t="str">
        <f>VLOOKUP(Table2[[#This Row],[Product]],Table4[#All],2,0)</f>
        <v>Sportswear</v>
      </c>
      <c r="J975" s="7">
        <v>2</v>
      </c>
      <c r="K975" s="7">
        <v>1197</v>
      </c>
      <c r="L975" s="7">
        <v>0.1</v>
      </c>
      <c r="M975" s="7" t="s">
        <v>33</v>
      </c>
      <c r="N975" s="8" t="s">
        <v>40</v>
      </c>
      <c r="O975" s="4" t="str">
        <f>HLOOKUP(Table2[[#This Row],[Product]],lookUp!$A$20:$K$21,2,0)</f>
        <v>Sportswear</v>
      </c>
      <c r="P975" s="8" t="str">
        <f>_xlfn.XLOOKUP(Table2[[#This Row],[Product]],Table4[Product],Table4[Category])</f>
        <v>Sportswear</v>
      </c>
      <c r="Q975" s="6" t="s">
        <v>1998</v>
      </c>
      <c r="R975" s="32" t="str">
        <f>LEFT(Table2[[#This Row],[Full Name2]], 3)</f>
        <v>Vic</v>
      </c>
      <c r="S975" s="7" t="str">
        <f>RIGHT(Table2[[#This Row],[Full Name2]],3)</f>
        <v>dez</v>
      </c>
      <c r="T975" s="7" t="str">
        <f>MID(Table2[[#This Row],[Full Name2]],3,3)</f>
        <v>cto</v>
      </c>
      <c r="U975" s="7" t="str">
        <f>CONCATENATE(Table2[[#This Row],[Full Name2]]," - ",Table2[[#This Row],[Department]])</f>
        <v>Victoria Fernandez - Women</v>
      </c>
      <c r="V975" s="7" t="str">
        <f>_xlfn.TEXTJOIN(",",TRUE,Table2[[#This Row],[LEFT]],Table2[[#This Row],[MID]],Table2[[#This Row],[RIGHT]])</f>
        <v>Vic,cto,dez</v>
      </c>
      <c r="W975" s="7" t="str">
        <f>UPPER(Table2[[#This Row],[MID]])</f>
        <v>CTO</v>
      </c>
      <c r="X975" s="7" t="str">
        <f>LOWER(Table2[[#This Row],[Full Name2]])</f>
        <v>victoria fernandez</v>
      </c>
      <c r="Y975" s="7" t="str">
        <f>PROPER(Table2[[#This Row],[LOWER]])</f>
        <v>Victoria Fernandez</v>
      </c>
      <c r="Z975" s="7" t="str">
        <f>TRIM(Table2[[#This Row],[City]])</f>
        <v>Luxor</v>
      </c>
      <c r="AA975" s="8">
        <f>LEN(Table2[[#This Row],[PROPER]])</f>
        <v>18</v>
      </c>
      <c r="AB975" s="5">
        <f t="shared" ca="1" si="45"/>
        <v>45776</v>
      </c>
      <c r="AC975" s="5">
        <f t="shared" si="46"/>
        <v>45615</v>
      </c>
      <c r="AD975" s="25">
        <f t="shared" ca="1" si="47"/>
        <v>45776.278505671296</v>
      </c>
      <c r="AE975" s="26">
        <f>EOMONTH(Table2[[#This Row],[Date]],1)</f>
        <v>45657</v>
      </c>
      <c r="AF975" s="11">
        <f>DATEDIF(Table2[[#This Row],[Date]],Table2[[#This Row],[EOMONTH]], "d")</f>
        <v>42</v>
      </c>
      <c r="AH975">
        <v>19</v>
      </c>
      <c r="AI975">
        <v>11</v>
      </c>
      <c r="AJ975">
        <v>2024</v>
      </c>
    </row>
    <row r="976" spans="1:36" ht="33.75" customHeight="1" x14ac:dyDescent="0.3">
      <c r="A976" s="17" t="s">
        <v>1999</v>
      </c>
      <c r="B976" s="26">
        <v>45590</v>
      </c>
      <c r="C976" s="5" t="s">
        <v>0</v>
      </c>
      <c r="D976" s="6" t="s">
        <v>2000</v>
      </c>
      <c r="E976" s="7">
        <v>47</v>
      </c>
      <c r="F976" s="7" t="s">
        <v>29</v>
      </c>
      <c r="G976" s="7" t="s">
        <v>106</v>
      </c>
      <c r="H976" s="7" t="s">
        <v>61</v>
      </c>
      <c r="I976" s="7" t="str">
        <f>VLOOKUP(Table2[[#This Row],[Product]],Table4[#All],2,0)</f>
        <v>Casual Wear</v>
      </c>
      <c r="J976" s="7">
        <v>3</v>
      </c>
      <c r="K976" s="7">
        <v>638</v>
      </c>
      <c r="L976" s="7">
        <v>0.15</v>
      </c>
      <c r="M976" s="7" t="s">
        <v>47</v>
      </c>
      <c r="N976" s="8" t="s">
        <v>40</v>
      </c>
      <c r="O976" s="4" t="str">
        <f>HLOOKUP(Table2[[#This Row],[Product]],lookUp!$A$20:$K$21,2,0)</f>
        <v>Casual Wear</v>
      </c>
      <c r="P976" s="8" t="str">
        <f>_xlfn.XLOOKUP(Table2[[#This Row],[Product]],Table4[Product],Table4[Category])</f>
        <v>Casual Wear</v>
      </c>
      <c r="Q976" s="6" t="s">
        <v>2000</v>
      </c>
      <c r="R976" s="32" t="str">
        <f>LEFT(Table2[[#This Row],[Full Name2]], 3)</f>
        <v>Sta</v>
      </c>
      <c r="S976" s="7" t="str">
        <f>RIGHT(Table2[[#This Row],[Full Name2]],3)</f>
        <v>nez</v>
      </c>
      <c r="T976" s="7" t="str">
        <f>MID(Table2[[#This Row],[Full Name2]],3,3)</f>
        <v>acy</v>
      </c>
      <c r="U976" s="7" t="str">
        <f>CONCATENATE(Table2[[#This Row],[Full Name2]]," - ",Table2[[#This Row],[Department]])</f>
        <v>Stacy Martinez - Women</v>
      </c>
      <c r="V976" s="7" t="str">
        <f>_xlfn.TEXTJOIN(",",TRUE,Table2[[#This Row],[LEFT]],Table2[[#This Row],[MID]],Table2[[#This Row],[RIGHT]])</f>
        <v>Sta,acy,nez</v>
      </c>
      <c r="W976" s="7" t="str">
        <f>UPPER(Table2[[#This Row],[MID]])</f>
        <v>ACY</v>
      </c>
      <c r="X976" s="7" t="str">
        <f>LOWER(Table2[[#This Row],[Full Name2]])</f>
        <v>stacy martinez</v>
      </c>
      <c r="Y976" s="7" t="str">
        <f>PROPER(Table2[[#This Row],[LOWER]])</f>
        <v>Stacy Martinez</v>
      </c>
      <c r="Z976" s="7" t="str">
        <f>TRIM(Table2[[#This Row],[City]])</f>
        <v>Giza</v>
      </c>
      <c r="AA976" s="8">
        <f>LEN(Table2[[#This Row],[PROPER]])</f>
        <v>14</v>
      </c>
      <c r="AB976" s="5">
        <f t="shared" ca="1" si="45"/>
        <v>45776</v>
      </c>
      <c r="AC976" s="5">
        <f t="shared" si="46"/>
        <v>45590</v>
      </c>
      <c r="AD976" s="25">
        <f t="shared" ca="1" si="47"/>
        <v>45776.278505671296</v>
      </c>
      <c r="AE976" s="26">
        <f>EOMONTH(Table2[[#This Row],[Date]],1)</f>
        <v>45626</v>
      </c>
      <c r="AF976" s="11">
        <f>DATEDIF(Table2[[#This Row],[Date]],Table2[[#This Row],[EOMONTH]], "d")</f>
        <v>36</v>
      </c>
      <c r="AH976">
        <v>25</v>
      </c>
      <c r="AI976">
        <v>10</v>
      </c>
      <c r="AJ976">
        <v>2024</v>
      </c>
    </row>
    <row r="977" spans="1:36" ht="33.75" customHeight="1" x14ac:dyDescent="0.3">
      <c r="A977" s="17" t="s">
        <v>2001</v>
      </c>
      <c r="B977" s="26">
        <v>45483</v>
      </c>
      <c r="C977" s="5" t="s">
        <v>3</v>
      </c>
      <c r="D977" s="6" t="s">
        <v>2002</v>
      </c>
      <c r="E977" s="7">
        <v>22</v>
      </c>
      <c r="F977" s="7" t="s">
        <v>29</v>
      </c>
      <c r="G977" s="7" t="s">
        <v>70</v>
      </c>
      <c r="H977" s="7" t="s">
        <v>74</v>
      </c>
      <c r="I977" s="7" t="str">
        <f>VLOOKUP(Table2[[#This Row],[Product]],Table4[#All],2,0)</f>
        <v>Formal Wear</v>
      </c>
      <c r="J977" s="7">
        <v>3</v>
      </c>
      <c r="K977" s="7">
        <v>946</v>
      </c>
      <c r="L977" s="7">
        <v>0.2</v>
      </c>
      <c r="M977" s="7" t="s">
        <v>47</v>
      </c>
      <c r="N977" s="8" t="s">
        <v>48</v>
      </c>
      <c r="O977" s="4" t="str">
        <f>HLOOKUP(Table2[[#This Row],[Product]],lookUp!$A$20:$K$21,2,0)</f>
        <v>Formal Wear</v>
      </c>
      <c r="P977" s="8" t="str">
        <f>_xlfn.XLOOKUP(Table2[[#This Row],[Product]],Table4[Product],Table4[Category])</f>
        <v>Formal Wear</v>
      </c>
      <c r="Q977" s="6" t="s">
        <v>2002</v>
      </c>
      <c r="R977" s="32" t="str">
        <f>LEFT(Table2[[#This Row],[Full Name2]], 3)</f>
        <v>Sar</v>
      </c>
      <c r="S977" s="7" t="str">
        <f>RIGHT(Table2[[#This Row],[Full Name2]],3)</f>
        <v>Lee</v>
      </c>
      <c r="T977" s="7" t="str">
        <f>MID(Table2[[#This Row],[Full Name2]],3,3)</f>
        <v xml:space="preserve">ra </v>
      </c>
      <c r="U977" s="7" t="str">
        <f>CONCATENATE(Table2[[#This Row],[Full Name2]]," - ",Table2[[#This Row],[Department]])</f>
        <v>Sara Lee - Kids</v>
      </c>
      <c r="V977" s="7" t="str">
        <f>_xlfn.TEXTJOIN(",",TRUE,Table2[[#This Row],[LEFT]],Table2[[#This Row],[MID]],Table2[[#This Row],[RIGHT]])</f>
        <v>Sar,ra ,Lee</v>
      </c>
      <c r="W977" s="7" t="str">
        <f>UPPER(Table2[[#This Row],[MID]])</f>
        <v xml:space="preserve">RA </v>
      </c>
      <c r="X977" s="7" t="str">
        <f>LOWER(Table2[[#This Row],[Full Name2]])</f>
        <v>sara lee</v>
      </c>
      <c r="Y977" s="7" t="str">
        <f>PROPER(Table2[[#This Row],[LOWER]])</f>
        <v>Sara Lee</v>
      </c>
      <c r="Z977" s="7" t="str">
        <f>TRIM(Table2[[#This Row],[City]])</f>
        <v>Luxor</v>
      </c>
      <c r="AA977" s="8">
        <f>LEN(Table2[[#This Row],[PROPER]])</f>
        <v>8</v>
      </c>
      <c r="AB977" s="5">
        <f t="shared" ca="1" si="45"/>
        <v>45776</v>
      </c>
      <c r="AC977" s="5">
        <f t="shared" si="46"/>
        <v>45483</v>
      </c>
      <c r="AD977" s="25">
        <f t="shared" ca="1" si="47"/>
        <v>45776.278505671296</v>
      </c>
      <c r="AE977" s="26">
        <f>EOMONTH(Table2[[#This Row],[Date]],1)</f>
        <v>45535</v>
      </c>
      <c r="AF977" s="11">
        <f>DATEDIF(Table2[[#This Row],[Date]],Table2[[#This Row],[EOMONTH]], "d")</f>
        <v>52</v>
      </c>
      <c r="AH977">
        <v>10</v>
      </c>
      <c r="AI977">
        <v>7</v>
      </c>
      <c r="AJ977">
        <v>2024</v>
      </c>
    </row>
    <row r="978" spans="1:36" ht="33.75" customHeight="1" x14ac:dyDescent="0.3">
      <c r="A978" s="17" t="s">
        <v>2003</v>
      </c>
      <c r="B978" s="26">
        <v>45689</v>
      </c>
      <c r="C978" s="5" t="s">
        <v>5</v>
      </c>
      <c r="D978" s="6" t="s">
        <v>2004</v>
      </c>
      <c r="E978" s="7">
        <v>19</v>
      </c>
      <c r="F978" s="7" t="s">
        <v>43</v>
      </c>
      <c r="G978" s="7" t="s">
        <v>70</v>
      </c>
      <c r="H978" s="7" t="s">
        <v>74</v>
      </c>
      <c r="I978" s="7" t="str">
        <f>VLOOKUP(Table2[[#This Row],[Product]],Table4[#All],2,0)</f>
        <v>Formal Wear</v>
      </c>
      <c r="J978" s="7">
        <v>4</v>
      </c>
      <c r="K978" s="7">
        <v>928</v>
      </c>
      <c r="L978" s="7">
        <v>0.1</v>
      </c>
      <c r="M978" s="7" t="s">
        <v>57</v>
      </c>
      <c r="N978" s="8" t="s">
        <v>34</v>
      </c>
      <c r="O978" s="4" t="str">
        <f>HLOOKUP(Table2[[#This Row],[Product]],lookUp!$A$20:$K$21,2,0)</f>
        <v>Formal Wear</v>
      </c>
      <c r="P978" s="8" t="str">
        <f>_xlfn.XLOOKUP(Table2[[#This Row],[Product]],Table4[Product],Table4[Category])</f>
        <v>Formal Wear</v>
      </c>
      <c r="Q978" s="6" t="s">
        <v>2004</v>
      </c>
      <c r="R978" s="32" t="str">
        <f>LEFT(Table2[[#This Row],[Full Name2]], 3)</f>
        <v>Ric</v>
      </c>
      <c r="S978" s="7" t="str">
        <f>RIGHT(Table2[[#This Row],[Full Name2]],3)</f>
        <v>son</v>
      </c>
      <c r="T978" s="7" t="str">
        <f>MID(Table2[[#This Row],[Full Name2]],3,3)</f>
        <v>cha</v>
      </c>
      <c r="U978" s="7" t="str">
        <f>CONCATENATE(Table2[[#This Row],[Full Name2]]," - ",Table2[[#This Row],[Department]])</f>
        <v>Richard Hanson - Men</v>
      </c>
      <c r="V978" s="7" t="str">
        <f>_xlfn.TEXTJOIN(",",TRUE,Table2[[#This Row],[LEFT]],Table2[[#This Row],[MID]],Table2[[#This Row],[RIGHT]])</f>
        <v>Ric,cha,son</v>
      </c>
      <c r="W978" s="7" t="str">
        <f>UPPER(Table2[[#This Row],[MID]])</f>
        <v>CHA</v>
      </c>
      <c r="X978" s="7" t="str">
        <f>LOWER(Table2[[#This Row],[Full Name2]])</f>
        <v>richard hanson</v>
      </c>
      <c r="Y978" s="7" t="str">
        <f>PROPER(Table2[[#This Row],[LOWER]])</f>
        <v>Richard Hanson</v>
      </c>
      <c r="Z978" s="7" t="str">
        <f>TRIM(Table2[[#This Row],[City]])</f>
        <v>Luxor</v>
      </c>
      <c r="AA978" s="8">
        <f>LEN(Table2[[#This Row],[PROPER]])</f>
        <v>14</v>
      </c>
      <c r="AB978" s="5">
        <f t="shared" ca="1" si="45"/>
        <v>45776</v>
      </c>
      <c r="AC978" s="5">
        <f t="shared" si="46"/>
        <v>45689</v>
      </c>
      <c r="AD978" s="25">
        <f t="shared" ca="1" si="47"/>
        <v>45776.278505671296</v>
      </c>
      <c r="AE978" s="26">
        <f>EOMONTH(Table2[[#This Row],[Date]],1)</f>
        <v>45747</v>
      </c>
      <c r="AF978" s="11">
        <f>DATEDIF(Table2[[#This Row],[Date]],Table2[[#This Row],[EOMONTH]], "d")</f>
        <v>58</v>
      </c>
      <c r="AH978">
        <v>1</v>
      </c>
      <c r="AI978">
        <v>2</v>
      </c>
      <c r="AJ978">
        <v>2025</v>
      </c>
    </row>
    <row r="979" spans="1:36" ht="33.75" customHeight="1" x14ac:dyDescent="0.3">
      <c r="A979" s="17" t="s">
        <v>2005</v>
      </c>
      <c r="B979" s="26">
        <v>45401</v>
      </c>
      <c r="C979" s="5" t="s">
        <v>0</v>
      </c>
      <c r="D979" s="6" t="s">
        <v>2006</v>
      </c>
      <c r="E979" s="7">
        <v>53</v>
      </c>
      <c r="F979" s="7" t="s">
        <v>43</v>
      </c>
      <c r="G979" s="7" t="s">
        <v>73</v>
      </c>
      <c r="H979" s="7" t="s">
        <v>31</v>
      </c>
      <c r="I979" s="7" t="str">
        <f>VLOOKUP(Table2[[#This Row],[Product]],Table4[#All],2,0)</f>
        <v>Winter Wear</v>
      </c>
      <c r="J979" s="7">
        <v>1</v>
      </c>
      <c r="K979" s="7">
        <v>402</v>
      </c>
      <c r="L979" s="7">
        <v>0.1</v>
      </c>
      <c r="M979" s="7" t="s">
        <v>57</v>
      </c>
      <c r="N979" s="8" t="s">
        <v>40</v>
      </c>
      <c r="O979" s="4" t="str">
        <f>HLOOKUP(Table2[[#This Row],[Product]],lookUp!$A$20:$K$21,2,0)</f>
        <v>Winter Wear</v>
      </c>
      <c r="P979" s="8" t="str">
        <f>_xlfn.XLOOKUP(Table2[[#This Row],[Product]],Table4[Product],Table4[Category])</f>
        <v>Winter Wear</v>
      </c>
      <c r="Q979" s="6" t="s">
        <v>2006</v>
      </c>
      <c r="R979" s="32" t="str">
        <f>LEFT(Table2[[#This Row],[Full Name2]], 3)</f>
        <v>Chr</v>
      </c>
      <c r="S979" s="7" t="str">
        <f>RIGHT(Table2[[#This Row],[Full Name2]],3)</f>
        <v>ves</v>
      </c>
      <c r="T979" s="7" t="str">
        <f>MID(Table2[[#This Row],[Full Name2]],3,3)</f>
        <v>ris</v>
      </c>
      <c r="U979" s="7" t="str">
        <f>CONCATENATE(Table2[[#This Row],[Full Name2]]," - ",Table2[[#This Row],[Department]])</f>
        <v>Christopher Reeves - Women</v>
      </c>
      <c r="V979" s="7" t="str">
        <f>_xlfn.TEXTJOIN(",",TRUE,Table2[[#This Row],[LEFT]],Table2[[#This Row],[MID]],Table2[[#This Row],[RIGHT]])</f>
        <v>Chr,ris,ves</v>
      </c>
      <c r="W979" s="7" t="str">
        <f>UPPER(Table2[[#This Row],[MID]])</f>
        <v>RIS</v>
      </c>
      <c r="X979" s="7" t="str">
        <f>LOWER(Table2[[#This Row],[Full Name2]])</f>
        <v>christopher reeves</v>
      </c>
      <c r="Y979" s="7" t="str">
        <f>PROPER(Table2[[#This Row],[LOWER]])</f>
        <v>Christopher Reeves</v>
      </c>
      <c r="Z979" s="7" t="str">
        <f>TRIM(Table2[[#This Row],[City]])</f>
        <v>Tanta</v>
      </c>
      <c r="AA979" s="8">
        <f>LEN(Table2[[#This Row],[PROPER]])</f>
        <v>18</v>
      </c>
      <c r="AB979" s="5">
        <f t="shared" ca="1" si="45"/>
        <v>45776</v>
      </c>
      <c r="AC979" s="5">
        <f t="shared" si="46"/>
        <v>45401</v>
      </c>
      <c r="AD979" s="25">
        <f t="shared" ca="1" si="47"/>
        <v>45776.278505671296</v>
      </c>
      <c r="AE979" s="26">
        <f>EOMONTH(Table2[[#This Row],[Date]],1)</f>
        <v>45443</v>
      </c>
      <c r="AF979" s="11">
        <f>DATEDIF(Table2[[#This Row],[Date]],Table2[[#This Row],[EOMONTH]], "d")</f>
        <v>42</v>
      </c>
      <c r="AH979">
        <v>19</v>
      </c>
      <c r="AI979">
        <v>4</v>
      </c>
      <c r="AJ979">
        <v>2024</v>
      </c>
    </row>
    <row r="980" spans="1:36" ht="33.75" customHeight="1" x14ac:dyDescent="0.3">
      <c r="A980" s="17" t="s">
        <v>2007</v>
      </c>
      <c r="B980" s="26">
        <v>45440</v>
      </c>
      <c r="C980" s="5" t="s">
        <v>2</v>
      </c>
      <c r="D980" s="6" t="s">
        <v>2008</v>
      </c>
      <c r="E980" s="7">
        <v>56</v>
      </c>
      <c r="F980" s="7" t="s">
        <v>29</v>
      </c>
      <c r="G980" s="7" t="s">
        <v>106</v>
      </c>
      <c r="H980" s="7" t="s">
        <v>51</v>
      </c>
      <c r="I980" s="7" t="str">
        <f>VLOOKUP(Table2[[#This Row],[Product]],Table4[#All],2,0)</f>
        <v>Formal Wear</v>
      </c>
      <c r="J980" s="7">
        <v>3</v>
      </c>
      <c r="K980" s="7">
        <v>286</v>
      </c>
      <c r="L980" s="7">
        <v>0.05</v>
      </c>
      <c r="M980" s="7" t="s">
        <v>57</v>
      </c>
      <c r="N980" s="8" t="s">
        <v>48</v>
      </c>
      <c r="O980" s="4" t="str">
        <f>HLOOKUP(Table2[[#This Row],[Product]],lookUp!$A$20:$K$21,2,0)</f>
        <v>Formal Wear</v>
      </c>
      <c r="P980" s="8" t="str">
        <f>_xlfn.XLOOKUP(Table2[[#This Row],[Product]],Table4[Product],Table4[Category])</f>
        <v>Formal Wear</v>
      </c>
      <c r="Q980" s="6" t="s">
        <v>2008</v>
      </c>
      <c r="R980" s="32" t="str">
        <f>LEFT(Table2[[#This Row],[Full Name2]], 3)</f>
        <v>Lau</v>
      </c>
      <c r="S980" s="7" t="str">
        <f>RIGHT(Table2[[#This Row],[Full Name2]],3)</f>
        <v>nes</v>
      </c>
      <c r="T980" s="7" t="str">
        <f>MID(Table2[[#This Row],[Full Name2]],3,3)</f>
        <v>ura</v>
      </c>
      <c r="U980" s="7" t="str">
        <f>CONCATENATE(Table2[[#This Row],[Full Name2]]," - ",Table2[[#This Row],[Department]])</f>
        <v>Laura Jones - Kids</v>
      </c>
      <c r="V980" s="7" t="str">
        <f>_xlfn.TEXTJOIN(",",TRUE,Table2[[#This Row],[LEFT]],Table2[[#This Row],[MID]],Table2[[#This Row],[RIGHT]])</f>
        <v>Lau,ura,nes</v>
      </c>
      <c r="W980" s="7" t="str">
        <f>UPPER(Table2[[#This Row],[MID]])</f>
        <v>URA</v>
      </c>
      <c r="X980" s="7" t="str">
        <f>LOWER(Table2[[#This Row],[Full Name2]])</f>
        <v>laura jones</v>
      </c>
      <c r="Y980" s="7" t="str">
        <f>PROPER(Table2[[#This Row],[LOWER]])</f>
        <v>Laura Jones</v>
      </c>
      <c r="Z980" s="7" t="str">
        <f>TRIM(Table2[[#This Row],[City]])</f>
        <v>Giza</v>
      </c>
      <c r="AA980" s="8">
        <f>LEN(Table2[[#This Row],[PROPER]])</f>
        <v>11</v>
      </c>
      <c r="AB980" s="5">
        <f t="shared" ca="1" si="45"/>
        <v>45776</v>
      </c>
      <c r="AC980" s="5">
        <f t="shared" si="46"/>
        <v>45440</v>
      </c>
      <c r="AD980" s="25">
        <f t="shared" ca="1" si="47"/>
        <v>45776.278505671296</v>
      </c>
      <c r="AE980" s="26">
        <f>EOMONTH(Table2[[#This Row],[Date]],1)</f>
        <v>45473</v>
      </c>
      <c r="AF980" s="11">
        <f>DATEDIF(Table2[[#This Row],[Date]],Table2[[#This Row],[EOMONTH]], "d")</f>
        <v>33</v>
      </c>
      <c r="AH980">
        <v>28</v>
      </c>
      <c r="AI980">
        <v>5</v>
      </c>
      <c r="AJ980">
        <v>2024</v>
      </c>
    </row>
    <row r="981" spans="1:36" ht="33.75" customHeight="1" x14ac:dyDescent="0.3">
      <c r="A981" s="17" t="s">
        <v>2009</v>
      </c>
      <c r="B981" s="26">
        <v>45599</v>
      </c>
      <c r="C981" s="5" t="s">
        <v>1</v>
      </c>
      <c r="D981" s="6" t="s">
        <v>2010</v>
      </c>
      <c r="E981" s="7">
        <v>58</v>
      </c>
      <c r="F981" s="7" t="s">
        <v>43</v>
      </c>
      <c r="G981" s="7" t="s">
        <v>60</v>
      </c>
      <c r="H981" s="7" t="s">
        <v>38</v>
      </c>
      <c r="I981" s="7" t="str">
        <f>VLOOKUP(Table2[[#This Row],[Product]],Table4[#All],2,0)</f>
        <v>Casual Wear</v>
      </c>
      <c r="J981" s="7">
        <v>4</v>
      </c>
      <c r="K981" s="7">
        <v>486</v>
      </c>
      <c r="L981" s="7">
        <v>0.15</v>
      </c>
      <c r="M981" s="7" t="s">
        <v>47</v>
      </c>
      <c r="N981" s="8" t="s">
        <v>34</v>
      </c>
      <c r="O981" s="4" t="str">
        <f>HLOOKUP(Table2[[#This Row],[Product]],lookUp!$A$20:$K$21,2,0)</f>
        <v>Casual Wear</v>
      </c>
      <c r="P981" s="8" t="str">
        <f>_xlfn.XLOOKUP(Table2[[#This Row],[Product]],Table4[Product],Table4[Category])</f>
        <v>Casual Wear</v>
      </c>
      <c r="Q981" s="6" t="s">
        <v>2010</v>
      </c>
      <c r="R981" s="32" t="str">
        <f>LEFT(Table2[[#This Row],[Full Name2]], 3)</f>
        <v>Har</v>
      </c>
      <c r="S981" s="7" t="str">
        <f>RIGHT(Table2[[#This Row],[Full Name2]],3)</f>
        <v>res</v>
      </c>
      <c r="T981" s="7" t="str">
        <f>MID(Table2[[#This Row],[Full Name2]],3,3)</f>
        <v>rol</v>
      </c>
      <c r="U981" s="7" t="str">
        <f>CONCATENATE(Table2[[#This Row],[Full Name2]]," - ",Table2[[#This Row],[Department]])</f>
        <v>Harold Flores - Men</v>
      </c>
      <c r="V981" s="7" t="str">
        <f>_xlfn.TEXTJOIN(",",TRUE,Table2[[#This Row],[LEFT]],Table2[[#This Row],[MID]],Table2[[#This Row],[RIGHT]])</f>
        <v>Har,rol,res</v>
      </c>
      <c r="W981" s="7" t="str">
        <f>UPPER(Table2[[#This Row],[MID]])</f>
        <v>ROL</v>
      </c>
      <c r="X981" s="7" t="str">
        <f>LOWER(Table2[[#This Row],[Full Name2]])</f>
        <v>harold flores</v>
      </c>
      <c r="Y981" s="7" t="str">
        <f>PROPER(Table2[[#This Row],[LOWER]])</f>
        <v>Harold Flores</v>
      </c>
      <c r="Z981" s="7" t="str">
        <f>TRIM(Table2[[#This Row],[City]])</f>
        <v>Port Said</v>
      </c>
      <c r="AA981" s="8">
        <f>LEN(Table2[[#This Row],[PROPER]])</f>
        <v>13</v>
      </c>
      <c r="AB981" s="5">
        <f t="shared" ca="1" si="45"/>
        <v>45776</v>
      </c>
      <c r="AC981" s="5">
        <f t="shared" si="46"/>
        <v>45599</v>
      </c>
      <c r="AD981" s="25">
        <f t="shared" ca="1" si="47"/>
        <v>45776.278505671296</v>
      </c>
      <c r="AE981" s="26">
        <f>EOMONTH(Table2[[#This Row],[Date]],1)</f>
        <v>45657</v>
      </c>
      <c r="AF981" s="11">
        <f>DATEDIF(Table2[[#This Row],[Date]],Table2[[#This Row],[EOMONTH]], "d")</f>
        <v>58</v>
      </c>
      <c r="AH981">
        <v>3</v>
      </c>
      <c r="AI981">
        <v>11</v>
      </c>
      <c r="AJ981">
        <v>2024</v>
      </c>
    </row>
    <row r="982" spans="1:36" ht="33.75" customHeight="1" x14ac:dyDescent="0.3">
      <c r="A982" s="17" t="s">
        <v>2011</v>
      </c>
      <c r="B982" s="26">
        <v>45627</v>
      </c>
      <c r="C982" s="5" t="s">
        <v>1</v>
      </c>
      <c r="D982" s="6" t="s">
        <v>2012</v>
      </c>
      <c r="E982" s="7">
        <v>42</v>
      </c>
      <c r="F982" s="7" t="s">
        <v>43</v>
      </c>
      <c r="G982" s="7" t="s">
        <v>70</v>
      </c>
      <c r="H982" s="7" t="s">
        <v>45</v>
      </c>
      <c r="I982" s="7" t="str">
        <f>VLOOKUP(Table2[[#This Row],[Product]],Table4[#All],2,0)</f>
        <v>Sportswear</v>
      </c>
      <c r="J982" s="7">
        <v>1</v>
      </c>
      <c r="K982" s="7">
        <v>919</v>
      </c>
      <c r="L982" s="7">
        <v>0</v>
      </c>
      <c r="M982" s="7" t="s">
        <v>47</v>
      </c>
      <c r="N982" s="8" t="s">
        <v>40</v>
      </c>
      <c r="O982" s="4" t="str">
        <f>HLOOKUP(Table2[[#This Row],[Product]],lookUp!$A$20:$K$21,2,0)</f>
        <v>Sportswear</v>
      </c>
      <c r="P982" s="8" t="str">
        <f>_xlfn.XLOOKUP(Table2[[#This Row],[Product]],Table4[Product],Table4[Category])</f>
        <v>Sportswear</v>
      </c>
      <c r="Q982" s="6" t="s">
        <v>2012</v>
      </c>
      <c r="R982" s="32" t="str">
        <f>LEFT(Table2[[#This Row],[Full Name2]], 3)</f>
        <v>Mic</v>
      </c>
      <c r="S982" s="7" t="str">
        <f>RIGHT(Table2[[#This Row],[Full Name2]],3)</f>
        <v>dry</v>
      </c>
      <c r="T982" s="7" t="str">
        <f>MID(Table2[[#This Row],[Full Name2]],3,3)</f>
        <v>cha</v>
      </c>
      <c r="U982" s="7" t="str">
        <f>CONCATENATE(Table2[[#This Row],[Full Name2]]," - ",Table2[[#This Row],[Department]])</f>
        <v>Michael Landry - Women</v>
      </c>
      <c r="V982" s="7" t="str">
        <f>_xlfn.TEXTJOIN(",",TRUE,Table2[[#This Row],[LEFT]],Table2[[#This Row],[MID]],Table2[[#This Row],[RIGHT]])</f>
        <v>Mic,cha,dry</v>
      </c>
      <c r="W982" s="7" t="str">
        <f>UPPER(Table2[[#This Row],[MID]])</f>
        <v>CHA</v>
      </c>
      <c r="X982" s="7" t="str">
        <f>LOWER(Table2[[#This Row],[Full Name2]])</f>
        <v>michael landry</v>
      </c>
      <c r="Y982" s="7" t="str">
        <f>PROPER(Table2[[#This Row],[LOWER]])</f>
        <v>Michael Landry</v>
      </c>
      <c r="Z982" s="7" t="str">
        <f>TRIM(Table2[[#This Row],[City]])</f>
        <v>Luxor</v>
      </c>
      <c r="AA982" s="8">
        <f>LEN(Table2[[#This Row],[PROPER]])</f>
        <v>14</v>
      </c>
      <c r="AB982" s="5">
        <f t="shared" ca="1" si="45"/>
        <v>45776</v>
      </c>
      <c r="AC982" s="5">
        <f t="shared" si="46"/>
        <v>45627</v>
      </c>
      <c r="AD982" s="25">
        <f t="shared" ca="1" si="47"/>
        <v>45776.278505671296</v>
      </c>
      <c r="AE982" s="26">
        <f>EOMONTH(Table2[[#This Row],[Date]],1)</f>
        <v>45688</v>
      </c>
      <c r="AF982" s="11">
        <f>DATEDIF(Table2[[#This Row],[Date]],Table2[[#This Row],[EOMONTH]], "d")</f>
        <v>61</v>
      </c>
      <c r="AH982">
        <v>1</v>
      </c>
      <c r="AI982">
        <v>12</v>
      </c>
      <c r="AJ982">
        <v>2024</v>
      </c>
    </row>
    <row r="983" spans="1:36" ht="33.75" customHeight="1" x14ac:dyDescent="0.3">
      <c r="A983" s="17" t="s">
        <v>2013</v>
      </c>
      <c r="B983" s="26">
        <v>45475</v>
      </c>
      <c r="C983" s="5" t="s">
        <v>2</v>
      </c>
      <c r="D983" s="6" t="s">
        <v>2014</v>
      </c>
      <c r="E983" s="7">
        <v>46</v>
      </c>
      <c r="F983" s="7" t="s">
        <v>43</v>
      </c>
      <c r="G983" s="7" t="s">
        <v>60</v>
      </c>
      <c r="H983" s="7" t="s">
        <v>74</v>
      </c>
      <c r="I983" s="7" t="str">
        <f>VLOOKUP(Table2[[#This Row],[Product]],Table4[#All],2,0)</f>
        <v>Formal Wear</v>
      </c>
      <c r="J983" s="7">
        <v>5</v>
      </c>
      <c r="K983" s="7">
        <v>619</v>
      </c>
      <c r="L983" s="7">
        <v>0.1</v>
      </c>
      <c r="M983" s="7" t="s">
        <v>57</v>
      </c>
      <c r="N983" s="8" t="s">
        <v>40</v>
      </c>
      <c r="O983" s="4" t="str">
        <f>HLOOKUP(Table2[[#This Row],[Product]],lookUp!$A$20:$K$21,2,0)</f>
        <v>Formal Wear</v>
      </c>
      <c r="P983" s="8" t="str">
        <f>_xlfn.XLOOKUP(Table2[[#This Row],[Product]],Table4[Product],Table4[Category])</f>
        <v>Formal Wear</v>
      </c>
      <c r="Q983" s="6" t="s">
        <v>2014</v>
      </c>
      <c r="R983" s="32" t="str">
        <f>LEFT(Table2[[#This Row],[Full Name2]], 3)</f>
        <v>Chr</v>
      </c>
      <c r="S983" s="7" t="str">
        <f>RIGHT(Table2[[#This Row],[Full Name2]],3)</f>
        <v>ner</v>
      </c>
      <c r="T983" s="7" t="str">
        <f>MID(Table2[[#This Row],[Full Name2]],3,3)</f>
        <v>ris</v>
      </c>
      <c r="U983" s="7" t="str">
        <f>CONCATENATE(Table2[[#This Row],[Full Name2]]," - ",Table2[[#This Row],[Department]])</f>
        <v>Christopher Turner - Women</v>
      </c>
      <c r="V983" s="7" t="str">
        <f>_xlfn.TEXTJOIN(",",TRUE,Table2[[#This Row],[LEFT]],Table2[[#This Row],[MID]],Table2[[#This Row],[RIGHT]])</f>
        <v>Chr,ris,ner</v>
      </c>
      <c r="W983" s="7" t="str">
        <f>UPPER(Table2[[#This Row],[MID]])</f>
        <v>RIS</v>
      </c>
      <c r="X983" s="7" t="str">
        <f>LOWER(Table2[[#This Row],[Full Name2]])</f>
        <v>christopher turner</v>
      </c>
      <c r="Y983" s="7" t="str">
        <f>PROPER(Table2[[#This Row],[LOWER]])</f>
        <v>Christopher Turner</v>
      </c>
      <c r="Z983" s="7" t="str">
        <f>TRIM(Table2[[#This Row],[City]])</f>
        <v>Port Said</v>
      </c>
      <c r="AA983" s="8">
        <f>LEN(Table2[[#This Row],[PROPER]])</f>
        <v>18</v>
      </c>
      <c r="AB983" s="5">
        <f t="shared" ca="1" si="45"/>
        <v>45776</v>
      </c>
      <c r="AC983" s="5">
        <f t="shared" si="46"/>
        <v>45475</v>
      </c>
      <c r="AD983" s="25">
        <f t="shared" ca="1" si="47"/>
        <v>45776.278505671296</v>
      </c>
      <c r="AE983" s="26">
        <f>EOMONTH(Table2[[#This Row],[Date]],1)</f>
        <v>45535</v>
      </c>
      <c r="AF983" s="11">
        <f>DATEDIF(Table2[[#This Row],[Date]],Table2[[#This Row],[EOMONTH]], "d")</f>
        <v>60</v>
      </c>
      <c r="AH983">
        <v>2</v>
      </c>
      <c r="AI983">
        <v>7</v>
      </c>
      <c r="AJ983">
        <v>2024</v>
      </c>
    </row>
    <row r="984" spans="1:36" ht="33.75" customHeight="1" x14ac:dyDescent="0.3">
      <c r="A984" s="17" t="s">
        <v>2015</v>
      </c>
      <c r="B984" s="26">
        <v>45585</v>
      </c>
      <c r="C984" s="5" t="s">
        <v>1</v>
      </c>
      <c r="D984" s="6" t="s">
        <v>2016</v>
      </c>
      <c r="E984" s="7">
        <v>60</v>
      </c>
      <c r="F984" s="7" t="s">
        <v>29</v>
      </c>
      <c r="G984" s="7" t="s">
        <v>64</v>
      </c>
      <c r="H984" s="7" t="s">
        <v>84</v>
      </c>
      <c r="I984" s="7" t="str">
        <f>VLOOKUP(Table2[[#This Row],[Product]],Table4[#All],2,0)</f>
        <v>Fashion Accessories</v>
      </c>
      <c r="J984" s="7">
        <v>1</v>
      </c>
      <c r="K984" s="7">
        <v>590</v>
      </c>
      <c r="L984" s="7">
        <v>0</v>
      </c>
      <c r="M984" s="7" t="s">
        <v>47</v>
      </c>
      <c r="N984" s="8" t="s">
        <v>40</v>
      </c>
      <c r="O984" s="4" t="str">
        <f>HLOOKUP(Table2[[#This Row],[Product]],lookUp!$A$20:$K$21,2,0)</f>
        <v>Fashion Accessories</v>
      </c>
      <c r="P984" s="8" t="str">
        <f>_xlfn.XLOOKUP(Table2[[#This Row],[Product]],Table4[Product],Table4[Category])</f>
        <v>Fashion Accessories</v>
      </c>
      <c r="Q984" s="6" t="s">
        <v>2016</v>
      </c>
      <c r="R984" s="32" t="str">
        <f>LEFT(Table2[[#This Row],[Full Name2]], 3)</f>
        <v>Kat</v>
      </c>
      <c r="S984" s="7" t="str">
        <f>RIGHT(Table2[[#This Row],[Full Name2]],3)</f>
        <v>son</v>
      </c>
      <c r="T984" s="7" t="str">
        <f>MID(Table2[[#This Row],[Full Name2]],3,3)</f>
        <v>the</v>
      </c>
      <c r="U984" s="7" t="str">
        <f>CONCATENATE(Table2[[#This Row],[Full Name2]]," - ",Table2[[#This Row],[Department]])</f>
        <v>Katherine Nelson - Women</v>
      </c>
      <c r="V984" s="7" t="str">
        <f>_xlfn.TEXTJOIN(",",TRUE,Table2[[#This Row],[LEFT]],Table2[[#This Row],[MID]],Table2[[#This Row],[RIGHT]])</f>
        <v>Kat,the,son</v>
      </c>
      <c r="W984" s="7" t="str">
        <f>UPPER(Table2[[#This Row],[MID]])</f>
        <v>THE</v>
      </c>
      <c r="X984" s="7" t="str">
        <f>LOWER(Table2[[#This Row],[Full Name2]])</f>
        <v>katherine nelson</v>
      </c>
      <c r="Y984" s="7" t="str">
        <f>PROPER(Table2[[#This Row],[LOWER]])</f>
        <v>Katherine Nelson</v>
      </c>
      <c r="Z984" s="7" t="str">
        <f>TRIM(Table2[[#This Row],[City]])</f>
        <v>Cairo</v>
      </c>
      <c r="AA984" s="8">
        <f>LEN(Table2[[#This Row],[PROPER]])</f>
        <v>16</v>
      </c>
      <c r="AB984" s="5">
        <f t="shared" ca="1" si="45"/>
        <v>45776</v>
      </c>
      <c r="AC984" s="5">
        <f t="shared" si="46"/>
        <v>45585</v>
      </c>
      <c r="AD984" s="25">
        <f t="shared" ca="1" si="47"/>
        <v>45776.278505671296</v>
      </c>
      <c r="AE984" s="26">
        <f>EOMONTH(Table2[[#This Row],[Date]],1)</f>
        <v>45626</v>
      </c>
      <c r="AF984" s="11">
        <f>DATEDIF(Table2[[#This Row],[Date]],Table2[[#This Row],[EOMONTH]], "d")</f>
        <v>41</v>
      </c>
      <c r="AH984">
        <v>20</v>
      </c>
      <c r="AI984">
        <v>10</v>
      </c>
      <c r="AJ984">
        <v>2024</v>
      </c>
    </row>
    <row r="985" spans="1:36" ht="33.75" customHeight="1" x14ac:dyDescent="0.3">
      <c r="A985" s="17" t="s">
        <v>2017</v>
      </c>
      <c r="B985" s="26">
        <v>45389</v>
      </c>
      <c r="C985" s="5" t="s">
        <v>1</v>
      </c>
      <c r="D985" s="6" t="s">
        <v>2018</v>
      </c>
      <c r="E985" s="7">
        <v>24</v>
      </c>
      <c r="F985" s="7" t="s">
        <v>29</v>
      </c>
      <c r="G985" s="7" t="s">
        <v>30</v>
      </c>
      <c r="H985" s="7" t="s">
        <v>45</v>
      </c>
      <c r="I985" s="7" t="str">
        <f>VLOOKUP(Table2[[#This Row],[Product]],Table4[#All],2,0)</f>
        <v>Sportswear</v>
      </c>
      <c r="J985" s="7">
        <v>2</v>
      </c>
      <c r="K985" s="7">
        <v>1024</v>
      </c>
      <c r="L985" s="7">
        <v>0.05</v>
      </c>
      <c r="M985" s="7" t="s">
        <v>57</v>
      </c>
      <c r="N985" s="8" t="s">
        <v>48</v>
      </c>
      <c r="O985" s="4" t="str">
        <f>HLOOKUP(Table2[[#This Row],[Product]],lookUp!$A$20:$K$21,2,0)</f>
        <v>Sportswear</v>
      </c>
      <c r="P985" s="8" t="str">
        <f>_xlfn.XLOOKUP(Table2[[#This Row],[Product]],Table4[Product],Table4[Category])</f>
        <v>Sportswear</v>
      </c>
      <c r="Q985" s="6" t="s">
        <v>2018</v>
      </c>
      <c r="R985" s="32" t="str">
        <f>LEFT(Table2[[#This Row],[Full Name2]], 3)</f>
        <v>Ash</v>
      </c>
      <c r="S985" s="7" t="str">
        <f>RIGHT(Table2[[#This Row],[Full Name2]],3)</f>
        <v>ill</v>
      </c>
      <c r="T985" s="7" t="str">
        <f>MID(Table2[[#This Row],[Full Name2]],3,3)</f>
        <v>hle</v>
      </c>
      <c r="U985" s="7" t="str">
        <f>CONCATENATE(Table2[[#This Row],[Full Name2]]," - ",Table2[[#This Row],[Department]])</f>
        <v>Ashley Hill - Kids</v>
      </c>
      <c r="V985" s="7" t="str">
        <f>_xlfn.TEXTJOIN(",",TRUE,Table2[[#This Row],[LEFT]],Table2[[#This Row],[MID]],Table2[[#This Row],[RIGHT]])</f>
        <v>Ash,hle,ill</v>
      </c>
      <c r="W985" s="7" t="str">
        <f>UPPER(Table2[[#This Row],[MID]])</f>
        <v>HLE</v>
      </c>
      <c r="X985" s="7" t="str">
        <f>LOWER(Table2[[#This Row],[Full Name2]])</f>
        <v>ashley hill</v>
      </c>
      <c r="Y985" s="7" t="str">
        <f>PROPER(Table2[[#This Row],[LOWER]])</f>
        <v>Ashley Hill</v>
      </c>
      <c r="Z985" s="7" t="str">
        <f>TRIM(Table2[[#This Row],[City]])</f>
        <v>Mansoura</v>
      </c>
      <c r="AA985" s="8">
        <f>LEN(Table2[[#This Row],[PROPER]])</f>
        <v>11</v>
      </c>
      <c r="AB985" s="5">
        <f t="shared" ca="1" si="45"/>
        <v>45776</v>
      </c>
      <c r="AC985" s="5">
        <f t="shared" si="46"/>
        <v>45389</v>
      </c>
      <c r="AD985" s="25">
        <f t="shared" ca="1" si="47"/>
        <v>45776.278505671296</v>
      </c>
      <c r="AE985" s="26">
        <f>EOMONTH(Table2[[#This Row],[Date]],1)</f>
        <v>45443</v>
      </c>
      <c r="AF985" s="11">
        <f>DATEDIF(Table2[[#This Row],[Date]],Table2[[#This Row],[EOMONTH]], "d")</f>
        <v>54</v>
      </c>
      <c r="AH985">
        <v>7</v>
      </c>
      <c r="AI985">
        <v>4</v>
      </c>
      <c r="AJ985">
        <v>2024</v>
      </c>
    </row>
    <row r="986" spans="1:36" ht="33.75" customHeight="1" x14ac:dyDescent="0.3">
      <c r="A986" s="17" t="s">
        <v>2019</v>
      </c>
      <c r="B986" s="26">
        <v>45676</v>
      </c>
      <c r="C986" s="5" t="s">
        <v>1</v>
      </c>
      <c r="D986" s="6" t="s">
        <v>2020</v>
      </c>
      <c r="E986" s="7">
        <v>24</v>
      </c>
      <c r="F986" s="7" t="s">
        <v>29</v>
      </c>
      <c r="G986" s="7" t="s">
        <v>37</v>
      </c>
      <c r="H986" s="7" t="s">
        <v>51</v>
      </c>
      <c r="I986" s="7" t="str">
        <f>VLOOKUP(Table2[[#This Row],[Product]],Table4[#All],2,0)</f>
        <v>Formal Wear</v>
      </c>
      <c r="J986" s="7">
        <v>1</v>
      </c>
      <c r="K986" s="7">
        <v>521</v>
      </c>
      <c r="L986" s="7">
        <v>0</v>
      </c>
      <c r="M986" s="7" t="s">
        <v>57</v>
      </c>
      <c r="N986" s="8" t="s">
        <v>48</v>
      </c>
      <c r="O986" s="4" t="str">
        <f>HLOOKUP(Table2[[#This Row],[Product]],lookUp!$A$20:$K$21,2,0)</f>
        <v>Formal Wear</v>
      </c>
      <c r="P986" s="8" t="str">
        <f>_xlfn.XLOOKUP(Table2[[#This Row],[Product]],Table4[Product],Table4[Category])</f>
        <v>Formal Wear</v>
      </c>
      <c r="Q986" s="6" t="s">
        <v>2020</v>
      </c>
      <c r="R986" s="32" t="str">
        <f>LEFT(Table2[[#This Row],[Full Name2]], 3)</f>
        <v>Bre</v>
      </c>
      <c r="S986" s="7" t="str">
        <f>RIGHT(Table2[[#This Row],[Full Name2]],3)</f>
        <v>ake</v>
      </c>
      <c r="T986" s="7" t="str">
        <f>MID(Table2[[#This Row],[Full Name2]],3,3)</f>
        <v>end</v>
      </c>
      <c r="U986" s="7" t="str">
        <f>CONCATENATE(Table2[[#This Row],[Full Name2]]," - ",Table2[[#This Row],[Department]])</f>
        <v>Brenda Drake - Kids</v>
      </c>
      <c r="V986" s="7" t="str">
        <f>_xlfn.TEXTJOIN(",",TRUE,Table2[[#This Row],[LEFT]],Table2[[#This Row],[MID]],Table2[[#This Row],[RIGHT]])</f>
        <v>Bre,end,ake</v>
      </c>
      <c r="W986" s="7" t="str">
        <f>UPPER(Table2[[#This Row],[MID]])</f>
        <v>END</v>
      </c>
      <c r="X986" s="7" t="str">
        <f>LOWER(Table2[[#This Row],[Full Name2]])</f>
        <v>brenda drake</v>
      </c>
      <c r="Y986" s="7" t="str">
        <f>PROPER(Table2[[#This Row],[LOWER]])</f>
        <v>Brenda Drake</v>
      </c>
      <c r="Z986" s="7" t="str">
        <f>TRIM(Table2[[#This Row],[City]])</f>
        <v>Hurghada</v>
      </c>
      <c r="AA986" s="8">
        <f>LEN(Table2[[#This Row],[PROPER]])</f>
        <v>12</v>
      </c>
      <c r="AB986" s="5">
        <f t="shared" ca="1" si="45"/>
        <v>45776</v>
      </c>
      <c r="AC986" s="5">
        <f t="shared" si="46"/>
        <v>45676</v>
      </c>
      <c r="AD986" s="25">
        <f t="shared" ca="1" si="47"/>
        <v>45776.278505671296</v>
      </c>
      <c r="AE986" s="26">
        <f>EOMONTH(Table2[[#This Row],[Date]],1)</f>
        <v>45716</v>
      </c>
      <c r="AF986" s="11">
        <f>DATEDIF(Table2[[#This Row],[Date]],Table2[[#This Row],[EOMONTH]], "d")</f>
        <v>40</v>
      </c>
      <c r="AH986">
        <v>19</v>
      </c>
      <c r="AI986">
        <v>1</v>
      </c>
      <c r="AJ986">
        <v>2025</v>
      </c>
    </row>
    <row r="987" spans="1:36" ht="33.75" customHeight="1" x14ac:dyDescent="0.3">
      <c r="A987" s="17" t="s">
        <v>2021</v>
      </c>
      <c r="B987" s="26">
        <v>45702</v>
      </c>
      <c r="C987" s="5" t="s">
        <v>0</v>
      </c>
      <c r="D987" s="6" t="s">
        <v>2022</v>
      </c>
      <c r="E987" s="7">
        <v>47</v>
      </c>
      <c r="F987" s="7" t="s">
        <v>43</v>
      </c>
      <c r="G987" s="7" t="s">
        <v>30</v>
      </c>
      <c r="H987" s="7" t="s">
        <v>84</v>
      </c>
      <c r="I987" s="7" t="str">
        <f>VLOOKUP(Table2[[#This Row],[Product]],Table4[#All],2,0)</f>
        <v>Fashion Accessories</v>
      </c>
      <c r="J987" s="7">
        <v>3</v>
      </c>
      <c r="K987" s="7">
        <v>428</v>
      </c>
      <c r="L987" s="7">
        <v>0.15</v>
      </c>
      <c r="M987" s="7" t="s">
        <v>33</v>
      </c>
      <c r="N987" s="8" t="s">
        <v>40</v>
      </c>
      <c r="O987" s="4" t="str">
        <f>HLOOKUP(Table2[[#This Row],[Product]],lookUp!$A$20:$K$21,2,0)</f>
        <v>Fashion Accessories</v>
      </c>
      <c r="P987" s="8" t="str">
        <f>_xlfn.XLOOKUP(Table2[[#This Row],[Product]],Table4[Product],Table4[Category])</f>
        <v>Fashion Accessories</v>
      </c>
      <c r="Q987" s="6" t="s">
        <v>2022</v>
      </c>
      <c r="R987" s="32" t="str">
        <f>LEFT(Table2[[#This Row],[Full Name2]], 3)</f>
        <v>Joh</v>
      </c>
      <c r="S987" s="7" t="str">
        <f>RIGHT(Table2[[#This Row],[Full Name2]],3)</f>
        <v>uez</v>
      </c>
      <c r="T987" s="7" t="str">
        <f>MID(Table2[[#This Row],[Full Name2]],3,3)</f>
        <v xml:space="preserve">hn </v>
      </c>
      <c r="U987" s="7" t="str">
        <f>CONCATENATE(Table2[[#This Row],[Full Name2]]," - ",Table2[[#This Row],[Department]])</f>
        <v>John Rodriguez - Women</v>
      </c>
      <c r="V987" s="7" t="str">
        <f>_xlfn.TEXTJOIN(",",TRUE,Table2[[#This Row],[LEFT]],Table2[[#This Row],[MID]],Table2[[#This Row],[RIGHT]])</f>
        <v>Joh,hn ,uez</v>
      </c>
      <c r="W987" s="7" t="str">
        <f>UPPER(Table2[[#This Row],[MID]])</f>
        <v xml:space="preserve">HN </v>
      </c>
      <c r="X987" s="7" t="str">
        <f>LOWER(Table2[[#This Row],[Full Name2]])</f>
        <v>john rodriguez</v>
      </c>
      <c r="Y987" s="7" t="str">
        <f>PROPER(Table2[[#This Row],[LOWER]])</f>
        <v>John Rodriguez</v>
      </c>
      <c r="Z987" s="7" t="str">
        <f>TRIM(Table2[[#This Row],[City]])</f>
        <v>Mansoura</v>
      </c>
      <c r="AA987" s="8">
        <f>LEN(Table2[[#This Row],[PROPER]])</f>
        <v>14</v>
      </c>
      <c r="AB987" s="5">
        <f t="shared" ca="1" si="45"/>
        <v>45776</v>
      </c>
      <c r="AC987" s="5">
        <f t="shared" si="46"/>
        <v>45702</v>
      </c>
      <c r="AD987" s="25">
        <f t="shared" ca="1" si="47"/>
        <v>45776.278505671296</v>
      </c>
      <c r="AE987" s="26">
        <f>EOMONTH(Table2[[#This Row],[Date]],1)</f>
        <v>45747</v>
      </c>
      <c r="AF987" s="11">
        <f>DATEDIF(Table2[[#This Row],[Date]],Table2[[#This Row],[EOMONTH]], "d")</f>
        <v>45</v>
      </c>
      <c r="AH987">
        <v>14</v>
      </c>
      <c r="AI987">
        <v>2</v>
      </c>
      <c r="AJ987">
        <v>2025</v>
      </c>
    </row>
    <row r="988" spans="1:36" ht="33.75" customHeight="1" x14ac:dyDescent="0.3">
      <c r="A988" s="17" t="s">
        <v>2023</v>
      </c>
      <c r="B988" s="26">
        <v>45562</v>
      </c>
      <c r="C988" s="5" t="s">
        <v>0</v>
      </c>
      <c r="D988" s="6" t="s">
        <v>2024</v>
      </c>
      <c r="E988" s="7">
        <v>36</v>
      </c>
      <c r="F988" s="7" t="s">
        <v>29</v>
      </c>
      <c r="G988" s="7" t="s">
        <v>60</v>
      </c>
      <c r="H988" s="7" t="s">
        <v>45</v>
      </c>
      <c r="I988" s="7" t="str">
        <f>VLOOKUP(Table2[[#This Row],[Product]],Table4[#All],2,0)</f>
        <v>Sportswear</v>
      </c>
      <c r="J988" s="7">
        <v>3</v>
      </c>
      <c r="K988" s="7">
        <v>506</v>
      </c>
      <c r="L988" s="7">
        <v>0</v>
      </c>
      <c r="M988" s="7" t="s">
        <v>57</v>
      </c>
      <c r="N988" s="8" t="s">
        <v>48</v>
      </c>
      <c r="O988" s="4" t="str">
        <f>HLOOKUP(Table2[[#This Row],[Product]],lookUp!$A$20:$K$21,2,0)</f>
        <v>Sportswear</v>
      </c>
      <c r="P988" s="8" t="str">
        <f>_xlfn.XLOOKUP(Table2[[#This Row],[Product]],Table4[Product],Table4[Category])</f>
        <v>Sportswear</v>
      </c>
      <c r="Q988" s="6" t="s">
        <v>2024</v>
      </c>
      <c r="R988" s="32" t="str">
        <f>LEFT(Table2[[#This Row],[Full Name2]], 3)</f>
        <v>Cas</v>
      </c>
      <c r="S988" s="7" t="str">
        <f>RIGHT(Table2[[#This Row],[Full Name2]],3)</f>
        <v>ker</v>
      </c>
      <c r="T988" s="7" t="str">
        <f>MID(Table2[[#This Row],[Full Name2]],3,3)</f>
        <v>ssi</v>
      </c>
      <c r="U988" s="7" t="str">
        <f>CONCATENATE(Table2[[#This Row],[Full Name2]]," - ",Table2[[#This Row],[Department]])</f>
        <v>Cassidy Baker - Kids</v>
      </c>
      <c r="V988" s="7" t="str">
        <f>_xlfn.TEXTJOIN(",",TRUE,Table2[[#This Row],[LEFT]],Table2[[#This Row],[MID]],Table2[[#This Row],[RIGHT]])</f>
        <v>Cas,ssi,ker</v>
      </c>
      <c r="W988" s="7" t="str">
        <f>UPPER(Table2[[#This Row],[MID]])</f>
        <v>SSI</v>
      </c>
      <c r="X988" s="7" t="str">
        <f>LOWER(Table2[[#This Row],[Full Name2]])</f>
        <v>cassidy baker</v>
      </c>
      <c r="Y988" s="7" t="str">
        <f>PROPER(Table2[[#This Row],[LOWER]])</f>
        <v>Cassidy Baker</v>
      </c>
      <c r="Z988" s="7" t="str">
        <f>TRIM(Table2[[#This Row],[City]])</f>
        <v>Port Said</v>
      </c>
      <c r="AA988" s="8">
        <f>LEN(Table2[[#This Row],[PROPER]])</f>
        <v>13</v>
      </c>
      <c r="AB988" s="5">
        <f t="shared" ca="1" si="45"/>
        <v>45776</v>
      </c>
      <c r="AC988" s="5">
        <f t="shared" si="46"/>
        <v>45562</v>
      </c>
      <c r="AD988" s="25">
        <f t="shared" ca="1" si="47"/>
        <v>45776.278505671296</v>
      </c>
      <c r="AE988" s="26">
        <f>EOMONTH(Table2[[#This Row],[Date]],1)</f>
        <v>45596</v>
      </c>
      <c r="AF988" s="11">
        <f>DATEDIF(Table2[[#This Row],[Date]],Table2[[#This Row],[EOMONTH]], "d")</f>
        <v>34</v>
      </c>
      <c r="AH988">
        <v>27</v>
      </c>
      <c r="AI988">
        <v>9</v>
      </c>
      <c r="AJ988">
        <v>2024</v>
      </c>
    </row>
    <row r="989" spans="1:36" ht="33.75" customHeight="1" x14ac:dyDescent="0.3">
      <c r="A989" s="17" t="s">
        <v>2025</v>
      </c>
      <c r="B989" s="26">
        <v>45456</v>
      </c>
      <c r="C989" s="5" t="s">
        <v>6</v>
      </c>
      <c r="D989" s="6" t="s">
        <v>2026</v>
      </c>
      <c r="E989" s="7">
        <v>38</v>
      </c>
      <c r="F989" s="7" t="s">
        <v>43</v>
      </c>
      <c r="G989" s="7" t="s">
        <v>106</v>
      </c>
      <c r="H989" s="7" t="s">
        <v>84</v>
      </c>
      <c r="I989" s="7" t="str">
        <f>VLOOKUP(Table2[[#This Row],[Product]],Table4[#All],2,0)</f>
        <v>Fashion Accessories</v>
      </c>
      <c r="J989" s="7">
        <v>1</v>
      </c>
      <c r="K989" s="7">
        <v>330</v>
      </c>
      <c r="L989" s="7">
        <v>0</v>
      </c>
      <c r="M989" s="7" t="s">
        <v>33</v>
      </c>
      <c r="N989" s="8" t="s">
        <v>34</v>
      </c>
      <c r="O989" s="4" t="str">
        <f>HLOOKUP(Table2[[#This Row],[Product]],lookUp!$A$20:$K$21,2,0)</f>
        <v>Fashion Accessories</v>
      </c>
      <c r="P989" s="8" t="str">
        <f>_xlfn.XLOOKUP(Table2[[#This Row],[Product]],Table4[Product],Table4[Category])</f>
        <v>Fashion Accessories</v>
      </c>
      <c r="Q989" s="6" t="s">
        <v>2026</v>
      </c>
      <c r="R989" s="32" t="str">
        <f>LEFT(Table2[[#This Row],[Full Name2]], 3)</f>
        <v>Cin</v>
      </c>
      <c r="S989" s="7" t="str">
        <f>RIGHT(Table2[[#This Row],[Full Name2]],3)</f>
        <v>ens</v>
      </c>
      <c r="T989" s="7" t="str">
        <f>MID(Table2[[#This Row],[Full Name2]],3,3)</f>
        <v>ndy</v>
      </c>
      <c r="U989" s="7" t="str">
        <f>CONCATENATE(Table2[[#This Row],[Full Name2]]," - ",Table2[[#This Row],[Department]])</f>
        <v>Cindy Owens - Men</v>
      </c>
      <c r="V989" s="7" t="str">
        <f>_xlfn.TEXTJOIN(",",TRUE,Table2[[#This Row],[LEFT]],Table2[[#This Row],[MID]],Table2[[#This Row],[RIGHT]])</f>
        <v>Cin,ndy,ens</v>
      </c>
      <c r="W989" s="7" t="str">
        <f>UPPER(Table2[[#This Row],[MID]])</f>
        <v>NDY</v>
      </c>
      <c r="X989" s="7" t="str">
        <f>LOWER(Table2[[#This Row],[Full Name2]])</f>
        <v>cindy owens</v>
      </c>
      <c r="Y989" s="7" t="str">
        <f>PROPER(Table2[[#This Row],[LOWER]])</f>
        <v>Cindy Owens</v>
      </c>
      <c r="Z989" s="7" t="str">
        <f>TRIM(Table2[[#This Row],[City]])</f>
        <v>Giza</v>
      </c>
      <c r="AA989" s="8">
        <f>LEN(Table2[[#This Row],[PROPER]])</f>
        <v>11</v>
      </c>
      <c r="AB989" s="5">
        <f t="shared" ca="1" si="45"/>
        <v>45776</v>
      </c>
      <c r="AC989" s="5">
        <f t="shared" si="46"/>
        <v>45456</v>
      </c>
      <c r="AD989" s="25">
        <f t="shared" ca="1" si="47"/>
        <v>45776.278505671296</v>
      </c>
      <c r="AE989" s="26">
        <f>EOMONTH(Table2[[#This Row],[Date]],1)</f>
        <v>45504</v>
      </c>
      <c r="AF989" s="11">
        <f>DATEDIF(Table2[[#This Row],[Date]],Table2[[#This Row],[EOMONTH]], "d")</f>
        <v>48</v>
      </c>
      <c r="AH989">
        <v>13</v>
      </c>
      <c r="AI989">
        <v>6</v>
      </c>
      <c r="AJ989">
        <v>2024</v>
      </c>
    </row>
    <row r="990" spans="1:36" ht="33.75" customHeight="1" x14ac:dyDescent="0.3">
      <c r="A990" s="17" t="s">
        <v>2027</v>
      </c>
      <c r="B990" s="26">
        <v>45704</v>
      </c>
      <c r="C990" s="5" t="s">
        <v>1</v>
      </c>
      <c r="D990" s="6" t="s">
        <v>2028</v>
      </c>
      <c r="E990" s="7">
        <v>34</v>
      </c>
      <c r="F990" s="7" t="s">
        <v>43</v>
      </c>
      <c r="G990" s="7" t="s">
        <v>73</v>
      </c>
      <c r="H990" s="7" t="s">
        <v>65</v>
      </c>
      <c r="I990" s="7" t="str">
        <f>VLOOKUP(Table2[[#This Row],[Product]],Table4[#All],2,0)</f>
        <v>Sportswear</v>
      </c>
      <c r="J990" s="7">
        <v>2</v>
      </c>
      <c r="K990" s="7">
        <v>694</v>
      </c>
      <c r="L990" s="7">
        <v>0</v>
      </c>
      <c r="M990" s="7" t="s">
        <v>33</v>
      </c>
      <c r="N990" s="8" t="s">
        <v>48</v>
      </c>
      <c r="O990" s="4" t="str">
        <f>HLOOKUP(Table2[[#This Row],[Product]],lookUp!$A$20:$K$21,2,0)</f>
        <v>Sportswear</v>
      </c>
      <c r="P990" s="8" t="str">
        <f>_xlfn.XLOOKUP(Table2[[#This Row],[Product]],Table4[Product],Table4[Category])</f>
        <v>Sportswear</v>
      </c>
      <c r="Q990" s="6" t="s">
        <v>2028</v>
      </c>
      <c r="R990" s="32" t="str">
        <f>LEFT(Table2[[#This Row],[Full Name2]], 3)</f>
        <v>Rut</v>
      </c>
      <c r="S990" s="7" t="str">
        <f>RIGHT(Table2[[#This Row],[Full Name2]],3)</f>
        <v>ris</v>
      </c>
      <c r="T990" s="7" t="str">
        <f>MID(Table2[[#This Row],[Full Name2]],3,3)</f>
        <v xml:space="preserve">th </v>
      </c>
      <c r="U990" s="7" t="str">
        <f>CONCATENATE(Table2[[#This Row],[Full Name2]]," - ",Table2[[#This Row],[Department]])</f>
        <v>Ruth Harris - Kids</v>
      </c>
      <c r="V990" s="7" t="str">
        <f>_xlfn.TEXTJOIN(",",TRUE,Table2[[#This Row],[LEFT]],Table2[[#This Row],[MID]],Table2[[#This Row],[RIGHT]])</f>
        <v>Rut,th ,ris</v>
      </c>
      <c r="W990" s="7" t="str">
        <f>UPPER(Table2[[#This Row],[MID]])</f>
        <v xml:space="preserve">TH </v>
      </c>
      <c r="X990" s="7" t="str">
        <f>LOWER(Table2[[#This Row],[Full Name2]])</f>
        <v>ruth harris</v>
      </c>
      <c r="Y990" s="7" t="str">
        <f>PROPER(Table2[[#This Row],[LOWER]])</f>
        <v>Ruth Harris</v>
      </c>
      <c r="Z990" s="7" t="str">
        <f>TRIM(Table2[[#This Row],[City]])</f>
        <v>Tanta</v>
      </c>
      <c r="AA990" s="8">
        <f>LEN(Table2[[#This Row],[PROPER]])</f>
        <v>11</v>
      </c>
      <c r="AB990" s="5">
        <f t="shared" ca="1" si="45"/>
        <v>45776</v>
      </c>
      <c r="AC990" s="5">
        <f t="shared" si="46"/>
        <v>45704</v>
      </c>
      <c r="AD990" s="25">
        <f t="shared" ca="1" si="47"/>
        <v>45776.278505671296</v>
      </c>
      <c r="AE990" s="26">
        <f>EOMONTH(Table2[[#This Row],[Date]],1)</f>
        <v>45747</v>
      </c>
      <c r="AF990" s="11">
        <f>DATEDIF(Table2[[#This Row],[Date]],Table2[[#This Row],[EOMONTH]], "d")</f>
        <v>43</v>
      </c>
      <c r="AH990">
        <v>16</v>
      </c>
      <c r="AI990">
        <v>2</v>
      </c>
      <c r="AJ990">
        <v>2025</v>
      </c>
    </row>
    <row r="991" spans="1:36" ht="33.75" customHeight="1" x14ac:dyDescent="0.3">
      <c r="A991" s="17" t="s">
        <v>2029</v>
      </c>
      <c r="B991" s="26">
        <v>45470</v>
      </c>
      <c r="C991" s="5" t="s">
        <v>6</v>
      </c>
      <c r="D991" s="6" t="s">
        <v>2030</v>
      </c>
      <c r="E991" s="7">
        <v>59</v>
      </c>
      <c r="F991" s="7" t="s">
        <v>43</v>
      </c>
      <c r="G991" s="7" t="s">
        <v>106</v>
      </c>
      <c r="H991" s="7" t="s">
        <v>74</v>
      </c>
      <c r="I991" s="7" t="str">
        <f>VLOOKUP(Table2[[#This Row],[Product]],Table4[#All],2,0)</f>
        <v>Formal Wear</v>
      </c>
      <c r="J991" s="7">
        <v>2</v>
      </c>
      <c r="K991" s="7">
        <v>475</v>
      </c>
      <c r="L991" s="7">
        <v>0.2</v>
      </c>
      <c r="M991" s="7" t="s">
        <v>47</v>
      </c>
      <c r="N991" s="8" t="s">
        <v>48</v>
      </c>
      <c r="O991" s="4" t="str">
        <f>HLOOKUP(Table2[[#This Row],[Product]],lookUp!$A$20:$K$21,2,0)</f>
        <v>Formal Wear</v>
      </c>
      <c r="P991" s="8" t="str">
        <f>_xlfn.XLOOKUP(Table2[[#This Row],[Product]],Table4[Product],Table4[Category])</f>
        <v>Formal Wear</v>
      </c>
      <c r="Q991" s="6" t="s">
        <v>2030</v>
      </c>
      <c r="R991" s="32" t="str">
        <f>LEFT(Table2[[#This Row],[Full Name2]], 3)</f>
        <v>Bro</v>
      </c>
      <c r="S991" s="7" t="str">
        <f>RIGHT(Table2[[#This Row],[Full Name2]],3)</f>
        <v>uez</v>
      </c>
      <c r="T991" s="7" t="str">
        <f>MID(Table2[[#This Row],[Full Name2]],3,3)</f>
        <v>ook</v>
      </c>
      <c r="U991" s="7" t="str">
        <f>CONCATENATE(Table2[[#This Row],[Full Name2]]," - ",Table2[[#This Row],[Department]])</f>
        <v>Brooke Rodriguez - Kids</v>
      </c>
      <c r="V991" s="7" t="str">
        <f>_xlfn.TEXTJOIN(",",TRUE,Table2[[#This Row],[LEFT]],Table2[[#This Row],[MID]],Table2[[#This Row],[RIGHT]])</f>
        <v>Bro,ook,uez</v>
      </c>
      <c r="W991" s="7" t="str">
        <f>UPPER(Table2[[#This Row],[MID]])</f>
        <v>OOK</v>
      </c>
      <c r="X991" s="7" t="str">
        <f>LOWER(Table2[[#This Row],[Full Name2]])</f>
        <v>brooke rodriguez</v>
      </c>
      <c r="Y991" s="7" t="str">
        <f>PROPER(Table2[[#This Row],[LOWER]])</f>
        <v>Brooke Rodriguez</v>
      </c>
      <c r="Z991" s="7" t="str">
        <f>TRIM(Table2[[#This Row],[City]])</f>
        <v>Giza</v>
      </c>
      <c r="AA991" s="8">
        <f>LEN(Table2[[#This Row],[PROPER]])</f>
        <v>16</v>
      </c>
      <c r="AB991" s="5">
        <f t="shared" ca="1" si="45"/>
        <v>45776</v>
      </c>
      <c r="AC991" s="5">
        <f t="shared" si="46"/>
        <v>45470</v>
      </c>
      <c r="AD991" s="25">
        <f t="shared" ca="1" si="47"/>
        <v>45776.278505671296</v>
      </c>
      <c r="AE991" s="26">
        <f>EOMONTH(Table2[[#This Row],[Date]],1)</f>
        <v>45504</v>
      </c>
      <c r="AF991" s="11">
        <f>DATEDIF(Table2[[#This Row],[Date]],Table2[[#This Row],[EOMONTH]], "d")</f>
        <v>34</v>
      </c>
      <c r="AH991">
        <v>27</v>
      </c>
      <c r="AI991">
        <v>6</v>
      </c>
      <c r="AJ991">
        <v>2024</v>
      </c>
    </row>
    <row r="992" spans="1:36" ht="33.75" customHeight="1" x14ac:dyDescent="0.3">
      <c r="A992" s="17" t="s">
        <v>2031</v>
      </c>
      <c r="B992" s="26">
        <v>45473</v>
      </c>
      <c r="C992" s="5" t="s">
        <v>1</v>
      </c>
      <c r="D992" s="6" t="s">
        <v>2032</v>
      </c>
      <c r="E992" s="7">
        <v>27</v>
      </c>
      <c r="F992" s="7" t="s">
        <v>43</v>
      </c>
      <c r="G992" s="7" t="s">
        <v>37</v>
      </c>
      <c r="H992" s="7" t="s">
        <v>100</v>
      </c>
      <c r="I992" s="7" t="str">
        <f>VLOOKUP(Table2[[#This Row],[Product]],Table4[#All],2,0)</f>
        <v>Formal Wear</v>
      </c>
      <c r="J992" s="7">
        <v>1</v>
      </c>
      <c r="K992" s="7">
        <v>498</v>
      </c>
      <c r="L992" s="7">
        <v>0.1</v>
      </c>
      <c r="M992" s="7" t="s">
        <v>33</v>
      </c>
      <c r="N992" s="8" t="s">
        <v>48</v>
      </c>
      <c r="O992" s="4" t="str">
        <f>HLOOKUP(Table2[[#This Row],[Product]],lookUp!$A$20:$K$21,2,0)</f>
        <v>Formal Wear</v>
      </c>
      <c r="P992" s="8" t="str">
        <f>_xlfn.XLOOKUP(Table2[[#This Row],[Product]],Table4[Product],Table4[Category])</f>
        <v>Formal Wear</v>
      </c>
      <c r="Q992" s="6" t="s">
        <v>2032</v>
      </c>
      <c r="R992" s="32" t="str">
        <f>LEFT(Table2[[#This Row],[Full Name2]], 3)</f>
        <v>Bil</v>
      </c>
      <c r="S992" s="7" t="str">
        <f>RIGHT(Table2[[#This Row],[Full Name2]],3)</f>
        <v>ods</v>
      </c>
      <c r="T992" s="7" t="str">
        <f>MID(Table2[[#This Row],[Full Name2]],3,3)</f>
        <v>lly</v>
      </c>
      <c r="U992" s="7" t="str">
        <f>CONCATENATE(Table2[[#This Row],[Full Name2]]," - ",Table2[[#This Row],[Department]])</f>
        <v>Billy Woods - Kids</v>
      </c>
      <c r="V992" s="7" t="str">
        <f>_xlfn.TEXTJOIN(",",TRUE,Table2[[#This Row],[LEFT]],Table2[[#This Row],[MID]],Table2[[#This Row],[RIGHT]])</f>
        <v>Bil,lly,ods</v>
      </c>
      <c r="W992" s="7" t="str">
        <f>UPPER(Table2[[#This Row],[MID]])</f>
        <v>LLY</v>
      </c>
      <c r="X992" s="7" t="str">
        <f>LOWER(Table2[[#This Row],[Full Name2]])</f>
        <v>billy woods</v>
      </c>
      <c r="Y992" s="7" t="str">
        <f>PROPER(Table2[[#This Row],[LOWER]])</f>
        <v>Billy Woods</v>
      </c>
      <c r="Z992" s="7" t="str">
        <f>TRIM(Table2[[#This Row],[City]])</f>
        <v>Hurghada</v>
      </c>
      <c r="AA992" s="8">
        <f>LEN(Table2[[#This Row],[PROPER]])</f>
        <v>11</v>
      </c>
      <c r="AB992" s="5">
        <f t="shared" ca="1" si="45"/>
        <v>45776</v>
      </c>
      <c r="AC992" s="5">
        <f t="shared" si="46"/>
        <v>45473</v>
      </c>
      <c r="AD992" s="25">
        <f t="shared" ca="1" si="47"/>
        <v>45776.278505671296</v>
      </c>
      <c r="AE992" s="26">
        <f>EOMONTH(Table2[[#This Row],[Date]],1)</f>
        <v>45504</v>
      </c>
      <c r="AF992" s="11">
        <f>DATEDIF(Table2[[#This Row],[Date]],Table2[[#This Row],[EOMONTH]], "d")</f>
        <v>31</v>
      </c>
      <c r="AH992">
        <v>30</v>
      </c>
      <c r="AI992">
        <v>6</v>
      </c>
      <c r="AJ992">
        <v>2024</v>
      </c>
    </row>
    <row r="993" spans="1:36" ht="33.75" customHeight="1" x14ac:dyDescent="0.3">
      <c r="A993" s="17" t="s">
        <v>2033</v>
      </c>
      <c r="B993" s="26">
        <v>45598</v>
      </c>
      <c r="C993" s="5" t="s">
        <v>5</v>
      </c>
      <c r="D993" s="6" t="s">
        <v>2034</v>
      </c>
      <c r="E993" s="7">
        <v>51</v>
      </c>
      <c r="F993" s="7" t="s">
        <v>43</v>
      </c>
      <c r="G993" s="7" t="s">
        <v>81</v>
      </c>
      <c r="H993" s="7" t="s">
        <v>61</v>
      </c>
      <c r="I993" s="7" t="str">
        <f>VLOOKUP(Table2[[#This Row],[Product]],Table4[#All],2,0)</f>
        <v>Casual Wear</v>
      </c>
      <c r="J993" s="7">
        <v>5</v>
      </c>
      <c r="K993" s="7">
        <v>329</v>
      </c>
      <c r="L993" s="7">
        <v>0.05</v>
      </c>
      <c r="M993" s="7" t="s">
        <v>57</v>
      </c>
      <c r="N993" s="8" t="s">
        <v>40</v>
      </c>
      <c r="O993" s="4" t="str">
        <f>HLOOKUP(Table2[[#This Row],[Product]],lookUp!$A$20:$K$21,2,0)</f>
        <v>Casual Wear</v>
      </c>
      <c r="P993" s="8" t="str">
        <f>_xlfn.XLOOKUP(Table2[[#This Row],[Product]],Table4[Product],Table4[Category])</f>
        <v>Casual Wear</v>
      </c>
      <c r="Q993" s="6" t="s">
        <v>2034</v>
      </c>
      <c r="R993" s="32" t="str">
        <f>LEFT(Table2[[#This Row],[Full Name2]], 3)</f>
        <v>Vin</v>
      </c>
      <c r="S993" s="7" t="str">
        <f>RIGHT(Table2[[#This Row],[Full Name2]],3)</f>
        <v>ore</v>
      </c>
      <c r="T993" s="7" t="str">
        <f>MID(Table2[[#This Row],[Full Name2]],3,3)</f>
        <v>nce</v>
      </c>
      <c r="U993" s="7" t="str">
        <f>CONCATENATE(Table2[[#This Row],[Full Name2]]," - ",Table2[[#This Row],[Department]])</f>
        <v>Vincent Moore - Women</v>
      </c>
      <c r="V993" s="7" t="str">
        <f>_xlfn.TEXTJOIN(",",TRUE,Table2[[#This Row],[LEFT]],Table2[[#This Row],[MID]],Table2[[#This Row],[RIGHT]])</f>
        <v>Vin,nce,ore</v>
      </c>
      <c r="W993" s="7" t="str">
        <f>UPPER(Table2[[#This Row],[MID]])</f>
        <v>NCE</v>
      </c>
      <c r="X993" s="7" t="str">
        <f>LOWER(Table2[[#This Row],[Full Name2]])</f>
        <v>vincent moore</v>
      </c>
      <c r="Y993" s="7" t="str">
        <f>PROPER(Table2[[#This Row],[LOWER]])</f>
        <v>Vincent Moore</v>
      </c>
      <c r="Z993" s="7" t="str">
        <f>TRIM(Table2[[#This Row],[City]])</f>
        <v>Asyut</v>
      </c>
      <c r="AA993" s="8">
        <f>LEN(Table2[[#This Row],[PROPER]])</f>
        <v>13</v>
      </c>
      <c r="AB993" s="5">
        <f t="shared" ca="1" si="45"/>
        <v>45776</v>
      </c>
      <c r="AC993" s="5">
        <f t="shared" si="46"/>
        <v>45598</v>
      </c>
      <c r="AD993" s="25">
        <f t="shared" ca="1" si="47"/>
        <v>45776.278505671296</v>
      </c>
      <c r="AE993" s="26">
        <f>EOMONTH(Table2[[#This Row],[Date]],1)</f>
        <v>45657</v>
      </c>
      <c r="AF993" s="11">
        <f>DATEDIF(Table2[[#This Row],[Date]],Table2[[#This Row],[EOMONTH]], "d")</f>
        <v>59</v>
      </c>
      <c r="AH993">
        <v>2</v>
      </c>
      <c r="AI993">
        <v>11</v>
      </c>
      <c r="AJ993">
        <v>2024</v>
      </c>
    </row>
    <row r="994" spans="1:36" ht="33.75" customHeight="1" x14ac:dyDescent="0.3">
      <c r="A994" s="17" t="s">
        <v>2035</v>
      </c>
      <c r="B994" s="26">
        <v>45452</v>
      </c>
      <c r="C994" s="5" t="s">
        <v>1</v>
      </c>
      <c r="D994" s="6" t="s">
        <v>2036</v>
      </c>
      <c r="E994" s="7">
        <v>36</v>
      </c>
      <c r="F994" s="7" t="s">
        <v>29</v>
      </c>
      <c r="G994" s="7" t="s">
        <v>44</v>
      </c>
      <c r="H994" s="7" t="s">
        <v>65</v>
      </c>
      <c r="I994" s="7" t="str">
        <f>VLOOKUP(Table2[[#This Row],[Product]],Table4[#All],2,0)</f>
        <v>Sportswear</v>
      </c>
      <c r="J994" s="7">
        <v>1</v>
      </c>
      <c r="K994" s="7">
        <v>433</v>
      </c>
      <c r="L994" s="7">
        <v>0.2</v>
      </c>
      <c r="M994" s="7" t="s">
        <v>33</v>
      </c>
      <c r="N994" s="8" t="s">
        <v>34</v>
      </c>
      <c r="O994" s="4" t="str">
        <f>HLOOKUP(Table2[[#This Row],[Product]],lookUp!$A$20:$K$21,2,0)</f>
        <v>Sportswear</v>
      </c>
      <c r="P994" s="8" t="str">
        <f>_xlfn.XLOOKUP(Table2[[#This Row],[Product]],Table4[Product],Table4[Category])</f>
        <v>Sportswear</v>
      </c>
      <c r="Q994" s="6" t="s">
        <v>2036</v>
      </c>
      <c r="R994" s="32" t="str">
        <f>LEFT(Table2[[#This Row],[Full Name2]], 3)</f>
        <v>Bri</v>
      </c>
      <c r="S994" s="7" t="str">
        <f>RIGHT(Table2[[#This Row],[Full Name2]],3)</f>
        <v>tel</v>
      </c>
      <c r="T994" s="7" t="str">
        <f>MID(Table2[[#This Row],[Full Name2]],3,3)</f>
        <v>ian</v>
      </c>
      <c r="U994" s="7" t="str">
        <f>CONCATENATE(Table2[[#This Row],[Full Name2]]," - ",Table2[[#This Row],[Department]])</f>
        <v>Brian Patel - Men</v>
      </c>
      <c r="V994" s="7" t="str">
        <f>_xlfn.TEXTJOIN(",",TRUE,Table2[[#This Row],[LEFT]],Table2[[#This Row],[MID]],Table2[[#This Row],[RIGHT]])</f>
        <v>Bri,ian,tel</v>
      </c>
      <c r="W994" s="7" t="str">
        <f>UPPER(Table2[[#This Row],[MID]])</f>
        <v>IAN</v>
      </c>
      <c r="X994" s="7" t="str">
        <f>LOWER(Table2[[#This Row],[Full Name2]])</f>
        <v>brian patel</v>
      </c>
      <c r="Y994" s="7" t="str">
        <f>PROPER(Table2[[#This Row],[LOWER]])</f>
        <v>Brian Patel</v>
      </c>
      <c r="Z994" s="7" t="str">
        <f>TRIM(Table2[[#This Row],[City]])</f>
        <v>Alexandria</v>
      </c>
      <c r="AA994" s="8">
        <f>LEN(Table2[[#This Row],[PROPER]])</f>
        <v>11</v>
      </c>
      <c r="AB994" s="5">
        <f t="shared" ca="1" si="45"/>
        <v>45776</v>
      </c>
      <c r="AC994" s="5">
        <f t="shared" si="46"/>
        <v>45452</v>
      </c>
      <c r="AD994" s="25">
        <f t="shared" ca="1" si="47"/>
        <v>45776.278505671296</v>
      </c>
      <c r="AE994" s="26">
        <f>EOMONTH(Table2[[#This Row],[Date]],1)</f>
        <v>45504</v>
      </c>
      <c r="AF994" s="11">
        <f>DATEDIF(Table2[[#This Row],[Date]],Table2[[#This Row],[EOMONTH]], "d")</f>
        <v>52</v>
      </c>
      <c r="AH994">
        <v>9</v>
      </c>
      <c r="AI994">
        <v>6</v>
      </c>
      <c r="AJ994">
        <v>2024</v>
      </c>
    </row>
    <row r="995" spans="1:36" ht="33.75" customHeight="1" x14ac:dyDescent="0.3">
      <c r="A995" s="17" t="s">
        <v>2037</v>
      </c>
      <c r="B995" s="26">
        <v>45708</v>
      </c>
      <c r="C995" s="5" t="s">
        <v>6</v>
      </c>
      <c r="D995" s="6" t="s">
        <v>2038</v>
      </c>
      <c r="E995" s="7">
        <v>39</v>
      </c>
      <c r="F995" s="7" t="s">
        <v>29</v>
      </c>
      <c r="G995" s="7" t="s">
        <v>81</v>
      </c>
      <c r="H995" s="7" t="s">
        <v>45</v>
      </c>
      <c r="I995" s="7" t="str">
        <f>VLOOKUP(Table2[[#This Row],[Product]],Table4[#All],2,0)</f>
        <v>Sportswear</v>
      </c>
      <c r="J995" s="7">
        <v>2</v>
      </c>
      <c r="K995" s="7">
        <v>748</v>
      </c>
      <c r="L995" s="7">
        <v>0.1</v>
      </c>
      <c r="M995" s="7" t="s">
        <v>57</v>
      </c>
      <c r="N995" s="8" t="s">
        <v>48</v>
      </c>
      <c r="O995" s="4" t="str">
        <f>HLOOKUP(Table2[[#This Row],[Product]],lookUp!$A$20:$K$21,2,0)</f>
        <v>Sportswear</v>
      </c>
      <c r="P995" s="8" t="str">
        <f>_xlfn.XLOOKUP(Table2[[#This Row],[Product]],Table4[Product],Table4[Category])</f>
        <v>Sportswear</v>
      </c>
      <c r="Q995" s="6" t="s">
        <v>2038</v>
      </c>
      <c r="R995" s="32" t="str">
        <f>LEFT(Table2[[#This Row],[Full Name2]], 3)</f>
        <v>Tho</v>
      </c>
      <c r="S995" s="7" t="str">
        <f>RIGHT(Table2[[#This Row],[Full Name2]],3)</f>
        <v>ynn</v>
      </c>
      <c r="T995" s="7" t="str">
        <f>MID(Table2[[#This Row],[Full Name2]],3,3)</f>
        <v>oma</v>
      </c>
      <c r="U995" s="7" t="str">
        <f>CONCATENATE(Table2[[#This Row],[Full Name2]]," - ",Table2[[#This Row],[Department]])</f>
        <v>Thomas Flynn - Kids</v>
      </c>
      <c r="V995" s="7" t="str">
        <f>_xlfn.TEXTJOIN(",",TRUE,Table2[[#This Row],[LEFT]],Table2[[#This Row],[MID]],Table2[[#This Row],[RIGHT]])</f>
        <v>Tho,oma,ynn</v>
      </c>
      <c r="W995" s="7" t="str">
        <f>UPPER(Table2[[#This Row],[MID]])</f>
        <v>OMA</v>
      </c>
      <c r="X995" s="7" t="str">
        <f>LOWER(Table2[[#This Row],[Full Name2]])</f>
        <v>thomas flynn</v>
      </c>
      <c r="Y995" s="7" t="str">
        <f>PROPER(Table2[[#This Row],[LOWER]])</f>
        <v>Thomas Flynn</v>
      </c>
      <c r="Z995" s="7" t="str">
        <f>TRIM(Table2[[#This Row],[City]])</f>
        <v>Asyut</v>
      </c>
      <c r="AA995" s="8">
        <f>LEN(Table2[[#This Row],[PROPER]])</f>
        <v>12</v>
      </c>
      <c r="AB995" s="5">
        <f t="shared" ca="1" si="45"/>
        <v>45776</v>
      </c>
      <c r="AC995" s="5">
        <f t="shared" si="46"/>
        <v>45708</v>
      </c>
      <c r="AD995" s="25">
        <f t="shared" ca="1" si="47"/>
        <v>45776.278505671296</v>
      </c>
      <c r="AE995" s="26">
        <f>EOMONTH(Table2[[#This Row],[Date]],1)</f>
        <v>45747</v>
      </c>
      <c r="AF995" s="11">
        <f>DATEDIF(Table2[[#This Row],[Date]],Table2[[#This Row],[EOMONTH]], "d")</f>
        <v>39</v>
      </c>
      <c r="AH995">
        <v>20</v>
      </c>
      <c r="AI995">
        <v>2</v>
      </c>
      <c r="AJ995">
        <v>2025</v>
      </c>
    </row>
    <row r="996" spans="1:36" ht="33.75" customHeight="1" x14ac:dyDescent="0.3">
      <c r="A996" s="17" t="s">
        <v>2039</v>
      </c>
      <c r="B996" s="26">
        <v>45363</v>
      </c>
      <c r="C996" s="5" t="s">
        <v>2</v>
      </c>
      <c r="D996" s="6" t="s">
        <v>2040</v>
      </c>
      <c r="E996" s="7">
        <v>48</v>
      </c>
      <c r="F996" s="7" t="s">
        <v>29</v>
      </c>
      <c r="G996" s="7" t="s">
        <v>81</v>
      </c>
      <c r="H996" s="7" t="s">
        <v>65</v>
      </c>
      <c r="I996" s="7" t="str">
        <f>VLOOKUP(Table2[[#This Row],[Product]],Table4[#All],2,0)</f>
        <v>Sportswear</v>
      </c>
      <c r="J996" s="7">
        <v>3</v>
      </c>
      <c r="K996" s="7">
        <v>345</v>
      </c>
      <c r="L996" s="7">
        <v>0.05</v>
      </c>
      <c r="M996" s="7" t="s">
        <v>57</v>
      </c>
      <c r="N996" s="8" t="s">
        <v>40</v>
      </c>
      <c r="O996" s="4" t="str">
        <f>HLOOKUP(Table2[[#This Row],[Product]],lookUp!$A$20:$K$21,2,0)</f>
        <v>Sportswear</v>
      </c>
      <c r="P996" s="8" t="str">
        <f>_xlfn.XLOOKUP(Table2[[#This Row],[Product]],Table4[Product],Table4[Category])</f>
        <v>Sportswear</v>
      </c>
      <c r="Q996" s="6" t="s">
        <v>2040</v>
      </c>
      <c r="R996" s="32" t="str">
        <f>LEFT(Table2[[#This Row],[Full Name2]], 3)</f>
        <v>Tra</v>
      </c>
      <c r="S996" s="7" t="str">
        <f>RIGHT(Table2[[#This Row],[Full Name2]],3)</f>
        <v>lez</v>
      </c>
      <c r="T996" s="7" t="str">
        <f>MID(Table2[[#This Row],[Full Name2]],3,3)</f>
        <v>acy</v>
      </c>
      <c r="U996" s="7" t="str">
        <f>CONCATENATE(Table2[[#This Row],[Full Name2]]," - ",Table2[[#This Row],[Department]])</f>
        <v>Tracy Gonzalez - Women</v>
      </c>
      <c r="V996" s="7" t="str">
        <f>_xlfn.TEXTJOIN(",",TRUE,Table2[[#This Row],[LEFT]],Table2[[#This Row],[MID]],Table2[[#This Row],[RIGHT]])</f>
        <v>Tra,acy,lez</v>
      </c>
      <c r="W996" s="7" t="str">
        <f>UPPER(Table2[[#This Row],[MID]])</f>
        <v>ACY</v>
      </c>
      <c r="X996" s="7" t="str">
        <f>LOWER(Table2[[#This Row],[Full Name2]])</f>
        <v>tracy gonzalez</v>
      </c>
      <c r="Y996" s="7" t="str">
        <f>PROPER(Table2[[#This Row],[LOWER]])</f>
        <v>Tracy Gonzalez</v>
      </c>
      <c r="Z996" s="7" t="str">
        <f>TRIM(Table2[[#This Row],[City]])</f>
        <v>Asyut</v>
      </c>
      <c r="AA996" s="8">
        <f>LEN(Table2[[#This Row],[PROPER]])</f>
        <v>14</v>
      </c>
      <c r="AB996" s="5">
        <f t="shared" ca="1" si="45"/>
        <v>45776</v>
      </c>
      <c r="AC996" s="5">
        <f t="shared" si="46"/>
        <v>45363</v>
      </c>
      <c r="AD996" s="25">
        <f t="shared" ca="1" si="47"/>
        <v>45776.278505671296</v>
      </c>
      <c r="AE996" s="26">
        <f>EOMONTH(Table2[[#This Row],[Date]],1)</f>
        <v>45412</v>
      </c>
      <c r="AF996" s="11">
        <f>DATEDIF(Table2[[#This Row],[Date]],Table2[[#This Row],[EOMONTH]], "d")</f>
        <v>49</v>
      </c>
      <c r="AH996">
        <v>12</v>
      </c>
      <c r="AI996">
        <v>3</v>
      </c>
      <c r="AJ996">
        <v>2024</v>
      </c>
    </row>
    <row r="997" spans="1:36" ht="33.75" customHeight="1" x14ac:dyDescent="0.3">
      <c r="A997" s="17" t="s">
        <v>2041</v>
      </c>
      <c r="B997" s="26">
        <v>45571</v>
      </c>
      <c r="C997" s="5" t="s">
        <v>1</v>
      </c>
      <c r="D997" s="6" t="s">
        <v>2042</v>
      </c>
      <c r="E997" s="7">
        <v>36</v>
      </c>
      <c r="F997" s="7" t="s">
        <v>43</v>
      </c>
      <c r="G997" s="7" t="s">
        <v>64</v>
      </c>
      <c r="H997" s="7" t="s">
        <v>55</v>
      </c>
      <c r="I997" s="7" t="str">
        <f>VLOOKUP(Table2[[#This Row],[Product]],Table4[#All],2,0)</f>
        <v>Summer Wear</v>
      </c>
      <c r="J997" s="7">
        <v>2</v>
      </c>
      <c r="K997" s="7">
        <v>1163</v>
      </c>
      <c r="L997" s="7">
        <v>0.15</v>
      </c>
      <c r="M997" s="7" t="s">
        <v>33</v>
      </c>
      <c r="N997" s="8" t="s">
        <v>48</v>
      </c>
      <c r="O997" s="4" t="str">
        <f>HLOOKUP(Table2[[#This Row],[Product]],lookUp!$A$20:$K$21,2,0)</f>
        <v>Summer Wear</v>
      </c>
      <c r="P997" s="8" t="str">
        <f>_xlfn.XLOOKUP(Table2[[#This Row],[Product]],Table4[Product],Table4[Category])</f>
        <v>Summer Wear</v>
      </c>
      <c r="Q997" s="6" t="s">
        <v>2042</v>
      </c>
      <c r="R997" s="32" t="str">
        <f>LEFT(Table2[[#This Row],[Full Name2]], 3)</f>
        <v>Car</v>
      </c>
      <c r="S997" s="7" t="str">
        <f>RIGHT(Table2[[#This Row],[Full Name2]],3)</f>
        <v>tin</v>
      </c>
      <c r="T997" s="7" t="str">
        <f>MID(Table2[[#This Row],[Full Name2]],3,3)</f>
        <v>rly</v>
      </c>
      <c r="U997" s="7" t="str">
        <f>CONCATENATE(Table2[[#This Row],[Full Name2]]," - ",Table2[[#This Row],[Department]])</f>
        <v>Carly Austin - Kids</v>
      </c>
      <c r="V997" s="7" t="str">
        <f>_xlfn.TEXTJOIN(",",TRUE,Table2[[#This Row],[LEFT]],Table2[[#This Row],[MID]],Table2[[#This Row],[RIGHT]])</f>
        <v>Car,rly,tin</v>
      </c>
      <c r="W997" s="7" t="str">
        <f>UPPER(Table2[[#This Row],[MID]])</f>
        <v>RLY</v>
      </c>
      <c r="X997" s="7" t="str">
        <f>LOWER(Table2[[#This Row],[Full Name2]])</f>
        <v>carly austin</v>
      </c>
      <c r="Y997" s="7" t="str">
        <f>PROPER(Table2[[#This Row],[LOWER]])</f>
        <v>Carly Austin</v>
      </c>
      <c r="Z997" s="7" t="str">
        <f>TRIM(Table2[[#This Row],[City]])</f>
        <v>Cairo</v>
      </c>
      <c r="AA997" s="8">
        <f>LEN(Table2[[#This Row],[PROPER]])</f>
        <v>12</v>
      </c>
      <c r="AB997" s="5">
        <f t="shared" ca="1" si="45"/>
        <v>45776</v>
      </c>
      <c r="AC997" s="5">
        <f t="shared" si="46"/>
        <v>45571</v>
      </c>
      <c r="AD997" s="25">
        <f t="shared" ca="1" si="47"/>
        <v>45776.278505671296</v>
      </c>
      <c r="AE997" s="26">
        <f>EOMONTH(Table2[[#This Row],[Date]],1)</f>
        <v>45626</v>
      </c>
      <c r="AF997" s="11">
        <f>DATEDIF(Table2[[#This Row],[Date]],Table2[[#This Row],[EOMONTH]], "d")</f>
        <v>55</v>
      </c>
      <c r="AH997">
        <v>6</v>
      </c>
      <c r="AI997">
        <v>10</v>
      </c>
      <c r="AJ997">
        <v>2024</v>
      </c>
    </row>
    <row r="998" spans="1:36" ht="33.75" customHeight="1" x14ac:dyDescent="0.3">
      <c r="A998" s="17" t="s">
        <v>2043</v>
      </c>
      <c r="B998" s="26">
        <v>45582</v>
      </c>
      <c r="C998" s="5" t="s">
        <v>6</v>
      </c>
      <c r="D998" s="6" t="s">
        <v>2044</v>
      </c>
      <c r="E998" s="7">
        <v>43</v>
      </c>
      <c r="F998" s="7" t="s">
        <v>29</v>
      </c>
      <c r="G998" s="7" t="s">
        <v>44</v>
      </c>
      <c r="H998" s="7" t="s">
        <v>31</v>
      </c>
      <c r="I998" s="7" t="str">
        <f>VLOOKUP(Table2[[#This Row],[Product]],Table4[#All],2,0)</f>
        <v>Winter Wear</v>
      </c>
      <c r="J998" s="7">
        <v>5</v>
      </c>
      <c r="K998" s="7">
        <v>859</v>
      </c>
      <c r="L998" s="7">
        <v>0.1</v>
      </c>
      <c r="M998" s="7" t="s">
        <v>57</v>
      </c>
      <c r="N998" s="8" t="s">
        <v>48</v>
      </c>
      <c r="O998" s="4" t="str">
        <f>HLOOKUP(Table2[[#This Row],[Product]],lookUp!$A$20:$K$21,2,0)</f>
        <v>Winter Wear</v>
      </c>
      <c r="P998" s="8" t="str">
        <f>_xlfn.XLOOKUP(Table2[[#This Row],[Product]],Table4[Product],Table4[Category])</f>
        <v>Winter Wear</v>
      </c>
      <c r="Q998" s="6" t="s">
        <v>2044</v>
      </c>
      <c r="R998" s="32" t="str">
        <f>LEFT(Table2[[#This Row],[Full Name2]], 3)</f>
        <v>Rya</v>
      </c>
      <c r="S998" s="7" t="str">
        <f>RIGHT(Table2[[#This Row],[Full Name2]],3)</f>
        <v>ter</v>
      </c>
      <c r="T998" s="7" t="str">
        <f>MID(Table2[[#This Row],[Full Name2]],3,3)</f>
        <v xml:space="preserve">an </v>
      </c>
      <c r="U998" s="7" t="str">
        <f>CONCATENATE(Table2[[#This Row],[Full Name2]]," - ",Table2[[#This Row],[Department]])</f>
        <v>Ryan Hester - Kids</v>
      </c>
      <c r="V998" s="7" t="str">
        <f>_xlfn.TEXTJOIN(",",TRUE,Table2[[#This Row],[LEFT]],Table2[[#This Row],[MID]],Table2[[#This Row],[RIGHT]])</f>
        <v>Rya,an ,ter</v>
      </c>
      <c r="W998" s="7" t="str">
        <f>UPPER(Table2[[#This Row],[MID]])</f>
        <v xml:space="preserve">AN </v>
      </c>
      <c r="X998" s="7" t="str">
        <f>LOWER(Table2[[#This Row],[Full Name2]])</f>
        <v>ryan hester</v>
      </c>
      <c r="Y998" s="7" t="str">
        <f>PROPER(Table2[[#This Row],[LOWER]])</f>
        <v>Ryan Hester</v>
      </c>
      <c r="Z998" s="7" t="str">
        <f>TRIM(Table2[[#This Row],[City]])</f>
        <v>Alexandria</v>
      </c>
      <c r="AA998" s="8">
        <f>LEN(Table2[[#This Row],[PROPER]])</f>
        <v>11</v>
      </c>
      <c r="AB998" s="5">
        <f t="shared" ca="1" si="45"/>
        <v>45776</v>
      </c>
      <c r="AC998" s="5">
        <f t="shared" si="46"/>
        <v>45582</v>
      </c>
      <c r="AD998" s="25">
        <f t="shared" ca="1" si="47"/>
        <v>45776.278505671296</v>
      </c>
      <c r="AE998" s="26">
        <f>EOMONTH(Table2[[#This Row],[Date]],1)</f>
        <v>45626</v>
      </c>
      <c r="AF998" s="11">
        <f>DATEDIF(Table2[[#This Row],[Date]],Table2[[#This Row],[EOMONTH]], "d")</f>
        <v>44</v>
      </c>
      <c r="AH998">
        <v>17</v>
      </c>
      <c r="AI998">
        <v>10</v>
      </c>
      <c r="AJ998">
        <v>2024</v>
      </c>
    </row>
    <row r="999" spans="1:36" ht="33.75" customHeight="1" x14ac:dyDescent="0.3">
      <c r="A999" s="17" t="s">
        <v>2045</v>
      </c>
      <c r="B999" s="26">
        <v>45434</v>
      </c>
      <c r="C999" s="5" t="s">
        <v>3</v>
      </c>
      <c r="D999" s="6" t="s">
        <v>2046</v>
      </c>
      <c r="E999" s="7">
        <v>52</v>
      </c>
      <c r="F999" s="7" t="s">
        <v>43</v>
      </c>
      <c r="G999" s="7" t="s">
        <v>73</v>
      </c>
      <c r="H999" s="7" t="s">
        <v>74</v>
      </c>
      <c r="I999" s="7" t="str">
        <f>VLOOKUP(Table2[[#This Row],[Product]],Table4[#All],2,0)</f>
        <v>Formal Wear</v>
      </c>
      <c r="J999" s="7">
        <v>5</v>
      </c>
      <c r="K999" s="7">
        <v>392</v>
      </c>
      <c r="L999" s="7">
        <v>0.2</v>
      </c>
      <c r="M999" s="7" t="s">
        <v>47</v>
      </c>
      <c r="N999" s="8" t="s">
        <v>40</v>
      </c>
      <c r="O999" s="4" t="str">
        <f>HLOOKUP(Table2[[#This Row],[Product]],lookUp!$A$20:$K$21,2,0)</f>
        <v>Formal Wear</v>
      </c>
      <c r="P999" s="8" t="str">
        <f>_xlfn.XLOOKUP(Table2[[#This Row],[Product]],Table4[Product],Table4[Category])</f>
        <v>Formal Wear</v>
      </c>
      <c r="Q999" s="6" t="s">
        <v>2046</v>
      </c>
      <c r="R999" s="32" t="str">
        <f>LEFT(Table2[[#This Row],[Full Name2]], 3)</f>
        <v>Nan</v>
      </c>
      <c r="S999" s="7" t="str">
        <f>RIGHT(Table2[[#This Row],[Full Name2]],3)</f>
        <v>hon</v>
      </c>
      <c r="T999" s="7" t="str">
        <f>MID(Table2[[#This Row],[Full Name2]],3,3)</f>
        <v>ncy</v>
      </c>
      <c r="U999" s="7" t="str">
        <f>CONCATENATE(Table2[[#This Row],[Full Name2]]," - ",Table2[[#This Row],[Department]])</f>
        <v>Nancy Mcmahon - Women</v>
      </c>
      <c r="V999" s="7" t="str">
        <f>_xlfn.TEXTJOIN(",",TRUE,Table2[[#This Row],[LEFT]],Table2[[#This Row],[MID]],Table2[[#This Row],[RIGHT]])</f>
        <v>Nan,ncy,hon</v>
      </c>
      <c r="W999" s="7" t="str">
        <f>UPPER(Table2[[#This Row],[MID]])</f>
        <v>NCY</v>
      </c>
      <c r="X999" s="7" t="str">
        <f>LOWER(Table2[[#This Row],[Full Name2]])</f>
        <v>nancy mcmahon</v>
      </c>
      <c r="Y999" s="7" t="str">
        <f>PROPER(Table2[[#This Row],[LOWER]])</f>
        <v>Nancy Mcmahon</v>
      </c>
      <c r="Z999" s="7" t="str">
        <f>TRIM(Table2[[#This Row],[City]])</f>
        <v>Tanta</v>
      </c>
      <c r="AA999" s="8">
        <f>LEN(Table2[[#This Row],[PROPER]])</f>
        <v>13</v>
      </c>
      <c r="AB999" s="5">
        <f t="shared" ca="1" si="45"/>
        <v>45776</v>
      </c>
      <c r="AC999" s="5">
        <f t="shared" si="46"/>
        <v>45434</v>
      </c>
      <c r="AD999" s="25">
        <f t="shared" ca="1" si="47"/>
        <v>45776.278505671296</v>
      </c>
      <c r="AE999" s="26">
        <f>EOMONTH(Table2[[#This Row],[Date]],1)</f>
        <v>45473</v>
      </c>
      <c r="AF999" s="11">
        <f>DATEDIF(Table2[[#This Row],[Date]],Table2[[#This Row],[EOMONTH]], "d")</f>
        <v>39</v>
      </c>
      <c r="AH999">
        <v>22</v>
      </c>
      <c r="AI999">
        <v>5</v>
      </c>
      <c r="AJ999">
        <v>2024</v>
      </c>
    </row>
    <row r="1000" spans="1:36" ht="33.75" customHeight="1" x14ac:dyDescent="0.3">
      <c r="A1000" s="17" t="s">
        <v>2047</v>
      </c>
      <c r="B1000" s="26">
        <v>45508</v>
      </c>
      <c r="C1000" s="5" t="s">
        <v>1</v>
      </c>
      <c r="D1000" s="6" t="s">
        <v>2048</v>
      </c>
      <c r="E1000" s="7">
        <v>47</v>
      </c>
      <c r="F1000" s="7" t="s">
        <v>43</v>
      </c>
      <c r="G1000" s="7" t="s">
        <v>106</v>
      </c>
      <c r="H1000" s="7" t="s">
        <v>51</v>
      </c>
      <c r="I1000" s="7" t="str">
        <f>VLOOKUP(Table2[[#This Row],[Product]],Table4[#All],2,0)</f>
        <v>Formal Wear</v>
      </c>
      <c r="J1000" s="7">
        <v>4</v>
      </c>
      <c r="K1000" s="7">
        <v>933</v>
      </c>
      <c r="L1000" s="7">
        <v>0.15</v>
      </c>
      <c r="M1000" s="7" t="s">
        <v>47</v>
      </c>
      <c r="N1000" s="8" t="s">
        <v>40</v>
      </c>
      <c r="O1000" s="4" t="str">
        <f>HLOOKUP(Table2[[#This Row],[Product]],lookUp!$A$20:$K$21,2,0)</f>
        <v>Formal Wear</v>
      </c>
      <c r="P1000" s="8" t="str">
        <f>_xlfn.XLOOKUP(Table2[[#This Row],[Product]],Table4[Product],Table4[Category])</f>
        <v>Formal Wear</v>
      </c>
      <c r="Q1000" s="6" t="s">
        <v>2048</v>
      </c>
      <c r="R1000" s="32" t="str">
        <f>LEFT(Table2[[#This Row],[Full Name2]], 3)</f>
        <v>Car</v>
      </c>
      <c r="S1000" s="7" t="str">
        <f>RIGHT(Table2[[#This Row],[Full Name2]],3)</f>
        <v>ams</v>
      </c>
      <c r="T1000" s="7" t="str">
        <f>MID(Table2[[#This Row],[Full Name2]],3,3)</f>
        <v>rol</v>
      </c>
      <c r="U1000" s="7" t="str">
        <f>CONCATENATE(Table2[[#This Row],[Full Name2]]," - ",Table2[[#This Row],[Department]])</f>
        <v>Carol Williams - Women</v>
      </c>
      <c r="V1000" s="7" t="str">
        <f>_xlfn.TEXTJOIN(",",TRUE,Table2[[#This Row],[LEFT]],Table2[[#This Row],[MID]],Table2[[#This Row],[RIGHT]])</f>
        <v>Car,rol,ams</v>
      </c>
      <c r="W1000" s="7" t="str">
        <f>UPPER(Table2[[#This Row],[MID]])</f>
        <v>ROL</v>
      </c>
      <c r="X1000" s="7" t="str">
        <f>LOWER(Table2[[#This Row],[Full Name2]])</f>
        <v>carol williams</v>
      </c>
      <c r="Y1000" s="7" t="str">
        <f>PROPER(Table2[[#This Row],[LOWER]])</f>
        <v>Carol Williams</v>
      </c>
      <c r="Z1000" s="7" t="str">
        <f>TRIM(Table2[[#This Row],[City]])</f>
        <v>Giza</v>
      </c>
      <c r="AA1000" s="8">
        <f>LEN(Table2[[#This Row],[PROPER]])</f>
        <v>14</v>
      </c>
      <c r="AB1000" s="5">
        <f t="shared" ca="1" si="45"/>
        <v>45776</v>
      </c>
      <c r="AC1000" s="5">
        <f t="shared" si="46"/>
        <v>45508</v>
      </c>
      <c r="AD1000" s="25">
        <f t="shared" ca="1" si="47"/>
        <v>45776.278505671296</v>
      </c>
      <c r="AE1000" s="26">
        <f>EOMONTH(Table2[[#This Row],[Date]],1)</f>
        <v>45565</v>
      </c>
      <c r="AF1000" s="11">
        <f>DATEDIF(Table2[[#This Row],[Date]],Table2[[#This Row],[EOMONTH]], "d")</f>
        <v>57</v>
      </c>
      <c r="AH1000">
        <v>4</v>
      </c>
      <c r="AI1000">
        <v>8</v>
      </c>
      <c r="AJ1000">
        <v>2024</v>
      </c>
    </row>
    <row r="1001" spans="1:36" ht="33.75" customHeight="1" x14ac:dyDescent="0.3">
      <c r="A1001" s="17" t="s">
        <v>2049</v>
      </c>
      <c r="B1001" s="26">
        <v>45488</v>
      </c>
      <c r="C1001" s="5" t="s">
        <v>4</v>
      </c>
      <c r="D1001" s="6" t="s">
        <v>2050</v>
      </c>
      <c r="E1001" s="7">
        <v>38</v>
      </c>
      <c r="F1001" s="7" t="s">
        <v>29</v>
      </c>
      <c r="G1001" s="7" t="s">
        <v>73</v>
      </c>
      <c r="H1001" s="7" t="s">
        <v>61</v>
      </c>
      <c r="I1001" s="7" t="str">
        <f>VLOOKUP(Table2[[#This Row],[Product]],Table4[#All],2,0)</f>
        <v>Casual Wear</v>
      </c>
      <c r="J1001" s="7">
        <v>1</v>
      </c>
      <c r="K1001" s="7">
        <v>761</v>
      </c>
      <c r="L1001" s="7">
        <v>0.05</v>
      </c>
      <c r="M1001" s="7" t="s">
        <v>33</v>
      </c>
      <c r="N1001" s="8" t="s">
        <v>34</v>
      </c>
      <c r="O1001" s="4" t="str">
        <f>HLOOKUP(Table2[[#This Row],[Product]],lookUp!$A$20:$K$21,2,0)</f>
        <v>Casual Wear</v>
      </c>
      <c r="P1001" s="8" t="str">
        <f>_xlfn.XLOOKUP(Table2[[#This Row],[Product]],Table4[Product],Table4[Category])</f>
        <v>Casual Wear</v>
      </c>
      <c r="Q1001" s="6" t="s">
        <v>2050</v>
      </c>
      <c r="R1001" s="32" t="str">
        <f>LEFT(Table2[[#This Row],[Full Name2]], 3)</f>
        <v>Eri</v>
      </c>
      <c r="S1001" s="7" t="str">
        <f>RIGHT(Table2[[#This Row],[Full Name2]],3)</f>
        <v>las</v>
      </c>
      <c r="T1001" s="7" t="str">
        <f>MID(Table2[[#This Row],[Full Name2]],3,3)</f>
        <v xml:space="preserve">ik </v>
      </c>
      <c r="U1001" s="7" t="str">
        <f>CONCATENATE(Table2[[#This Row],[Full Name2]]," - ",Table2[[#This Row],[Department]])</f>
        <v>Erik Salas - Men</v>
      </c>
      <c r="V1001" s="7" t="str">
        <f>_xlfn.TEXTJOIN(",",TRUE,Table2[[#This Row],[LEFT]],Table2[[#This Row],[MID]],Table2[[#This Row],[RIGHT]])</f>
        <v>Eri,ik ,las</v>
      </c>
      <c r="W1001" s="7" t="str">
        <f>UPPER(Table2[[#This Row],[MID]])</f>
        <v xml:space="preserve">IK </v>
      </c>
      <c r="X1001" s="7" t="str">
        <f>LOWER(Table2[[#This Row],[Full Name2]])</f>
        <v>erik salas</v>
      </c>
      <c r="Y1001" s="7" t="str">
        <f>PROPER(Table2[[#This Row],[LOWER]])</f>
        <v>Erik Salas</v>
      </c>
      <c r="Z1001" s="7" t="str">
        <f>TRIM(Table2[[#This Row],[City]])</f>
        <v>Tanta</v>
      </c>
      <c r="AA1001" s="8">
        <f>LEN(Table2[[#This Row],[PROPER]])</f>
        <v>10</v>
      </c>
      <c r="AB1001" s="5">
        <f t="shared" ca="1" si="45"/>
        <v>45776</v>
      </c>
      <c r="AC1001" s="5">
        <f t="shared" si="46"/>
        <v>45488</v>
      </c>
      <c r="AD1001" s="25">
        <f t="shared" ca="1" si="47"/>
        <v>45776.278505671296</v>
      </c>
      <c r="AE1001" s="26">
        <f>EOMONTH(Table2[[#This Row],[Date]],1)</f>
        <v>45535</v>
      </c>
      <c r="AF1001" s="11">
        <f>DATEDIF(Table2[[#This Row],[Date]],Table2[[#This Row],[EOMONTH]], "d")</f>
        <v>47</v>
      </c>
      <c r="AH1001">
        <v>15</v>
      </c>
      <c r="AI1001">
        <v>7</v>
      </c>
      <c r="AJ1001">
        <v>2024</v>
      </c>
    </row>
    <row r="1002" spans="1:36" ht="33.75" customHeight="1" x14ac:dyDescent="0.3">
      <c r="A1002" s="17" t="s">
        <v>2051</v>
      </c>
      <c r="B1002" s="26">
        <v>45488</v>
      </c>
      <c r="C1002" s="5" t="s">
        <v>2</v>
      </c>
      <c r="D1002" s="6" t="s">
        <v>2000</v>
      </c>
      <c r="E1002" s="7">
        <v>19</v>
      </c>
      <c r="F1002" s="7" t="s">
        <v>43</v>
      </c>
      <c r="G1002" s="7" t="s">
        <v>73</v>
      </c>
      <c r="H1002" s="7" t="s">
        <v>61</v>
      </c>
      <c r="I1002" s="7" t="str">
        <f>VLOOKUP(Table2[[#This Row],[Product]],Table4[#All],2,0)</f>
        <v>Casual Wear</v>
      </c>
      <c r="J1002" s="7">
        <v>1</v>
      </c>
      <c r="K1002" s="7">
        <v>933</v>
      </c>
      <c r="L1002" s="7">
        <v>0.15</v>
      </c>
      <c r="M1002" s="7" t="s">
        <v>47</v>
      </c>
      <c r="N1002" s="8" t="s">
        <v>40</v>
      </c>
      <c r="O1002" s="4" t="str">
        <f>HLOOKUP(Table2[[#This Row],[Product]],lookUp!$A$20:$K$21,2,0)</f>
        <v>Casual Wear</v>
      </c>
      <c r="P1002" s="8" t="str">
        <f>_xlfn.XLOOKUP(Table2[[#This Row],[Product]],Table4[Product],Table4[Category])</f>
        <v>Casual Wear</v>
      </c>
      <c r="Q1002" s="6" t="s">
        <v>2000</v>
      </c>
      <c r="R1002" s="32" t="str">
        <f>LEFT(Table2[[#This Row],[Full Name2]], 3)</f>
        <v>Sta</v>
      </c>
      <c r="S1002" s="7" t="str">
        <f>RIGHT(Table2[[#This Row],[Full Name2]],3)</f>
        <v>nez</v>
      </c>
      <c r="T1002" s="7" t="str">
        <f>MID(Table2[[#This Row],[Full Name2]],3,3)</f>
        <v>acy</v>
      </c>
      <c r="U1002" s="7" t="str">
        <f>CONCATENATE(Table2[[#This Row],[Full Name2]]," - ",Table2[[#This Row],[Department]])</f>
        <v>Stacy Martinez - Women</v>
      </c>
      <c r="V1002" s="7" t="str">
        <f>_xlfn.TEXTJOIN(",",TRUE,Table2[[#This Row],[LEFT]],Table2[[#This Row],[MID]],Table2[[#This Row],[RIGHT]])</f>
        <v>Sta,acy,nez</v>
      </c>
      <c r="W1002" s="7" t="str">
        <f>UPPER(Table2[[#This Row],[MID]])</f>
        <v>ACY</v>
      </c>
      <c r="X1002" s="7" t="str">
        <f>LOWER(Table2[[#This Row],[Full Name2]])</f>
        <v>stacy martinez</v>
      </c>
      <c r="Y1002" s="7" t="str">
        <f>PROPER(Table2[[#This Row],[LOWER]])</f>
        <v>Stacy Martinez</v>
      </c>
      <c r="Z1002" s="7" t="str">
        <f>TRIM(Table2[[#This Row],[City]])</f>
        <v>Tanta</v>
      </c>
      <c r="AA1002" s="8">
        <f>LEN(Table2[[#This Row],[PROPER]])</f>
        <v>14</v>
      </c>
      <c r="AB1002" s="5">
        <f t="shared" ca="1" si="45"/>
        <v>45776</v>
      </c>
      <c r="AC1002" s="5">
        <f t="shared" si="46"/>
        <v>45488</v>
      </c>
      <c r="AD1002" s="25">
        <f t="shared" ca="1" si="47"/>
        <v>45776.278505671296</v>
      </c>
      <c r="AE1002" s="26">
        <f>EOMONTH(Table2[[#This Row],[Date]],1)</f>
        <v>45535</v>
      </c>
      <c r="AF1002" s="11">
        <f>DATEDIF(Table2[[#This Row],[Date]],Table2[[#This Row],[EOMONTH]], "d")</f>
        <v>47</v>
      </c>
      <c r="AH1002">
        <v>15</v>
      </c>
      <c r="AI1002">
        <v>7</v>
      </c>
      <c r="AJ1002">
        <v>2024</v>
      </c>
    </row>
    <row r="1003" spans="1:36" ht="33.75" customHeight="1" x14ac:dyDescent="0.3">
      <c r="A1003" s="17" t="s">
        <v>2052</v>
      </c>
      <c r="B1003" s="26">
        <v>45488</v>
      </c>
      <c r="C1003" s="5" t="s">
        <v>3</v>
      </c>
      <c r="D1003" s="6" t="s">
        <v>2002</v>
      </c>
      <c r="E1003" s="7">
        <v>53</v>
      </c>
      <c r="F1003" s="7" t="s">
        <v>43</v>
      </c>
      <c r="G1003" s="7" t="s">
        <v>73</v>
      </c>
      <c r="H1003" s="7" t="s">
        <v>61</v>
      </c>
      <c r="I1003" s="7" t="str">
        <f>VLOOKUP(Table2[[#This Row],[Product]],Table4[#All],2,0)</f>
        <v>Casual Wear</v>
      </c>
      <c r="J1003" s="7">
        <v>1</v>
      </c>
      <c r="K1003" s="7">
        <v>933</v>
      </c>
      <c r="L1003" s="7">
        <v>0.15</v>
      </c>
      <c r="M1003" s="7" t="s">
        <v>47</v>
      </c>
      <c r="N1003" s="8" t="s">
        <v>40</v>
      </c>
      <c r="O1003" s="4" t="str">
        <f>HLOOKUP(Table2[[#This Row],[Product]],lookUp!$A$20:$K$21,2,0)</f>
        <v>Casual Wear</v>
      </c>
      <c r="P1003" s="8" t="str">
        <f>_xlfn.XLOOKUP(Table2[[#This Row],[Product]],Table4[Product],Table4[Category])</f>
        <v>Casual Wear</v>
      </c>
      <c r="Q1003" s="6" t="s">
        <v>2002</v>
      </c>
      <c r="R1003" s="32" t="str">
        <f>LEFT(Table2[[#This Row],[Full Name2]], 3)</f>
        <v>Sar</v>
      </c>
      <c r="S1003" s="7" t="str">
        <f>RIGHT(Table2[[#This Row],[Full Name2]],3)</f>
        <v>Lee</v>
      </c>
      <c r="T1003" s="7" t="str">
        <f>MID(Table2[[#This Row],[Full Name2]],3,3)</f>
        <v xml:space="preserve">ra </v>
      </c>
      <c r="U1003" s="7" t="str">
        <f>CONCATENATE(Table2[[#This Row],[Full Name2]]," - ",Table2[[#This Row],[Department]])</f>
        <v>Sara Lee - Women</v>
      </c>
      <c r="V1003" s="7" t="str">
        <f>_xlfn.TEXTJOIN(",",TRUE,Table2[[#This Row],[LEFT]],Table2[[#This Row],[MID]],Table2[[#This Row],[RIGHT]])</f>
        <v>Sar,ra ,Lee</v>
      </c>
      <c r="W1003" s="7" t="str">
        <f>UPPER(Table2[[#This Row],[MID]])</f>
        <v xml:space="preserve">RA </v>
      </c>
      <c r="X1003" s="7" t="str">
        <f>LOWER(Table2[[#This Row],[Full Name2]])</f>
        <v>sara lee</v>
      </c>
      <c r="Y1003" s="7" t="str">
        <f>PROPER(Table2[[#This Row],[LOWER]])</f>
        <v>Sara Lee</v>
      </c>
      <c r="Z1003" s="7" t="str">
        <f>TRIM(Table2[[#This Row],[City]])</f>
        <v>Tanta</v>
      </c>
      <c r="AA1003" s="8">
        <f>LEN(Table2[[#This Row],[PROPER]])</f>
        <v>8</v>
      </c>
      <c r="AB1003" s="5">
        <f t="shared" ca="1" si="45"/>
        <v>45776</v>
      </c>
      <c r="AC1003" s="5">
        <f t="shared" si="46"/>
        <v>45488</v>
      </c>
      <c r="AD1003" s="25">
        <f t="shared" ca="1" si="47"/>
        <v>45776.278505671296</v>
      </c>
      <c r="AE1003" s="26">
        <f>EOMONTH(Table2[[#This Row],[Date]],1)</f>
        <v>45535</v>
      </c>
      <c r="AF1003" s="11">
        <f>DATEDIF(Table2[[#This Row],[Date]],Table2[[#This Row],[EOMONTH]], "d")</f>
        <v>47</v>
      </c>
      <c r="AH1003">
        <v>15</v>
      </c>
      <c r="AI1003">
        <v>7</v>
      </c>
      <c r="AJ1003">
        <v>2024</v>
      </c>
    </row>
    <row r="1004" spans="1:36" ht="33.75" customHeight="1" x14ac:dyDescent="0.3">
      <c r="A1004" s="17" t="s">
        <v>2053</v>
      </c>
      <c r="B1004" s="26">
        <v>45488</v>
      </c>
      <c r="C1004" s="5" t="s">
        <v>6</v>
      </c>
      <c r="D1004" s="6" t="s">
        <v>2004</v>
      </c>
      <c r="E1004" s="7">
        <v>56</v>
      </c>
      <c r="F1004" s="7" t="s">
        <v>43</v>
      </c>
      <c r="G1004" s="7" t="s">
        <v>73</v>
      </c>
      <c r="H1004" s="7" t="s">
        <v>61</v>
      </c>
      <c r="I1004" s="7" t="str">
        <f>VLOOKUP(Table2[[#This Row],[Product]],Table4[#All],2,0)</f>
        <v>Casual Wear</v>
      </c>
      <c r="J1004" s="7">
        <v>1</v>
      </c>
      <c r="K1004" s="7">
        <v>933</v>
      </c>
      <c r="L1004" s="7">
        <v>0.15</v>
      </c>
      <c r="M1004" s="7" t="s">
        <v>47</v>
      </c>
      <c r="N1004" s="8" t="s">
        <v>40</v>
      </c>
      <c r="O1004" s="4" t="str">
        <f>HLOOKUP(Table2[[#This Row],[Product]],lookUp!$A$20:$K$21,2,0)</f>
        <v>Casual Wear</v>
      </c>
      <c r="P1004" s="8" t="str">
        <f>_xlfn.XLOOKUP(Table2[[#This Row],[Product]],Table4[Product],Table4[Category])</f>
        <v>Casual Wear</v>
      </c>
      <c r="Q1004" s="6" t="s">
        <v>2004</v>
      </c>
      <c r="R1004" s="32" t="str">
        <f>LEFT(Table2[[#This Row],[Full Name2]], 3)</f>
        <v>Ric</v>
      </c>
      <c r="S1004" s="7" t="str">
        <f>RIGHT(Table2[[#This Row],[Full Name2]],3)</f>
        <v>son</v>
      </c>
      <c r="T1004" s="7" t="str">
        <f>MID(Table2[[#This Row],[Full Name2]],3,3)</f>
        <v>cha</v>
      </c>
      <c r="U1004" s="7" t="str">
        <f>CONCATENATE(Table2[[#This Row],[Full Name2]]," - ",Table2[[#This Row],[Department]])</f>
        <v>Richard Hanson - Women</v>
      </c>
      <c r="V1004" s="7" t="str">
        <f>_xlfn.TEXTJOIN(",",TRUE,Table2[[#This Row],[LEFT]],Table2[[#This Row],[MID]],Table2[[#This Row],[RIGHT]])</f>
        <v>Ric,cha,son</v>
      </c>
      <c r="W1004" s="7" t="str">
        <f>UPPER(Table2[[#This Row],[MID]])</f>
        <v>CHA</v>
      </c>
      <c r="X1004" s="7" t="str">
        <f>LOWER(Table2[[#This Row],[Full Name2]])</f>
        <v>richard hanson</v>
      </c>
      <c r="Y1004" s="7" t="str">
        <f>PROPER(Table2[[#This Row],[LOWER]])</f>
        <v>Richard Hanson</v>
      </c>
      <c r="Z1004" s="7" t="str">
        <f>TRIM(Table2[[#This Row],[City]])</f>
        <v>Tanta</v>
      </c>
      <c r="AA1004" s="8">
        <f>LEN(Table2[[#This Row],[PROPER]])</f>
        <v>14</v>
      </c>
      <c r="AB1004" s="5">
        <f t="shared" ca="1" si="45"/>
        <v>45776</v>
      </c>
      <c r="AC1004" s="5">
        <f t="shared" si="46"/>
        <v>45488</v>
      </c>
      <c r="AD1004" s="25">
        <f t="shared" ca="1" si="47"/>
        <v>45776.278505671296</v>
      </c>
      <c r="AE1004" s="26">
        <f>EOMONTH(Table2[[#This Row],[Date]],1)</f>
        <v>45535</v>
      </c>
      <c r="AF1004" s="11">
        <f>DATEDIF(Table2[[#This Row],[Date]],Table2[[#This Row],[EOMONTH]], "d")</f>
        <v>47</v>
      </c>
      <c r="AH1004">
        <v>15</v>
      </c>
      <c r="AI1004">
        <v>7</v>
      </c>
      <c r="AJ1004">
        <v>2024</v>
      </c>
    </row>
    <row r="1005" spans="1:36" ht="33.75" customHeight="1" x14ac:dyDescent="0.3">
      <c r="A1005" s="17" t="s">
        <v>2054</v>
      </c>
      <c r="B1005" s="26">
        <v>45488</v>
      </c>
      <c r="C1005" s="5" t="s">
        <v>0</v>
      </c>
      <c r="D1005" s="6" t="s">
        <v>2006</v>
      </c>
      <c r="E1005" s="7">
        <v>58</v>
      </c>
      <c r="F1005" s="7" t="s">
        <v>43</v>
      </c>
      <c r="G1005" s="7" t="s">
        <v>73</v>
      </c>
      <c r="H1005" s="7" t="s">
        <v>61</v>
      </c>
      <c r="I1005" s="7" t="str">
        <f>VLOOKUP(Table2[[#This Row],[Product]],Table4[#All],2,0)</f>
        <v>Casual Wear</v>
      </c>
      <c r="J1005" s="7">
        <v>1</v>
      </c>
      <c r="K1005" s="7">
        <v>933</v>
      </c>
      <c r="L1005" s="7">
        <v>0.15</v>
      </c>
      <c r="M1005" s="7" t="s">
        <v>47</v>
      </c>
      <c r="N1005" s="8" t="s">
        <v>40</v>
      </c>
      <c r="O1005" s="4" t="str">
        <f>HLOOKUP(Table2[[#This Row],[Product]],lookUp!$A$20:$K$21,2,0)</f>
        <v>Casual Wear</v>
      </c>
      <c r="P1005" s="8" t="str">
        <f>_xlfn.XLOOKUP(Table2[[#This Row],[Product]],Table4[Product],Table4[Category])</f>
        <v>Casual Wear</v>
      </c>
      <c r="Q1005" s="6" t="s">
        <v>2006</v>
      </c>
      <c r="R1005" s="32" t="str">
        <f>LEFT(Table2[[#This Row],[Full Name2]], 3)</f>
        <v>Chr</v>
      </c>
      <c r="S1005" s="7" t="str">
        <f>RIGHT(Table2[[#This Row],[Full Name2]],3)</f>
        <v>ves</v>
      </c>
      <c r="T1005" s="7" t="str">
        <f>MID(Table2[[#This Row],[Full Name2]],3,3)</f>
        <v>ris</v>
      </c>
      <c r="U1005" s="7" t="str">
        <f>CONCATENATE(Table2[[#This Row],[Full Name2]]," - ",Table2[[#This Row],[Department]])</f>
        <v>Christopher Reeves - Women</v>
      </c>
      <c r="V1005" s="7" t="str">
        <f>_xlfn.TEXTJOIN(",",TRUE,Table2[[#This Row],[LEFT]],Table2[[#This Row],[MID]],Table2[[#This Row],[RIGHT]])</f>
        <v>Chr,ris,ves</v>
      </c>
      <c r="W1005" s="7" t="str">
        <f>UPPER(Table2[[#This Row],[MID]])</f>
        <v>RIS</v>
      </c>
      <c r="X1005" s="7" t="str">
        <f>LOWER(Table2[[#This Row],[Full Name2]])</f>
        <v>christopher reeves</v>
      </c>
      <c r="Y1005" s="7" t="str">
        <f>PROPER(Table2[[#This Row],[LOWER]])</f>
        <v>Christopher Reeves</v>
      </c>
      <c r="Z1005" s="7" t="str">
        <f>TRIM(Table2[[#This Row],[City]])</f>
        <v>Tanta</v>
      </c>
      <c r="AA1005" s="8">
        <f>LEN(Table2[[#This Row],[PROPER]])</f>
        <v>18</v>
      </c>
      <c r="AB1005" s="5">
        <f t="shared" ca="1" si="45"/>
        <v>45776</v>
      </c>
      <c r="AC1005" s="5">
        <f t="shared" si="46"/>
        <v>45488</v>
      </c>
      <c r="AD1005" s="25">
        <f t="shared" ca="1" si="47"/>
        <v>45776.278505671296</v>
      </c>
      <c r="AE1005" s="26">
        <f>EOMONTH(Table2[[#This Row],[Date]],1)</f>
        <v>45535</v>
      </c>
      <c r="AF1005" s="11">
        <f>DATEDIF(Table2[[#This Row],[Date]],Table2[[#This Row],[EOMONTH]], "d")</f>
        <v>47</v>
      </c>
      <c r="AH1005">
        <v>15</v>
      </c>
      <c r="AI1005">
        <v>7</v>
      </c>
      <c r="AJ1005">
        <v>2024</v>
      </c>
    </row>
    <row r="1006" spans="1:36" ht="33.75" customHeight="1" thickBot="1" x14ac:dyDescent="0.35">
      <c r="A1006" s="17" t="s">
        <v>2055</v>
      </c>
      <c r="B1006" s="26">
        <v>45488</v>
      </c>
      <c r="C1006" s="5" t="s">
        <v>5</v>
      </c>
      <c r="D1006" s="6" t="s">
        <v>2008</v>
      </c>
      <c r="E1006" s="7">
        <v>59</v>
      </c>
      <c r="F1006" s="7" t="s">
        <v>43</v>
      </c>
      <c r="G1006" s="7" t="s">
        <v>73</v>
      </c>
      <c r="H1006" s="7" t="s">
        <v>61</v>
      </c>
      <c r="I1006" s="7" t="str">
        <f>VLOOKUP(Table2[[#This Row],[Product]],Table4[#All],2,0)</f>
        <v>Casual Wear</v>
      </c>
      <c r="J1006" s="7">
        <v>1</v>
      </c>
      <c r="K1006" s="7">
        <v>933</v>
      </c>
      <c r="L1006" s="7">
        <v>0.15</v>
      </c>
      <c r="M1006" s="7" t="s">
        <v>47</v>
      </c>
      <c r="N1006" s="8" t="s">
        <v>40</v>
      </c>
      <c r="O1006" s="1" t="str">
        <f>HLOOKUP(Table2[[#This Row],[Product]],lookUp!$A$20:$K$21,2,0)</f>
        <v>Casual Wear</v>
      </c>
      <c r="P1006" s="3" t="str">
        <f>_xlfn.XLOOKUP(Table2[[#This Row],[Product]],Table4[Product],Table4[Category])</f>
        <v>Casual Wear</v>
      </c>
      <c r="Q1006" s="6" t="s">
        <v>2008</v>
      </c>
      <c r="R1006" s="32" t="str">
        <f>LEFT(Table2[[#This Row],[Full Name2]], 3)</f>
        <v>Lau</v>
      </c>
      <c r="S1006" s="7" t="str">
        <f>RIGHT(Table2[[#This Row],[Full Name2]],3)</f>
        <v>nes</v>
      </c>
      <c r="T1006" s="7" t="str">
        <f>MID(Table2[[#This Row],[Full Name2]],3,3)</f>
        <v>ura</v>
      </c>
      <c r="U1006" s="7" t="str">
        <f>CONCATENATE(Table2[[#This Row],[Full Name2]]," - ",Table2[[#This Row],[Department]])</f>
        <v>Laura Jones - Women</v>
      </c>
      <c r="V1006" s="7" t="str">
        <f>_xlfn.TEXTJOIN(",",TRUE,Table2[[#This Row],[LEFT]],Table2[[#This Row],[MID]],Table2[[#This Row],[RIGHT]])</f>
        <v>Lau,ura,nes</v>
      </c>
      <c r="W1006" s="7" t="str">
        <f>UPPER(Table2[[#This Row],[MID]])</f>
        <v>URA</v>
      </c>
      <c r="X1006" s="7" t="str">
        <f>LOWER(Table2[[#This Row],[Full Name2]])</f>
        <v>laura jones</v>
      </c>
      <c r="Y1006" s="7" t="str">
        <f>PROPER(Table2[[#This Row],[LOWER]])</f>
        <v>Laura Jones</v>
      </c>
      <c r="Z1006" s="7" t="str">
        <f>TRIM(Table2[[#This Row],[City]])</f>
        <v>Tanta</v>
      </c>
      <c r="AA1006" s="8">
        <f>LEN(Table2[[#This Row],[PROPER]])</f>
        <v>11</v>
      </c>
      <c r="AB1006" s="5">
        <f t="shared" ca="1" si="45"/>
        <v>45776</v>
      </c>
      <c r="AC1006" s="5">
        <f t="shared" si="46"/>
        <v>45488</v>
      </c>
      <c r="AD1006" s="25">
        <f t="shared" ca="1" si="47"/>
        <v>45776.278505671296</v>
      </c>
      <c r="AE1006" s="26">
        <f>EOMONTH(Table2[[#This Row],[Date]],1)</f>
        <v>45535</v>
      </c>
      <c r="AF1006" s="11">
        <f>DATEDIF(Table2[[#This Row],[Date]],Table2[[#This Row],[EOMONTH]], "d")</f>
        <v>47</v>
      </c>
      <c r="AH1006">
        <v>15</v>
      </c>
      <c r="AI1006">
        <v>7</v>
      </c>
      <c r="AJ1006">
        <v>2024</v>
      </c>
    </row>
    <row r="1007" spans="1:36" ht="33.75" customHeight="1" x14ac:dyDescent="0.3"/>
    <row r="1008" spans="1:36" ht="33.75" hidden="1" customHeight="1" x14ac:dyDescent="0.3"/>
    <row r="1009" ht="33.75" hidden="1" customHeight="1" x14ac:dyDescent="0.3"/>
    <row r="1010" ht="33.75" hidden="1" customHeight="1" x14ac:dyDescent="0.3"/>
    <row r="1011" ht="33.75" hidden="1" customHeight="1" x14ac:dyDescent="0.3"/>
    <row r="1012" ht="33.75" hidden="1" customHeight="1" x14ac:dyDescent="0.3"/>
    <row r="1013" ht="33.75" hidden="1" customHeight="1" x14ac:dyDescent="0.3"/>
    <row r="1014" ht="33.75" hidden="1" customHeight="1" x14ac:dyDescent="0.3"/>
    <row r="1015" ht="33.75" hidden="1" customHeight="1" x14ac:dyDescent="0.3"/>
    <row r="1016" ht="33.75" hidden="1" customHeight="1" x14ac:dyDescent="0.3"/>
    <row r="1017" ht="33.75" hidden="1" customHeight="1" x14ac:dyDescent="0.3"/>
    <row r="1018" ht="33.75" hidden="1" customHeight="1" x14ac:dyDescent="0.3"/>
    <row r="1019" ht="33.75" hidden="1" customHeight="1" x14ac:dyDescent="0.3"/>
    <row r="1020" ht="33.75" hidden="1" customHeight="1" x14ac:dyDescent="0.3"/>
    <row r="1021" ht="33.75" hidden="1" customHeight="1" x14ac:dyDescent="0.3"/>
    <row r="1022" ht="33.75" hidden="1" customHeight="1" x14ac:dyDescent="0.3"/>
    <row r="1023" ht="33.75" hidden="1" customHeight="1" x14ac:dyDescent="0.3"/>
    <row r="1024" ht="33.75" hidden="1" customHeight="1" x14ac:dyDescent="0.3"/>
    <row r="1025" ht="33.75" hidden="1" customHeight="1" x14ac:dyDescent="0.3"/>
    <row r="1026" ht="33.75" hidden="1" customHeight="1" x14ac:dyDescent="0.3"/>
    <row r="1027" ht="33.75" hidden="1" customHeight="1" x14ac:dyDescent="0.3"/>
    <row r="1028" ht="33.75" hidden="1" customHeight="1" x14ac:dyDescent="0.3"/>
    <row r="1029" ht="33.75" hidden="1" customHeight="1" x14ac:dyDescent="0.3"/>
    <row r="1030" ht="33.75" hidden="1" customHeight="1" x14ac:dyDescent="0.3"/>
    <row r="1031" ht="33.75" hidden="1" customHeight="1" x14ac:dyDescent="0.3"/>
    <row r="1032" ht="33.75" hidden="1" customHeight="1" x14ac:dyDescent="0.3"/>
    <row r="1033" ht="33.75" hidden="1" customHeight="1" x14ac:dyDescent="0.3"/>
    <row r="1034" ht="33.75" hidden="1" customHeight="1" x14ac:dyDescent="0.3"/>
    <row r="1035" ht="33.75" hidden="1" customHeight="1" x14ac:dyDescent="0.3"/>
    <row r="1036" ht="33.75" hidden="1" customHeight="1" x14ac:dyDescent="0.3"/>
    <row r="1037" ht="33.75" hidden="1" customHeight="1" x14ac:dyDescent="0.3"/>
    <row r="1038" ht="33.75" hidden="1" customHeight="1" x14ac:dyDescent="0.3"/>
    <row r="1039" ht="33.75" hidden="1" customHeight="1" x14ac:dyDescent="0.3"/>
    <row r="1040" ht="33.75" hidden="1" customHeight="1" x14ac:dyDescent="0.3"/>
    <row r="1041" ht="33.75" hidden="1" customHeight="1" x14ac:dyDescent="0.3"/>
    <row r="1042" ht="33.75" hidden="1" customHeight="1" x14ac:dyDescent="0.3"/>
    <row r="1043" ht="33.75" hidden="1" customHeight="1" x14ac:dyDescent="0.3"/>
    <row r="1044" ht="33.75" hidden="1" customHeight="1" x14ac:dyDescent="0.3"/>
    <row r="1045" ht="33.75" hidden="1" customHeight="1" x14ac:dyDescent="0.3"/>
    <row r="1046" ht="33.75" hidden="1" customHeight="1" x14ac:dyDescent="0.3"/>
    <row r="1047" ht="33.75" hidden="1" customHeight="1" x14ac:dyDescent="0.3"/>
    <row r="1048" ht="33.75" hidden="1" customHeight="1" x14ac:dyDescent="0.3"/>
    <row r="1049" ht="33.75" hidden="1" customHeight="1" x14ac:dyDescent="0.3"/>
    <row r="1050" ht="33.75" hidden="1" customHeight="1" x14ac:dyDescent="0.3"/>
    <row r="1051" ht="33.75" hidden="1" customHeight="1" x14ac:dyDescent="0.3"/>
    <row r="1052" ht="33.75" hidden="1" customHeight="1" x14ac:dyDescent="0.3"/>
    <row r="1053" ht="33.75" hidden="1" customHeight="1" x14ac:dyDescent="0.3"/>
    <row r="1054" ht="33.75" hidden="1" customHeight="1" x14ac:dyDescent="0.3"/>
    <row r="1055" ht="33.75" hidden="1" customHeight="1" x14ac:dyDescent="0.3"/>
    <row r="1056" ht="33.75" hidden="1" customHeight="1" x14ac:dyDescent="0.3"/>
    <row r="1057" ht="33.75" hidden="1" customHeight="1" x14ac:dyDescent="0.3"/>
    <row r="1058" ht="33.75" hidden="1" customHeight="1" x14ac:dyDescent="0.3"/>
    <row r="1059" ht="33.75" hidden="1" customHeight="1" x14ac:dyDescent="0.3"/>
    <row r="1060" ht="33.75" hidden="1" customHeight="1" x14ac:dyDescent="0.3"/>
    <row r="1061" ht="33.75" hidden="1" customHeight="1" x14ac:dyDescent="0.3"/>
    <row r="1062" ht="33.75" hidden="1" customHeight="1" x14ac:dyDescent="0.3"/>
    <row r="1063" ht="33.75" hidden="1" customHeight="1" x14ac:dyDescent="0.3"/>
    <row r="1064" ht="33.75" hidden="1" customHeight="1" x14ac:dyDescent="0.3"/>
    <row r="1065" ht="33.75" hidden="1" customHeight="1" x14ac:dyDescent="0.3"/>
    <row r="1066" ht="33.75" hidden="1" customHeight="1" x14ac:dyDescent="0.3"/>
    <row r="1067" ht="33.75" hidden="1" customHeight="1" x14ac:dyDescent="0.3"/>
    <row r="1068" ht="33.75" hidden="1" customHeight="1" x14ac:dyDescent="0.3"/>
    <row r="1069" ht="33.75" hidden="1" customHeight="1" x14ac:dyDescent="0.3"/>
    <row r="1070" ht="33.75" hidden="1" customHeight="1" x14ac:dyDescent="0.3"/>
    <row r="1071" ht="33.75" hidden="1" customHeight="1" x14ac:dyDescent="0.3"/>
    <row r="1072" ht="33.75" hidden="1" customHeight="1" x14ac:dyDescent="0.3"/>
    <row r="1073" ht="33.75" hidden="1" customHeight="1" x14ac:dyDescent="0.3"/>
    <row r="1074" ht="33.75" hidden="1" customHeight="1" x14ac:dyDescent="0.3"/>
    <row r="1075" ht="33.75" hidden="1" customHeight="1" x14ac:dyDescent="0.3"/>
    <row r="1076" ht="33.75" hidden="1" customHeight="1" x14ac:dyDescent="0.3"/>
    <row r="1077" ht="33.75" hidden="1" customHeight="1" x14ac:dyDescent="0.3"/>
    <row r="1078" ht="33.75" hidden="1" customHeight="1" x14ac:dyDescent="0.3"/>
    <row r="1079" ht="33.75" hidden="1" customHeight="1" x14ac:dyDescent="0.3"/>
    <row r="1080" ht="33.75" hidden="1" customHeight="1" x14ac:dyDescent="0.3"/>
    <row r="1081" ht="33.75" hidden="1" customHeight="1" x14ac:dyDescent="0.3"/>
    <row r="1082" ht="33.75" hidden="1" customHeight="1" x14ac:dyDescent="0.3"/>
    <row r="1083" ht="33.75" hidden="1" customHeight="1" x14ac:dyDescent="0.3"/>
    <row r="1084" ht="33.75" hidden="1" customHeight="1" x14ac:dyDescent="0.3"/>
    <row r="1085" ht="33.75" hidden="1" customHeight="1" x14ac:dyDescent="0.3"/>
    <row r="1086" ht="33.75" hidden="1" customHeight="1" x14ac:dyDescent="0.3"/>
    <row r="1087" ht="33.75" hidden="1" customHeight="1" x14ac:dyDescent="0.3"/>
    <row r="1088" ht="33.75" hidden="1" customHeight="1" x14ac:dyDescent="0.3"/>
    <row r="1089" ht="33.75" hidden="1" customHeight="1" x14ac:dyDescent="0.3"/>
    <row r="1090" ht="33.75" hidden="1" customHeight="1" x14ac:dyDescent="0.3"/>
    <row r="1091" ht="33.75" hidden="1" customHeight="1" x14ac:dyDescent="0.3"/>
    <row r="1092" ht="33.75" hidden="1" customHeight="1" x14ac:dyDescent="0.3"/>
    <row r="1093" ht="33.75" hidden="1" customHeight="1" x14ac:dyDescent="0.3"/>
    <row r="1094" ht="33.75" hidden="1" customHeight="1" x14ac:dyDescent="0.3"/>
    <row r="1095" ht="33.75" hidden="1" customHeight="1" x14ac:dyDescent="0.3"/>
    <row r="1096" ht="33.75" hidden="1" customHeight="1" x14ac:dyDescent="0.3"/>
    <row r="1097" ht="33.75" hidden="1" customHeight="1" x14ac:dyDescent="0.3"/>
    <row r="1098" ht="33.75" hidden="1" customHeight="1" x14ac:dyDescent="0.3"/>
    <row r="1099" ht="33.75" hidden="1" customHeight="1" x14ac:dyDescent="0.3"/>
    <row r="1100" ht="33.75" hidden="1" customHeight="1" x14ac:dyDescent="0.3"/>
    <row r="1101" ht="33.75" hidden="1" customHeight="1" x14ac:dyDescent="0.3"/>
    <row r="1102" ht="33.75" hidden="1" customHeight="1" x14ac:dyDescent="0.3"/>
    <row r="1103" ht="33.75" hidden="1" customHeight="1" x14ac:dyDescent="0.3"/>
    <row r="1104" ht="33.75" hidden="1" customHeight="1" x14ac:dyDescent="0.3"/>
    <row r="1105" ht="33.75" hidden="1" customHeight="1" x14ac:dyDescent="0.3"/>
    <row r="1106" ht="33.75" hidden="1" customHeight="1" x14ac:dyDescent="0.3"/>
    <row r="1107" ht="33.75" hidden="1" customHeight="1" x14ac:dyDescent="0.3"/>
    <row r="1108" ht="33.75" hidden="1" customHeight="1" x14ac:dyDescent="0.3"/>
    <row r="1109" ht="33.75" hidden="1" customHeight="1" x14ac:dyDescent="0.3"/>
    <row r="1110" ht="33.75" hidden="1" customHeight="1" x14ac:dyDescent="0.3"/>
    <row r="1111" ht="33.75" hidden="1" customHeight="1" x14ac:dyDescent="0.3"/>
    <row r="1112" ht="33.75" hidden="1" customHeight="1" x14ac:dyDescent="0.3"/>
    <row r="1113" ht="33.75" hidden="1" customHeight="1" x14ac:dyDescent="0.3"/>
    <row r="1114" ht="33.75" hidden="1" customHeight="1" x14ac:dyDescent="0.3"/>
    <row r="1115" ht="33.75" hidden="1" customHeight="1" x14ac:dyDescent="0.3"/>
    <row r="1116" ht="33.75" hidden="1" customHeight="1" x14ac:dyDescent="0.3"/>
    <row r="1117" ht="33.75" hidden="1" customHeight="1" x14ac:dyDescent="0.3"/>
    <row r="1118" ht="33.75" hidden="1" customHeight="1" x14ac:dyDescent="0.3"/>
    <row r="1119" ht="33.75" hidden="1" customHeight="1" x14ac:dyDescent="0.3"/>
    <row r="1120" ht="33.75" hidden="1" customHeight="1" x14ac:dyDescent="0.3"/>
    <row r="1121" ht="33.75" hidden="1" customHeight="1" x14ac:dyDescent="0.3"/>
    <row r="1122" ht="33.75" hidden="1" customHeight="1" x14ac:dyDescent="0.3"/>
    <row r="1123" ht="33.75" hidden="1" customHeight="1" x14ac:dyDescent="0.3"/>
    <row r="1124" ht="33.75" hidden="1" customHeight="1" x14ac:dyDescent="0.3"/>
    <row r="1125" ht="33.75" hidden="1" customHeight="1" x14ac:dyDescent="0.3"/>
    <row r="1126" ht="33.75" hidden="1" customHeight="1" x14ac:dyDescent="0.3"/>
    <row r="1127" ht="33.75" hidden="1" customHeight="1" x14ac:dyDescent="0.3"/>
    <row r="1128" ht="33.75" hidden="1" customHeight="1" x14ac:dyDescent="0.3"/>
    <row r="1129" ht="33.75" hidden="1" customHeight="1" x14ac:dyDescent="0.3"/>
    <row r="1130" ht="33.75" hidden="1" customHeight="1" x14ac:dyDescent="0.3"/>
    <row r="1131" ht="33.75" hidden="1" customHeight="1" x14ac:dyDescent="0.3"/>
    <row r="1132" ht="33.75" hidden="1" customHeight="1" x14ac:dyDescent="0.3"/>
    <row r="1133" ht="33.75" hidden="1" customHeight="1" x14ac:dyDescent="0.3"/>
    <row r="1134" ht="33.75" hidden="1" customHeight="1" x14ac:dyDescent="0.3"/>
    <row r="1135" ht="33.75" hidden="1" customHeight="1" x14ac:dyDescent="0.3"/>
    <row r="1136" ht="33.75" hidden="1" customHeight="1" x14ac:dyDescent="0.3"/>
    <row r="1137" ht="33.75" hidden="1" customHeight="1" x14ac:dyDescent="0.3"/>
    <row r="1138" ht="33.75" hidden="1" customHeight="1" x14ac:dyDescent="0.3"/>
    <row r="1139" ht="33.75" hidden="1" customHeight="1" x14ac:dyDescent="0.3"/>
    <row r="1140" ht="33.75" hidden="1" customHeight="1" x14ac:dyDescent="0.3"/>
    <row r="1141" ht="33.75" hidden="1" customHeight="1" x14ac:dyDescent="0.3"/>
    <row r="1142" ht="33.75" hidden="1" customHeight="1" x14ac:dyDescent="0.3"/>
    <row r="1143" ht="33.75" hidden="1" customHeight="1" x14ac:dyDescent="0.3"/>
    <row r="1144" ht="33.75" hidden="1" customHeight="1" x14ac:dyDescent="0.3"/>
    <row r="1145" ht="33.75" hidden="1" customHeight="1" x14ac:dyDescent="0.3"/>
    <row r="1146" ht="33.75" hidden="1" customHeight="1" x14ac:dyDescent="0.3"/>
    <row r="1147" ht="33.75" hidden="1" customHeight="1" x14ac:dyDescent="0.3"/>
    <row r="1148" ht="33.75" hidden="1" customHeight="1" x14ac:dyDescent="0.3"/>
    <row r="1149" ht="33.75" hidden="1" customHeight="1" x14ac:dyDescent="0.3"/>
    <row r="1150" ht="33.75" hidden="1" customHeight="1" x14ac:dyDescent="0.3"/>
    <row r="1151" ht="33.75" hidden="1" customHeight="1" x14ac:dyDescent="0.3"/>
    <row r="1152" ht="33.75" hidden="1" customHeight="1" x14ac:dyDescent="0.3"/>
    <row r="1153" ht="33.75" hidden="1" customHeight="1" x14ac:dyDescent="0.3"/>
    <row r="1154" ht="33.75" hidden="1" customHeight="1" x14ac:dyDescent="0.3"/>
    <row r="1155" ht="33.75" hidden="1" customHeight="1" x14ac:dyDescent="0.3"/>
    <row r="1156" ht="33.75" hidden="1" customHeight="1" x14ac:dyDescent="0.3"/>
    <row r="1157" ht="33.75" hidden="1" customHeight="1" x14ac:dyDescent="0.3"/>
    <row r="1158" ht="33.75" hidden="1" customHeight="1" x14ac:dyDescent="0.3"/>
    <row r="1159" ht="33.75" hidden="1" customHeight="1" x14ac:dyDescent="0.3"/>
    <row r="1160" ht="33.75" hidden="1" customHeight="1" x14ac:dyDescent="0.3"/>
    <row r="1161" ht="33.75" hidden="1" customHeight="1" x14ac:dyDescent="0.3"/>
    <row r="1162" ht="33.75" hidden="1" customHeight="1" x14ac:dyDescent="0.3"/>
    <row r="1163" ht="33.75" hidden="1" customHeight="1" x14ac:dyDescent="0.3"/>
    <row r="1164" ht="33.75" hidden="1" customHeight="1" x14ac:dyDescent="0.3"/>
    <row r="1165" ht="33.75" hidden="1" customHeight="1" x14ac:dyDescent="0.3"/>
    <row r="1166" ht="33.75" hidden="1" customHeight="1" x14ac:dyDescent="0.3"/>
    <row r="1167" ht="33.75" hidden="1" customHeight="1" x14ac:dyDescent="0.3"/>
    <row r="1168" ht="33.75" hidden="1" customHeight="1" x14ac:dyDescent="0.3"/>
    <row r="1169" ht="33.75" hidden="1" customHeight="1" x14ac:dyDescent="0.3"/>
    <row r="1170" ht="33.75" hidden="1" customHeight="1" x14ac:dyDescent="0.3"/>
    <row r="1171" ht="33.75" hidden="1" customHeight="1" x14ac:dyDescent="0.3"/>
    <row r="1172" ht="33.75" hidden="1" customHeight="1" x14ac:dyDescent="0.3"/>
    <row r="1173" ht="33.75" hidden="1" customHeight="1" x14ac:dyDescent="0.3"/>
    <row r="1174" ht="33.75" hidden="1" customHeight="1" x14ac:dyDescent="0.3"/>
    <row r="1175" ht="33.75" hidden="1" customHeight="1" x14ac:dyDescent="0.3"/>
    <row r="1176" ht="33.75" hidden="1" customHeight="1" x14ac:dyDescent="0.3"/>
    <row r="1177" ht="33.75" hidden="1" customHeight="1" x14ac:dyDescent="0.3"/>
    <row r="1178" ht="33.75" hidden="1" customHeight="1" x14ac:dyDescent="0.3"/>
    <row r="1179" ht="33.75" hidden="1" customHeight="1" x14ac:dyDescent="0.3"/>
    <row r="1180" ht="33.75" hidden="1" customHeight="1" x14ac:dyDescent="0.3"/>
    <row r="1181" ht="33.75" hidden="1" customHeight="1" x14ac:dyDescent="0.3"/>
    <row r="1182" ht="33.75" hidden="1" customHeight="1" x14ac:dyDescent="0.3"/>
    <row r="1183" ht="33.75" hidden="1" customHeight="1" x14ac:dyDescent="0.3"/>
    <row r="1184" ht="33.75" hidden="1" customHeight="1" x14ac:dyDescent="0.3"/>
    <row r="1185" ht="33.75" hidden="1" customHeight="1" x14ac:dyDescent="0.3"/>
    <row r="1186" ht="33.75" hidden="1" customHeight="1" x14ac:dyDescent="0.3"/>
    <row r="1187" ht="33.75" hidden="1" customHeight="1" x14ac:dyDescent="0.3"/>
    <row r="1188" ht="33.75" hidden="1" customHeight="1" x14ac:dyDescent="0.3"/>
    <row r="1189" ht="33.75" hidden="1" customHeight="1" x14ac:dyDescent="0.3"/>
    <row r="1190" ht="33.75" hidden="1" customHeight="1" x14ac:dyDescent="0.3"/>
    <row r="1191" ht="33.75" hidden="1" customHeight="1" x14ac:dyDescent="0.3"/>
    <row r="1192" ht="33.75" hidden="1" customHeight="1" x14ac:dyDescent="0.3"/>
    <row r="1193" ht="33.75" hidden="1" customHeight="1" x14ac:dyDescent="0.3"/>
    <row r="1194" ht="33.75" hidden="1" customHeight="1" x14ac:dyDescent="0.3"/>
    <row r="1195" ht="33.75" hidden="1" customHeight="1" x14ac:dyDescent="0.3"/>
    <row r="1196" ht="33.75" hidden="1" customHeight="1" x14ac:dyDescent="0.3"/>
    <row r="1197" ht="33.75" hidden="1" customHeight="1" x14ac:dyDescent="0.3"/>
    <row r="1198" ht="33.75" hidden="1" customHeight="1" x14ac:dyDescent="0.3"/>
    <row r="1199" ht="33.75" hidden="1" customHeight="1" x14ac:dyDescent="0.3"/>
    <row r="1200" ht="33.75" hidden="1" customHeight="1" x14ac:dyDescent="0.3"/>
    <row r="1201" ht="33.75" hidden="1" customHeight="1" x14ac:dyDescent="0.3"/>
    <row r="1202" ht="33.75" hidden="1" customHeight="1" x14ac:dyDescent="0.3"/>
    <row r="1203" ht="33.75" hidden="1" customHeight="1" x14ac:dyDescent="0.3"/>
    <row r="1204" ht="33.75" hidden="1" customHeight="1" x14ac:dyDescent="0.3"/>
    <row r="1205" ht="33.75" hidden="1" customHeight="1" x14ac:dyDescent="0.3"/>
    <row r="1206" ht="33.75" hidden="1" customHeight="1" x14ac:dyDescent="0.3"/>
    <row r="1207" ht="33.75" hidden="1" customHeight="1" x14ac:dyDescent="0.3"/>
    <row r="1208" ht="33.75" hidden="1" customHeight="1" x14ac:dyDescent="0.3"/>
    <row r="1209" ht="33.75" hidden="1" customHeight="1" x14ac:dyDescent="0.3"/>
    <row r="1210" ht="33.75" hidden="1" customHeight="1" x14ac:dyDescent="0.3"/>
    <row r="1211" ht="33.75" hidden="1" customHeight="1" x14ac:dyDescent="0.3"/>
    <row r="1212" ht="33.75" hidden="1" customHeight="1" x14ac:dyDescent="0.3"/>
    <row r="1213" ht="33.75" hidden="1" customHeight="1" x14ac:dyDescent="0.3"/>
    <row r="1214" ht="33.75" hidden="1" customHeight="1" x14ac:dyDescent="0.3"/>
    <row r="1215" ht="33.75" hidden="1" customHeight="1" x14ac:dyDescent="0.3"/>
    <row r="1216" ht="33.75" hidden="1" customHeight="1" x14ac:dyDescent="0.3"/>
    <row r="1217" ht="33.75" hidden="1" customHeight="1" x14ac:dyDescent="0.3"/>
    <row r="1218" ht="33.75" hidden="1" customHeight="1" x14ac:dyDescent="0.3"/>
    <row r="1219" ht="33.75" hidden="1" customHeight="1" x14ac:dyDescent="0.3"/>
    <row r="1220" ht="33.75" hidden="1" customHeight="1" x14ac:dyDescent="0.3"/>
    <row r="1221" ht="33.75" hidden="1" customHeight="1" x14ac:dyDescent="0.3"/>
    <row r="1222" ht="33.75" hidden="1" customHeight="1" x14ac:dyDescent="0.3"/>
    <row r="1223" ht="33.75" hidden="1" customHeight="1" x14ac:dyDescent="0.3"/>
    <row r="1224" ht="33.75" hidden="1" customHeight="1" x14ac:dyDescent="0.3"/>
    <row r="1225" ht="33.75" hidden="1" customHeight="1" x14ac:dyDescent="0.3"/>
    <row r="1226" ht="33.75" hidden="1" customHeight="1" x14ac:dyDescent="0.3"/>
    <row r="1227" ht="33.75" hidden="1" customHeight="1" x14ac:dyDescent="0.3"/>
    <row r="1228" ht="33.75" hidden="1" customHeight="1" x14ac:dyDescent="0.3"/>
    <row r="1229" ht="33.75" hidden="1" customHeight="1" x14ac:dyDescent="0.3"/>
    <row r="1230" ht="33.75" hidden="1" customHeight="1" x14ac:dyDescent="0.3"/>
    <row r="1231" ht="33.75" hidden="1" customHeight="1" x14ac:dyDescent="0.3"/>
    <row r="1232" ht="33.75" hidden="1" customHeight="1" x14ac:dyDescent="0.3"/>
    <row r="1233" ht="33.75" hidden="1" customHeight="1" x14ac:dyDescent="0.3"/>
    <row r="1234" ht="33.75" hidden="1" customHeight="1" x14ac:dyDescent="0.3"/>
    <row r="1235" ht="33.75" hidden="1" customHeight="1" x14ac:dyDescent="0.3"/>
    <row r="1236" ht="33.75" hidden="1" customHeight="1" x14ac:dyDescent="0.3"/>
    <row r="1237" ht="33.75" hidden="1" customHeight="1" x14ac:dyDescent="0.3"/>
    <row r="1238" ht="33.75" hidden="1" customHeight="1" x14ac:dyDescent="0.3"/>
    <row r="1239" ht="33.75" hidden="1" customHeight="1" x14ac:dyDescent="0.3"/>
    <row r="1240" ht="33.75" hidden="1" customHeight="1" x14ac:dyDescent="0.3"/>
    <row r="1241" ht="33.75" hidden="1" customHeight="1" x14ac:dyDescent="0.3"/>
    <row r="1242" ht="33.75" hidden="1" customHeight="1" x14ac:dyDescent="0.3"/>
    <row r="1243" ht="33.75" hidden="1" customHeight="1" x14ac:dyDescent="0.3"/>
    <row r="1244" ht="33.75" hidden="1" customHeight="1" x14ac:dyDescent="0.3"/>
    <row r="1245" ht="33.75" hidden="1" customHeight="1" x14ac:dyDescent="0.3"/>
    <row r="1246" ht="33.75" hidden="1" customHeight="1" x14ac:dyDescent="0.3"/>
    <row r="1247" ht="33.75" hidden="1" customHeight="1" x14ac:dyDescent="0.3"/>
    <row r="1248" ht="33.75" hidden="1" customHeight="1" x14ac:dyDescent="0.3"/>
    <row r="1249" ht="33.75" hidden="1" customHeight="1" x14ac:dyDescent="0.3"/>
    <row r="1250" ht="33.75" hidden="1" customHeight="1" x14ac:dyDescent="0.3"/>
    <row r="1251" ht="33.75" hidden="1" customHeight="1" x14ac:dyDescent="0.3"/>
    <row r="1252" ht="33.75" hidden="1" customHeight="1" x14ac:dyDescent="0.3"/>
    <row r="1253" ht="33.75" hidden="1" customHeight="1" x14ac:dyDescent="0.3"/>
    <row r="1254" ht="33.75" hidden="1" customHeight="1" x14ac:dyDescent="0.3"/>
    <row r="1255" ht="33.75" hidden="1" customHeight="1" x14ac:dyDescent="0.3"/>
    <row r="1256" ht="33.75" hidden="1" customHeight="1" x14ac:dyDescent="0.3"/>
    <row r="1257" ht="33.75" hidden="1" customHeight="1" x14ac:dyDescent="0.3"/>
    <row r="1258" ht="33.75" hidden="1" customHeight="1" x14ac:dyDescent="0.3"/>
    <row r="1259" ht="33.75" hidden="1" customHeight="1" x14ac:dyDescent="0.3"/>
    <row r="1260" ht="33.75" hidden="1" customHeight="1" x14ac:dyDescent="0.3"/>
    <row r="1261" ht="33.75" hidden="1" customHeight="1" x14ac:dyDescent="0.3"/>
    <row r="1262" ht="33.75" hidden="1" customHeight="1" x14ac:dyDescent="0.3"/>
    <row r="1263" ht="33.75" hidden="1" customHeight="1" x14ac:dyDescent="0.3"/>
    <row r="1264" ht="33.75" hidden="1" customHeight="1" x14ac:dyDescent="0.3"/>
    <row r="1265" ht="33.75" hidden="1" customHeight="1" x14ac:dyDescent="0.3"/>
    <row r="1266" ht="33.75" hidden="1" customHeight="1" x14ac:dyDescent="0.3"/>
    <row r="1267" ht="33.75" hidden="1" customHeight="1" x14ac:dyDescent="0.3"/>
    <row r="1268" ht="33.75" hidden="1" customHeight="1" x14ac:dyDescent="0.3"/>
    <row r="1269" ht="33.75" hidden="1" customHeight="1" x14ac:dyDescent="0.3"/>
    <row r="1270" ht="33.75" hidden="1" customHeight="1" x14ac:dyDescent="0.3"/>
    <row r="1271" ht="33.75" hidden="1" customHeight="1" x14ac:dyDescent="0.3"/>
    <row r="1272" ht="33.75" hidden="1" customHeight="1" x14ac:dyDescent="0.3"/>
    <row r="1273" ht="33.75" hidden="1" customHeight="1" x14ac:dyDescent="0.3"/>
    <row r="1274" ht="33.75" hidden="1" customHeight="1" x14ac:dyDescent="0.3"/>
    <row r="1275" ht="33.75" hidden="1" customHeight="1" x14ac:dyDescent="0.3"/>
    <row r="1276" ht="33.75" hidden="1" customHeight="1" x14ac:dyDescent="0.3"/>
    <row r="1277" ht="33.75" hidden="1" customHeight="1" x14ac:dyDescent="0.3"/>
    <row r="1278" ht="33.75" hidden="1" customHeight="1" x14ac:dyDescent="0.3"/>
    <row r="1279" ht="33.75" hidden="1" customHeight="1" x14ac:dyDescent="0.3"/>
    <row r="1280" ht="33.75" hidden="1" customHeight="1" x14ac:dyDescent="0.3"/>
    <row r="1281" ht="33.75" hidden="1" customHeight="1" x14ac:dyDescent="0.3"/>
    <row r="1282" ht="33.75" hidden="1" customHeight="1" x14ac:dyDescent="0.3"/>
    <row r="1283" ht="33.75" hidden="1" customHeight="1" x14ac:dyDescent="0.3"/>
    <row r="1284" ht="33.75" hidden="1" customHeight="1" x14ac:dyDescent="0.3"/>
    <row r="1285" ht="33.75" hidden="1" customHeight="1" x14ac:dyDescent="0.3"/>
    <row r="1286" ht="33.75" hidden="1" customHeight="1" x14ac:dyDescent="0.3"/>
    <row r="1287" ht="33.75" hidden="1" customHeight="1" x14ac:dyDescent="0.3"/>
    <row r="1288" ht="33.75" hidden="1" customHeight="1" x14ac:dyDescent="0.3"/>
    <row r="1289" ht="33.75" hidden="1" customHeight="1" x14ac:dyDescent="0.3"/>
    <row r="1290" ht="33.75" hidden="1" customHeight="1" x14ac:dyDescent="0.3"/>
    <row r="1291" ht="33.75" hidden="1" customHeight="1" x14ac:dyDescent="0.3"/>
    <row r="1292" ht="33.75" hidden="1" customHeight="1" x14ac:dyDescent="0.3"/>
    <row r="1293" ht="33.75" hidden="1" customHeight="1" x14ac:dyDescent="0.3"/>
    <row r="1294" ht="33.75" hidden="1" customHeight="1" x14ac:dyDescent="0.3"/>
    <row r="1295" ht="33.75" hidden="1" customHeight="1" x14ac:dyDescent="0.3"/>
    <row r="1296" ht="33.75" hidden="1" customHeight="1" x14ac:dyDescent="0.3"/>
    <row r="1297" ht="33.75" hidden="1" customHeight="1" x14ac:dyDescent="0.3"/>
    <row r="1298" ht="33.75" hidden="1" customHeight="1" x14ac:dyDescent="0.3"/>
    <row r="1299" ht="33.75" hidden="1" customHeight="1" x14ac:dyDescent="0.3"/>
    <row r="1300" ht="33.75" hidden="1" customHeight="1" x14ac:dyDescent="0.3"/>
    <row r="1301" ht="33.75" hidden="1" customHeight="1" x14ac:dyDescent="0.3"/>
    <row r="1302" ht="33.75" hidden="1" customHeight="1" x14ac:dyDescent="0.3"/>
    <row r="1303" ht="33.75" hidden="1" customHeight="1" x14ac:dyDescent="0.3"/>
    <row r="1304" ht="33.75" hidden="1" customHeight="1" x14ac:dyDescent="0.3"/>
    <row r="1305" ht="33.75" hidden="1" customHeight="1" x14ac:dyDescent="0.3"/>
    <row r="1306" ht="33.75" hidden="1" customHeight="1" x14ac:dyDescent="0.3"/>
    <row r="1307" ht="33.75" hidden="1" customHeight="1" x14ac:dyDescent="0.3"/>
    <row r="1308" ht="33.75" hidden="1" customHeight="1" x14ac:dyDescent="0.3"/>
    <row r="1309" ht="33.75" hidden="1" customHeight="1" x14ac:dyDescent="0.3"/>
    <row r="1310" ht="33.75" hidden="1" customHeight="1" x14ac:dyDescent="0.3"/>
    <row r="1311" ht="33.75" hidden="1" customHeight="1" x14ac:dyDescent="0.3"/>
    <row r="1312" ht="33.75" hidden="1" customHeight="1" x14ac:dyDescent="0.3"/>
    <row r="1313" ht="33.75" hidden="1" customHeight="1" x14ac:dyDescent="0.3"/>
    <row r="1314" ht="33.75" hidden="1" customHeight="1" x14ac:dyDescent="0.3"/>
    <row r="1315" ht="33.75" hidden="1" customHeight="1" x14ac:dyDescent="0.3"/>
    <row r="1316" ht="33.75" hidden="1" customHeight="1" x14ac:dyDescent="0.3"/>
    <row r="1317" ht="33.75" hidden="1" customHeight="1" x14ac:dyDescent="0.3"/>
    <row r="1318" ht="33.75" hidden="1" customHeight="1" x14ac:dyDescent="0.3"/>
    <row r="1319" ht="33.75" hidden="1" customHeight="1" x14ac:dyDescent="0.3"/>
    <row r="1320" ht="33.75" hidden="1" customHeight="1" x14ac:dyDescent="0.3"/>
    <row r="1321" ht="33.75" hidden="1" customHeight="1" x14ac:dyDescent="0.3"/>
    <row r="1322" ht="33.75" hidden="1" customHeight="1" x14ac:dyDescent="0.3"/>
    <row r="1323" ht="33.75" hidden="1" customHeight="1" x14ac:dyDescent="0.3"/>
    <row r="1324" ht="33.75" hidden="1" customHeight="1" x14ac:dyDescent="0.3"/>
    <row r="1325" ht="33.75" hidden="1" customHeight="1" x14ac:dyDescent="0.3"/>
    <row r="1326" ht="33.75" hidden="1" customHeight="1" x14ac:dyDescent="0.3"/>
    <row r="1327" ht="33.75" hidden="1" customHeight="1" x14ac:dyDescent="0.3"/>
    <row r="1328" ht="33.75" hidden="1" customHeight="1" x14ac:dyDescent="0.3"/>
    <row r="1329" ht="33.75" hidden="1" customHeight="1" x14ac:dyDescent="0.3"/>
    <row r="1330" ht="33.75" hidden="1" customHeight="1" x14ac:dyDescent="0.3"/>
    <row r="1331" ht="33.75" hidden="1" customHeight="1" x14ac:dyDescent="0.3"/>
    <row r="1332" ht="33.75" hidden="1" customHeight="1" x14ac:dyDescent="0.3"/>
    <row r="1333" ht="33.75" hidden="1" customHeight="1" x14ac:dyDescent="0.3"/>
    <row r="1334" ht="33.75" hidden="1" customHeight="1" x14ac:dyDescent="0.3"/>
    <row r="1335" ht="33.75" hidden="1" customHeight="1" x14ac:dyDescent="0.3"/>
    <row r="1336" ht="33.75" hidden="1" customHeight="1" x14ac:dyDescent="0.3"/>
    <row r="1337" ht="33.75" hidden="1" customHeight="1" x14ac:dyDescent="0.3"/>
    <row r="1338" ht="33.75" hidden="1" customHeight="1" x14ac:dyDescent="0.3"/>
    <row r="1339" ht="33.75" hidden="1" customHeight="1" x14ac:dyDescent="0.3"/>
    <row r="1340" ht="33.75" hidden="1" customHeight="1" x14ac:dyDescent="0.3"/>
    <row r="1341" ht="33.75" hidden="1" customHeight="1" x14ac:dyDescent="0.3"/>
    <row r="1342" ht="33.75" hidden="1" customHeight="1" x14ac:dyDescent="0.3"/>
    <row r="1343" ht="33.75" hidden="1" customHeight="1" x14ac:dyDescent="0.3"/>
    <row r="1344" ht="33.75" hidden="1" customHeight="1" x14ac:dyDescent="0.3"/>
    <row r="1345" ht="33.75" hidden="1" customHeight="1" x14ac:dyDescent="0.3"/>
    <row r="1346" ht="33.75" hidden="1" customHeight="1" x14ac:dyDescent="0.3"/>
    <row r="1347" ht="33.75" hidden="1" customHeight="1" x14ac:dyDescent="0.3"/>
    <row r="1348" ht="33.75" hidden="1" customHeight="1" x14ac:dyDescent="0.3"/>
    <row r="1349" ht="33.75" hidden="1" customHeight="1" x14ac:dyDescent="0.3"/>
    <row r="1350" ht="33.75" hidden="1" customHeight="1" x14ac:dyDescent="0.3"/>
    <row r="1351" ht="33.75" hidden="1" customHeight="1" x14ac:dyDescent="0.3"/>
    <row r="1352" ht="33.75" hidden="1" customHeight="1" x14ac:dyDescent="0.3"/>
    <row r="1353" ht="33.75" hidden="1" customHeight="1" x14ac:dyDescent="0.3"/>
    <row r="1354" ht="33.75" hidden="1" customHeight="1" x14ac:dyDescent="0.3"/>
    <row r="1355" ht="33.75" hidden="1" customHeight="1" x14ac:dyDescent="0.3"/>
    <row r="1356" ht="33.75" hidden="1" customHeight="1" x14ac:dyDescent="0.3"/>
    <row r="1357" ht="33.75" hidden="1" customHeight="1" x14ac:dyDescent="0.3"/>
    <row r="1358" ht="33.75" hidden="1" customHeight="1" x14ac:dyDescent="0.3"/>
    <row r="1359" ht="33.75" hidden="1" customHeight="1" x14ac:dyDescent="0.3"/>
    <row r="1360" ht="33.75" hidden="1" customHeight="1" x14ac:dyDescent="0.3"/>
    <row r="1361" ht="33.75" hidden="1" customHeight="1" x14ac:dyDescent="0.3"/>
    <row r="1362" ht="33.75" hidden="1" customHeight="1" x14ac:dyDescent="0.3"/>
    <row r="1363" ht="33.75" hidden="1" customHeight="1" x14ac:dyDescent="0.3"/>
    <row r="1364" ht="33.75" hidden="1" customHeight="1" x14ac:dyDescent="0.3"/>
    <row r="1365" ht="33.75" hidden="1" customHeight="1" x14ac:dyDescent="0.3"/>
    <row r="1366" ht="33.75" hidden="1" customHeight="1" x14ac:dyDescent="0.3"/>
    <row r="1367" ht="33.75" hidden="1" customHeight="1" x14ac:dyDescent="0.3"/>
    <row r="1368" ht="33.75" hidden="1" customHeight="1" x14ac:dyDescent="0.3"/>
    <row r="1369" ht="33.75" hidden="1" customHeight="1" x14ac:dyDescent="0.3"/>
    <row r="1370" ht="33.75" hidden="1" customHeight="1" x14ac:dyDescent="0.3"/>
    <row r="1371" ht="33.75" hidden="1" customHeight="1" x14ac:dyDescent="0.3"/>
    <row r="1372" ht="33.75" hidden="1" customHeight="1" x14ac:dyDescent="0.3"/>
    <row r="1373" ht="33.75" hidden="1" customHeight="1" x14ac:dyDescent="0.3"/>
    <row r="1374" ht="33.75" hidden="1" customHeight="1" x14ac:dyDescent="0.3"/>
    <row r="1375" ht="33.75" hidden="1" customHeight="1" x14ac:dyDescent="0.3"/>
    <row r="1376" ht="33.75" hidden="1" customHeight="1" x14ac:dyDescent="0.3"/>
    <row r="1377" ht="33.75" hidden="1" customHeight="1" x14ac:dyDescent="0.3"/>
    <row r="1378" ht="33.75" hidden="1" customHeight="1" x14ac:dyDescent="0.3"/>
    <row r="1379" ht="33.75" hidden="1" customHeight="1" x14ac:dyDescent="0.3"/>
    <row r="1380" ht="33.75" hidden="1" customHeight="1" x14ac:dyDescent="0.3"/>
    <row r="1381" ht="33.75" hidden="1" customHeight="1" x14ac:dyDescent="0.3"/>
    <row r="1382" ht="33.75" hidden="1" customHeight="1" x14ac:dyDescent="0.3"/>
    <row r="1383" ht="33.75" hidden="1" customHeight="1" x14ac:dyDescent="0.3"/>
    <row r="1384" ht="33.75" hidden="1" customHeight="1" x14ac:dyDescent="0.3"/>
    <row r="1385" ht="33.75" hidden="1" customHeight="1" x14ac:dyDescent="0.3"/>
    <row r="1386" ht="33.75" hidden="1" customHeight="1" x14ac:dyDescent="0.3"/>
    <row r="1387" ht="33.75" hidden="1" customHeight="1" x14ac:dyDescent="0.3"/>
    <row r="1388" ht="33.75" hidden="1" customHeight="1" x14ac:dyDescent="0.3"/>
    <row r="1389" ht="33.75" hidden="1" customHeight="1" x14ac:dyDescent="0.3"/>
    <row r="1390" ht="33.75" hidden="1" customHeight="1" x14ac:dyDescent="0.3"/>
    <row r="1391" ht="33.75" hidden="1" customHeight="1" x14ac:dyDescent="0.3"/>
    <row r="1392" ht="33.75" hidden="1" customHeight="1" x14ac:dyDescent="0.3"/>
    <row r="1393" ht="33.75" hidden="1" customHeight="1" x14ac:dyDescent="0.3"/>
    <row r="1394" ht="33.75" hidden="1" customHeight="1" x14ac:dyDescent="0.3"/>
    <row r="1395" ht="33.75" hidden="1" customHeight="1" x14ac:dyDescent="0.3"/>
    <row r="1396" ht="33.75" hidden="1" customHeight="1" x14ac:dyDescent="0.3"/>
    <row r="1397" ht="33.75" hidden="1" customHeight="1" x14ac:dyDescent="0.3"/>
    <row r="1398" ht="33.75" hidden="1" customHeight="1" x14ac:dyDescent="0.3"/>
    <row r="1399" ht="33.75" hidden="1" customHeight="1" x14ac:dyDescent="0.3"/>
    <row r="1400" ht="33.75" hidden="1" customHeight="1" x14ac:dyDescent="0.3"/>
    <row r="1401" ht="33.75" hidden="1" customHeight="1" x14ac:dyDescent="0.3"/>
    <row r="1402" ht="33.75" hidden="1" customHeight="1" x14ac:dyDescent="0.3"/>
    <row r="1403" ht="33.75" hidden="1" customHeight="1" x14ac:dyDescent="0.3"/>
    <row r="1404" ht="33.75" hidden="1" customHeight="1" x14ac:dyDescent="0.3"/>
    <row r="1405" ht="33.75" hidden="1" customHeight="1" x14ac:dyDescent="0.3"/>
    <row r="1406" ht="33.75" hidden="1" customHeight="1" x14ac:dyDescent="0.3"/>
    <row r="1407" ht="33.75" hidden="1" customHeight="1" x14ac:dyDescent="0.3"/>
    <row r="1408" ht="33.75" hidden="1" customHeight="1" x14ac:dyDescent="0.3"/>
    <row r="1409" ht="33.75" hidden="1" customHeight="1" x14ac:dyDescent="0.3"/>
    <row r="1410" ht="33.75" hidden="1" customHeight="1" x14ac:dyDescent="0.3"/>
    <row r="1411" ht="33.75" hidden="1" customHeight="1" x14ac:dyDescent="0.3"/>
    <row r="1412" ht="33.75" hidden="1" customHeight="1" x14ac:dyDescent="0.3"/>
    <row r="1413" ht="33.75" hidden="1" customHeight="1" x14ac:dyDescent="0.3"/>
    <row r="1414" ht="33.75" hidden="1" customHeight="1" x14ac:dyDescent="0.3"/>
    <row r="1415" ht="33.75" hidden="1" customHeight="1" x14ac:dyDescent="0.3"/>
    <row r="1416" ht="33.75" hidden="1" customHeight="1" x14ac:dyDescent="0.3"/>
    <row r="1417" ht="33.75" hidden="1" customHeight="1" x14ac:dyDescent="0.3"/>
    <row r="1418" ht="33.75" hidden="1" customHeight="1" x14ac:dyDescent="0.3"/>
    <row r="1419" ht="33.75" hidden="1" customHeight="1" x14ac:dyDescent="0.3"/>
    <row r="1420" ht="33.75" hidden="1" customHeight="1" x14ac:dyDescent="0.3"/>
    <row r="1421" ht="33.75" hidden="1" customHeight="1" x14ac:dyDescent="0.3"/>
    <row r="1422" ht="33.75" hidden="1" customHeight="1" x14ac:dyDescent="0.3"/>
    <row r="1423" ht="33.75" hidden="1" customHeight="1" x14ac:dyDescent="0.3"/>
    <row r="1424" ht="33.75" hidden="1" customHeight="1" x14ac:dyDescent="0.3"/>
    <row r="1425" ht="33.75" hidden="1" customHeight="1" x14ac:dyDescent="0.3"/>
    <row r="1426" ht="33.75" hidden="1" customHeight="1" x14ac:dyDescent="0.3"/>
    <row r="1427" ht="33.75" hidden="1" customHeight="1" x14ac:dyDescent="0.3"/>
    <row r="1428" ht="33.75" hidden="1" customHeight="1" x14ac:dyDescent="0.3"/>
    <row r="1429" ht="33.75" hidden="1" customHeight="1" x14ac:dyDescent="0.3"/>
    <row r="1430" ht="33.75" hidden="1" customHeight="1" x14ac:dyDescent="0.3"/>
    <row r="1431" ht="33.75" hidden="1" customHeight="1" x14ac:dyDescent="0.3"/>
    <row r="1432" ht="33.75" hidden="1" customHeight="1" x14ac:dyDescent="0.3"/>
    <row r="1433" ht="33.75" hidden="1" customHeight="1" x14ac:dyDescent="0.3"/>
    <row r="1434" ht="33.75" hidden="1" customHeight="1" x14ac:dyDescent="0.3"/>
    <row r="1435" ht="33.75" hidden="1" customHeight="1" x14ac:dyDescent="0.3"/>
    <row r="1436" ht="33.75" hidden="1" customHeight="1" x14ac:dyDescent="0.3"/>
    <row r="1437" ht="33.75" hidden="1" customHeight="1" x14ac:dyDescent="0.3"/>
    <row r="1438" ht="33.75" hidden="1" customHeight="1" x14ac:dyDescent="0.3"/>
    <row r="1439" ht="33.75" hidden="1" customHeight="1" x14ac:dyDescent="0.3"/>
    <row r="1440" ht="33.75" hidden="1" customHeight="1" x14ac:dyDescent="0.3"/>
    <row r="1441" ht="33.75" hidden="1" customHeight="1" x14ac:dyDescent="0.3"/>
    <row r="1442" ht="33.75" hidden="1" customHeight="1" x14ac:dyDescent="0.3"/>
    <row r="1443" ht="33.75" hidden="1" customHeight="1" x14ac:dyDescent="0.3"/>
    <row r="1444" ht="33.75" hidden="1" customHeight="1" x14ac:dyDescent="0.3"/>
    <row r="1445" ht="33.75" hidden="1" customHeight="1" x14ac:dyDescent="0.3"/>
    <row r="1446" ht="33.75" hidden="1" customHeight="1" x14ac:dyDescent="0.3"/>
    <row r="1447" ht="33.75" hidden="1" customHeight="1" x14ac:dyDescent="0.3"/>
    <row r="1448" ht="33.75" hidden="1" customHeight="1" x14ac:dyDescent="0.3"/>
    <row r="1449" ht="33.75" hidden="1" customHeight="1" x14ac:dyDescent="0.3"/>
    <row r="1450" ht="33.75" hidden="1" customHeight="1" x14ac:dyDescent="0.3"/>
    <row r="1451" ht="33.75" hidden="1" customHeight="1" x14ac:dyDescent="0.3"/>
    <row r="1452" ht="33.75" hidden="1" customHeight="1" x14ac:dyDescent="0.3"/>
    <row r="1453" ht="33.75" hidden="1" customHeight="1" x14ac:dyDescent="0.3"/>
    <row r="1454" ht="33.75" hidden="1" customHeight="1" x14ac:dyDescent="0.3"/>
    <row r="1455" ht="33.75" hidden="1" customHeight="1" x14ac:dyDescent="0.3"/>
    <row r="1456" ht="33.75" hidden="1" customHeight="1" x14ac:dyDescent="0.3"/>
    <row r="1457" ht="33.75" hidden="1" customHeight="1" x14ac:dyDescent="0.3"/>
    <row r="1458" ht="33.75" hidden="1" customHeight="1" x14ac:dyDescent="0.3"/>
    <row r="1459" ht="33.75" hidden="1" customHeight="1" x14ac:dyDescent="0.3"/>
    <row r="1460" ht="33.75" hidden="1" customHeight="1" x14ac:dyDescent="0.3"/>
    <row r="1461" ht="33.75" hidden="1" customHeight="1" x14ac:dyDescent="0.3"/>
    <row r="1462" ht="33.75" hidden="1" customHeight="1" x14ac:dyDescent="0.3"/>
    <row r="1463" ht="33.75" hidden="1" customHeight="1" x14ac:dyDescent="0.3"/>
    <row r="1464" ht="33.75" hidden="1" customHeight="1" x14ac:dyDescent="0.3"/>
    <row r="1465" ht="33.75" hidden="1" customHeight="1" x14ac:dyDescent="0.3"/>
    <row r="1466" ht="33.75" hidden="1" customHeight="1" x14ac:dyDescent="0.3"/>
    <row r="1467" ht="33.75" hidden="1" customHeight="1" x14ac:dyDescent="0.3"/>
    <row r="1468" ht="33.75" hidden="1" customHeight="1" x14ac:dyDescent="0.3"/>
    <row r="1469" ht="33.75" hidden="1" customHeight="1" x14ac:dyDescent="0.3"/>
    <row r="1470" ht="33.75" hidden="1" customHeight="1" x14ac:dyDescent="0.3"/>
    <row r="1471" ht="33.75" hidden="1" customHeight="1" x14ac:dyDescent="0.3"/>
    <row r="1472" ht="33.75" hidden="1" customHeight="1" x14ac:dyDescent="0.3"/>
    <row r="1473" ht="33.75" hidden="1" customHeight="1" x14ac:dyDescent="0.3"/>
    <row r="1474" ht="33.75" hidden="1" customHeight="1" x14ac:dyDescent="0.3"/>
    <row r="1475" ht="33.75" hidden="1" customHeight="1" x14ac:dyDescent="0.3"/>
    <row r="1476" ht="33.75" hidden="1" customHeight="1" x14ac:dyDescent="0.3"/>
    <row r="1477" ht="33.75" hidden="1" customHeight="1" x14ac:dyDescent="0.3"/>
    <row r="1478" ht="33.75" hidden="1" customHeight="1" x14ac:dyDescent="0.3"/>
    <row r="1479" ht="33.75" hidden="1" customHeight="1" x14ac:dyDescent="0.3"/>
    <row r="1480" ht="33.75" hidden="1" customHeight="1" x14ac:dyDescent="0.3"/>
    <row r="1481" ht="33.75" hidden="1" customHeight="1" x14ac:dyDescent="0.3"/>
    <row r="1482" ht="33.75" hidden="1" customHeight="1" x14ac:dyDescent="0.3"/>
    <row r="1483" ht="33.75" hidden="1" customHeight="1" x14ac:dyDescent="0.3"/>
    <row r="1484" ht="33.75" hidden="1" customHeight="1" x14ac:dyDescent="0.3"/>
    <row r="1485" ht="33.75" hidden="1" customHeight="1" x14ac:dyDescent="0.3"/>
    <row r="1486" ht="33.75" hidden="1" customHeight="1" x14ac:dyDescent="0.3"/>
    <row r="1487" ht="33.75" hidden="1" customHeight="1" x14ac:dyDescent="0.3"/>
    <row r="1488" ht="33.75" hidden="1" customHeight="1" x14ac:dyDescent="0.3"/>
    <row r="1489" ht="33.75" hidden="1" customHeight="1" x14ac:dyDescent="0.3"/>
    <row r="1490" ht="33.75" hidden="1" customHeight="1" x14ac:dyDescent="0.3"/>
    <row r="1491" ht="33.75" hidden="1" customHeight="1" x14ac:dyDescent="0.3"/>
    <row r="1492" ht="33.75" hidden="1" customHeight="1" x14ac:dyDescent="0.3"/>
    <row r="1493" ht="33.75" hidden="1" customHeight="1" x14ac:dyDescent="0.3"/>
    <row r="1494" ht="33.75" hidden="1" customHeight="1" x14ac:dyDescent="0.3"/>
    <row r="1495" ht="33.75" hidden="1" customHeight="1" x14ac:dyDescent="0.3"/>
    <row r="1496" ht="33.75" hidden="1" customHeight="1" x14ac:dyDescent="0.3"/>
    <row r="1497" ht="33.75" hidden="1" customHeight="1" x14ac:dyDescent="0.3"/>
    <row r="1498" ht="33.75" hidden="1" customHeight="1" x14ac:dyDescent="0.3"/>
    <row r="1499" ht="33.75" hidden="1" customHeight="1" x14ac:dyDescent="0.3"/>
    <row r="1500" ht="33.75" hidden="1" customHeight="1" x14ac:dyDescent="0.3"/>
    <row r="1501" ht="33.75" hidden="1" customHeight="1" x14ac:dyDescent="0.3"/>
    <row r="1502" ht="33.75" hidden="1" customHeight="1" x14ac:dyDescent="0.3"/>
    <row r="1503" ht="33.75" hidden="1" customHeight="1" x14ac:dyDescent="0.3"/>
    <row r="1504" ht="33.75" hidden="1" customHeight="1" x14ac:dyDescent="0.3"/>
    <row r="1505" ht="33.75" hidden="1" customHeight="1" x14ac:dyDescent="0.3"/>
    <row r="1506" ht="33.75" hidden="1" customHeight="1" x14ac:dyDescent="0.3"/>
    <row r="1507" ht="33.75" hidden="1" customHeight="1" x14ac:dyDescent="0.3"/>
    <row r="1508" ht="33.75" hidden="1" customHeight="1" x14ac:dyDescent="0.3"/>
    <row r="1509" ht="33.75" hidden="1" customHeight="1" x14ac:dyDescent="0.3"/>
    <row r="1510" ht="33.75" hidden="1" customHeight="1" x14ac:dyDescent="0.3"/>
    <row r="1511" ht="33.75" hidden="1" customHeight="1" x14ac:dyDescent="0.3"/>
    <row r="1512" ht="33.75" hidden="1" customHeight="1" x14ac:dyDescent="0.3"/>
    <row r="1513" ht="33.75" hidden="1" customHeight="1" x14ac:dyDescent="0.3"/>
    <row r="1514" ht="33.75" hidden="1" customHeight="1" x14ac:dyDescent="0.3"/>
    <row r="1515" ht="33.75" hidden="1" customHeight="1" x14ac:dyDescent="0.3"/>
    <row r="1516" ht="33.75" hidden="1" customHeight="1" x14ac:dyDescent="0.3"/>
    <row r="1517" ht="33.75" hidden="1" customHeight="1" x14ac:dyDescent="0.3"/>
    <row r="1518" ht="33.75" hidden="1" customHeight="1" x14ac:dyDescent="0.3"/>
    <row r="1519" ht="33.75" hidden="1" customHeight="1" x14ac:dyDescent="0.3"/>
    <row r="1520" ht="33.75" hidden="1" customHeight="1" x14ac:dyDescent="0.3"/>
    <row r="1521" ht="33.75" hidden="1" customHeight="1" x14ac:dyDescent="0.3"/>
    <row r="1522" ht="33.75" hidden="1" customHeight="1" x14ac:dyDescent="0.3"/>
    <row r="1523" ht="33.75" hidden="1" customHeight="1" x14ac:dyDescent="0.3"/>
    <row r="1524" ht="33.75" hidden="1" customHeight="1" x14ac:dyDescent="0.3"/>
    <row r="1525" ht="33.75" hidden="1" customHeight="1" x14ac:dyDescent="0.3"/>
    <row r="1526" ht="33.75" hidden="1" customHeight="1" x14ac:dyDescent="0.3"/>
    <row r="1527" ht="33.75" hidden="1" customHeight="1" x14ac:dyDescent="0.3"/>
    <row r="1528" ht="33.75" hidden="1" customHeight="1" x14ac:dyDescent="0.3"/>
    <row r="1529" ht="33.75" hidden="1" customHeight="1" x14ac:dyDescent="0.3"/>
    <row r="1530" ht="33.75" hidden="1" customHeight="1" x14ac:dyDescent="0.3"/>
    <row r="1531" ht="33.75" hidden="1" customHeight="1" x14ac:dyDescent="0.3"/>
    <row r="1532" ht="33.75" hidden="1" customHeight="1" x14ac:dyDescent="0.3"/>
    <row r="1533" ht="33.75" hidden="1" customHeight="1" x14ac:dyDescent="0.3"/>
    <row r="1534" ht="33.75" hidden="1" customHeight="1" x14ac:dyDescent="0.3"/>
    <row r="1535" ht="33.75" hidden="1" customHeight="1" x14ac:dyDescent="0.3"/>
    <row r="1536" ht="33.75" hidden="1" customHeight="1" x14ac:dyDescent="0.3"/>
    <row r="1537" ht="33.75" hidden="1" customHeight="1" x14ac:dyDescent="0.3"/>
    <row r="1538" ht="33.75" hidden="1" customHeight="1" x14ac:dyDescent="0.3"/>
    <row r="1539" ht="33.75" hidden="1" customHeight="1" x14ac:dyDescent="0.3"/>
    <row r="1540" ht="33.75" hidden="1" customHeight="1" x14ac:dyDescent="0.3"/>
    <row r="1541" ht="33.75" hidden="1" customHeight="1" x14ac:dyDescent="0.3"/>
    <row r="1542" ht="33.75" hidden="1" customHeight="1" x14ac:dyDescent="0.3"/>
    <row r="1543" ht="33.75" hidden="1" customHeight="1" x14ac:dyDescent="0.3"/>
    <row r="1544" ht="33.75" hidden="1" customHeight="1" x14ac:dyDescent="0.3"/>
    <row r="1545" ht="33.75" hidden="1" customHeight="1" x14ac:dyDescent="0.3"/>
    <row r="1546" ht="33.75" hidden="1" customHeight="1" x14ac:dyDescent="0.3"/>
    <row r="1547" ht="33.75" hidden="1" customHeight="1" x14ac:dyDescent="0.3"/>
    <row r="1548" ht="33.75" hidden="1" customHeight="1" x14ac:dyDescent="0.3"/>
    <row r="1549" ht="33.75" hidden="1" customHeight="1" x14ac:dyDescent="0.3"/>
    <row r="1550" ht="33.75" hidden="1" customHeight="1" x14ac:dyDescent="0.3"/>
    <row r="1551" ht="33.75" hidden="1" customHeight="1" x14ac:dyDescent="0.3"/>
    <row r="1552" ht="33.75" hidden="1" customHeight="1" x14ac:dyDescent="0.3"/>
    <row r="1553" ht="33.75" hidden="1" customHeight="1" x14ac:dyDescent="0.3"/>
    <row r="1554" ht="33.75" hidden="1" customHeight="1" x14ac:dyDescent="0.3"/>
    <row r="1555" ht="33.75" hidden="1" customHeight="1" x14ac:dyDescent="0.3"/>
    <row r="1556" ht="33.75" hidden="1" customHeight="1" x14ac:dyDescent="0.3"/>
    <row r="1557" ht="33.75" hidden="1" customHeight="1" x14ac:dyDescent="0.3"/>
    <row r="1558" ht="33.75" hidden="1" customHeight="1" x14ac:dyDescent="0.3"/>
    <row r="1559" ht="33.75" hidden="1" customHeight="1" x14ac:dyDescent="0.3"/>
    <row r="1560" ht="33.75" hidden="1" customHeight="1" x14ac:dyDescent="0.3"/>
    <row r="1561" ht="33.75" hidden="1" customHeight="1" x14ac:dyDescent="0.3"/>
    <row r="1562" ht="33.75" hidden="1" customHeight="1" x14ac:dyDescent="0.3"/>
    <row r="1563" ht="33.75" hidden="1" customHeight="1" x14ac:dyDescent="0.3"/>
    <row r="1564" ht="33.75" hidden="1" customHeight="1" x14ac:dyDescent="0.3"/>
    <row r="1565" ht="33.75" hidden="1" customHeight="1" x14ac:dyDescent="0.3"/>
    <row r="1566" ht="33.75" hidden="1" customHeight="1" x14ac:dyDescent="0.3"/>
    <row r="1567" ht="33.75" hidden="1" customHeight="1" x14ac:dyDescent="0.3"/>
    <row r="1568" ht="33.75" hidden="1" customHeight="1" x14ac:dyDescent="0.3"/>
    <row r="1569" ht="33.75" hidden="1" customHeight="1" x14ac:dyDescent="0.3"/>
    <row r="1570" ht="33.75" hidden="1" customHeight="1" x14ac:dyDescent="0.3"/>
    <row r="1571" ht="33.75" hidden="1" customHeight="1" x14ac:dyDescent="0.3"/>
    <row r="1572" ht="33.75" hidden="1" customHeight="1" x14ac:dyDescent="0.3"/>
    <row r="1573" ht="33.75" hidden="1" customHeight="1" x14ac:dyDescent="0.3"/>
    <row r="1574" ht="33.75" hidden="1" customHeight="1" x14ac:dyDescent="0.3"/>
    <row r="1575" ht="33.75" hidden="1" customHeight="1" x14ac:dyDescent="0.3"/>
    <row r="1576" ht="33.75" hidden="1" customHeight="1" x14ac:dyDescent="0.3"/>
    <row r="1577" ht="33.75" hidden="1" customHeight="1" x14ac:dyDescent="0.3"/>
    <row r="1578" ht="33.75" hidden="1" customHeight="1" x14ac:dyDescent="0.3"/>
    <row r="1579" ht="33.75" hidden="1" customHeight="1" x14ac:dyDescent="0.3"/>
    <row r="1580" ht="33.75" hidden="1" customHeight="1" x14ac:dyDescent="0.3"/>
    <row r="1581" ht="33.75" hidden="1" customHeight="1" x14ac:dyDescent="0.3"/>
    <row r="1582" ht="33.75" hidden="1" customHeight="1" x14ac:dyDescent="0.3"/>
    <row r="1583" ht="33.75" hidden="1" customHeight="1" x14ac:dyDescent="0.3"/>
    <row r="1584" ht="33.75" hidden="1" customHeight="1" x14ac:dyDescent="0.3"/>
    <row r="1585" ht="33.75" hidden="1" customHeight="1" x14ac:dyDescent="0.3"/>
    <row r="1586" ht="33.75" hidden="1" customHeight="1" x14ac:dyDescent="0.3"/>
    <row r="1587" ht="33.75" hidden="1" customHeight="1" x14ac:dyDescent="0.3"/>
    <row r="1588" ht="33.75" hidden="1" customHeight="1" x14ac:dyDescent="0.3"/>
    <row r="1589" ht="33.75" hidden="1" customHeight="1" x14ac:dyDescent="0.3"/>
    <row r="1590" ht="33.75" hidden="1" customHeight="1" x14ac:dyDescent="0.3"/>
    <row r="1591" ht="33.75" hidden="1" customHeight="1" x14ac:dyDescent="0.3"/>
    <row r="1592" ht="33.75" hidden="1" customHeight="1" x14ac:dyDescent="0.3"/>
    <row r="1593" ht="33.75" hidden="1" customHeight="1" x14ac:dyDescent="0.3"/>
    <row r="1594" ht="33.75" hidden="1" customHeight="1" x14ac:dyDescent="0.3"/>
    <row r="1595" ht="33.75" hidden="1" customHeight="1" x14ac:dyDescent="0.3"/>
    <row r="1596" ht="33.75" hidden="1" customHeight="1" x14ac:dyDescent="0.3"/>
    <row r="1597" ht="33.75" hidden="1" customHeight="1" x14ac:dyDescent="0.3"/>
    <row r="1598" ht="33.75" hidden="1" customHeight="1" x14ac:dyDescent="0.3"/>
    <row r="1599" ht="33.75" hidden="1" customHeight="1" x14ac:dyDescent="0.3"/>
    <row r="1600" ht="33.75" hidden="1" customHeight="1" x14ac:dyDescent="0.3"/>
    <row r="1601" ht="33.75" hidden="1" customHeight="1" x14ac:dyDescent="0.3"/>
    <row r="1602" ht="33.75" hidden="1" customHeight="1" x14ac:dyDescent="0.3"/>
    <row r="1603" ht="33.75" hidden="1" customHeight="1" x14ac:dyDescent="0.3"/>
    <row r="1604" ht="33.75" hidden="1" customHeight="1" x14ac:dyDescent="0.3"/>
    <row r="1605" ht="33.75" hidden="1" customHeight="1" x14ac:dyDescent="0.3"/>
    <row r="1606" ht="33.75" hidden="1" customHeight="1" x14ac:dyDescent="0.3"/>
    <row r="1607" ht="33.75" hidden="1" customHeight="1" x14ac:dyDescent="0.3"/>
    <row r="1608" ht="33.75" hidden="1" customHeight="1" x14ac:dyDescent="0.3"/>
    <row r="1609" ht="33.75" hidden="1" customHeight="1" x14ac:dyDescent="0.3"/>
    <row r="1610" ht="33.75" hidden="1" customHeight="1" x14ac:dyDescent="0.3"/>
    <row r="1611" ht="33.75" hidden="1" customHeight="1" x14ac:dyDescent="0.3"/>
    <row r="1612" ht="33.75" hidden="1" customHeight="1" x14ac:dyDescent="0.3"/>
    <row r="1613" ht="33.75" hidden="1" customHeight="1" x14ac:dyDescent="0.3"/>
    <row r="1614" ht="33.75" hidden="1" customHeight="1" x14ac:dyDescent="0.3"/>
    <row r="1615" ht="33.75" hidden="1" customHeight="1" x14ac:dyDescent="0.3"/>
    <row r="1616" ht="33.75" hidden="1" customHeight="1" x14ac:dyDescent="0.3"/>
    <row r="1617" ht="33.75" hidden="1" customHeight="1" x14ac:dyDescent="0.3"/>
    <row r="1618" ht="33.75" hidden="1" customHeight="1" x14ac:dyDescent="0.3"/>
    <row r="1619" ht="33.75" hidden="1" customHeight="1" x14ac:dyDescent="0.3"/>
    <row r="1620" ht="33.75" hidden="1" customHeight="1" x14ac:dyDescent="0.3"/>
    <row r="1621" ht="33.75" hidden="1" customHeight="1" x14ac:dyDescent="0.3"/>
    <row r="1622" ht="33.75" hidden="1" customHeight="1" x14ac:dyDescent="0.3"/>
    <row r="1623" ht="33.75" hidden="1" customHeight="1" x14ac:dyDescent="0.3"/>
    <row r="1624" ht="33.75" hidden="1" customHeight="1" x14ac:dyDescent="0.3"/>
    <row r="1625" ht="33.75" hidden="1" customHeight="1" x14ac:dyDescent="0.3"/>
    <row r="1626" ht="33.75" hidden="1" customHeight="1" x14ac:dyDescent="0.3"/>
    <row r="1627" ht="33.75" hidden="1" customHeight="1" x14ac:dyDescent="0.3"/>
    <row r="1628" ht="33.75" hidden="1" customHeight="1" x14ac:dyDescent="0.3"/>
    <row r="1629" ht="33.75" hidden="1" customHeight="1" x14ac:dyDescent="0.3"/>
    <row r="1630" ht="33.75" hidden="1" customHeight="1" x14ac:dyDescent="0.3"/>
    <row r="1631" ht="33.75" hidden="1" customHeight="1" x14ac:dyDescent="0.3"/>
    <row r="1632" ht="33.75" hidden="1" customHeight="1" x14ac:dyDescent="0.3"/>
    <row r="1633" ht="33.75" hidden="1" customHeight="1" x14ac:dyDescent="0.3"/>
    <row r="1634" ht="33.75" hidden="1" customHeight="1" x14ac:dyDescent="0.3"/>
    <row r="1635" ht="33.75" hidden="1" customHeight="1" x14ac:dyDescent="0.3"/>
    <row r="1636" ht="33.75" hidden="1" customHeight="1" x14ac:dyDescent="0.3"/>
    <row r="1637" ht="33.75" hidden="1" customHeight="1" x14ac:dyDescent="0.3"/>
    <row r="1638" ht="33.75" hidden="1" customHeight="1" x14ac:dyDescent="0.3"/>
    <row r="1639" ht="33.75" hidden="1" customHeight="1" x14ac:dyDescent="0.3"/>
    <row r="1640" ht="33.75" hidden="1" customHeight="1" x14ac:dyDescent="0.3"/>
    <row r="1641" ht="33.75" hidden="1" customHeight="1" x14ac:dyDescent="0.3"/>
    <row r="1642" ht="33.75" hidden="1" customHeight="1" x14ac:dyDescent="0.3"/>
    <row r="1643" ht="33.75" hidden="1" customHeight="1" x14ac:dyDescent="0.3"/>
    <row r="1644" ht="33.75" hidden="1" customHeight="1" x14ac:dyDescent="0.3"/>
    <row r="1645" ht="33.75" hidden="1" customHeight="1" x14ac:dyDescent="0.3"/>
    <row r="1646" ht="33.75" hidden="1" customHeight="1" x14ac:dyDescent="0.3"/>
    <row r="1647" ht="33.75" hidden="1" customHeight="1" x14ac:dyDescent="0.3"/>
    <row r="1648" ht="33.75" hidden="1" customHeight="1" x14ac:dyDescent="0.3"/>
    <row r="1649" ht="33.75" hidden="1" customHeight="1" x14ac:dyDescent="0.3"/>
    <row r="1650" ht="33.75" hidden="1" customHeight="1" x14ac:dyDescent="0.3"/>
    <row r="1651" ht="33.75" hidden="1" customHeight="1" x14ac:dyDescent="0.3"/>
    <row r="1652" ht="33.75" hidden="1" customHeight="1" x14ac:dyDescent="0.3"/>
    <row r="1653" ht="33.75" hidden="1" customHeight="1" x14ac:dyDescent="0.3"/>
    <row r="1654" ht="33.75" hidden="1" customHeight="1" x14ac:dyDescent="0.3"/>
    <row r="1655" ht="33.75" hidden="1" customHeight="1" x14ac:dyDescent="0.3"/>
    <row r="1656" ht="33.75" hidden="1" customHeight="1" x14ac:dyDescent="0.3"/>
    <row r="1657" ht="33.75" hidden="1" customHeight="1" x14ac:dyDescent="0.3"/>
    <row r="1658" ht="33.75" hidden="1" customHeight="1" x14ac:dyDescent="0.3"/>
    <row r="1659" ht="33.75" hidden="1" customHeight="1" x14ac:dyDescent="0.3"/>
    <row r="1660" ht="33.75" hidden="1" customHeight="1" x14ac:dyDescent="0.3"/>
    <row r="1661" ht="33.75" hidden="1" customHeight="1" x14ac:dyDescent="0.3"/>
    <row r="1662" ht="33.75" hidden="1" customHeight="1" x14ac:dyDescent="0.3"/>
    <row r="1663" ht="33.75" hidden="1" customHeight="1" x14ac:dyDescent="0.3"/>
    <row r="1664" ht="33.75" hidden="1" customHeight="1" x14ac:dyDescent="0.3"/>
    <row r="1665" ht="33.75" hidden="1" customHeight="1" x14ac:dyDescent="0.3"/>
    <row r="1666" ht="33.75" hidden="1" customHeight="1" x14ac:dyDescent="0.3"/>
    <row r="1667" ht="33.75" hidden="1" customHeight="1" x14ac:dyDescent="0.3"/>
    <row r="1668" ht="33.75" hidden="1" customHeight="1" x14ac:dyDescent="0.3"/>
    <row r="1669" ht="33.75" hidden="1" customHeight="1" x14ac:dyDescent="0.3"/>
    <row r="1670" ht="33.75" hidden="1" customHeight="1" x14ac:dyDescent="0.3"/>
    <row r="1671" ht="33.75" hidden="1" customHeight="1" x14ac:dyDescent="0.3"/>
    <row r="1672" ht="33.75" hidden="1" customHeight="1" x14ac:dyDescent="0.3"/>
    <row r="1673" ht="33.75" hidden="1" customHeight="1" x14ac:dyDescent="0.3"/>
    <row r="1674" ht="33.75" hidden="1" customHeight="1" x14ac:dyDescent="0.3"/>
    <row r="1675" ht="33.75" hidden="1" customHeight="1" x14ac:dyDescent="0.3"/>
    <row r="1676" ht="33.75" hidden="1" customHeight="1" x14ac:dyDescent="0.3"/>
    <row r="1677" ht="33.75" hidden="1" customHeight="1" x14ac:dyDescent="0.3"/>
    <row r="1678" ht="33.75" hidden="1" customHeight="1" x14ac:dyDescent="0.3"/>
    <row r="1679" ht="33.75" hidden="1" customHeight="1" x14ac:dyDescent="0.3"/>
    <row r="1680" ht="33.75" hidden="1" customHeight="1" x14ac:dyDescent="0.3"/>
    <row r="1681" ht="33.75" hidden="1" customHeight="1" x14ac:dyDescent="0.3"/>
    <row r="1682" ht="33.75" hidden="1" customHeight="1" x14ac:dyDescent="0.3"/>
    <row r="1683" ht="33.75" hidden="1" customHeight="1" x14ac:dyDescent="0.3"/>
    <row r="1684" ht="33.75" hidden="1" customHeight="1" x14ac:dyDescent="0.3"/>
    <row r="1685" ht="33.75" hidden="1" customHeight="1" x14ac:dyDescent="0.3"/>
    <row r="1686" ht="33.75" hidden="1" customHeight="1" x14ac:dyDescent="0.3"/>
    <row r="1687" ht="33.75" hidden="1" customHeight="1" x14ac:dyDescent="0.3"/>
    <row r="1688" ht="33.75" hidden="1" customHeight="1" x14ac:dyDescent="0.3"/>
    <row r="1689" ht="33.75" hidden="1" customHeight="1" x14ac:dyDescent="0.3"/>
    <row r="1690" ht="33.75" hidden="1" customHeight="1" x14ac:dyDescent="0.3"/>
    <row r="1691" ht="33.75" hidden="1" customHeight="1" x14ac:dyDescent="0.3"/>
    <row r="1692" ht="33.75" hidden="1" customHeight="1" x14ac:dyDescent="0.3"/>
    <row r="1693" ht="33.75" hidden="1" customHeight="1" x14ac:dyDescent="0.3"/>
    <row r="1694" ht="33.75" hidden="1" customHeight="1" x14ac:dyDescent="0.3"/>
    <row r="1695" ht="33.75" hidden="1" customHeight="1" x14ac:dyDescent="0.3"/>
    <row r="1696" ht="33.75" hidden="1" customHeight="1" x14ac:dyDescent="0.3"/>
    <row r="1697" ht="33.75" hidden="1" customHeight="1" x14ac:dyDescent="0.3"/>
    <row r="1698" ht="33.75" hidden="1" customHeight="1" x14ac:dyDescent="0.3"/>
    <row r="1699" ht="33.75" hidden="1" customHeight="1" x14ac:dyDescent="0.3"/>
    <row r="1700" ht="33.75" hidden="1" customHeight="1" x14ac:dyDescent="0.3"/>
    <row r="1701" ht="33.75" hidden="1" customHeight="1" x14ac:dyDescent="0.3"/>
    <row r="1702" ht="33.75" hidden="1" customHeight="1" x14ac:dyDescent="0.3"/>
    <row r="1703" ht="33.75" hidden="1" customHeight="1" x14ac:dyDescent="0.3"/>
    <row r="1704" ht="33.75" hidden="1" customHeight="1" x14ac:dyDescent="0.3"/>
    <row r="1705" ht="33.75" hidden="1" customHeight="1" x14ac:dyDescent="0.3"/>
    <row r="1706" ht="33.75" hidden="1" customHeight="1" x14ac:dyDescent="0.3"/>
    <row r="1707" ht="33.75" hidden="1" customHeight="1" x14ac:dyDescent="0.3"/>
    <row r="1708" ht="33.75" hidden="1" customHeight="1" x14ac:dyDescent="0.3"/>
    <row r="1709" ht="33.75" hidden="1" customHeight="1" x14ac:dyDescent="0.3"/>
    <row r="1710" ht="33.75" hidden="1" customHeight="1" x14ac:dyDescent="0.3"/>
    <row r="1711" ht="33.75" hidden="1" customHeight="1" x14ac:dyDescent="0.3"/>
    <row r="1712" ht="33.75" hidden="1" customHeight="1" x14ac:dyDescent="0.3"/>
    <row r="1713" ht="33.75" hidden="1" customHeight="1" x14ac:dyDescent="0.3"/>
    <row r="1714" ht="33.75" hidden="1" customHeight="1" x14ac:dyDescent="0.3"/>
    <row r="1715" ht="33.75" hidden="1" customHeight="1" x14ac:dyDescent="0.3"/>
    <row r="1716" ht="33.75" hidden="1" customHeight="1" x14ac:dyDescent="0.3"/>
    <row r="1717" ht="33.75" hidden="1" customHeight="1" x14ac:dyDescent="0.3"/>
    <row r="1718" ht="33.75" hidden="1" customHeight="1" x14ac:dyDescent="0.3"/>
    <row r="1719" ht="33.75" hidden="1" customHeight="1" x14ac:dyDescent="0.3"/>
    <row r="1720" ht="33.75" hidden="1" customHeight="1" x14ac:dyDescent="0.3"/>
    <row r="1721" ht="33.75" hidden="1" customHeight="1" x14ac:dyDescent="0.3"/>
    <row r="1722" ht="33.75" hidden="1" customHeight="1" x14ac:dyDescent="0.3"/>
    <row r="1723" ht="33.75" hidden="1" customHeight="1" x14ac:dyDescent="0.3"/>
    <row r="1724" ht="33.75" hidden="1" customHeight="1" x14ac:dyDescent="0.3"/>
    <row r="1725" ht="33.75" hidden="1" customHeight="1" x14ac:dyDescent="0.3"/>
    <row r="1726" ht="33.75" hidden="1" customHeight="1" x14ac:dyDescent="0.3"/>
    <row r="1727" ht="33.75" hidden="1" customHeight="1" x14ac:dyDescent="0.3"/>
    <row r="1728" ht="33.75" hidden="1" customHeight="1" x14ac:dyDescent="0.3"/>
    <row r="1729" ht="33.75" hidden="1" customHeight="1" x14ac:dyDescent="0.3"/>
    <row r="1730" ht="33.75" hidden="1" customHeight="1" x14ac:dyDescent="0.3"/>
    <row r="1731" ht="33.75" hidden="1" customHeight="1" x14ac:dyDescent="0.3"/>
    <row r="1732" ht="33.75" hidden="1" customHeight="1" x14ac:dyDescent="0.3"/>
    <row r="1733" ht="33.75" hidden="1" customHeight="1" x14ac:dyDescent="0.3"/>
    <row r="1734" ht="33.75" hidden="1" customHeight="1" x14ac:dyDescent="0.3"/>
    <row r="1735" ht="33.75" hidden="1" customHeight="1" x14ac:dyDescent="0.3"/>
    <row r="1736" ht="33.75" hidden="1" customHeight="1" x14ac:dyDescent="0.3"/>
    <row r="1737" ht="33.75" hidden="1" customHeight="1" x14ac:dyDescent="0.3"/>
    <row r="1738" ht="33.75" hidden="1" customHeight="1" x14ac:dyDescent="0.3"/>
    <row r="1739" ht="33.75" hidden="1" customHeight="1" x14ac:dyDescent="0.3"/>
    <row r="1740" ht="33.75" hidden="1" customHeight="1" x14ac:dyDescent="0.3"/>
    <row r="1741" ht="33.75" hidden="1" customHeight="1" x14ac:dyDescent="0.3"/>
    <row r="1742" ht="33.75" hidden="1" customHeight="1" x14ac:dyDescent="0.3"/>
    <row r="1743" ht="33.75" hidden="1" customHeight="1" x14ac:dyDescent="0.3"/>
    <row r="1744" ht="33.75" hidden="1" customHeight="1" x14ac:dyDescent="0.3"/>
    <row r="1745" ht="33.75" hidden="1" customHeight="1" x14ac:dyDescent="0.3"/>
    <row r="1746" ht="33.75" hidden="1" customHeight="1" x14ac:dyDescent="0.3"/>
    <row r="1747" ht="33.75" hidden="1" customHeight="1" x14ac:dyDescent="0.3"/>
    <row r="1748" ht="33.75" hidden="1" customHeight="1" x14ac:dyDescent="0.3"/>
    <row r="1749" ht="33.75" hidden="1" customHeight="1" x14ac:dyDescent="0.3"/>
    <row r="1750" ht="33.75" hidden="1" customHeight="1" x14ac:dyDescent="0.3"/>
    <row r="1751" ht="33.75" hidden="1" customHeight="1" x14ac:dyDescent="0.3"/>
    <row r="1752" ht="33.75" hidden="1" customHeight="1" x14ac:dyDescent="0.3"/>
    <row r="1753" ht="33.75" hidden="1" customHeight="1" x14ac:dyDescent="0.3"/>
    <row r="1754" ht="33.75" hidden="1" customHeight="1" x14ac:dyDescent="0.3"/>
    <row r="1755" ht="33.75" hidden="1" customHeight="1" x14ac:dyDescent="0.3"/>
    <row r="1756" ht="33.75" hidden="1" customHeight="1" x14ac:dyDescent="0.3"/>
    <row r="1757" ht="33.75" hidden="1" customHeight="1" x14ac:dyDescent="0.3"/>
    <row r="1758" ht="33.75" hidden="1" customHeight="1" x14ac:dyDescent="0.3"/>
    <row r="1759" ht="33.75" hidden="1" customHeight="1" x14ac:dyDescent="0.3"/>
    <row r="1760" ht="33.75" hidden="1" customHeight="1" x14ac:dyDescent="0.3"/>
    <row r="1761" ht="33.75" hidden="1" customHeight="1" x14ac:dyDescent="0.3"/>
    <row r="1762" ht="33.75" hidden="1" customHeight="1" x14ac:dyDescent="0.3"/>
    <row r="1763" ht="33.75" hidden="1" customHeight="1" x14ac:dyDescent="0.3"/>
    <row r="1764" ht="33.75" hidden="1" customHeight="1" x14ac:dyDescent="0.3"/>
    <row r="1765" ht="33.75" hidden="1" customHeight="1" x14ac:dyDescent="0.3"/>
    <row r="1766" ht="33.75" hidden="1" customHeight="1" x14ac:dyDescent="0.3"/>
    <row r="1767" ht="33.75" hidden="1" customHeight="1" x14ac:dyDescent="0.3"/>
    <row r="1768" ht="33.75" hidden="1" customHeight="1" x14ac:dyDescent="0.3"/>
    <row r="1769" ht="33.75" hidden="1" customHeight="1" x14ac:dyDescent="0.3"/>
    <row r="1770" ht="33.75" hidden="1" customHeight="1" x14ac:dyDescent="0.3"/>
    <row r="1771" ht="33.75" hidden="1" customHeight="1" x14ac:dyDescent="0.3"/>
    <row r="1772" ht="33.75" hidden="1" customHeight="1" x14ac:dyDescent="0.3"/>
    <row r="1773" ht="33.75" hidden="1" customHeight="1" x14ac:dyDescent="0.3"/>
    <row r="1774" ht="33.75" hidden="1" customHeight="1" x14ac:dyDescent="0.3"/>
    <row r="1775" ht="33.75" hidden="1" customHeight="1" x14ac:dyDescent="0.3"/>
    <row r="1776" ht="33.75" hidden="1" customHeight="1" x14ac:dyDescent="0.3"/>
    <row r="1777" ht="33.75" hidden="1" customHeight="1" x14ac:dyDescent="0.3"/>
    <row r="1778" ht="33.75" hidden="1" customHeight="1" x14ac:dyDescent="0.3"/>
    <row r="1779" ht="33.75" hidden="1" customHeight="1" x14ac:dyDescent="0.3"/>
    <row r="1780" ht="33.75" hidden="1" customHeight="1" x14ac:dyDescent="0.3"/>
    <row r="1781" ht="33.75" hidden="1" customHeight="1" x14ac:dyDescent="0.3"/>
    <row r="1782" ht="33.75" hidden="1" customHeight="1" x14ac:dyDescent="0.3"/>
    <row r="1783" ht="33.75" hidden="1" customHeight="1" x14ac:dyDescent="0.3"/>
    <row r="1784" ht="33.75" hidden="1" customHeight="1" x14ac:dyDescent="0.3"/>
    <row r="1785" ht="33.75" hidden="1" customHeight="1" x14ac:dyDescent="0.3"/>
    <row r="1786" ht="33.75" hidden="1" customHeight="1" x14ac:dyDescent="0.3"/>
    <row r="1787" ht="33.75" hidden="1" customHeight="1" x14ac:dyDescent="0.3"/>
    <row r="1788" ht="33.75" hidden="1" customHeight="1" x14ac:dyDescent="0.3"/>
    <row r="1789" ht="33.75" hidden="1" customHeight="1" x14ac:dyDescent="0.3"/>
    <row r="1790" ht="33.75" hidden="1" customHeight="1" x14ac:dyDescent="0.3"/>
    <row r="1791" ht="33.75" hidden="1" customHeight="1" x14ac:dyDescent="0.3"/>
    <row r="1792" ht="33.75" hidden="1" customHeight="1" x14ac:dyDescent="0.3"/>
    <row r="1793" ht="33.75" hidden="1" customHeight="1" x14ac:dyDescent="0.3"/>
    <row r="1794" ht="33.75" hidden="1" customHeight="1" x14ac:dyDescent="0.3"/>
    <row r="1795" ht="33.75" hidden="1" customHeight="1" x14ac:dyDescent="0.3"/>
    <row r="1796" ht="33.75" hidden="1" customHeight="1" x14ac:dyDescent="0.3"/>
    <row r="1797" ht="33.75" hidden="1" customHeight="1" x14ac:dyDescent="0.3"/>
    <row r="1798" ht="33.75" hidden="1" customHeight="1" x14ac:dyDescent="0.3"/>
    <row r="1799" ht="33.75" hidden="1" customHeight="1" x14ac:dyDescent="0.3"/>
    <row r="1800" ht="33.75" hidden="1" customHeight="1" x14ac:dyDescent="0.3"/>
    <row r="1801" ht="33.75" hidden="1" customHeight="1" x14ac:dyDescent="0.3"/>
    <row r="1802" ht="33.75" hidden="1" customHeight="1" x14ac:dyDescent="0.3"/>
    <row r="1803" ht="33.75" hidden="1" customHeight="1" x14ac:dyDescent="0.3"/>
    <row r="1804" ht="33.75" hidden="1" customHeight="1" x14ac:dyDescent="0.3"/>
    <row r="1805" ht="33.75" hidden="1" customHeight="1" x14ac:dyDescent="0.3"/>
    <row r="1806" ht="33.75" hidden="1" customHeight="1" x14ac:dyDescent="0.3"/>
    <row r="1807" ht="33.75" hidden="1" customHeight="1" x14ac:dyDescent="0.3"/>
    <row r="1808" ht="33.75" hidden="1" customHeight="1" x14ac:dyDescent="0.3"/>
    <row r="1809" ht="33.75" hidden="1" customHeight="1" x14ac:dyDescent="0.3"/>
    <row r="1810" ht="33.75" hidden="1" customHeight="1" x14ac:dyDescent="0.3"/>
    <row r="1811" ht="33.75" hidden="1" customHeight="1" x14ac:dyDescent="0.3"/>
    <row r="1812" ht="33.75" hidden="1" customHeight="1" x14ac:dyDescent="0.3"/>
    <row r="1813" ht="33.75" hidden="1" customHeight="1" x14ac:dyDescent="0.3"/>
    <row r="1814" ht="33.75" hidden="1" customHeight="1" x14ac:dyDescent="0.3"/>
    <row r="1815" ht="33.75" hidden="1" customHeight="1" x14ac:dyDescent="0.3"/>
    <row r="1816" ht="33.75" hidden="1" customHeight="1" x14ac:dyDescent="0.3"/>
    <row r="1817" ht="33.75" hidden="1" customHeight="1" x14ac:dyDescent="0.3"/>
    <row r="1818" ht="33.75" hidden="1" customHeight="1" x14ac:dyDescent="0.3"/>
    <row r="1819" ht="33.75" hidden="1" customHeight="1" x14ac:dyDescent="0.3"/>
    <row r="1820" ht="33.75" hidden="1" customHeight="1" x14ac:dyDescent="0.3"/>
    <row r="1821" ht="33.75" hidden="1" customHeight="1" x14ac:dyDescent="0.3"/>
    <row r="1822" ht="33.75" hidden="1" customHeight="1" x14ac:dyDescent="0.3"/>
    <row r="1823" ht="33.75" hidden="1" customHeight="1" x14ac:dyDescent="0.3"/>
    <row r="1824" ht="33.75" hidden="1" customHeight="1" x14ac:dyDescent="0.3"/>
    <row r="1825" ht="33.75" hidden="1" customHeight="1" x14ac:dyDescent="0.3"/>
    <row r="1826" ht="33.75" hidden="1" customHeight="1" x14ac:dyDescent="0.3"/>
    <row r="1827" ht="33.75" hidden="1" customHeight="1" x14ac:dyDescent="0.3"/>
    <row r="1828" ht="33.75" hidden="1" customHeight="1" x14ac:dyDescent="0.3"/>
    <row r="1829" ht="33.75" hidden="1" customHeight="1" x14ac:dyDescent="0.3"/>
    <row r="1830" ht="33.75" hidden="1" customHeight="1" x14ac:dyDescent="0.3"/>
    <row r="1831" ht="33.75" hidden="1" customHeight="1" x14ac:dyDescent="0.3"/>
    <row r="1832" ht="33.75" hidden="1" customHeight="1" x14ac:dyDescent="0.3"/>
    <row r="1833" ht="33.75" hidden="1" customHeight="1" x14ac:dyDescent="0.3"/>
    <row r="1834" ht="33.75" hidden="1" customHeight="1" x14ac:dyDescent="0.3"/>
    <row r="1835" ht="33.75" hidden="1" customHeight="1" x14ac:dyDescent="0.3"/>
    <row r="1836" ht="33.75" hidden="1" customHeight="1" x14ac:dyDescent="0.3"/>
    <row r="1837" ht="33.75" hidden="1" customHeight="1" x14ac:dyDescent="0.3"/>
    <row r="1838" ht="33.75" hidden="1" customHeight="1" x14ac:dyDescent="0.3"/>
    <row r="1839" ht="33.75" hidden="1" customHeight="1" x14ac:dyDescent="0.3"/>
    <row r="1840" ht="33.75" hidden="1" customHeight="1" x14ac:dyDescent="0.3"/>
    <row r="1841" ht="33.75" hidden="1" customHeight="1" x14ac:dyDescent="0.3"/>
    <row r="1842" ht="33.75" hidden="1" customHeight="1" x14ac:dyDescent="0.3"/>
    <row r="1843" ht="33.75" hidden="1" customHeight="1" x14ac:dyDescent="0.3"/>
    <row r="1844" ht="33.75" hidden="1" customHeight="1" x14ac:dyDescent="0.3"/>
    <row r="1845" ht="33.75" hidden="1" customHeight="1" x14ac:dyDescent="0.3"/>
    <row r="1846" ht="33.75" hidden="1" customHeight="1" x14ac:dyDescent="0.3"/>
    <row r="1847" ht="33.75" hidden="1" customHeight="1" x14ac:dyDescent="0.3"/>
    <row r="1848" ht="33.75" hidden="1" customHeight="1" x14ac:dyDescent="0.3"/>
    <row r="1849" ht="33.75" hidden="1" customHeight="1" x14ac:dyDescent="0.3"/>
    <row r="1850" ht="33.75" hidden="1" customHeight="1" x14ac:dyDescent="0.3"/>
    <row r="1851" ht="33.75" hidden="1" customHeight="1" x14ac:dyDescent="0.3"/>
    <row r="1852" ht="33.75" hidden="1" customHeight="1" x14ac:dyDescent="0.3"/>
    <row r="1853" ht="33.75" hidden="1" customHeight="1" x14ac:dyDescent="0.3"/>
    <row r="1854" ht="33.75" hidden="1" customHeight="1" x14ac:dyDescent="0.3"/>
    <row r="1855" ht="33.75" hidden="1" customHeight="1" x14ac:dyDescent="0.3"/>
    <row r="1856" ht="33.75" hidden="1" customHeight="1" x14ac:dyDescent="0.3"/>
    <row r="1857" ht="33.75" hidden="1" customHeight="1" x14ac:dyDescent="0.3"/>
    <row r="1858" ht="33.75" hidden="1" customHeight="1" x14ac:dyDescent="0.3"/>
    <row r="1859" ht="33.75" hidden="1" customHeight="1" x14ac:dyDescent="0.3"/>
    <row r="1860" ht="33.75" hidden="1" customHeight="1" x14ac:dyDescent="0.3"/>
    <row r="1861" ht="33.75" hidden="1" customHeight="1" x14ac:dyDescent="0.3"/>
    <row r="1862" ht="33.75" hidden="1" customHeight="1" x14ac:dyDescent="0.3"/>
    <row r="1863" ht="33.75" hidden="1" customHeight="1" x14ac:dyDescent="0.3"/>
    <row r="1864" ht="33.75" hidden="1" customHeight="1" x14ac:dyDescent="0.3"/>
    <row r="1865" ht="33.75" hidden="1" customHeight="1" x14ac:dyDescent="0.3"/>
    <row r="1866" ht="33.75" hidden="1" customHeight="1" x14ac:dyDescent="0.3"/>
    <row r="1867" ht="33.75" hidden="1" customHeight="1" x14ac:dyDescent="0.3"/>
    <row r="1868" ht="33.75" hidden="1" customHeight="1" x14ac:dyDescent="0.3"/>
    <row r="1869" ht="33.75" hidden="1" customHeight="1" x14ac:dyDescent="0.3"/>
    <row r="1870" ht="33.75" hidden="1" customHeight="1" x14ac:dyDescent="0.3"/>
    <row r="1871" ht="33.75" hidden="1" customHeight="1" x14ac:dyDescent="0.3"/>
    <row r="1872" ht="33.75" hidden="1" customHeight="1" x14ac:dyDescent="0.3"/>
    <row r="1873" ht="33.75" hidden="1" customHeight="1" x14ac:dyDescent="0.3"/>
    <row r="1874" ht="33.75" hidden="1" customHeight="1" x14ac:dyDescent="0.3"/>
    <row r="1875" ht="33.75" hidden="1" customHeight="1" x14ac:dyDescent="0.3"/>
    <row r="1876" ht="33.75" hidden="1" customHeight="1" x14ac:dyDescent="0.3"/>
    <row r="1877" ht="33.75" hidden="1" customHeight="1" x14ac:dyDescent="0.3"/>
    <row r="1878" ht="33.75" hidden="1" customHeight="1" x14ac:dyDescent="0.3"/>
    <row r="1879" ht="33.75" hidden="1" customHeight="1" x14ac:dyDescent="0.3"/>
    <row r="1880" ht="33.75" hidden="1" customHeight="1" x14ac:dyDescent="0.3"/>
    <row r="1881" ht="33.75" hidden="1" customHeight="1" x14ac:dyDescent="0.3"/>
    <row r="1882" ht="33.75" hidden="1" customHeight="1" x14ac:dyDescent="0.3"/>
    <row r="1883" ht="33.75" hidden="1" customHeight="1" x14ac:dyDescent="0.3"/>
    <row r="1884" ht="33.75" hidden="1" customHeight="1" x14ac:dyDescent="0.3"/>
    <row r="1885" ht="33.75" hidden="1" customHeight="1" x14ac:dyDescent="0.3"/>
    <row r="1886" ht="33.75" hidden="1" customHeight="1" x14ac:dyDescent="0.3"/>
    <row r="1887" ht="33.75" hidden="1" customHeight="1" x14ac:dyDescent="0.3"/>
    <row r="1888" ht="33.75" hidden="1" customHeight="1" x14ac:dyDescent="0.3"/>
    <row r="1889" ht="33.75" hidden="1" customHeight="1" x14ac:dyDescent="0.3"/>
    <row r="1890" ht="33.75" hidden="1" customHeight="1" x14ac:dyDescent="0.3"/>
    <row r="1891" ht="33.75" hidden="1" customHeight="1" x14ac:dyDescent="0.3"/>
    <row r="1892" ht="33.75" hidden="1" customHeight="1" x14ac:dyDescent="0.3"/>
    <row r="1893" ht="33.75" hidden="1" customHeight="1" x14ac:dyDescent="0.3"/>
    <row r="1894" ht="33.75" hidden="1" customHeight="1" x14ac:dyDescent="0.3"/>
    <row r="1895" ht="33.75" hidden="1" customHeight="1" x14ac:dyDescent="0.3"/>
    <row r="1896" ht="33.75" hidden="1" customHeight="1" x14ac:dyDescent="0.3"/>
    <row r="1897" ht="33.75" hidden="1" customHeight="1" x14ac:dyDescent="0.3"/>
    <row r="1898" ht="33.75" hidden="1" customHeight="1" x14ac:dyDescent="0.3"/>
    <row r="1899" ht="33.75" hidden="1" customHeight="1" x14ac:dyDescent="0.3"/>
    <row r="1900" ht="33.75" hidden="1" customHeight="1" x14ac:dyDescent="0.3"/>
    <row r="1901" ht="33.75" hidden="1" customHeight="1" x14ac:dyDescent="0.3"/>
    <row r="1902" ht="33.75" hidden="1" customHeight="1" x14ac:dyDescent="0.3"/>
    <row r="1903" ht="33.75" hidden="1" customHeight="1" x14ac:dyDescent="0.3"/>
    <row r="1904" ht="33.75" hidden="1" customHeight="1" x14ac:dyDescent="0.3"/>
    <row r="1905" ht="33.75" hidden="1" customHeight="1" x14ac:dyDescent="0.3"/>
    <row r="1906" ht="33.75" hidden="1" customHeight="1" x14ac:dyDescent="0.3"/>
    <row r="1907" ht="33.75" hidden="1" customHeight="1" x14ac:dyDescent="0.3"/>
    <row r="1908" ht="33.75" hidden="1" customHeight="1" x14ac:dyDescent="0.3"/>
    <row r="1909" ht="33.75" hidden="1" customHeight="1" x14ac:dyDescent="0.3"/>
    <row r="1910" ht="33.75" hidden="1" customHeight="1" x14ac:dyDescent="0.3"/>
    <row r="1911" ht="33.75" hidden="1" customHeight="1" x14ac:dyDescent="0.3"/>
    <row r="1912" ht="33.75" hidden="1" customHeight="1" x14ac:dyDescent="0.3"/>
    <row r="1913" ht="33.75" hidden="1" customHeight="1" x14ac:dyDescent="0.3"/>
    <row r="1914" ht="33.75" hidden="1" customHeight="1" x14ac:dyDescent="0.3"/>
    <row r="1915" ht="33.75" hidden="1" customHeight="1" x14ac:dyDescent="0.3"/>
    <row r="1916" ht="33.75" hidden="1" customHeight="1" x14ac:dyDescent="0.3"/>
    <row r="1917" ht="33.75" hidden="1" customHeight="1" x14ac:dyDescent="0.3"/>
    <row r="1918" ht="33.75" hidden="1" customHeight="1" x14ac:dyDescent="0.3"/>
    <row r="1919" ht="33.75" hidden="1" customHeight="1" x14ac:dyDescent="0.3"/>
    <row r="1920" ht="33.75" hidden="1" customHeight="1" x14ac:dyDescent="0.3"/>
    <row r="1921" ht="33.75" hidden="1" customHeight="1" x14ac:dyDescent="0.3"/>
    <row r="1922" ht="33.75" hidden="1" customHeight="1" x14ac:dyDescent="0.3"/>
    <row r="1923" ht="33.75" hidden="1" customHeight="1" x14ac:dyDescent="0.3"/>
    <row r="1924" ht="33.75" hidden="1" customHeight="1" x14ac:dyDescent="0.3"/>
    <row r="1925" ht="33.75" hidden="1" customHeight="1" x14ac:dyDescent="0.3"/>
    <row r="1926" ht="33.75" hidden="1" customHeight="1" x14ac:dyDescent="0.3"/>
    <row r="1927" ht="33.75" hidden="1" customHeight="1" x14ac:dyDescent="0.3"/>
    <row r="1928" ht="33.75" hidden="1" customHeight="1" x14ac:dyDescent="0.3"/>
    <row r="1929" ht="33.75" hidden="1" customHeight="1" x14ac:dyDescent="0.3"/>
    <row r="1930" ht="33.75" hidden="1" customHeight="1" x14ac:dyDescent="0.3"/>
    <row r="1931" ht="33.75" hidden="1" customHeight="1" x14ac:dyDescent="0.3"/>
    <row r="1932" ht="33.75" hidden="1" customHeight="1" x14ac:dyDescent="0.3"/>
    <row r="1933" ht="33.75" hidden="1" customHeight="1" x14ac:dyDescent="0.3"/>
    <row r="1934" ht="33.75" hidden="1" customHeight="1" x14ac:dyDescent="0.3"/>
    <row r="1935" ht="33.75" hidden="1" customHeight="1" x14ac:dyDescent="0.3"/>
    <row r="1936" ht="33.75" hidden="1" customHeight="1" x14ac:dyDescent="0.3"/>
    <row r="1937" ht="33.75" hidden="1" customHeight="1" x14ac:dyDescent="0.3"/>
    <row r="1938" ht="33.75" hidden="1" customHeight="1" x14ac:dyDescent="0.3"/>
    <row r="1939" ht="33.75" hidden="1" customHeight="1" x14ac:dyDescent="0.3"/>
    <row r="1940" ht="33.75" hidden="1" customHeight="1" x14ac:dyDescent="0.3"/>
    <row r="1941" ht="33.75" hidden="1" customHeight="1" x14ac:dyDescent="0.3"/>
    <row r="1942" ht="33.75" hidden="1" customHeight="1" x14ac:dyDescent="0.3"/>
    <row r="1943" ht="33.75" hidden="1" customHeight="1" x14ac:dyDescent="0.3"/>
    <row r="1944" ht="33.75" hidden="1" customHeight="1" x14ac:dyDescent="0.3"/>
    <row r="1945" ht="33.75" hidden="1" customHeight="1" x14ac:dyDescent="0.3"/>
    <row r="1946" ht="33.75" hidden="1" customHeight="1" x14ac:dyDescent="0.3"/>
    <row r="1947" ht="33.75" hidden="1" customHeight="1" x14ac:dyDescent="0.3"/>
    <row r="1948" ht="33.75" hidden="1" customHeight="1" x14ac:dyDescent="0.3"/>
    <row r="1949" ht="33.75" hidden="1" customHeight="1" x14ac:dyDescent="0.3"/>
    <row r="1950" ht="33.75" hidden="1" customHeight="1" x14ac:dyDescent="0.3"/>
    <row r="1951" ht="33.75" hidden="1" customHeight="1" x14ac:dyDescent="0.3"/>
    <row r="1952" ht="33.75" hidden="1" customHeight="1" x14ac:dyDescent="0.3"/>
    <row r="1953" ht="33.75" hidden="1" customHeight="1" x14ac:dyDescent="0.3"/>
    <row r="1954" ht="33.75" hidden="1" customHeight="1" x14ac:dyDescent="0.3"/>
    <row r="1955" ht="33.75" hidden="1" customHeight="1" x14ac:dyDescent="0.3"/>
    <row r="1956" ht="33.75" hidden="1" customHeight="1" x14ac:dyDescent="0.3"/>
    <row r="1957" ht="33.75" hidden="1" customHeight="1" x14ac:dyDescent="0.3"/>
    <row r="1958" ht="33.75" hidden="1" customHeight="1" x14ac:dyDescent="0.3"/>
    <row r="1959" ht="33.75" hidden="1" customHeight="1" x14ac:dyDescent="0.3"/>
    <row r="1960" ht="33.75" hidden="1" customHeight="1" x14ac:dyDescent="0.3"/>
    <row r="1961" ht="33.75" hidden="1" customHeight="1" x14ac:dyDescent="0.3"/>
    <row r="1962" ht="33.75" hidden="1" customHeight="1" x14ac:dyDescent="0.3"/>
    <row r="1963" ht="33.75" hidden="1" customHeight="1" x14ac:dyDescent="0.3"/>
    <row r="1964" ht="33.75" hidden="1" customHeight="1" x14ac:dyDescent="0.3"/>
    <row r="1965" ht="33.75" hidden="1" customHeight="1" x14ac:dyDescent="0.3"/>
    <row r="1966" ht="33.75" hidden="1" customHeight="1" x14ac:dyDescent="0.3"/>
    <row r="1967" ht="33.75" hidden="1" customHeight="1" x14ac:dyDescent="0.3"/>
    <row r="1968" ht="33.75" hidden="1" customHeight="1" x14ac:dyDescent="0.3"/>
    <row r="1969" ht="33.75" hidden="1" customHeight="1" x14ac:dyDescent="0.3"/>
    <row r="1970" ht="33.75" hidden="1" customHeight="1" x14ac:dyDescent="0.3"/>
    <row r="1971" ht="33.75" hidden="1" customHeight="1" x14ac:dyDescent="0.3"/>
    <row r="1972" ht="33.75" hidden="1" customHeight="1" x14ac:dyDescent="0.3"/>
    <row r="1973" ht="33.75" hidden="1" customHeight="1" x14ac:dyDescent="0.3"/>
    <row r="1974" ht="33.75" hidden="1" customHeight="1" x14ac:dyDescent="0.3"/>
    <row r="1975" ht="33.75" hidden="1" customHeight="1" x14ac:dyDescent="0.3"/>
    <row r="1976" ht="33.75" hidden="1" customHeight="1" x14ac:dyDescent="0.3"/>
    <row r="1977" ht="33.75" hidden="1" customHeight="1" x14ac:dyDescent="0.3"/>
    <row r="1978" ht="33.75" hidden="1" customHeight="1" x14ac:dyDescent="0.3"/>
    <row r="1979" ht="33.75" hidden="1" customHeight="1" x14ac:dyDescent="0.3"/>
    <row r="1980" ht="33.75" hidden="1" customHeight="1" x14ac:dyDescent="0.3"/>
    <row r="1981" ht="33.75" hidden="1" customHeight="1" x14ac:dyDescent="0.3"/>
    <row r="1982" ht="33.75" hidden="1" customHeight="1" x14ac:dyDescent="0.3"/>
    <row r="1983" ht="33.75" hidden="1" customHeight="1" x14ac:dyDescent="0.3"/>
    <row r="1984" ht="33.75" hidden="1" customHeight="1" x14ac:dyDescent="0.3"/>
    <row r="1985" ht="33.75" hidden="1" customHeight="1" x14ac:dyDescent="0.3"/>
    <row r="1986" ht="33.75" hidden="1" customHeight="1" x14ac:dyDescent="0.3"/>
    <row r="1987" ht="33.75" hidden="1" customHeight="1" x14ac:dyDescent="0.3"/>
    <row r="1988" ht="33.75" hidden="1" customHeight="1" x14ac:dyDescent="0.3"/>
    <row r="1989" ht="33.75" hidden="1" customHeight="1" x14ac:dyDescent="0.3"/>
    <row r="1990" ht="33.75" hidden="1" customHeight="1" x14ac:dyDescent="0.3"/>
    <row r="1991" ht="33.75" hidden="1" customHeight="1" x14ac:dyDescent="0.3"/>
    <row r="1992" ht="33.75" hidden="1" customHeight="1" x14ac:dyDescent="0.3"/>
    <row r="1993" ht="33.75" hidden="1" customHeight="1" x14ac:dyDescent="0.3"/>
    <row r="1994" ht="33.75" hidden="1" customHeight="1" x14ac:dyDescent="0.3"/>
    <row r="1995" ht="33.75" hidden="1" customHeight="1" x14ac:dyDescent="0.3"/>
    <row r="1996" ht="33.75" hidden="1" customHeight="1" x14ac:dyDescent="0.3"/>
    <row r="1997" ht="33.75" hidden="1" customHeight="1" x14ac:dyDescent="0.3"/>
    <row r="1998" ht="33.75" hidden="1" customHeight="1" x14ac:dyDescent="0.3"/>
    <row r="1999" ht="33.75" hidden="1" customHeight="1" x14ac:dyDescent="0.3"/>
    <row r="2000" ht="33.75" hidden="1" customHeight="1" x14ac:dyDescent="0.3"/>
    <row r="2001" ht="33.75" hidden="1" customHeight="1" x14ac:dyDescent="0.3"/>
    <row r="2002" ht="33.75" hidden="1" customHeight="1" x14ac:dyDescent="0.3"/>
    <row r="2003" ht="33.75" hidden="1" customHeight="1" x14ac:dyDescent="0.3"/>
    <row r="2004" ht="33.75" hidden="1" customHeight="1" x14ac:dyDescent="0.3"/>
    <row r="2005" ht="33.75" hidden="1" customHeight="1" x14ac:dyDescent="0.3"/>
    <row r="2006" ht="33.75" hidden="1" customHeight="1" x14ac:dyDescent="0.3"/>
    <row r="2007" ht="33.75" hidden="1" customHeight="1" x14ac:dyDescent="0.3"/>
    <row r="2008" ht="33.75" hidden="1" customHeight="1" x14ac:dyDescent="0.3"/>
    <row r="2009" ht="33.75" hidden="1" customHeight="1" x14ac:dyDescent="0.3"/>
    <row r="2010" ht="33.75" hidden="1" customHeight="1" x14ac:dyDescent="0.3"/>
    <row r="2011" ht="33.75" hidden="1" customHeight="1" x14ac:dyDescent="0.3"/>
    <row r="2012" ht="33.75" hidden="1" customHeight="1" x14ac:dyDescent="0.3"/>
    <row r="2013" ht="33.75" hidden="1" customHeight="1" x14ac:dyDescent="0.3"/>
    <row r="2014" ht="33.75" hidden="1" customHeight="1" x14ac:dyDescent="0.3"/>
    <row r="2015" ht="33.75" hidden="1" customHeight="1" x14ac:dyDescent="0.3"/>
    <row r="2016" ht="33.75" hidden="1" customHeight="1" x14ac:dyDescent="0.3"/>
    <row r="2017" ht="33.75" hidden="1" customHeight="1" x14ac:dyDescent="0.3"/>
    <row r="2018" ht="33.75" hidden="1" customHeight="1" x14ac:dyDescent="0.3"/>
    <row r="2019" ht="33.75" hidden="1" customHeight="1" x14ac:dyDescent="0.3"/>
    <row r="2020" ht="33.75" hidden="1" customHeight="1" x14ac:dyDescent="0.3"/>
    <row r="2021" ht="33.75" hidden="1" customHeight="1" x14ac:dyDescent="0.3"/>
    <row r="2022" ht="33.75" hidden="1" customHeight="1" x14ac:dyDescent="0.3"/>
    <row r="2023" ht="33.75" hidden="1" customHeight="1" x14ac:dyDescent="0.3"/>
    <row r="2024" ht="33.75" hidden="1" customHeight="1" x14ac:dyDescent="0.3"/>
    <row r="2025" ht="33.75" hidden="1" customHeight="1" x14ac:dyDescent="0.3"/>
    <row r="2026" ht="33.75" hidden="1" customHeight="1" x14ac:dyDescent="0.3"/>
    <row r="2027" ht="33.75" hidden="1" customHeight="1" x14ac:dyDescent="0.3"/>
    <row r="2028" ht="33.75" hidden="1" customHeight="1" x14ac:dyDescent="0.3"/>
    <row r="2029" ht="33.75" hidden="1" customHeight="1" x14ac:dyDescent="0.3"/>
    <row r="2030" ht="33.75" hidden="1" customHeight="1" x14ac:dyDescent="0.3"/>
    <row r="2031" ht="33.75" hidden="1" customHeight="1" x14ac:dyDescent="0.3"/>
    <row r="2032" ht="33.75" hidden="1" customHeight="1" x14ac:dyDescent="0.3"/>
    <row r="2033" ht="33.75" hidden="1" customHeight="1" x14ac:dyDescent="0.3"/>
    <row r="2034" ht="33.75" hidden="1" customHeight="1" x14ac:dyDescent="0.3"/>
    <row r="2035" ht="33.75" hidden="1" customHeight="1" x14ac:dyDescent="0.3"/>
    <row r="2036" ht="33.75" hidden="1" customHeight="1" x14ac:dyDescent="0.3"/>
    <row r="2037" ht="33.75" hidden="1" customHeight="1" x14ac:dyDescent="0.3"/>
    <row r="2038" ht="33.75" hidden="1" customHeight="1" x14ac:dyDescent="0.3"/>
    <row r="2039" ht="33.75" hidden="1" customHeight="1" x14ac:dyDescent="0.3"/>
    <row r="2040" ht="33.75" hidden="1" customHeight="1" x14ac:dyDescent="0.3"/>
    <row r="2041" ht="33.75" hidden="1" customHeight="1" x14ac:dyDescent="0.3"/>
    <row r="2042" ht="33.75" hidden="1" customHeight="1" x14ac:dyDescent="0.3"/>
    <row r="2043" ht="33.75" hidden="1" customHeight="1" x14ac:dyDescent="0.3"/>
    <row r="2044" ht="33.75" hidden="1" customHeight="1" x14ac:dyDescent="0.3"/>
    <row r="2045" ht="33.75" hidden="1" customHeight="1" x14ac:dyDescent="0.3"/>
    <row r="2046" ht="33.75" hidden="1" customHeight="1" x14ac:dyDescent="0.3"/>
    <row r="2047" ht="33.75" hidden="1" customHeight="1" x14ac:dyDescent="0.3"/>
    <row r="2048" ht="33.75" hidden="1" customHeight="1" x14ac:dyDescent="0.3"/>
    <row r="2049" ht="33.75" hidden="1" customHeight="1" x14ac:dyDescent="0.3"/>
    <row r="2050" ht="33.75" hidden="1" customHeight="1" x14ac:dyDescent="0.3"/>
    <row r="2051" ht="33.75" hidden="1" customHeight="1" x14ac:dyDescent="0.3"/>
    <row r="2052" ht="33.75" hidden="1" customHeight="1" x14ac:dyDescent="0.3"/>
    <row r="2053" ht="33.75" hidden="1" customHeight="1" x14ac:dyDescent="0.3"/>
    <row r="2054" ht="33.75" hidden="1" customHeight="1" x14ac:dyDescent="0.3"/>
    <row r="2055" ht="33.75" hidden="1" customHeight="1" x14ac:dyDescent="0.3"/>
    <row r="2056" ht="33.75" hidden="1" customHeight="1" x14ac:dyDescent="0.3"/>
    <row r="2057" ht="33.75" hidden="1" customHeight="1" x14ac:dyDescent="0.3"/>
    <row r="2058" ht="33.75" hidden="1" customHeight="1" x14ac:dyDescent="0.3"/>
    <row r="2059" ht="33.75" hidden="1" customHeight="1" x14ac:dyDescent="0.3"/>
    <row r="2060" ht="33.75" hidden="1" customHeight="1" x14ac:dyDescent="0.3"/>
    <row r="2061" ht="33.75" hidden="1" customHeight="1" x14ac:dyDescent="0.3"/>
    <row r="2062" ht="33.75" hidden="1" customHeight="1" x14ac:dyDescent="0.3"/>
    <row r="2063" ht="33.75" hidden="1" customHeight="1" x14ac:dyDescent="0.3"/>
    <row r="2064" ht="33.75" hidden="1" customHeight="1" x14ac:dyDescent="0.3"/>
    <row r="2065" ht="33.75" hidden="1" customHeight="1" x14ac:dyDescent="0.3"/>
    <row r="2066" ht="33.75" hidden="1" customHeight="1" x14ac:dyDescent="0.3"/>
    <row r="2067" ht="33.75" hidden="1" customHeight="1" x14ac:dyDescent="0.3"/>
    <row r="2068" ht="33.75" hidden="1" customHeight="1" x14ac:dyDescent="0.3"/>
    <row r="2069" ht="33.75" hidden="1" customHeight="1" x14ac:dyDescent="0.3"/>
    <row r="2070" ht="33.75" hidden="1" customHeight="1" x14ac:dyDescent="0.3"/>
    <row r="2071" ht="33.75" hidden="1" customHeight="1" x14ac:dyDescent="0.3"/>
    <row r="2072" ht="33.75" hidden="1" customHeight="1" x14ac:dyDescent="0.3"/>
    <row r="2073" ht="33.75" hidden="1" customHeight="1" x14ac:dyDescent="0.3"/>
    <row r="2074" ht="33.75" hidden="1" customHeight="1" x14ac:dyDescent="0.3"/>
    <row r="2075" ht="33.75" hidden="1" customHeight="1" x14ac:dyDescent="0.3"/>
    <row r="2076" ht="33.75" hidden="1" customHeight="1" x14ac:dyDescent="0.3"/>
    <row r="2077" ht="33.75" hidden="1" customHeight="1" x14ac:dyDescent="0.3"/>
    <row r="2078" ht="33.75" hidden="1" customHeight="1" x14ac:dyDescent="0.3"/>
    <row r="2079" ht="33.75" hidden="1" customHeight="1" x14ac:dyDescent="0.3"/>
    <row r="2080" ht="33.75" hidden="1" customHeight="1" x14ac:dyDescent="0.3"/>
    <row r="2081" ht="33.75" hidden="1" customHeight="1" x14ac:dyDescent="0.3"/>
    <row r="2082" ht="33.75" hidden="1" customHeight="1" x14ac:dyDescent="0.3"/>
    <row r="2083" ht="33.75" hidden="1" customHeight="1" x14ac:dyDescent="0.3"/>
    <row r="2084" ht="33.75" hidden="1" customHeight="1" x14ac:dyDescent="0.3"/>
    <row r="2085" ht="33.75" hidden="1" customHeight="1" x14ac:dyDescent="0.3"/>
    <row r="2086" ht="33.75" hidden="1" customHeight="1" x14ac:dyDescent="0.3"/>
    <row r="2087" ht="33.75" hidden="1" customHeight="1" x14ac:dyDescent="0.3"/>
    <row r="2088" ht="33.75" hidden="1" customHeight="1" x14ac:dyDescent="0.3"/>
    <row r="2089" ht="33.75" hidden="1" customHeight="1" x14ac:dyDescent="0.3"/>
    <row r="2090" ht="33.75" hidden="1" customHeight="1" x14ac:dyDescent="0.3"/>
    <row r="2091" ht="33.75" hidden="1" customHeight="1" x14ac:dyDescent="0.3"/>
    <row r="2092" ht="33.75" hidden="1" customHeight="1" x14ac:dyDescent="0.3"/>
    <row r="2093" ht="33.75" hidden="1" customHeight="1" x14ac:dyDescent="0.3"/>
    <row r="2094" ht="33.75" hidden="1" customHeight="1" x14ac:dyDescent="0.3"/>
    <row r="2095" ht="33.75" hidden="1" customHeight="1" x14ac:dyDescent="0.3"/>
    <row r="2096" ht="33.75" hidden="1" customHeight="1" x14ac:dyDescent="0.3"/>
    <row r="2097" ht="33.75" hidden="1" customHeight="1" x14ac:dyDescent="0.3"/>
    <row r="2098" ht="33.75" hidden="1" customHeight="1" x14ac:dyDescent="0.3"/>
    <row r="2099" ht="33.75" hidden="1" customHeight="1" x14ac:dyDescent="0.3"/>
    <row r="2100" ht="33.75" hidden="1" customHeight="1" x14ac:dyDescent="0.3"/>
    <row r="2101" ht="33.75" hidden="1" customHeight="1" x14ac:dyDescent="0.3"/>
    <row r="2102" ht="33.75" hidden="1" customHeight="1" x14ac:dyDescent="0.3"/>
    <row r="2103" ht="33.75" hidden="1" customHeight="1" x14ac:dyDescent="0.3"/>
    <row r="2104" ht="33.75" hidden="1" customHeight="1" x14ac:dyDescent="0.3"/>
    <row r="2105" ht="33.75" hidden="1" customHeight="1" x14ac:dyDescent="0.3"/>
    <row r="2106" ht="33.75" hidden="1" customHeight="1" x14ac:dyDescent="0.3"/>
    <row r="2107" ht="33.75" hidden="1" customHeight="1" x14ac:dyDescent="0.3"/>
    <row r="2108" ht="33.75" hidden="1" customHeight="1" x14ac:dyDescent="0.3"/>
    <row r="2109" ht="33.75" hidden="1" customHeight="1" x14ac:dyDescent="0.3"/>
    <row r="2110" ht="33.75" hidden="1" customHeight="1" x14ac:dyDescent="0.3"/>
    <row r="2111" ht="33.75" hidden="1" customHeight="1" x14ac:dyDescent="0.3"/>
    <row r="2112" ht="33.75" hidden="1" customHeight="1" x14ac:dyDescent="0.3"/>
    <row r="2113" ht="33.75" hidden="1" customHeight="1" x14ac:dyDescent="0.3"/>
    <row r="2114" ht="33.75" hidden="1" customHeight="1" x14ac:dyDescent="0.3"/>
    <row r="2115" ht="33.75" hidden="1" customHeight="1" x14ac:dyDescent="0.3"/>
    <row r="2116" ht="33.75" hidden="1" customHeight="1" x14ac:dyDescent="0.3"/>
    <row r="2117" ht="33.75" hidden="1" customHeight="1" x14ac:dyDescent="0.3"/>
    <row r="2118" ht="33.75" hidden="1" customHeight="1" x14ac:dyDescent="0.3"/>
    <row r="2119" ht="33.75" hidden="1" customHeight="1" x14ac:dyDescent="0.3"/>
    <row r="2120" ht="33.75" hidden="1" customHeight="1" x14ac:dyDescent="0.3"/>
    <row r="2121" ht="33.75" hidden="1" customHeight="1" x14ac:dyDescent="0.3"/>
    <row r="2122" ht="33.75" hidden="1" customHeight="1" x14ac:dyDescent="0.3"/>
    <row r="2123" ht="33.75" hidden="1" customHeight="1" x14ac:dyDescent="0.3"/>
    <row r="2124" ht="33.75" hidden="1" customHeight="1" x14ac:dyDescent="0.3"/>
    <row r="2125" ht="33.75" hidden="1" customHeight="1" x14ac:dyDescent="0.3"/>
    <row r="2126" ht="33.75" hidden="1" customHeight="1" x14ac:dyDescent="0.3"/>
    <row r="2127" ht="33.75" hidden="1" customHeight="1" x14ac:dyDescent="0.3"/>
    <row r="2128" ht="33.75" hidden="1" customHeight="1" x14ac:dyDescent="0.3"/>
    <row r="2129" ht="33.75" hidden="1" customHeight="1" x14ac:dyDescent="0.3"/>
    <row r="2130" ht="33.75" hidden="1" customHeight="1" x14ac:dyDescent="0.3"/>
    <row r="2131" ht="33.75" hidden="1" customHeight="1" x14ac:dyDescent="0.3"/>
    <row r="2132" ht="33.75" hidden="1" customHeight="1" x14ac:dyDescent="0.3"/>
    <row r="2133" ht="33.75" hidden="1" customHeight="1" x14ac:dyDescent="0.3"/>
    <row r="2134" ht="33.75" hidden="1" customHeight="1" x14ac:dyDescent="0.3"/>
    <row r="2135" ht="33.75" hidden="1" customHeight="1" x14ac:dyDescent="0.3"/>
    <row r="2136" ht="33.75" hidden="1" customHeight="1" x14ac:dyDescent="0.3"/>
    <row r="2137" ht="33.75" hidden="1" customHeight="1" x14ac:dyDescent="0.3"/>
    <row r="2138" ht="33.75" hidden="1" customHeight="1" x14ac:dyDescent="0.3"/>
    <row r="2139" ht="33.75" hidden="1" customHeight="1" x14ac:dyDescent="0.3"/>
    <row r="2140" ht="33.75" hidden="1" customHeight="1" x14ac:dyDescent="0.3"/>
    <row r="2141" ht="33.75" hidden="1" customHeight="1" x14ac:dyDescent="0.3"/>
    <row r="2142" ht="33.75" hidden="1" customHeight="1" x14ac:dyDescent="0.3"/>
    <row r="2143" ht="33.75" hidden="1" customHeight="1" x14ac:dyDescent="0.3"/>
    <row r="2144" ht="33.75" hidden="1" customHeight="1" x14ac:dyDescent="0.3"/>
    <row r="2145" ht="33.75" hidden="1" customHeight="1" x14ac:dyDescent="0.3"/>
    <row r="2146" ht="33.75" hidden="1" customHeight="1" x14ac:dyDescent="0.3"/>
    <row r="2147" ht="33.75" hidden="1" customHeight="1" x14ac:dyDescent="0.3"/>
    <row r="2148" ht="33.75" hidden="1" customHeight="1" x14ac:dyDescent="0.3"/>
    <row r="2149" ht="33.75" hidden="1" customHeight="1" x14ac:dyDescent="0.3"/>
    <row r="2150" ht="33.75" hidden="1" customHeight="1" x14ac:dyDescent="0.3"/>
    <row r="2151" ht="33.75" hidden="1" customHeight="1" x14ac:dyDescent="0.3"/>
    <row r="2152" ht="33.75" hidden="1" customHeight="1" x14ac:dyDescent="0.3"/>
    <row r="2153" ht="33.75" hidden="1" customHeight="1" x14ac:dyDescent="0.3"/>
    <row r="2154" ht="33.75" hidden="1" customHeight="1" x14ac:dyDescent="0.3"/>
    <row r="2155" ht="33.75" hidden="1" customHeight="1" x14ac:dyDescent="0.3"/>
    <row r="2156" ht="33.75" hidden="1" customHeight="1" x14ac:dyDescent="0.3"/>
    <row r="2157" ht="33.75" hidden="1" customHeight="1" x14ac:dyDescent="0.3"/>
    <row r="2158" ht="33.75" hidden="1" customHeight="1" x14ac:dyDescent="0.3"/>
    <row r="2159" ht="33.75" hidden="1" customHeight="1" x14ac:dyDescent="0.3"/>
    <row r="2160" ht="33.75" hidden="1" customHeight="1" x14ac:dyDescent="0.3"/>
    <row r="2161" ht="33.75" hidden="1" customHeight="1" x14ac:dyDescent="0.3"/>
    <row r="2162" ht="33.75" hidden="1" customHeight="1" x14ac:dyDescent="0.3"/>
    <row r="2163" ht="33.75" hidden="1" customHeight="1" x14ac:dyDescent="0.3"/>
    <row r="2164" ht="33.75" hidden="1" customHeight="1" x14ac:dyDescent="0.3"/>
    <row r="2165" ht="33.75" hidden="1" customHeight="1" x14ac:dyDescent="0.3"/>
    <row r="2166" ht="33.75" hidden="1" customHeight="1" x14ac:dyDescent="0.3"/>
    <row r="2167" ht="33.75" hidden="1" customHeight="1" x14ac:dyDescent="0.3"/>
    <row r="2168" ht="33.75" hidden="1" customHeight="1" x14ac:dyDescent="0.3"/>
    <row r="2169" ht="33.75" hidden="1" customHeight="1" x14ac:dyDescent="0.3"/>
    <row r="2170" ht="33.75" hidden="1" customHeight="1" x14ac:dyDescent="0.3"/>
    <row r="2171" ht="33.75" hidden="1" customHeight="1" x14ac:dyDescent="0.3"/>
    <row r="2172" ht="33.75" hidden="1" customHeight="1" x14ac:dyDescent="0.3"/>
    <row r="2173" ht="33.75" hidden="1" customHeight="1" x14ac:dyDescent="0.3"/>
    <row r="2174" ht="33.75" hidden="1" customHeight="1" x14ac:dyDescent="0.3"/>
    <row r="2175" ht="33.75" hidden="1" customHeight="1" x14ac:dyDescent="0.3"/>
    <row r="2176" ht="33.75" hidden="1" customHeight="1" x14ac:dyDescent="0.3"/>
    <row r="2177" ht="33.75" hidden="1" customHeight="1" x14ac:dyDescent="0.3"/>
    <row r="2178" ht="33.75" hidden="1" customHeight="1" x14ac:dyDescent="0.3"/>
    <row r="2179" ht="33.75" hidden="1" customHeight="1" x14ac:dyDescent="0.3"/>
    <row r="2180" ht="33.75" hidden="1" customHeight="1" x14ac:dyDescent="0.3"/>
    <row r="2181" ht="33.75" hidden="1" customHeight="1" x14ac:dyDescent="0.3"/>
    <row r="2182" ht="33.75" hidden="1" customHeight="1" x14ac:dyDescent="0.3"/>
    <row r="2183" ht="33.75" hidden="1" customHeight="1" x14ac:dyDescent="0.3"/>
    <row r="2184" ht="33.75" hidden="1" customHeight="1" x14ac:dyDescent="0.3"/>
    <row r="2185" ht="33.75" hidden="1" customHeight="1" x14ac:dyDescent="0.3"/>
    <row r="2186" ht="33.75" hidden="1" customHeight="1" x14ac:dyDescent="0.3"/>
    <row r="2187" ht="33.75" hidden="1" customHeight="1" x14ac:dyDescent="0.3"/>
    <row r="2188" ht="33.75" hidden="1" customHeight="1" x14ac:dyDescent="0.3"/>
    <row r="2189" ht="33.75" hidden="1" customHeight="1" x14ac:dyDescent="0.3"/>
    <row r="2190" ht="33.75" hidden="1" customHeight="1" x14ac:dyDescent="0.3"/>
    <row r="2191" ht="33.75" hidden="1" customHeight="1" x14ac:dyDescent="0.3"/>
    <row r="2192" ht="33.75" hidden="1" customHeight="1" x14ac:dyDescent="0.3"/>
    <row r="2193" ht="33.75" hidden="1" customHeight="1" x14ac:dyDescent="0.3"/>
    <row r="2194" ht="33.75" hidden="1" customHeight="1" x14ac:dyDescent="0.3"/>
    <row r="2195" ht="33.75" hidden="1" customHeight="1" x14ac:dyDescent="0.3"/>
    <row r="2196" ht="33.75" hidden="1" customHeight="1" x14ac:dyDescent="0.3"/>
    <row r="2197" ht="33.75" hidden="1" customHeight="1" x14ac:dyDescent="0.3"/>
    <row r="2198" ht="33.75" hidden="1" customHeight="1" x14ac:dyDescent="0.3"/>
    <row r="2199" ht="33.75" hidden="1" customHeight="1" x14ac:dyDescent="0.3"/>
    <row r="2200" ht="33.75" hidden="1" customHeight="1" x14ac:dyDescent="0.3"/>
    <row r="2201" ht="33.75" hidden="1" customHeight="1" x14ac:dyDescent="0.3"/>
    <row r="2202" ht="33.75" hidden="1" customHeight="1" x14ac:dyDescent="0.3"/>
    <row r="2203" ht="33.75" hidden="1" customHeight="1" x14ac:dyDescent="0.3"/>
    <row r="2204" ht="33.75" hidden="1" customHeight="1" x14ac:dyDescent="0.3"/>
    <row r="2205" ht="33.75" hidden="1" customHeight="1" x14ac:dyDescent="0.3"/>
    <row r="2206" ht="33.75" hidden="1" customHeight="1" x14ac:dyDescent="0.3"/>
    <row r="2207" ht="33.75" hidden="1" customHeight="1" x14ac:dyDescent="0.3"/>
    <row r="2208" ht="33.75" hidden="1" customHeight="1" x14ac:dyDescent="0.3"/>
    <row r="2209" ht="33.75" hidden="1" customHeight="1" x14ac:dyDescent="0.3"/>
    <row r="2210" ht="33.75" hidden="1" customHeight="1" x14ac:dyDescent="0.3"/>
    <row r="2211" ht="33.75" hidden="1" customHeight="1" x14ac:dyDescent="0.3"/>
    <row r="2212" ht="33.75" hidden="1" customHeight="1" x14ac:dyDescent="0.3"/>
    <row r="2213" ht="33.75" hidden="1" customHeight="1" x14ac:dyDescent="0.3"/>
    <row r="2214" ht="33.75" hidden="1" customHeight="1" x14ac:dyDescent="0.3"/>
    <row r="2215" ht="33.75" hidden="1" customHeight="1" x14ac:dyDescent="0.3"/>
    <row r="2216" ht="33.75" hidden="1" customHeight="1" x14ac:dyDescent="0.3"/>
    <row r="2217" ht="33.75" hidden="1" customHeight="1" x14ac:dyDescent="0.3"/>
    <row r="2218" ht="33.75" hidden="1" customHeight="1" x14ac:dyDescent="0.3"/>
    <row r="2219" ht="33.75" hidden="1" customHeight="1" x14ac:dyDescent="0.3"/>
    <row r="2220" ht="33.75" hidden="1" customHeight="1" x14ac:dyDescent="0.3"/>
    <row r="2221" ht="33.75" hidden="1" customHeight="1" x14ac:dyDescent="0.3"/>
    <row r="2222" ht="33.75" hidden="1" customHeight="1" x14ac:dyDescent="0.3"/>
    <row r="2223" ht="33.75" hidden="1" customHeight="1" x14ac:dyDescent="0.3"/>
    <row r="2224" ht="33.75" hidden="1" customHeight="1" x14ac:dyDescent="0.3"/>
    <row r="2225" ht="33.75" hidden="1" customHeight="1" x14ac:dyDescent="0.3"/>
    <row r="2226" ht="33.75" hidden="1" customHeight="1" x14ac:dyDescent="0.3"/>
    <row r="2227" ht="33.75" hidden="1" customHeight="1" x14ac:dyDescent="0.3"/>
    <row r="2228" ht="33.75" hidden="1" customHeight="1" x14ac:dyDescent="0.3"/>
    <row r="2229" ht="33.75" hidden="1" customHeight="1" x14ac:dyDescent="0.3"/>
    <row r="2230" ht="33.75" hidden="1" customHeight="1" x14ac:dyDescent="0.3"/>
    <row r="2231" ht="33.75" hidden="1" customHeight="1" x14ac:dyDescent="0.3"/>
    <row r="2232" ht="33.75" hidden="1" customHeight="1" x14ac:dyDescent="0.3"/>
    <row r="2233" ht="33.75" hidden="1" customHeight="1" x14ac:dyDescent="0.3"/>
    <row r="2234" ht="33.75" hidden="1" customHeight="1" x14ac:dyDescent="0.3"/>
    <row r="2235" ht="33.75" hidden="1" customHeight="1" x14ac:dyDescent="0.3"/>
    <row r="2236" ht="33.75" hidden="1" customHeight="1" x14ac:dyDescent="0.3"/>
    <row r="2237" ht="33.75" hidden="1" customHeight="1" x14ac:dyDescent="0.3"/>
    <row r="2238" ht="33.75" hidden="1" customHeight="1" x14ac:dyDescent="0.3"/>
    <row r="2239" ht="33.75" hidden="1" customHeight="1" x14ac:dyDescent="0.3"/>
    <row r="2240" ht="33.75" hidden="1" customHeight="1" x14ac:dyDescent="0.3"/>
    <row r="2241" ht="33.75" hidden="1" customHeight="1" x14ac:dyDescent="0.3"/>
    <row r="2242" ht="33.75" hidden="1" customHeight="1" x14ac:dyDescent="0.3"/>
    <row r="2243" ht="33.75" hidden="1" customHeight="1" x14ac:dyDescent="0.3"/>
    <row r="2244" ht="33.75" hidden="1" customHeight="1" x14ac:dyDescent="0.3"/>
    <row r="2245" ht="33.75" hidden="1" customHeight="1" x14ac:dyDescent="0.3"/>
    <row r="2246" ht="33.75" hidden="1" customHeight="1" x14ac:dyDescent="0.3"/>
    <row r="2247" ht="33.75" hidden="1" customHeight="1" x14ac:dyDescent="0.3"/>
    <row r="2248" ht="33.75" hidden="1" customHeight="1" x14ac:dyDescent="0.3"/>
    <row r="2249" ht="33.75" hidden="1" customHeight="1" x14ac:dyDescent="0.3"/>
    <row r="2250" ht="33.75" hidden="1" customHeight="1" x14ac:dyDescent="0.3"/>
    <row r="2251" ht="33.75" hidden="1" customHeight="1" x14ac:dyDescent="0.3"/>
    <row r="2252" ht="33.75" hidden="1" customHeight="1" x14ac:dyDescent="0.3"/>
    <row r="2253" ht="33.75" hidden="1" customHeight="1" x14ac:dyDescent="0.3"/>
    <row r="2254" ht="33.75" hidden="1" customHeight="1" x14ac:dyDescent="0.3"/>
    <row r="2255" ht="33.75" hidden="1" customHeight="1" x14ac:dyDescent="0.3"/>
    <row r="2256" ht="33.75" hidden="1" customHeight="1" x14ac:dyDescent="0.3"/>
    <row r="2257" ht="33.75" hidden="1" customHeight="1" x14ac:dyDescent="0.3"/>
    <row r="2258" ht="33.75" hidden="1" customHeight="1" x14ac:dyDescent="0.3"/>
    <row r="2259" ht="33.75" hidden="1" customHeight="1" x14ac:dyDescent="0.3"/>
    <row r="2260" ht="33.75" hidden="1" customHeight="1" x14ac:dyDescent="0.3"/>
    <row r="2261" ht="33.75" hidden="1" customHeight="1" x14ac:dyDescent="0.3"/>
    <row r="2262" ht="33.75" hidden="1" customHeight="1" x14ac:dyDescent="0.3"/>
    <row r="2263" ht="33.75" hidden="1" customHeight="1" x14ac:dyDescent="0.3"/>
    <row r="2264" ht="33.75" hidden="1" customHeight="1" x14ac:dyDescent="0.3"/>
    <row r="2265" ht="33.75" hidden="1" customHeight="1" x14ac:dyDescent="0.3"/>
    <row r="2266" ht="33.75" hidden="1" customHeight="1" x14ac:dyDescent="0.3"/>
    <row r="2267" ht="33.75" hidden="1" customHeight="1" x14ac:dyDescent="0.3"/>
    <row r="2268" ht="33.75" hidden="1" customHeight="1" x14ac:dyDescent="0.3"/>
    <row r="2269" ht="33.75" hidden="1" customHeight="1" x14ac:dyDescent="0.3"/>
    <row r="2270" ht="33.75" hidden="1" customHeight="1" x14ac:dyDescent="0.3"/>
    <row r="2271" ht="33.75" hidden="1" customHeight="1" x14ac:dyDescent="0.3"/>
    <row r="2272" ht="33.75" hidden="1" customHeight="1" x14ac:dyDescent="0.3"/>
    <row r="2273" ht="33.75" hidden="1" customHeight="1" x14ac:dyDescent="0.3"/>
    <row r="2274" ht="33.75" hidden="1" customHeight="1" x14ac:dyDescent="0.3"/>
    <row r="2275" ht="33.75" hidden="1" customHeight="1" x14ac:dyDescent="0.3"/>
    <row r="2276" ht="33.75" hidden="1" customHeight="1" x14ac:dyDescent="0.3"/>
    <row r="2277" ht="33.75" hidden="1" customHeight="1" x14ac:dyDescent="0.3"/>
    <row r="2278" ht="33.75" hidden="1" customHeight="1" x14ac:dyDescent="0.3"/>
    <row r="2279" ht="33.75" hidden="1" customHeight="1" x14ac:dyDescent="0.3"/>
    <row r="2280" ht="33.75" hidden="1" customHeight="1" x14ac:dyDescent="0.3"/>
    <row r="2281" ht="33.75" hidden="1" customHeight="1" x14ac:dyDescent="0.3"/>
    <row r="2282" ht="33.75" hidden="1" customHeight="1" x14ac:dyDescent="0.3"/>
    <row r="2283" ht="33.75" hidden="1" customHeight="1" x14ac:dyDescent="0.3"/>
    <row r="2284" ht="33.75" hidden="1" customHeight="1" x14ac:dyDescent="0.3"/>
    <row r="2285" ht="33.75" hidden="1" customHeight="1" x14ac:dyDescent="0.3"/>
    <row r="2286" ht="33.75" hidden="1" customHeight="1" x14ac:dyDescent="0.3"/>
    <row r="2287" ht="33.75" hidden="1" customHeight="1" x14ac:dyDescent="0.3"/>
    <row r="2288" ht="33.75" hidden="1" customHeight="1" x14ac:dyDescent="0.3"/>
    <row r="2289" ht="33.75" hidden="1" customHeight="1" x14ac:dyDescent="0.3"/>
    <row r="2290" ht="33.75" hidden="1" customHeight="1" x14ac:dyDescent="0.3"/>
    <row r="2291" ht="33.75" hidden="1" customHeight="1" x14ac:dyDescent="0.3"/>
    <row r="2292" ht="33.75" hidden="1" customHeight="1" x14ac:dyDescent="0.3"/>
    <row r="2293" ht="33.75" hidden="1" customHeight="1" x14ac:dyDescent="0.3"/>
    <row r="2294" ht="33.75" hidden="1" customHeight="1" x14ac:dyDescent="0.3"/>
    <row r="2295" ht="33.75" hidden="1" customHeight="1" x14ac:dyDescent="0.3"/>
    <row r="2296" ht="33.75" hidden="1" customHeight="1" x14ac:dyDescent="0.3"/>
    <row r="2297" ht="33.75" hidden="1" customHeight="1" x14ac:dyDescent="0.3"/>
    <row r="2298" ht="33.75" hidden="1" customHeight="1" x14ac:dyDescent="0.3"/>
    <row r="2299" ht="33.75" hidden="1" customHeight="1" x14ac:dyDescent="0.3"/>
    <row r="2300" ht="33.75" hidden="1" customHeight="1" x14ac:dyDescent="0.3"/>
    <row r="2301" ht="33.75" hidden="1" customHeight="1" x14ac:dyDescent="0.3"/>
    <row r="2302" ht="33.75" hidden="1" customHeight="1" x14ac:dyDescent="0.3"/>
    <row r="2303" ht="33.75" hidden="1" customHeight="1" x14ac:dyDescent="0.3"/>
    <row r="2304" ht="33.75" hidden="1" customHeight="1" x14ac:dyDescent="0.3"/>
    <row r="2305" ht="33.75" hidden="1" customHeight="1" x14ac:dyDescent="0.3"/>
    <row r="2306" ht="33.75" hidden="1" customHeight="1" x14ac:dyDescent="0.3"/>
    <row r="2307" ht="33.75" hidden="1" customHeight="1" x14ac:dyDescent="0.3"/>
    <row r="2308" ht="33.75" hidden="1" customHeight="1" x14ac:dyDescent="0.3"/>
    <row r="2309" ht="33.75" hidden="1" customHeight="1" x14ac:dyDescent="0.3"/>
    <row r="2310" ht="33.75" hidden="1" customHeight="1" x14ac:dyDescent="0.3"/>
    <row r="2311" ht="33.75" hidden="1" customHeight="1" x14ac:dyDescent="0.3"/>
    <row r="2312" ht="33.75" hidden="1" customHeight="1" x14ac:dyDescent="0.3"/>
    <row r="2313" ht="33.75" hidden="1" customHeight="1" x14ac:dyDescent="0.3"/>
    <row r="2314" ht="33.75" hidden="1" customHeight="1" x14ac:dyDescent="0.3"/>
    <row r="2315" ht="33.75" hidden="1" customHeight="1" x14ac:dyDescent="0.3"/>
    <row r="2316" ht="33.75" hidden="1" customHeight="1" x14ac:dyDescent="0.3"/>
    <row r="2317" ht="33.75" hidden="1" customHeight="1" x14ac:dyDescent="0.3"/>
    <row r="2318" ht="33.75" hidden="1" customHeight="1" x14ac:dyDescent="0.3"/>
    <row r="2319" ht="33.75" hidden="1" customHeight="1" x14ac:dyDescent="0.3"/>
    <row r="2320" ht="33.75" hidden="1" customHeight="1" x14ac:dyDescent="0.3"/>
    <row r="2321" ht="33.75" hidden="1" customHeight="1" x14ac:dyDescent="0.3"/>
    <row r="2322" ht="33.75" hidden="1" customHeight="1" x14ac:dyDescent="0.3"/>
    <row r="2323" ht="33.75" hidden="1" customHeight="1" x14ac:dyDescent="0.3"/>
    <row r="2324" ht="33.75" hidden="1" customHeight="1" x14ac:dyDescent="0.3"/>
    <row r="2325" ht="33.75" hidden="1" customHeight="1" x14ac:dyDescent="0.3"/>
    <row r="2326" ht="33.75" hidden="1" customHeight="1" x14ac:dyDescent="0.3"/>
    <row r="2327" ht="33.75" hidden="1" customHeight="1" x14ac:dyDescent="0.3"/>
    <row r="2328" ht="33.75" hidden="1" customHeight="1" x14ac:dyDescent="0.3"/>
    <row r="2329" ht="33.75" hidden="1" customHeight="1" x14ac:dyDescent="0.3"/>
    <row r="2330" ht="33.75" hidden="1" customHeight="1" x14ac:dyDescent="0.3"/>
    <row r="2331" ht="33.75" hidden="1" customHeight="1" x14ac:dyDescent="0.3"/>
    <row r="2332" ht="33.75" hidden="1" customHeight="1" x14ac:dyDescent="0.3"/>
    <row r="2333" ht="33.75" hidden="1" customHeight="1" x14ac:dyDescent="0.3"/>
    <row r="2334" ht="33.75" hidden="1" customHeight="1" x14ac:dyDescent="0.3"/>
    <row r="2335" ht="33.75" hidden="1" customHeight="1" x14ac:dyDescent="0.3"/>
    <row r="2336" ht="33.75" hidden="1" customHeight="1" x14ac:dyDescent="0.3"/>
    <row r="2337" ht="33.75" hidden="1" customHeight="1" x14ac:dyDescent="0.3"/>
    <row r="2338" ht="33.75" hidden="1" customHeight="1" x14ac:dyDescent="0.3"/>
    <row r="2339" ht="33.75" hidden="1" customHeight="1" x14ac:dyDescent="0.3"/>
    <row r="2340" ht="33.75" hidden="1" customHeight="1" x14ac:dyDescent="0.3"/>
    <row r="2341" ht="33.75" hidden="1" customHeight="1" x14ac:dyDescent="0.3"/>
    <row r="2342" ht="33.75" hidden="1" customHeight="1" x14ac:dyDescent="0.3"/>
    <row r="2343" ht="33.75" hidden="1" customHeight="1" x14ac:dyDescent="0.3"/>
    <row r="2344" ht="33.75" hidden="1" customHeight="1" x14ac:dyDescent="0.3"/>
    <row r="2345" ht="33.75" hidden="1" customHeight="1" x14ac:dyDescent="0.3"/>
    <row r="2346" ht="33.75" hidden="1" customHeight="1" x14ac:dyDescent="0.3"/>
    <row r="2347" ht="33.75" hidden="1" customHeight="1" x14ac:dyDescent="0.3"/>
    <row r="2348" ht="33.75" hidden="1" customHeight="1" x14ac:dyDescent="0.3"/>
    <row r="2349" ht="33.75" hidden="1" customHeight="1" x14ac:dyDescent="0.3"/>
    <row r="2350" ht="33.75" hidden="1" customHeight="1" x14ac:dyDescent="0.3"/>
    <row r="2351" ht="33.75" hidden="1" customHeight="1" x14ac:dyDescent="0.3"/>
    <row r="2352" ht="33.75" hidden="1" customHeight="1" x14ac:dyDescent="0.3"/>
    <row r="2353" ht="33.75" hidden="1" customHeight="1" x14ac:dyDescent="0.3"/>
    <row r="2354" ht="33.75" hidden="1" customHeight="1" x14ac:dyDescent="0.3"/>
    <row r="2355" ht="33.75" hidden="1" customHeight="1" x14ac:dyDescent="0.3"/>
    <row r="2356" ht="33.75" hidden="1" customHeight="1" x14ac:dyDescent="0.3"/>
    <row r="2357" ht="33.75" hidden="1" customHeight="1" x14ac:dyDescent="0.3"/>
    <row r="2358" ht="33.75" hidden="1" customHeight="1" x14ac:dyDescent="0.3"/>
    <row r="2359" ht="33.75" hidden="1" customHeight="1" x14ac:dyDescent="0.3"/>
    <row r="2360" ht="33.75" hidden="1" customHeight="1" x14ac:dyDescent="0.3"/>
    <row r="2361" ht="33.75" hidden="1" customHeight="1" x14ac:dyDescent="0.3"/>
    <row r="2362" ht="33.75" hidden="1" customHeight="1" x14ac:dyDescent="0.3"/>
    <row r="2363" ht="33.75" hidden="1" customHeight="1" x14ac:dyDescent="0.3"/>
    <row r="2364" ht="33.75" hidden="1" customHeight="1" x14ac:dyDescent="0.3"/>
    <row r="2365" ht="33.75" hidden="1" customHeight="1" x14ac:dyDescent="0.3"/>
    <row r="2366" ht="33.75" hidden="1" customHeight="1" x14ac:dyDescent="0.3"/>
    <row r="2367" ht="33.75" hidden="1" customHeight="1" x14ac:dyDescent="0.3"/>
    <row r="2368" ht="33.75" hidden="1" customHeight="1" x14ac:dyDescent="0.3"/>
    <row r="2369" ht="33.75" hidden="1" customHeight="1" x14ac:dyDescent="0.3"/>
    <row r="2370" ht="33.75" hidden="1" customHeight="1" x14ac:dyDescent="0.3"/>
    <row r="2371" ht="33.75" hidden="1" customHeight="1" x14ac:dyDescent="0.3"/>
    <row r="2372" ht="33.75" hidden="1" customHeight="1" x14ac:dyDescent="0.3"/>
    <row r="2373" ht="33.75" hidden="1" customHeight="1" x14ac:dyDescent="0.3"/>
    <row r="2374" ht="33.75" hidden="1" customHeight="1" x14ac:dyDescent="0.3"/>
    <row r="2375" ht="33.75" hidden="1" customHeight="1" x14ac:dyDescent="0.3"/>
    <row r="2376" ht="33.75" hidden="1" customHeight="1" x14ac:dyDescent="0.3"/>
    <row r="2377" ht="33.75" hidden="1" customHeight="1" x14ac:dyDescent="0.3"/>
    <row r="2378" ht="33.75" hidden="1" customHeight="1" x14ac:dyDescent="0.3"/>
    <row r="2379" ht="33.75" hidden="1" customHeight="1" x14ac:dyDescent="0.3"/>
    <row r="2380" ht="33.75" hidden="1" customHeight="1" x14ac:dyDescent="0.3"/>
    <row r="2381" ht="33.75" hidden="1" customHeight="1" x14ac:dyDescent="0.3"/>
    <row r="2382" ht="33.75" hidden="1" customHeight="1" x14ac:dyDescent="0.3"/>
    <row r="2383" ht="33.75" hidden="1" customHeight="1" x14ac:dyDescent="0.3"/>
    <row r="2384" ht="33.75" hidden="1" customHeight="1" x14ac:dyDescent="0.3"/>
    <row r="2385" ht="33.75" hidden="1" customHeight="1" x14ac:dyDescent="0.3"/>
    <row r="2386" ht="33.75" hidden="1" customHeight="1" x14ac:dyDescent="0.3"/>
    <row r="2387" ht="33.75" hidden="1" customHeight="1" x14ac:dyDescent="0.3"/>
    <row r="2388" ht="33.75" hidden="1" customHeight="1" x14ac:dyDescent="0.3"/>
    <row r="2389" ht="33.75" hidden="1" customHeight="1" x14ac:dyDescent="0.3"/>
    <row r="2390" ht="33.75" hidden="1" customHeight="1" x14ac:dyDescent="0.3"/>
    <row r="2391" ht="33.75" hidden="1" customHeight="1" x14ac:dyDescent="0.3"/>
    <row r="2392" ht="33.75" hidden="1" customHeight="1" x14ac:dyDescent="0.3"/>
    <row r="2393" ht="33.75" hidden="1" customHeight="1" x14ac:dyDescent="0.3"/>
    <row r="2394" ht="33.75" hidden="1" customHeight="1" x14ac:dyDescent="0.3"/>
    <row r="2395" ht="33.75" hidden="1" customHeight="1" x14ac:dyDescent="0.3"/>
    <row r="2396" ht="33.75" hidden="1" customHeight="1" x14ac:dyDescent="0.3"/>
    <row r="2397" ht="33.75" hidden="1" customHeight="1" x14ac:dyDescent="0.3"/>
    <row r="2398" ht="33.75" hidden="1" customHeight="1" x14ac:dyDescent="0.3"/>
    <row r="2399" ht="33.75" hidden="1" customHeight="1" x14ac:dyDescent="0.3"/>
    <row r="2400" ht="33.75" hidden="1" customHeight="1" x14ac:dyDescent="0.3"/>
    <row r="2401" ht="33.75" hidden="1" customHeight="1" x14ac:dyDescent="0.3"/>
    <row r="2402" ht="33.75" hidden="1" customHeight="1" x14ac:dyDescent="0.3"/>
    <row r="2403" ht="33.75" hidden="1" customHeight="1" x14ac:dyDescent="0.3"/>
    <row r="2404" ht="33.75" hidden="1" customHeight="1" x14ac:dyDescent="0.3"/>
    <row r="2405" ht="33.75" hidden="1" customHeight="1" x14ac:dyDescent="0.3"/>
    <row r="2406" ht="33.75" hidden="1" customHeight="1" x14ac:dyDescent="0.3"/>
    <row r="2407" ht="33.75" hidden="1" customHeight="1" x14ac:dyDescent="0.3"/>
    <row r="2408" ht="33.75" hidden="1" customHeight="1" x14ac:dyDescent="0.3"/>
    <row r="2409" ht="33.75" hidden="1" customHeight="1" x14ac:dyDescent="0.3"/>
    <row r="2410" ht="33.75" hidden="1" customHeight="1" x14ac:dyDescent="0.3"/>
    <row r="2411" ht="33.75" hidden="1" customHeight="1" x14ac:dyDescent="0.3"/>
    <row r="2412" ht="33.75" hidden="1" customHeight="1" x14ac:dyDescent="0.3"/>
    <row r="2413" ht="33.75" hidden="1" customHeight="1" x14ac:dyDescent="0.3"/>
    <row r="2414" ht="33.75" hidden="1" customHeight="1" x14ac:dyDescent="0.3"/>
    <row r="2415" ht="33.75" hidden="1" customHeight="1" x14ac:dyDescent="0.3"/>
    <row r="2416" ht="33.75" hidden="1" customHeight="1" x14ac:dyDescent="0.3"/>
    <row r="2417" ht="33.75" hidden="1" customHeight="1" x14ac:dyDescent="0.3"/>
    <row r="2418" ht="33.75" hidden="1" customHeight="1" x14ac:dyDescent="0.3"/>
    <row r="2419" ht="33.75" hidden="1" customHeight="1" x14ac:dyDescent="0.3"/>
    <row r="2420" ht="33.75" hidden="1" customHeight="1" x14ac:dyDescent="0.3"/>
    <row r="2421" ht="33.75" hidden="1" customHeight="1" x14ac:dyDescent="0.3"/>
    <row r="2422" ht="33.75" hidden="1" customHeight="1" x14ac:dyDescent="0.3"/>
    <row r="2423" ht="33.75" hidden="1" customHeight="1" x14ac:dyDescent="0.3"/>
    <row r="2424" ht="33.75" hidden="1" customHeight="1" x14ac:dyDescent="0.3"/>
    <row r="2425" ht="33.75" hidden="1" customHeight="1" x14ac:dyDescent="0.3"/>
    <row r="2426" ht="33.75" hidden="1" customHeight="1" x14ac:dyDescent="0.3"/>
    <row r="2427" ht="33.75" hidden="1" customHeight="1" x14ac:dyDescent="0.3"/>
    <row r="2428" ht="33.75" hidden="1" customHeight="1" x14ac:dyDescent="0.3"/>
    <row r="2429" ht="33.75" hidden="1" customHeight="1" x14ac:dyDescent="0.3"/>
    <row r="2430" ht="33.75" hidden="1" customHeight="1" x14ac:dyDescent="0.3"/>
    <row r="2431" ht="33.75" hidden="1" customHeight="1" x14ac:dyDescent="0.3"/>
    <row r="2432" ht="33.75" hidden="1" customHeight="1" x14ac:dyDescent="0.3"/>
    <row r="2433" ht="33.75" hidden="1" customHeight="1" x14ac:dyDescent="0.3"/>
    <row r="2434" ht="33.75" hidden="1" customHeight="1" x14ac:dyDescent="0.3"/>
    <row r="2435" ht="33.75" hidden="1" customHeight="1" x14ac:dyDescent="0.3"/>
    <row r="2436" ht="33.75" hidden="1" customHeight="1" x14ac:dyDescent="0.3"/>
    <row r="2437" ht="33.75" hidden="1" customHeight="1" x14ac:dyDescent="0.3"/>
    <row r="2438" ht="33.75" hidden="1" customHeight="1" x14ac:dyDescent="0.3"/>
    <row r="2439" ht="33.75" hidden="1" customHeight="1" x14ac:dyDescent="0.3"/>
    <row r="2440" ht="33.75" hidden="1" customHeight="1" x14ac:dyDescent="0.3"/>
    <row r="2441" ht="33.75" hidden="1" customHeight="1" x14ac:dyDescent="0.3"/>
    <row r="2442" ht="33.75" hidden="1" customHeight="1" x14ac:dyDescent="0.3"/>
    <row r="2443" ht="33.75" hidden="1" customHeight="1" x14ac:dyDescent="0.3"/>
    <row r="2444" ht="33.75" hidden="1" customHeight="1" x14ac:dyDescent="0.3"/>
    <row r="2445" ht="33.75" hidden="1" customHeight="1" x14ac:dyDescent="0.3"/>
    <row r="2446" ht="33.75" hidden="1" customHeight="1" x14ac:dyDescent="0.3"/>
    <row r="2447" ht="33.75" hidden="1" customHeight="1" x14ac:dyDescent="0.3"/>
    <row r="2448" ht="33.75" hidden="1" customHeight="1" x14ac:dyDescent="0.3"/>
    <row r="2449" ht="33.75" hidden="1" customHeight="1" x14ac:dyDescent="0.3"/>
    <row r="2450" ht="33.75" hidden="1" customHeight="1" x14ac:dyDescent="0.3"/>
    <row r="2451" ht="33.75" hidden="1" customHeight="1" x14ac:dyDescent="0.3"/>
    <row r="2452" ht="33.75" hidden="1" customHeight="1" x14ac:dyDescent="0.3"/>
    <row r="2453" ht="33.75" hidden="1" customHeight="1" x14ac:dyDescent="0.3"/>
    <row r="2454" ht="33.75" hidden="1" customHeight="1" x14ac:dyDescent="0.3"/>
    <row r="2455" ht="33.75" hidden="1" customHeight="1" x14ac:dyDescent="0.3"/>
    <row r="2456" ht="33.75" hidden="1" customHeight="1" x14ac:dyDescent="0.3"/>
    <row r="2457" ht="33.75" hidden="1" customHeight="1" x14ac:dyDescent="0.3"/>
    <row r="2458" ht="33.75" hidden="1" customHeight="1" x14ac:dyDescent="0.3"/>
    <row r="2459" ht="33.75" hidden="1" customHeight="1" x14ac:dyDescent="0.3"/>
    <row r="2460" ht="33.75" hidden="1" customHeight="1" x14ac:dyDescent="0.3"/>
    <row r="2461" ht="33.75" hidden="1" customHeight="1" x14ac:dyDescent="0.3"/>
    <row r="2462" ht="33.75" hidden="1" customHeight="1" x14ac:dyDescent="0.3"/>
    <row r="2463" ht="33.75" hidden="1" customHeight="1" x14ac:dyDescent="0.3"/>
    <row r="2464" ht="33.75" hidden="1" customHeight="1" x14ac:dyDescent="0.3"/>
    <row r="2465" ht="33.75" hidden="1" customHeight="1" x14ac:dyDescent="0.3"/>
    <row r="2466" ht="33.75" hidden="1" customHeight="1" x14ac:dyDescent="0.3"/>
    <row r="2467" ht="33.75" hidden="1" customHeight="1" x14ac:dyDescent="0.3"/>
    <row r="2468" ht="33.75" hidden="1" customHeight="1" x14ac:dyDescent="0.3"/>
    <row r="2469" ht="33.75" hidden="1" customHeight="1" x14ac:dyDescent="0.3"/>
    <row r="2470" ht="33.75" hidden="1" customHeight="1" x14ac:dyDescent="0.3"/>
    <row r="2471" ht="33.75" hidden="1" customHeight="1" x14ac:dyDescent="0.3"/>
    <row r="2472" ht="33.75" hidden="1" customHeight="1" x14ac:dyDescent="0.3"/>
    <row r="2473" ht="33.75" hidden="1" customHeight="1" x14ac:dyDescent="0.3"/>
    <row r="2474" ht="33.75" hidden="1" customHeight="1" x14ac:dyDescent="0.3"/>
    <row r="2475" ht="33.75" hidden="1" customHeight="1" x14ac:dyDescent="0.3"/>
    <row r="2476" ht="33.75" hidden="1" customHeight="1" x14ac:dyDescent="0.3"/>
    <row r="2477" ht="33.75" hidden="1" customHeight="1" x14ac:dyDescent="0.3"/>
    <row r="2478" ht="33.75" hidden="1" customHeight="1" x14ac:dyDescent="0.3"/>
    <row r="2479" ht="33.75" hidden="1" customHeight="1" x14ac:dyDescent="0.3"/>
    <row r="2480" ht="33.75" hidden="1" customHeight="1" x14ac:dyDescent="0.3"/>
    <row r="2481" ht="33.75" hidden="1" customHeight="1" x14ac:dyDescent="0.3"/>
    <row r="2482" ht="33.75" hidden="1" customHeight="1" x14ac:dyDescent="0.3"/>
    <row r="2483" ht="33.75" hidden="1" customHeight="1" x14ac:dyDescent="0.3"/>
    <row r="2484" ht="33.75" hidden="1" customHeight="1" x14ac:dyDescent="0.3"/>
    <row r="2485" ht="33.75" hidden="1" customHeight="1" x14ac:dyDescent="0.3"/>
    <row r="2486" ht="33.75" hidden="1" customHeight="1" x14ac:dyDescent="0.3"/>
    <row r="2487" ht="33.75" hidden="1" customHeight="1" x14ac:dyDescent="0.3"/>
    <row r="2488" ht="33.75" hidden="1" customHeight="1" x14ac:dyDescent="0.3"/>
    <row r="2489" ht="33.75" hidden="1" customHeight="1" x14ac:dyDescent="0.3"/>
    <row r="2490" ht="33.75" hidden="1" customHeight="1" x14ac:dyDescent="0.3"/>
    <row r="2491" ht="33.75" hidden="1" customHeight="1" x14ac:dyDescent="0.3"/>
    <row r="2492" ht="33.75" hidden="1" customHeight="1" x14ac:dyDescent="0.3"/>
    <row r="2493" ht="33.75" hidden="1" customHeight="1" x14ac:dyDescent="0.3"/>
    <row r="2494" ht="33.75" hidden="1" customHeight="1" x14ac:dyDescent="0.3"/>
    <row r="2495" ht="33.75" hidden="1" customHeight="1" x14ac:dyDescent="0.3"/>
    <row r="2496" ht="33.75" hidden="1" customHeight="1" x14ac:dyDescent="0.3"/>
    <row r="2497" ht="33.75" hidden="1" customHeight="1" x14ac:dyDescent="0.3"/>
    <row r="2498" ht="33.75" hidden="1" customHeight="1" x14ac:dyDescent="0.3"/>
    <row r="2499" ht="33.75" hidden="1" customHeight="1" x14ac:dyDescent="0.3"/>
    <row r="2500" ht="33.75" hidden="1" customHeight="1" x14ac:dyDescent="0.3"/>
    <row r="2501" ht="33.75" hidden="1" customHeight="1" x14ac:dyDescent="0.3"/>
    <row r="2502" ht="33.75" hidden="1" customHeight="1" x14ac:dyDescent="0.3"/>
    <row r="2503" ht="33.75" hidden="1" customHeight="1" x14ac:dyDescent="0.3"/>
    <row r="2504" ht="33.75" hidden="1" customHeight="1" x14ac:dyDescent="0.3"/>
    <row r="2505" ht="33.75" hidden="1" customHeight="1" x14ac:dyDescent="0.3"/>
    <row r="2506" ht="33.75" hidden="1" customHeight="1" x14ac:dyDescent="0.3"/>
    <row r="2507" ht="33.75" hidden="1" customHeight="1" x14ac:dyDescent="0.3"/>
    <row r="2508" ht="33.75" hidden="1" customHeight="1" x14ac:dyDescent="0.3"/>
    <row r="2509" ht="33.75" hidden="1" customHeight="1" x14ac:dyDescent="0.3"/>
    <row r="2510" ht="33.75" hidden="1" customHeight="1" x14ac:dyDescent="0.3"/>
    <row r="2511" ht="33.75" hidden="1" customHeight="1" x14ac:dyDescent="0.3"/>
    <row r="2512" ht="33.75" hidden="1" customHeight="1" x14ac:dyDescent="0.3"/>
    <row r="2513" ht="33.75" hidden="1" customHeight="1" x14ac:dyDescent="0.3"/>
    <row r="2514" ht="33.75" hidden="1" customHeight="1" x14ac:dyDescent="0.3"/>
    <row r="2515" ht="33.75" hidden="1" customHeight="1" x14ac:dyDescent="0.3"/>
    <row r="2516" ht="33.75" hidden="1" customHeight="1" x14ac:dyDescent="0.3"/>
    <row r="2517" ht="33.75" hidden="1" customHeight="1" x14ac:dyDescent="0.3"/>
    <row r="2518" ht="33.75" hidden="1" customHeight="1" x14ac:dyDescent="0.3"/>
    <row r="2519" ht="33.75" hidden="1" customHeight="1" x14ac:dyDescent="0.3"/>
    <row r="2520" ht="33.75" hidden="1" customHeight="1" x14ac:dyDescent="0.3"/>
    <row r="2521" ht="33.75" hidden="1" customHeight="1" x14ac:dyDescent="0.3"/>
    <row r="2522" ht="33.75" hidden="1" customHeight="1" x14ac:dyDescent="0.3"/>
    <row r="2523" ht="33.75" hidden="1" customHeight="1" x14ac:dyDescent="0.3"/>
    <row r="2524" ht="33.75" hidden="1" customHeight="1" x14ac:dyDescent="0.3"/>
    <row r="2525" ht="33.75" hidden="1" customHeight="1" x14ac:dyDescent="0.3"/>
    <row r="2526" ht="33.75" hidden="1" customHeight="1" x14ac:dyDescent="0.3"/>
    <row r="2527" ht="33.75" hidden="1" customHeight="1" x14ac:dyDescent="0.3"/>
    <row r="2528" ht="33.75" hidden="1" customHeight="1" x14ac:dyDescent="0.3"/>
    <row r="2529" ht="33.75" hidden="1" customHeight="1" x14ac:dyDescent="0.3"/>
    <row r="2530" ht="33.75" hidden="1" customHeight="1" x14ac:dyDescent="0.3"/>
    <row r="2531" ht="33.75" hidden="1" customHeight="1" x14ac:dyDescent="0.3"/>
    <row r="2532" ht="33.75" hidden="1" customHeight="1" x14ac:dyDescent="0.3"/>
    <row r="2533" ht="33.75" hidden="1" customHeight="1" x14ac:dyDescent="0.3"/>
    <row r="2534" ht="33.75" hidden="1" customHeight="1" x14ac:dyDescent="0.3"/>
    <row r="2535" ht="33.75" hidden="1" customHeight="1" x14ac:dyDescent="0.3"/>
    <row r="2536" ht="33.75" hidden="1" customHeight="1" x14ac:dyDescent="0.3"/>
    <row r="2537" ht="33.75" hidden="1" customHeight="1" x14ac:dyDescent="0.3"/>
    <row r="2538" ht="33.75" hidden="1" customHeight="1" x14ac:dyDescent="0.3"/>
    <row r="2539" ht="33.75" hidden="1" customHeight="1" x14ac:dyDescent="0.3"/>
    <row r="2540" ht="33.75" hidden="1" customHeight="1" x14ac:dyDescent="0.3"/>
    <row r="2541" ht="33.75" hidden="1" customHeight="1" x14ac:dyDescent="0.3"/>
    <row r="2542" ht="33.75" hidden="1" customHeight="1" x14ac:dyDescent="0.3"/>
    <row r="2543" ht="33.75" hidden="1" customHeight="1" x14ac:dyDescent="0.3"/>
    <row r="2544" ht="33.75" hidden="1" customHeight="1" x14ac:dyDescent="0.3"/>
    <row r="2545" ht="33.75" hidden="1" customHeight="1" x14ac:dyDescent="0.3"/>
    <row r="2546" ht="33.75" hidden="1" customHeight="1" x14ac:dyDescent="0.3"/>
    <row r="2547" ht="33.75" hidden="1" customHeight="1" x14ac:dyDescent="0.3"/>
    <row r="2548" ht="33.75" hidden="1" customHeight="1" x14ac:dyDescent="0.3"/>
    <row r="2549" ht="33.75" hidden="1" customHeight="1" x14ac:dyDescent="0.3"/>
    <row r="2550" ht="33.75" hidden="1" customHeight="1" x14ac:dyDescent="0.3"/>
    <row r="2551" ht="33.75" hidden="1" customHeight="1" x14ac:dyDescent="0.3"/>
    <row r="2552" ht="33.75" hidden="1" customHeight="1" x14ac:dyDescent="0.3"/>
    <row r="2553" ht="33.75" hidden="1" customHeight="1" x14ac:dyDescent="0.3"/>
    <row r="2554" ht="33.75" hidden="1" customHeight="1" x14ac:dyDescent="0.3"/>
    <row r="2555" ht="33.75" hidden="1" customHeight="1" x14ac:dyDescent="0.3"/>
    <row r="2556" ht="33.75" hidden="1" customHeight="1" x14ac:dyDescent="0.3"/>
    <row r="2557" ht="33.75" hidden="1" customHeight="1" x14ac:dyDescent="0.3"/>
    <row r="2558" ht="33.75" hidden="1" customHeight="1" x14ac:dyDescent="0.3"/>
    <row r="2559" ht="33.75" hidden="1" customHeight="1" x14ac:dyDescent="0.3"/>
    <row r="2560" ht="33.75" hidden="1" customHeight="1" x14ac:dyDescent="0.3"/>
    <row r="2561" ht="33.75" hidden="1" customHeight="1" x14ac:dyDescent="0.3"/>
    <row r="2562" ht="33.75" hidden="1" customHeight="1" x14ac:dyDescent="0.3"/>
    <row r="2563" ht="33.75" hidden="1" customHeight="1" x14ac:dyDescent="0.3"/>
    <row r="2564" ht="33.75" hidden="1" customHeight="1" x14ac:dyDescent="0.3"/>
    <row r="2565" ht="33.75" hidden="1" customHeight="1" x14ac:dyDescent="0.3"/>
    <row r="2566" ht="33.75" hidden="1" customHeight="1" x14ac:dyDescent="0.3"/>
    <row r="2567" ht="33.75" hidden="1" customHeight="1" x14ac:dyDescent="0.3"/>
    <row r="2568" ht="33.75" hidden="1" customHeight="1" x14ac:dyDescent="0.3"/>
    <row r="2569" ht="33.75" hidden="1" customHeight="1" x14ac:dyDescent="0.3"/>
    <row r="2570" ht="33.75" hidden="1" customHeight="1" x14ac:dyDescent="0.3"/>
    <row r="2571" ht="33.75" hidden="1" customHeight="1" x14ac:dyDescent="0.3"/>
    <row r="2572" ht="33.75" hidden="1" customHeight="1" x14ac:dyDescent="0.3"/>
    <row r="2573" ht="33.75" hidden="1" customHeight="1" x14ac:dyDescent="0.3"/>
    <row r="2574" ht="33.75" hidden="1" customHeight="1" x14ac:dyDescent="0.3"/>
    <row r="2575" ht="33.75" hidden="1" customHeight="1" x14ac:dyDescent="0.3"/>
    <row r="2576" ht="33.75" hidden="1" customHeight="1" x14ac:dyDescent="0.3"/>
    <row r="2577" ht="33.75" hidden="1" customHeight="1" x14ac:dyDescent="0.3"/>
    <row r="2578" ht="33.75" hidden="1" customHeight="1" x14ac:dyDescent="0.3"/>
    <row r="2579" ht="33.75" hidden="1" customHeight="1" x14ac:dyDescent="0.3"/>
    <row r="2580" ht="33.75" hidden="1" customHeight="1" x14ac:dyDescent="0.3"/>
    <row r="2581" ht="33.75" hidden="1" customHeight="1" x14ac:dyDescent="0.3"/>
    <row r="2582" ht="33.75" hidden="1" customHeight="1" x14ac:dyDescent="0.3"/>
    <row r="2583" ht="33.75" hidden="1" customHeight="1" x14ac:dyDescent="0.3"/>
    <row r="2584" ht="33.75" hidden="1" customHeight="1" x14ac:dyDescent="0.3"/>
    <row r="2585" ht="33.75" hidden="1" customHeight="1" x14ac:dyDescent="0.3"/>
    <row r="2586" ht="33.75" hidden="1" customHeight="1" x14ac:dyDescent="0.3"/>
    <row r="2587" ht="33.75" hidden="1" customHeight="1" x14ac:dyDescent="0.3"/>
    <row r="2588" ht="33.75" hidden="1" customHeight="1" x14ac:dyDescent="0.3"/>
    <row r="2589" ht="33.75" hidden="1" customHeight="1" x14ac:dyDescent="0.3"/>
    <row r="2590" ht="33.75" hidden="1" customHeight="1" x14ac:dyDescent="0.3"/>
    <row r="2591" ht="33.75" hidden="1" customHeight="1" x14ac:dyDescent="0.3"/>
    <row r="2592" ht="33.75" hidden="1" customHeight="1" x14ac:dyDescent="0.3"/>
    <row r="2593" ht="33.75" hidden="1" customHeight="1" x14ac:dyDescent="0.3"/>
    <row r="2594" ht="33.75" hidden="1" customHeight="1" x14ac:dyDescent="0.3"/>
    <row r="2595" ht="33.75" hidden="1" customHeight="1" x14ac:dyDescent="0.3"/>
    <row r="2596" ht="33.75" hidden="1" customHeight="1" x14ac:dyDescent="0.3"/>
    <row r="2597" ht="33.75" hidden="1" customHeight="1" x14ac:dyDescent="0.3"/>
    <row r="2598" ht="33.75" hidden="1" customHeight="1" x14ac:dyDescent="0.3"/>
    <row r="2599" ht="33.75" hidden="1" customHeight="1" x14ac:dyDescent="0.3"/>
    <row r="2600" ht="33.75" hidden="1" customHeight="1" x14ac:dyDescent="0.3"/>
    <row r="2601" ht="33.75" hidden="1" customHeight="1" x14ac:dyDescent="0.3"/>
    <row r="2602" ht="33.75" hidden="1" customHeight="1" x14ac:dyDescent="0.3"/>
    <row r="2603" ht="33.75" hidden="1" customHeight="1" x14ac:dyDescent="0.3"/>
    <row r="2604" ht="33.75" hidden="1" customHeight="1" x14ac:dyDescent="0.3"/>
    <row r="2605" ht="33.75" hidden="1" customHeight="1" x14ac:dyDescent="0.3"/>
    <row r="2606" ht="33.75" hidden="1" customHeight="1" x14ac:dyDescent="0.3"/>
    <row r="2607" ht="33.75" hidden="1" customHeight="1" x14ac:dyDescent="0.3"/>
    <row r="2608" ht="33.75" hidden="1" customHeight="1" x14ac:dyDescent="0.3"/>
    <row r="2609" ht="33.75" hidden="1" customHeight="1" x14ac:dyDescent="0.3"/>
    <row r="2610" ht="33.75" hidden="1" customHeight="1" x14ac:dyDescent="0.3"/>
    <row r="2611" ht="33.75" hidden="1" customHeight="1" x14ac:dyDescent="0.3"/>
    <row r="2612" ht="33.75" hidden="1" customHeight="1" x14ac:dyDescent="0.3"/>
    <row r="2613" ht="33.75" hidden="1" customHeight="1" x14ac:dyDescent="0.3"/>
    <row r="2614" ht="33.75" hidden="1" customHeight="1" x14ac:dyDescent="0.3"/>
    <row r="2615" ht="33.75" hidden="1" customHeight="1" x14ac:dyDescent="0.3"/>
    <row r="2616" ht="33.75" hidden="1" customHeight="1" x14ac:dyDescent="0.3"/>
    <row r="2617" ht="33.75" hidden="1" customHeight="1" x14ac:dyDescent="0.3"/>
    <row r="2618" ht="33.75" hidden="1" customHeight="1" x14ac:dyDescent="0.3"/>
    <row r="2619" ht="33.75" hidden="1" customHeight="1" x14ac:dyDescent="0.3"/>
    <row r="2620" ht="33.75" hidden="1" customHeight="1" x14ac:dyDescent="0.3"/>
    <row r="2621" ht="33.75" hidden="1" customHeight="1" x14ac:dyDescent="0.3"/>
    <row r="2622" ht="33.75" hidden="1" customHeight="1" x14ac:dyDescent="0.3"/>
    <row r="2623" ht="33.75" hidden="1" customHeight="1" x14ac:dyDescent="0.3"/>
    <row r="2624" ht="33.75" hidden="1" customHeight="1" x14ac:dyDescent="0.3"/>
    <row r="2625" ht="33.75" hidden="1" customHeight="1" x14ac:dyDescent="0.3"/>
    <row r="2626" ht="33.75" hidden="1" customHeight="1" x14ac:dyDescent="0.3"/>
    <row r="2627" ht="33.75" hidden="1" customHeight="1" x14ac:dyDescent="0.3"/>
    <row r="2628" ht="33.75" hidden="1" customHeight="1" x14ac:dyDescent="0.3"/>
    <row r="2629" ht="33.75" hidden="1" customHeight="1" x14ac:dyDescent="0.3"/>
    <row r="2630" ht="33.75" hidden="1" customHeight="1" x14ac:dyDescent="0.3"/>
    <row r="2631" ht="33.75" hidden="1" customHeight="1" x14ac:dyDescent="0.3"/>
    <row r="2632" ht="33.75" hidden="1" customHeight="1" x14ac:dyDescent="0.3"/>
    <row r="2633" ht="33.75" hidden="1" customHeight="1" x14ac:dyDescent="0.3"/>
    <row r="2634" ht="33.75" hidden="1" customHeight="1" x14ac:dyDescent="0.3"/>
    <row r="2635" ht="33.75" hidden="1" customHeight="1" x14ac:dyDescent="0.3"/>
    <row r="2636" ht="33.75" hidden="1" customHeight="1" x14ac:dyDescent="0.3"/>
    <row r="2637" ht="33.75" hidden="1" customHeight="1" x14ac:dyDescent="0.3"/>
    <row r="2638" ht="33.75" hidden="1" customHeight="1" x14ac:dyDescent="0.3"/>
    <row r="2639" ht="33.75" hidden="1" customHeight="1" x14ac:dyDescent="0.3"/>
    <row r="2640" ht="33.75" hidden="1" customHeight="1" x14ac:dyDescent="0.3"/>
    <row r="2641" ht="33.75" hidden="1" customHeight="1" x14ac:dyDescent="0.3"/>
    <row r="2642" ht="33.75" hidden="1" customHeight="1" x14ac:dyDescent="0.3"/>
    <row r="2643" ht="33.75" hidden="1" customHeight="1" x14ac:dyDescent="0.3"/>
    <row r="2644" ht="33.75" hidden="1" customHeight="1" x14ac:dyDescent="0.3"/>
    <row r="2645" ht="33.75" hidden="1" customHeight="1" x14ac:dyDescent="0.3"/>
    <row r="2646" ht="33.75" hidden="1" customHeight="1" x14ac:dyDescent="0.3"/>
    <row r="2647" ht="33.75" hidden="1" customHeight="1" x14ac:dyDescent="0.3"/>
    <row r="2648" ht="33.75" hidden="1" customHeight="1" x14ac:dyDescent="0.3"/>
    <row r="2649" ht="33.75" hidden="1" customHeight="1" x14ac:dyDescent="0.3"/>
    <row r="2650" ht="33.75" hidden="1" customHeight="1" x14ac:dyDescent="0.3"/>
    <row r="2651" ht="33.75" hidden="1" customHeight="1" x14ac:dyDescent="0.3"/>
    <row r="2652" ht="33.75" hidden="1" customHeight="1" x14ac:dyDescent="0.3"/>
    <row r="2653" ht="33.75" hidden="1" customHeight="1" x14ac:dyDescent="0.3"/>
    <row r="2654" ht="33.75" hidden="1" customHeight="1" x14ac:dyDescent="0.3"/>
    <row r="2655" ht="33.75" hidden="1" customHeight="1" x14ac:dyDescent="0.3"/>
    <row r="2656" ht="33.75" hidden="1" customHeight="1" x14ac:dyDescent="0.3"/>
    <row r="2657" ht="33.75" hidden="1" customHeight="1" x14ac:dyDescent="0.3"/>
    <row r="2658" ht="33.75" hidden="1" customHeight="1" x14ac:dyDescent="0.3"/>
    <row r="2659" ht="33.75" hidden="1" customHeight="1" x14ac:dyDescent="0.3"/>
    <row r="2660" ht="33.75" hidden="1" customHeight="1" x14ac:dyDescent="0.3"/>
    <row r="2661" ht="33.75" hidden="1" customHeight="1" x14ac:dyDescent="0.3"/>
    <row r="2662" ht="33.75" hidden="1" customHeight="1" x14ac:dyDescent="0.3"/>
    <row r="2663" ht="33.75" hidden="1" customHeight="1" x14ac:dyDescent="0.3"/>
    <row r="2664" ht="33.75" hidden="1" customHeight="1" x14ac:dyDescent="0.3"/>
    <row r="2665" ht="33.75" hidden="1" customHeight="1" x14ac:dyDescent="0.3"/>
    <row r="2666" ht="33.75" hidden="1" customHeight="1" x14ac:dyDescent="0.3"/>
    <row r="2667" ht="33.75" hidden="1" customHeight="1" x14ac:dyDescent="0.3"/>
    <row r="2668" ht="33.75" hidden="1" customHeight="1" x14ac:dyDescent="0.3"/>
    <row r="2669" ht="33.75" hidden="1" customHeight="1" x14ac:dyDescent="0.3"/>
    <row r="2670" ht="33.75" hidden="1" customHeight="1" x14ac:dyDescent="0.3"/>
    <row r="2671" ht="33.75" hidden="1" customHeight="1" x14ac:dyDescent="0.3"/>
    <row r="2672" ht="33.75" hidden="1" customHeight="1" x14ac:dyDescent="0.3"/>
    <row r="2673" ht="33.75" hidden="1" customHeight="1" x14ac:dyDescent="0.3"/>
    <row r="2674" ht="33.75" hidden="1" customHeight="1" x14ac:dyDescent="0.3"/>
    <row r="2675" ht="33.75" hidden="1" customHeight="1" x14ac:dyDescent="0.3"/>
    <row r="2676" ht="33.75" hidden="1" customHeight="1" x14ac:dyDescent="0.3"/>
    <row r="2677" ht="33.75" hidden="1" customHeight="1" x14ac:dyDescent="0.3"/>
    <row r="2678" ht="33.75" hidden="1" customHeight="1" x14ac:dyDescent="0.3"/>
    <row r="2679" ht="33.75" hidden="1" customHeight="1" x14ac:dyDescent="0.3"/>
    <row r="2680" ht="33.75" hidden="1" customHeight="1" x14ac:dyDescent="0.3"/>
    <row r="2681" ht="33.75" hidden="1" customHeight="1" x14ac:dyDescent="0.3"/>
    <row r="2682" ht="33.75" hidden="1" customHeight="1" x14ac:dyDescent="0.3"/>
    <row r="2683" ht="33.75" hidden="1" customHeight="1" x14ac:dyDescent="0.3"/>
    <row r="2684" ht="33.75" hidden="1" customHeight="1" x14ac:dyDescent="0.3"/>
    <row r="2685" ht="33.75" hidden="1" customHeight="1" x14ac:dyDescent="0.3"/>
    <row r="2686" ht="33.75" hidden="1" customHeight="1" x14ac:dyDescent="0.3"/>
    <row r="2687" ht="33.75" hidden="1" customHeight="1" x14ac:dyDescent="0.3"/>
    <row r="2688" ht="33.75" hidden="1" customHeight="1" x14ac:dyDescent="0.3"/>
    <row r="2689" ht="33.75" hidden="1" customHeight="1" x14ac:dyDescent="0.3"/>
    <row r="2690" ht="33.75" hidden="1" customHeight="1" x14ac:dyDescent="0.3"/>
    <row r="2691" ht="33.75" hidden="1" customHeight="1" x14ac:dyDescent="0.3"/>
    <row r="2692" ht="33.75" hidden="1" customHeight="1" x14ac:dyDescent="0.3"/>
    <row r="2693" ht="33.75" hidden="1" customHeight="1" x14ac:dyDescent="0.3"/>
    <row r="2694" ht="33.75" hidden="1" customHeight="1" x14ac:dyDescent="0.3"/>
    <row r="2695" ht="33.75" hidden="1" customHeight="1" x14ac:dyDescent="0.3"/>
    <row r="2696" ht="33.75" hidden="1" customHeight="1" x14ac:dyDescent="0.3"/>
    <row r="2697" ht="33.75" hidden="1" customHeight="1" x14ac:dyDescent="0.3"/>
    <row r="2698" ht="33.75" hidden="1" customHeight="1" x14ac:dyDescent="0.3"/>
    <row r="2699" ht="33.75" hidden="1" customHeight="1" x14ac:dyDescent="0.3"/>
    <row r="2700" ht="33.75" hidden="1" customHeight="1" x14ac:dyDescent="0.3"/>
    <row r="2701" ht="33.75" hidden="1" customHeight="1" x14ac:dyDescent="0.3"/>
    <row r="2702" ht="33.75" hidden="1" customHeight="1" x14ac:dyDescent="0.3"/>
    <row r="2703" ht="33.75" hidden="1" customHeight="1" x14ac:dyDescent="0.3"/>
    <row r="2704" ht="33.75" hidden="1" customHeight="1" x14ac:dyDescent="0.3"/>
    <row r="2705" ht="33.75" hidden="1" customHeight="1" x14ac:dyDescent="0.3"/>
    <row r="2706" ht="33.75" hidden="1" customHeight="1" x14ac:dyDescent="0.3"/>
    <row r="2707" ht="33.75" hidden="1" customHeight="1" x14ac:dyDescent="0.3"/>
    <row r="2708" ht="33.75" hidden="1" customHeight="1" x14ac:dyDescent="0.3"/>
    <row r="2709" ht="33.75" hidden="1" customHeight="1" x14ac:dyDescent="0.3"/>
    <row r="2710" ht="33.75" hidden="1" customHeight="1" x14ac:dyDescent="0.3"/>
    <row r="2711" ht="33.75" hidden="1" customHeight="1" x14ac:dyDescent="0.3"/>
    <row r="2712" ht="33.75" hidden="1" customHeight="1" x14ac:dyDescent="0.3"/>
    <row r="2713" ht="33.75" hidden="1" customHeight="1" x14ac:dyDescent="0.3"/>
    <row r="2714" ht="33.75" hidden="1" customHeight="1" x14ac:dyDescent="0.3"/>
    <row r="2715" ht="33.75" hidden="1" customHeight="1" x14ac:dyDescent="0.3"/>
    <row r="2716" ht="33.75" hidden="1" customHeight="1" x14ac:dyDescent="0.3"/>
    <row r="2717" ht="33.75" hidden="1" customHeight="1" x14ac:dyDescent="0.3"/>
    <row r="2718" ht="33.75" hidden="1" customHeight="1" x14ac:dyDescent="0.3"/>
    <row r="2719" ht="33.75" hidden="1" customHeight="1" x14ac:dyDescent="0.3"/>
    <row r="2720" ht="33.75" hidden="1" customHeight="1" x14ac:dyDescent="0.3"/>
    <row r="2721" ht="33.75" hidden="1" customHeight="1" x14ac:dyDescent="0.3"/>
    <row r="2722" ht="33.75" hidden="1" customHeight="1" x14ac:dyDescent="0.3"/>
    <row r="2723" ht="33.75" hidden="1" customHeight="1" x14ac:dyDescent="0.3"/>
    <row r="2724" ht="33.75" hidden="1" customHeight="1" x14ac:dyDescent="0.3"/>
    <row r="2725" ht="33.75" hidden="1" customHeight="1" x14ac:dyDescent="0.3"/>
    <row r="2726" ht="33.75" hidden="1" customHeight="1" x14ac:dyDescent="0.3"/>
    <row r="2727" ht="33.75" hidden="1" customHeight="1" x14ac:dyDescent="0.3"/>
    <row r="2728" ht="33.75" hidden="1" customHeight="1" x14ac:dyDescent="0.3"/>
    <row r="2729" ht="33.75" hidden="1" customHeight="1" x14ac:dyDescent="0.3"/>
    <row r="2730" ht="33.75" hidden="1" customHeight="1" x14ac:dyDescent="0.3"/>
    <row r="2731" ht="33.75" hidden="1" customHeight="1" x14ac:dyDescent="0.3"/>
    <row r="2732" ht="33.75" hidden="1" customHeight="1" x14ac:dyDescent="0.3"/>
    <row r="2733" ht="33.75" hidden="1" customHeight="1" x14ac:dyDescent="0.3"/>
    <row r="2734" ht="33.75" hidden="1" customHeight="1" x14ac:dyDescent="0.3"/>
    <row r="2735" ht="33.75" hidden="1" customHeight="1" x14ac:dyDescent="0.3"/>
    <row r="2736" ht="33.75" hidden="1" customHeight="1" x14ac:dyDescent="0.3"/>
    <row r="2737" ht="33.75" hidden="1" customHeight="1" x14ac:dyDescent="0.3"/>
    <row r="2738" ht="33.75" hidden="1" customHeight="1" x14ac:dyDescent="0.3"/>
    <row r="2739" ht="33.75" hidden="1" customHeight="1" x14ac:dyDescent="0.3"/>
    <row r="2740" ht="33.75" hidden="1" customHeight="1" x14ac:dyDescent="0.3"/>
    <row r="2741" ht="33.75" hidden="1" customHeight="1" x14ac:dyDescent="0.3"/>
    <row r="2742" ht="33.75" hidden="1" customHeight="1" x14ac:dyDescent="0.3"/>
    <row r="2743" ht="33.75" hidden="1" customHeight="1" x14ac:dyDescent="0.3"/>
    <row r="2744" ht="33.75" hidden="1" customHeight="1" x14ac:dyDescent="0.3"/>
    <row r="2745" ht="33.75" hidden="1" customHeight="1" x14ac:dyDescent="0.3"/>
    <row r="2746" ht="33.75" hidden="1" customHeight="1" x14ac:dyDescent="0.3"/>
    <row r="2747" ht="33.75" hidden="1" customHeight="1" x14ac:dyDescent="0.3"/>
    <row r="2748" ht="33.75" hidden="1" customHeight="1" x14ac:dyDescent="0.3"/>
    <row r="2749" ht="33.75" hidden="1" customHeight="1" x14ac:dyDescent="0.3"/>
    <row r="2750" ht="33.75" hidden="1" customHeight="1" x14ac:dyDescent="0.3"/>
    <row r="2751" ht="33.75" hidden="1" customHeight="1" x14ac:dyDescent="0.3"/>
    <row r="2752" ht="33.75" hidden="1" customHeight="1" x14ac:dyDescent="0.3"/>
    <row r="2753" ht="33.75" hidden="1" customHeight="1" x14ac:dyDescent="0.3"/>
    <row r="2754" ht="33.75" hidden="1" customHeight="1" x14ac:dyDescent="0.3"/>
    <row r="2755" ht="33.75" hidden="1" customHeight="1" x14ac:dyDescent="0.3"/>
    <row r="2756" ht="33.75" hidden="1" customHeight="1" x14ac:dyDescent="0.3"/>
    <row r="2757" ht="33.75" hidden="1" customHeight="1" x14ac:dyDescent="0.3"/>
    <row r="2758" ht="33.75" hidden="1" customHeight="1" x14ac:dyDescent="0.3"/>
    <row r="2759" ht="33.75" hidden="1" customHeight="1" x14ac:dyDescent="0.3"/>
    <row r="2760" ht="33.75" hidden="1" customHeight="1" x14ac:dyDescent="0.3"/>
    <row r="2761" ht="33.75" hidden="1" customHeight="1" x14ac:dyDescent="0.3"/>
    <row r="2762" ht="33.75" hidden="1" customHeight="1" x14ac:dyDescent="0.3"/>
    <row r="2763" ht="33.75" hidden="1" customHeight="1" x14ac:dyDescent="0.3"/>
    <row r="2764" ht="33.75" hidden="1" customHeight="1" x14ac:dyDescent="0.3"/>
    <row r="2765" ht="33.75" hidden="1" customHeight="1" x14ac:dyDescent="0.3"/>
    <row r="2766" ht="33.75" hidden="1" customHeight="1" x14ac:dyDescent="0.3"/>
    <row r="2767" ht="33.75" hidden="1" customHeight="1" x14ac:dyDescent="0.3"/>
    <row r="2768" ht="33.75" hidden="1" customHeight="1" x14ac:dyDescent="0.3"/>
    <row r="2769" ht="33.75" hidden="1" customHeight="1" x14ac:dyDescent="0.3"/>
    <row r="2770" ht="33.75" hidden="1" customHeight="1" x14ac:dyDescent="0.3"/>
    <row r="2771" ht="33.75" hidden="1" customHeight="1" x14ac:dyDescent="0.3"/>
    <row r="2772" ht="33.75" hidden="1" customHeight="1" x14ac:dyDescent="0.3"/>
    <row r="2773" ht="33.75" hidden="1" customHeight="1" x14ac:dyDescent="0.3"/>
    <row r="2774" ht="33.75" hidden="1" customHeight="1" x14ac:dyDescent="0.3"/>
    <row r="2775" ht="33.75" hidden="1" customHeight="1" x14ac:dyDescent="0.3"/>
    <row r="2776" ht="33.75" hidden="1" customHeight="1" x14ac:dyDescent="0.3"/>
    <row r="2777" ht="33.75" hidden="1" customHeight="1" x14ac:dyDescent="0.3"/>
    <row r="2778" ht="33.75" hidden="1" customHeight="1" x14ac:dyDescent="0.3"/>
    <row r="2779" ht="33.75" hidden="1" customHeight="1" x14ac:dyDescent="0.3"/>
    <row r="2780" ht="33.75" hidden="1" customHeight="1" x14ac:dyDescent="0.3"/>
    <row r="2781" ht="33.75" hidden="1" customHeight="1" x14ac:dyDescent="0.3"/>
    <row r="2782" ht="33.75" hidden="1" customHeight="1" x14ac:dyDescent="0.3"/>
    <row r="2783" ht="33.75" hidden="1" customHeight="1" x14ac:dyDescent="0.3"/>
    <row r="2784" ht="33.75" hidden="1" customHeight="1" x14ac:dyDescent="0.3"/>
    <row r="2785" ht="33.75" hidden="1" customHeight="1" x14ac:dyDescent="0.3"/>
    <row r="2786" ht="33.75" hidden="1" customHeight="1" x14ac:dyDescent="0.3"/>
    <row r="2787" ht="33.75" hidden="1" customHeight="1" x14ac:dyDescent="0.3"/>
    <row r="2788" ht="33.75" hidden="1" customHeight="1" x14ac:dyDescent="0.3"/>
    <row r="2789" ht="33.75" hidden="1" customHeight="1" x14ac:dyDescent="0.3"/>
    <row r="2790" ht="33.75" hidden="1" customHeight="1" x14ac:dyDescent="0.3"/>
    <row r="2791" ht="33.75" hidden="1" customHeight="1" x14ac:dyDescent="0.3"/>
    <row r="2792" ht="33.75" hidden="1" customHeight="1" x14ac:dyDescent="0.3"/>
    <row r="2793" ht="33.75" hidden="1" customHeight="1" x14ac:dyDescent="0.3"/>
    <row r="2794" ht="33.75" hidden="1" customHeight="1" x14ac:dyDescent="0.3"/>
    <row r="2795" ht="33.75" hidden="1" customHeight="1" x14ac:dyDescent="0.3"/>
    <row r="2796" ht="33.75" hidden="1" customHeight="1" x14ac:dyDescent="0.3"/>
    <row r="2797" ht="33.75" hidden="1" customHeight="1" x14ac:dyDescent="0.3"/>
    <row r="2798" ht="33.75" hidden="1" customHeight="1" x14ac:dyDescent="0.3"/>
    <row r="2799" ht="33.75" hidden="1" customHeight="1" x14ac:dyDescent="0.3"/>
    <row r="2800" ht="33.75" hidden="1" customHeight="1" x14ac:dyDescent="0.3"/>
    <row r="2801" ht="33.75" hidden="1" customHeight="1" x14ac:dyDescent="0.3"/>
    <row r="2802" ht="33.75" hidden="1" customHeight="1" x14ac:dyDescent="0.3"/>
    <row r="2803" ht="33.75" hidden="1" customHeight="1" x14ac:dyDescent="0.3"/>
    <row r="2804" ht="33.75" hidden="1" customHeight="1" x14ac:dyDescent="0.3"/>
    <row r="2805" ht="33.75" hidden="1" customHeight="1" x14ac:dyDescent="0.3"/>
    <row r="2806" ht="33.75" hidden="1" customHeight="1" x14ac:dyDescent="0.3"/>
    <row r="2807" ht="33.75" hidden="1" customHeight="1" x14ac:dyDescent="0.3"/>
    <row r="2808" ht="33.75" hidden="1" customHeight="1" x14ac:dyDescent="0.3"/>
    <row r="2809" ht="33.75" hidden="1" customHeight="1" x14ac:dyDescent="0.3"/>
    <row r="2810" ht="33.75" hidden="1" customHeight="1" x14ac:dyDescent="0.3"/>
    <row r="2811" ht="33.75" hidden="1" customHeight="1" x14ac:dyDescent="0.3"/>
    <row r="2812" ht="33.75" hidden="1" customHeight="1" x14ac:dyDescent="0.3"/>
    <row r="2813" ht="33.75" hidden="1" customHeight="1" x14ac:dyDescent="0.3"/>
    <row r="2814" ht="33.75" hidden="1" customHeight="1" x14ac:dyDescent="0.3"/>
    <row r="2815" ht="33.75" hidden="1" customHeight="1" x14ac:dyDescent="0.3"/>
    <row r="2816" ht="33.75" hidden="1" customHeight="1" x14ac:dyDescent="0.3"/>
    <row r="2817" ht="33.75" hidden="1" customHeight="1" x14ac:dyDescent="0.3"/>
    <row r="2818" ht="33.75" hidden="1" customHeight="1" x14ac:dyDescent="0.3"/>
    <row r="2819" ht="33.75" hidden="1" customHeight="1" x14ac:dyDescent="0.3"/>
    <row r="2820" ht="33.75" hidden="1" customHeight="1" x14ac:dyDescent="0.3"/>
    <row r="2821" ht="33.75" hidden="1" customHeight="1" x14ac:dyDescent="0.3"/>
    <row r="2822" ht="33.75" hidden="1" customHeight="1" x14ac:dyDescent="0.3"/>
    <row r="2823" ht="33.75" hidden="1" customHeight="1" x14ac:dyDescent="0.3"/>
    <row r="2824" ht="33.75" hidden="1" customHeight="1" x14ac:dyDescent="0.3"/>
    <row r="2825" ht="33.75" hidden="1" customHeight="1" x14ac:dyDescent="0.3"/>
    <row r="2826" ht="33.75" hidden="1" customHeight="1" x14ac:dyDescent="0.3"/>
    <row r="2827" ht="33.75" hidden="1" customHeight="1" x14ac:dyDescent="0.3"/>
    <row r="2828" ht="33.75" hidden="1" customHeight="1" x14ac:dyDescent="0.3"/>
    <row r="2829" ht="33.75" hidden="1" customHeight="1" x14ac:dyDescent="0.3"/>
    <row r="2830" ht="33.75" hidden="1" customHeight="1" x14ac:dyDescent="0.3"/>
    <row r="2831" ht="33.75" hidden="1" customHeight="1" x14ac:dyDescent="0.3"/>
    <row r="2832" ht="33.75" hidden="1" customHeight="1" x14ac:dyDescent="0.3"/>
    <row r="2833" ht="33.75" hidden="1" customHeight="1" x14ac:dyDescent="0.3"/>
    <row r="2834" ht="33.75" hidden="1" customHeight="1" x14ac:dyDescent="0.3"/>
    <row r="2835" ht="33.75" hidden="1" customHeight="1" x14ac:dyDescent="0.3"/>
    <row r="2836" ht="33.75" hidden="1" customHeight="1" x14ac:dyDescent="0.3"/>
    <row r="2837" ht="33.75" hidden="1" customHeight="1" x14ac:dyDescent="0.3"/>
    <row r="2838" ht="33.75" hidden="1" customHeight="1" x14ac:dyDescent="0.3"/>
    <row r="2839" ht="33.75" hidden="1" customHeight="1" x14ac:dyDescent="0.3"/>
    <row r="2840" ht="33.75" hidden="1" customHeight="1" x14ac:dyDescent="0.3"/>
    <row r="2841" ht="33.75" hidden="1" customHeight="1" x14ac:dyDescent="0.3"/>
    <row r="2842" ht="33.75" hidden="1" customHeight="1" x14ac:dyDescent="0.3"/>
    <row r="2843" ht="33.75" hidden="1" customHeight="1" x14ac:dyDescent="0.3"/>
    <row r="2844" ht="33.75" hidden="1" customHeight="1" x14ac:dyDescent="0.3"/>
    <row r="2845" ht="33.75" hidden="1" customHeight="1" x14ac:dyDescent="0.3"/>
    <row r="2846" ht="33.75" hidden="1" customHeight="1" x14ac:dyDescent="0.3"/>
    <row r="2847" ht="33.75" hidden="1" customHeight="1" x14ac:dyDescent="0.3"/>
    <row r="2848" ht="33.75" hidden="1" customHeight="1" x14ac:dyDescent="0.3"/>
    <row r="2849" ht="33.75" hidden="1" customHeight="1" x14ac:dyDescent="0.3"/>
    <row r="2850" ht="33.75" hidden="1" customHeight="1" x14ac:dyDescent="0.3"/>
    <row r="2851" ht="33.75" hidden="1" customHeight="1" x14ac:dyDescent="0.3"/>
    <row r="2852" ht="33.75" hidden="1" customHeight="1" x14ac:dyDescent="0.3"/>
    <row r="2853" ht="33.75" hidden="1" customHeight="1" x14ac:dyDescent="0.3"/>
    <row r="2854" ht="33.75" hidden="1" customHeight="1" x14ac:dyDescent="0.3"/>
    <row r="2855" ht="33.75" hidden="1" customHeight="1" x14ac:dyDescent="0.3"/>
    <row r="2856" ht="33.75" hidden="1" customHeight="1" x14ac:dyDescent="0.3"/>
    <row r="2857" ht="33.75" hidden="1" customHeight="1" x14ac:dyDescent="0.3"/>
    <row r="2858" ht="33.75" hidden="1" customHeight="1" x14ac:dyDescent="0.3"/>
    <row r="2859" ht="33.75" hidden="1" customHeight="1" x14ac:dyDescent="0.3"/>
    <row r="2860" ht="33.75" hidden="1" customHeight="1" x14ac:dyDescent="0.3"/>
    <row r="2861" ht="33.75" hidden="1" customHeight="1" x14ac:dyDescent="0.3"/>
    <row r="2862" ht="33.75" hidden="1" customHeight="1" x14ac:dyDescent="0.3"/>
    <row r="2863" ht="33.75" hidden="1" customHeight="1" x14ac:dyDescent="0.3"/>
    <row r="2864" ht="33.75" hidden="1" customHeight="1" x14ac:dyDescent="0.3"/>
    <row r="2865" ht="33.75" hidden="1" customHeight="1" x14ac:dyDescent="0.3"/>
    <row r="2866" ht="33.75" hidden="1" customHeight="1" x14ac:dyDescent="0.3"/>
    <row r="2867" ht="33.75" hidden="1" customHeight="1" x14ac:dyDescent="0.3"/>
    <row r="2868" ht="33.75" hidden="1" customHeight="1" x14ac:dyDescent="0.3"/>
    <row r="2869" ht="33.75" hidden="1" customHeight="1" x14ac:dyDescent="0.3"/>
    <row r="2870" ht="33.75" hidden="1" customHeight="1" x14ac:dyDescent="0.3"/>
    <row r="2871" ht="33.75" hidden="1" customHeight="1" x14ac:dyDescent="0.3"/>
    <row r="2872" ht="33.75" hidden="1" customHeight="1" x14ac:dyDescent="0.3"/>
    <row r="2873" ht="33.75" hidden="1" customHeight="1" x14ac:dyDescent="0.3"/>
    <row r="2874" ht="33.75" hidden="1" customHeight="1" x14ac:dyDescent="0.3"/>
    <row r="2875" ht="33.75" hidden="1" customHeight="1" x14ac:dyDescent="0.3"/>
    <row r="2876" ht="33.75" hidden="1" customHeight="1" x14ac:dyDescent="0.3"/>
    <row r="2877" ht="33.75" hidden="1" customHeight="1" x14ac:dyDescent="0.3"/>
    <row r="2878" ht="33.75" hidden="1" customHeight="1" x14ac:dyDescent="0.3"/>
    <row r="2879" ht="33.75" hidden="1" customHeight="1" x14ac:dyDescent="0.3"/>
    <row r="2880" ht="33.75" hidden="1" customHeight="1" x14ac:dyDescent="0.3"/>
    <row r="2881" ht="33.75" hidden="1" customHeight="1" x14ac:dyDescent="0.3"/>
    <row r="2882" ht="33.75" hidden="1" customHeight="1" x14ac:dyDescent="0.3"/>
    <row r="2883" ht="33.75" hidden="1" customHeight="1" x14ac:dyDescent="0.3"/>
    <row r="2884" ht="33.75" hidden="1" customHeight="1" x14ac:dyDescent="0.3"/>
    <row r="2885" ht="33.75" hidden="1" customHeight="1" x14ac:dyDescent="0.3"/>
    <row r="2886" ht="33.75" hidden="1" customHeight="1" x14ac:dyDescent="0.3"/>
    <row r="2887" ht="33.75" hidden="1" customHeight="1" x14ac:dyDescent="0.3"/>
    <row r="2888" ht="33.75" hidden="1" customHeight="1" x14ac:dyDescent="0.3"/>
    <row r="2889" ht="33.75" hidden="1" customHeight="1" x14ac:dyDescent="0.3"/>
    <row r="2890" ht="33.75" hidden="1" customHeight="1" x14ac:dyDescent="0.3"/>
    <row r="2891" ht="33.75" hidden="1" customHeight="1" x14ac:dyDescent="0.3"/>
    <row r="2892" ht="33.75" hidden="1" customHeight="1" x14ac:dyDescent="0.3"/>
    <row r="2893" ht="33.75" hidden="1" customHeight="1" x14ac:dyDescent="0.3"/>
    <row r="2894" ht="33.75" hidden="1" customHeight="1" x14ac:dyDescent="0.3"/>
    <row r="2895" ht="33.75" hidden="1" customHeight="1" x14ac:dyDescent="0.3"/>
    <row r="2896" ht="33.75" hidden="1" customHeight="1" x14ac:dyDescent="0.3"/>
    <row r="2897" ht="33.75" hidden="1" customHeight="1" x14ac:dyDescent="0.3"/>
    <row r="2898" ht="33.75" hidden="1" customHeight="1" x14ac:dyDescent="0.3"/>
    <row r="2899" ht="33.75" hidden="1" customHeight="1" x14ac:dyDescent="0.3"/>
    <row r="2900" ht="33.75" hidden="1" customHeight="1" x14ac:dyDescent="0.3"/>
    <row r="2901" ht="33.75" hidden="1" customHeight="1" x14ac:dyDescent="0.3"/>
    <row r="2902" ht="33.75" hidden="1" customHeight="1" x14ac:dyDescent="0.3"/>
    <row r="2903" ht="33.75" hidden="1" customHeight="1" x14ac:dyDescent="0.3"/>
    <row r="2904" ht="33.75" hidden="1" customHeight="1" x14ac:dyDescent="0.3"/>
    <row r="2905" ht="33.75" hidden="1" customHeight="1" x14ac:dyDescent="0.3"/>
    <row r="2906" ht="33.75" hidden="1" customHeight="1" x14ac:dyDescent="0.3"/>
    <row r="2907" ht="33.75" hidden="1" customHeight="1" x14ac:dyDescent="0.3"/>
    <row r="2908" ht="33.75" hidden="1" customHeight="1" x14ac:dyDescent="0.3"/>
    <row r="2909" ht="33.75" hidden="1" customHeight="1" x14ac:dyDescent="0.3"/>
    <row r="2910" ht="33.75" hidden="1" customHeight="1" x14ac:dyDescent="0.3"/>
    <row r="2911" ht="33.75" hidden="1" customHeight="1" x14ac:dyDescent="0.3"/>
    <row r="2912" ht="33.75" hidden="1" customHeight="1" x14ac:dyDescent="0.3"/>
    <row r="2913" ht="33.75" hidden="1" customHeight="1" x14ac:dyDescent="0.3"/>
    <row r="2914" ht="33.75" hidden="1" customHeight="1" x14ac:dyDescent="0.3"/>
    <row r="2915" ht="33.75" hidden="1" customHeight="1" x14ac:dyDescent="0.3"/>
    <row r="2916" ht="33.75" hidden="1" customHeight="1" x14ac:dyDescent="0.3"/>
    <row r="2917" ht="33.75" hidden="1" customHeight="1" x14ac:dyDescent="0.3"/>
    <row r="2918" ht="33.75" hidden="1" customHeight="1" x14ac:dyDescent="0.3"/>
    <row r="2919" ht="33.75" hidden="1" customHeight="1" x14ac:dyDescent="0.3"/>
    <row r="2920" ht="33.75" hidden="1" customHeight="1" x14ac:dyDescent="0.3"/>
    <row r="2921" ht="33.75" hidden="1" customHeight="1" x14ac:dyDescent="0.3"/>
    <row r="2922" ht="33.75" hidden="1" customHeight="1" x14ac:dyDescent="0.3"/>
    <row r="2923" ht="33.75" hidden="1" customHeight="1" x14ac:dyDescent="0.3"/>
    <row r="2924" ht="33.75" hidden="1" customHeight="1" x14ac:dyDescent="0.3"/>
    <row r="2925" ht="33.75" hidden="1" customHeight="1" x14ac:dyDescent="0.3"/>
    <row r="2926" ht="33.75" hidden="1" customHeight="1" x14ac:dyDescent="0.3"/>
    <row r="2927" ht="33.75" hidden="1" customHeight="1" x14ac:dyDescent="0.3"/>
    <row r="2928" ht="33.75" hidden="1" customHeight="1" x14ac:dyDescent="0.3"/>
    <row r="2929" ht="33.75" hidden="1" customHeight="1" x14ac:dyDescent="0.3"/>
    <row r="2930" ht="33.75" hidden="1" customHeight="1" x14ac:dyDescent="0.3"/>
    <row r="2931" ht="33.75" hidden="1" customHeight="1" x14ac:dyDescent="0.3"/>
    <row r="2932" ht="33.75" hidden="1" customHeight="1" x14ac:dyDescent="0.3"/>
    <row r="2933" ht="33.75" hidden="1" customHeight="1" x14ac:dyDescent="0.3"/>
    <row r="2934" ht="33.75" hidden="1" customHeight="1" x14ac:dyDescent="0.3"/>
    <row r="2935" ht="33.75" hidden="1" customHeight="1" x14ac:dyDescent="0.3"/>
    <row r="2936" ht="33.75" hidden="1" customHeight="1" x14ac:dyDescent="0.3"/>
    <row r="2937" ht="33.75" hidden="1" customHeight="1" x14ac:dyDescent="0.3"/>
    <row r="2938" ht="33.75" hidden="1" customHeight="1" x14ac:dyDescent="0.3"/>
    <row r="2939" ht="33.75" hidden="1" customHeight="1" x14ac:dyDescent="0.3"/>
    <row r="2940" ht="33.75" hidden="1" customHeight="1" x14ac:dyDescent="0.3"/>
    <row r="2941" ht="33.75" hidden="1" customHeight="1" x14ac:dyDescent="0.3"/>
    <row r="2942" ht="33.75" hidden="1" customHeight="1" x14ac:dyDescent="0.3"/>
    <row r="2943" ht="33.75" hidden="1" customHeight="1" x14ac:dyDescent="0.3"/>
    <row r="2944" ht="33.75" hidden="1" customHeight="1" x14ac:dyDescent="0.3"/>
    <row r="2945" ht="33.75" hidden="1" customHeight="1" x14ac:dyDescent="0.3"/>
    <row r="2946" ht="33.75" hidden="1" customHeight="1" x14ac:dyDescent="0.3"/>
    <row r="2947" ht="33.75" hidden="1" customHeight="1" x14ac:dyDescent="0.3"/>
    <row r="2948" ht="33.75" hidden="1" customHeight="1" x14ac:dyDescent="0.3"/>
    <row r="2949" ht="33.75" hidden="1" customHeight="1" x14ac:dyDescent="0.3"/>
    <row r="2950" ht="33.75" hidden="1" customHeight="1" x14ac:dyDescent="0.3"/>
    <row r="2951" ht="33.75" hidden="1" customHeight="1" x14ac:dyDescent="0.3"/>
    <row r="2952" ht="33.75" hidden="1" customHeight="1" x14ac:dyDescent="0.3"/>
    <row r="2953" ht="33.75" hidden="1" customHeight="1" x14ac:dyDescent="0.3"/>
    <row r="2954" ht="33.75" hidden="1" customHeight="1" x14ac:dyDescent="0.3"/>
    <row r="2955" ht="33.75" hidden="1" customHeight="1" x14ac:dyDescent="0.3"/>
    <row r="2956" ht="33.75" hidden="1" customHeight="1" x14ac:dyDescent="0.3"/>
    <row r="2957" ht="33.75" hidden="1" customHeight="1" x14ac:dyDescent="0.3"/>
    <row r="2958" ht="33.75" hidden="1" customHeight="1" x14ac:dyDescent="0.3"/>
    <row r="2959" ht="33.75" hidden="1" customHeight="1" x14ac:dyDescent="0.3"/>
    <row r="2960" ht="33.75" hidden="1" customHeight="1" x14ac:dyDescent="0.3"/>
    <row r="2961" ht="33.75" hidden="1" customHeight="1" x14ac:dyDescent="0.3"/>
    <row r="2962" ht="33.75" hidden="1" customHeight="1" x14ac:dyDescent="0.3"/>
    <row r="2963" ht="33.75" hidden="1" customHeight="1" x14ac:dyDescent="0.3"/>
    <row r="2964" ht="33.75" hidden="1" customHeight="1" x14ac:dyDescent="0.3"/>
    <row r="2965" ht="33.75" hidden="1" customHeight="1" x14ac:dyDescent="0.3"/>
    <row r="2966" ht="33.75" hidden="1" customHeight="1" x14ac:dyDescent="0.3"/>
    <row r="2967" ht="33.75" hidden="1" customHeight="1" x14ac:dyDescent="0.3"/>
    <row r="2968" ht="33.75" hidden="1" customHeight="1" x14ac:dyDescent="0.3"/>
    <row r="2969" ht="33.75" hidden="1" customHeight="1" x14ac:dyDescent="0.3"/>
    <row r="2970" ht="33.75" hidden="1" customHeight="1" x14ac:dyDescent="0.3"/>
    <row r="2971" ht="33.75" hidden="1" customHeight="1" x14ac:dyDescent="0.3"/>
    <row r="2972" ht="33.75" hidden="1" customHeight="1" x14ac:dyDescent="0.3"/>
    <row r="2973" ht="33.75" hidden="1" customHeight="1" x14ac:dyDescent="0.3"/>
    <row r="2974" ht="33.75" hidden="1" customHeight="1" x14ac:dyDescent="0.3"/>
    <row r="2975" ht="33.75" hidden="1" customHeight="1" x14ac:dyDescent="0.3"/>
    <row r="2976" ht="33.75" hidden="1" customHeight="1" x14ac:dyDescent="0.3"/>
    <row r="2977" ht="33.75" hidden="1" customHeight="1" x14ac:dyDescent="0.3"/>
    <row r="2978" ht="33.75" hidden="1" customHeight="1" x14ac:dyDescent="0.3"/>
    <row r="2979" ht="33.75" hidden="1" customHeight="1" x14ac:dyDescent="0.3"/>
    <row r="2980" ht="33.75" hidden="1" customHeight="1" x14ac:dyDescent="0.3"/>
    <row r="2981" ht="33.75" hidden="1" customHeight="1" x14ac:dyDescent="0.3"/>
    <row r="2982" ht="33.75" hidden="1" customHeight="1" x14ac:dyDescent="0.3"/>
    <row r="2983" ht="33.75" hidden="1" customHeight="1" x14ac:dyDescent="0.3"/>
    <row r="2984" ht="33.75" hidden="1" customHeight="1" x14ac:dyDescent="0.3"/>
    <row r="2985" ht="33.75" hidden="1" customHeight="1" x14ac:dyDescent="0.3"/>
    <row r="2986" ht="33.75" hidden="1" customHeight="1" x14ac:dyDescent="0.3"/>
    <row r="2987" ht="33.75" hidden="1" customHeight="1" x14ac:dyDescent="0.3"/>
    <row r="2988" ht="33.75" hidden="1" customHeight="1" x14ac:dyDescent="0.3"/>
    <row r="2989" ht="33.75" hidden="1" customHeight="1" x14ac:dyDescent="0.3"/>
    <row r="2990" ht="33.75" hidden="1" customHeight="1" x14ac:dyDescent="0.3"/>
    <row r="2991" ht="33.75" hidden="1" customHeight="1" x14ac:dyDescent="0.3"/>
    <row r="2992" ht="33.75" hidden="1" customHeight="1" x14ac:dyDescent="0.3"/>
    <row r="2993" ht="33.75" hidden="1" customHeight="1" x14ac:dyDescent="0.3"/>
    <row r="2994" ht="33.75" hidden="1" customHeight="1" x14ac:dyDescent="0.3"/>
    <row r="2995" ht="33.75" hidden="1" customHeight="1" x14ac:dyDescent="0.3"/>
    <row r="2996" ht="33.75" hidden="1" customHeight="1" x14ac:dyDescent="0.3"/>
    <row r="2997" ht="33.75" hidden="1" customHeight="1" x14ac:dyDescent="0.3"/>
    <row r="2998" ht="33.75" hidden="1" customHeight="1" x14ac:dyDescent="0.3"/>
    <row r="2999" ht="33.75" hidden="1" customHeight="1" x14ac:dyDescent="0.3"/>
    <row r="3000" ht="33.75" hidden="1" customHeight="1" x14ac:dyDescent="0.3"/>
    <row r="3001" ht="33.75" hidden="1" customHeight="1" x14ac:dyDescent="0.3"/>
    <row r="3002" ht="33.75" hidden="1" customHeight="1" x14ac:dyDescent="0.3"/>
    <row r="3003" ht="33.75" hidden="1" customHeight="1" x14ac:dyDescent="0.3"/>
    <row r="3004" ht="33.75" hidden="1" customHeight="1" x14ac:dyDescent="0.3"/>
    <row r="3005" ht="33.75" hidden="1" customHeight="1" x14ac:dyDescent="0.3"/>
    <row r="3006" ht="33.75" hidden="1" customHeight="1" x14ac:dyDescent="0.3"/>
    <row r="3007" ht="33.75" hidden="1" customHeight="1" x14ac:dyDescent="0.3"/>
    <row r="3008" ht="33.75" hidden="1" customHeight="1" x14ac:dyDescent="0.3"/>
    <row r="3009" ht="33.75" hidden="1" customHeight="1" x14ac:dyDescent="0.3"/>
    <row r="3010" ht="33.75" hidden="1" customHeight="1" x14ac:dyDescent="0.3"/>
    <row r="3011" ht="33.75" hidden="1" customHeight="1" x14ac:dyDescent="0.3"/>
    <row r="3012" ht="33.75" hidden="1" customHeight="1" x14ac:dyDescent="0.3"/>
    <row r="3013" ht="33.75" hidden="1" customHeight="1" x14ac:dyDescent="0.3"/>
    <row r="3014" ht="33.75" hidden="1" customHeight="1" x14ac:dyDescent="0.3"/>
    <row r="3015" ht="33.75" hidden="1" customHeight="1" x14ac:dyDescent="0.3"/>
    <row r="3016" ht="33.75" hidden="1" customHeight="1" x14ac:dyDescent="0.3"/>
    <row r="3017" ht="33.75" hidden="1" customHeight="1" x14ac:dyDescent="0.3"/>
    <row r="3018" ht="33.75" hidden="1" customHeight="1" x14ac:dyDescent="0.3"/>
    <row r="3019" ht="33.75" hidden="1" customHeight="1" x14ac:dyDescent="0.3"/>
    <row r="3020" ht="33.75" hidden="1" customHeight="1" x14ac:dyDescent="0.3"/>
    <row r="3021" ht="33.75" hidden="1" customHeight="1" x14ac:dyDescent="0.3"/>
    <row r="3022" ht="33.75" hidden="1" customHeight="1" x14ac:dyDescent="0.3"/>
    <row r="3023" ht="33.75" hidden="1" customHeight="1" x14ac:dyDescent="0.3"/>
    <row r="3024" ht="33.75" hidden="1" customHeight="1" x14ac:dyDescent="0.3"/>
    <row r="3025" ht="33.75" hidden="1" customHeight="1" x14ac:dyDescent="0.3"/>
    <row r="3026" ht="33.75" hidden="1" customHeight="1" x14ac:dyDescent="0.3"/>
    <row r="3027" ht="33.75" hidden="1" customHeight="1" x14ac:dyDescent="0.3"/>
    <row r="3028" ht="33.75" hidden="1" customHeight="1" x14ac:dyDescent="0.3"/>
    <row r="3029" ht="33.75" hidden="1" customHeight="1" x14ac:dyDescent="0.3"/>
    <row r="3030" ht="33.75" hidden="1" customHeight="1" x14ac:dyDescent="0.3"/>
    <row r="3031" ht="33.75" hidden="1" customHeight="1" x14ac:dyDescent="0.3"/>
    <row r="3032" ht="33.75" hidden="1" customHeight="1" x14ac:dyDescent="0.3"/>
    <row r="3033" ht="33.75" hidden="1" customHeight="1" x14ac:dyDescent="0.3"/>
    <row r="3034" ht="33.75" hidden="1" customHeight="1" x14ac:dyDescent="0.3"/>
    <row r="3035" ht="33.75" hidden="1" customHeight="1" x14ac:dyDescent="0.3"/>
    <row r="3036" ht="33.75" hidden="1" customHeight="1" x14ac:dyDescent="0.3"/>
    <row r="3037" ht="33.75" hidden="1" customHeight="1" x14ac:dyDescent="0.3"/>
    <row r="3038" ht="33.75" hidden="1" customHeight="1" x14ac:dyDescent="0.3"/>
    <row r="3039" ht="33.75" hidden="1" customHeight="1" x14ac:dyDescent="0.3"/>
    <row r="3040" ht="33.75" hidden="1" customHeight="1" x14ac:dyDescent="0.3"/>
    <row r="3041" ht="33.75" hidden="1" customHeight="1" x14ac:dyDescent="0.3"/>
    <row r="3042" ht="33.75" hidden="1" customHeight="1" x14ac:dyDescent="0.3"/>
    <row r="3043" ht="33.75" hidden="1" customHeight="1" x14ac:dyDescent="0.3"/>
    <row r="3044" ht="33.75" hidden="1" customHeight="1" x14ac:dyDescent="0.3"/>
    <row r="3045" ht="33.75" hidden="1" customHeight="1" x14ac:dyDescent="0.3"/>
    <row r="3046" ht="33.75" hidden="1" customHeight="1" x14ac:dyDescent="0.3"/>
    <row r="3047" ht="33.75" hidden="1" customHeight="1" x14ac:dyDescent="0.3"/>
    <row r="3048" ht="33.75" hidden="1" customHeight="1" x14ac:dyDescent="0.3"/>
    <row r="3049" ht="33.75" hidden="1" customHeight="1" x14ac:dyDescent="0.3"/>
    <row r="3050" ht="33.75" hidden="1" customHeight="1" x14ac:dyDescent="0.3"/>
    <row r="3051" ht="33.75" hidden="1" customHeight="1" x14ac:dyDescent="0.3"/>
    <row r="3052" ht="33.75" hidden="1" customHeight="1" x14ac:dyDescent="0.3"/>
    <row r="3053" ht="33.75" hidden="1" customHeight="1" x14ac:dyDescent="0.3"/>
    <row r="3054" ht="33.75" hidden="1" customHeight="1" x14ac:dyDescent="0.3"/>
    <row r="3055" ht="33.75" hidden="1" customHeight="1" x14ac:dyDescent="0.3"/>
    <row r="3056" ht="33.75" hidden="1" customHeight="1" x14ac:dyDescent="0.3"/>
    <row r="3057" ht="33.75" hidden="1" customHeight="1" x14ac:dyDescent="0.3"/>
    <row r="3058" ht="33.75" hidden="1" customHeight="1" x14ac:dyDescent="0.3"/>
    <row r="3059" ht="33.75" hidden="1" customHeight="1" x14ac:dyDescent="0.3"/>
    <row r="3060" ht="33.75" hidden="1" customHeight="1" x14ac:dyDescent="0.3"/>
    <row r="3061" ht="33.75" hidden="1" customHeight="1" x14ac:dyDescent="0.3"/>
    <row r="3062" ht="33.75" hidden="1" customHeight="1" x14ac:dyDescent="0.3"/>
    <row r="3063" ht="33.75" hidden="1" customHeight="1" x14ac:dyDescent="0.3"/>
    <row r="3064" ht="33.75" hidden="1" customHeight="1" x14ac:dyDescent="0.3"/>
    <row r="3065" ht="33.75" hidden="1" customHeight="1" x14ac:dyDescent="0.3"/>
    <row r="3066" ht="33.75" hidden="1" customHeight="1" x14ac:dyDescent="0.3"/>
    <row r="3067" ht="33.75" hidden="1" customHeight="1" x14ac:dyDescent="0.3"/>
    <row r="3068" ht="33.75" hidden="1" customHeight="1" x14ac:dyDescent="0.3"/>
    <row r="3069" ht="33.75" hidden="1" customHeight="1" x14ac:dyDescent="0.3"/>
    <row r="3070" ht="33.75" hidden="1" customHeight="1" x14ac:dyDescent="0.3"/>
    <row r="3071" ht="33.75" hidden="1" customHeight="1" x14ac:dyDescent="0.3"/>
    <row r="3072" ht="33.75" hidden="1" customHeight="1" x14ac:dyDescent="0.3"/>
    <row r="3073" ht="33.75" hidden="1" customHeight="1" x14ac:dyDescent="0.3"/>
    <row r="3074" ht="33.75" hidden="1" customHeight="1" x14ac:dyDescent="0.3"/>
    <row r="3075" ht="33.75" hidden="1" customHeight="1" x14ac:dyDescent="0.3"/>
    <row r="3076" ht="33.75" hidden="1" customHeight="1" x14ac:dyDescent="0.3"/>
    <row r="3077" ht="33.75" hidden="1" customHeight="1" x14ac:dyDescent="0.3"/>
    <row r="3078" ht="33.75" hidden="1" customHeight="1" x14ac:dyDescent="0.3"/>
    <row r="3079" ht="33.75" hidden="1" customHeight="1" x14ac:dyDescent="0.3"/>
    <row r="3080" ht="33.75" hidden="1" customHeight="1" x14ac:dyDescent="0.3"/>
    <row r="3081" ht="33.75" hidden="1" customHeight="1" x14ac:dyDescent="0.3"/>
    <row r="3082" ht="33.75" hidden="1" customHeight="1" x14ac:dyDescent="0.3"/>
    <row r="3083" ht="33.75" hidden="1" customHeight="1" x14ac:dyDescent="0.3"/>
    <row r="3084" ht="33.75" hidden="1" customHeight="1" x14ac:dyDescent="0.3"/>
    <row r="3085" ht="33.75" hidden="1" customHeight="1" x14ac:dyDescent="0.3"/>
    <row r="3086" ht="33.75" hidden="1" customHeight="1" x14ac:dyDescent="0.3"/>
    <row r="3087" ht="33.75" hidden="1" customHeight="1" x14ac:dyDescent="0.3"/>
    <row r="3088" ht="33.75" hidden="1" customHeight="1" x14ac:dyDescent="0.3"/>
    <row r="3089" ht="33.75" hidden="1" customHeight="1" x14ac:dyDescent="0.3"/>
    <row r="3090" ht="33.75" hidden="1" customHeight="1" x14ac:dyDescent="0.3"/>
    <row r="3091" ht="33.75" hidden="1" customHeight="1" x14ac:dyDescent="0.3"/>
    <row r="3092" ht="33.75" hidden="1" customHeight="1" x14ac:dyDescent="0.3"/>
    <row r="3093" ht="33.75" hidden="1" customHeight="1" x14ac:dyDescent="0.3"/>
    <row r="3094" ht="33.75" hidden="1" customHeight="1" x14ac:dyDescent="0.3"/>
    <row r="3095" ht="33.75" hidden="1" customHeight="1" x14ac:dyDescent="0.3"/>
    <row r="3096" ht="33.75" hidden="1" customHeight="1" x14ac:dyDescent="0.3"/>
    <row r="3097" ht="33.75" hidden="1" customHeight="1" x14ac:dyDescent="0.3"/>
    <row r="3098" ht="33.75" hidden="1" customHeight="1" x14ac:dyDescent="0.3"/>
    <row r="3099" ht="33.75" hidden="1" customHeight="1" x14ac:dyDescent="0.3"/>
    <row r="3100" ht="33.75" hidden="1" customHeight="1" x14ac:dyDescent="0.3"/>
    <row r="3101" ht="33.75" hidden="1" customHeight="1" x14ac:dyDescent="0.3"/>
    <row r="3102" ht="33.75" hidden="1" customHeight="1" x14ac:dyDescent="0.3"/>
    <row r="3103" ht="33.75" hidden="1" customHeight="1" x14ac:dyDescent="0.3"/>
    <row r="3104" ht="33.75" hidden="1" customHeight="1" x14ac:dyDescent="0.3"/>
    <row r="3105" ht="33.75" hidden="1" customHeight="1" x14ac:dyDescent="0.3"/>
    <row r="3106" ht="33.75" hidden="1" customHeight="1" x14ac:dyDescent="0.3"/>
    <row r="3107" ht="33.75" hidden="1" customHeight="1" x14ac:dyDescent="0.3"/>
    <row r="3108" ht="33.75" hidden="1" customHeight="1" x14ac:dyDescent="0.3"/>
    <row r="3109" ht="33.75" hidden="1" customHeight="1" x14ac:dyDescent="0.3"/>
    <row r="3110" ht="33.75" hidden="1" customHeight="1" x14ac:dyDescent="0.3"/>
    <row r="3111" ht="33.75" hidden="1" customHeight="1" x14ac:dyDescent="0.3"/>
    <row r="3112" ht="33.75" hidden="1" customHeight="1" x14ac:dyDescent="0.3"/>
    <row r="3113" ht="33.75" hidden="1" customHeight="1" x14ac:dyDescent="0.3"/>
    <row r="3114" ht="33.75" hidden="1" customHeight="1" x14ac:dyDescent="0.3"/>
    <row r="3115" ht="33.75" hidden="1" customHeight="1" x14ac:dyDescent="0.3"/>
    <row r="3116" ht="33.75" hidden="1" customHeight="1" x14ac:dyDescent="0.3"/>
    <row r="3117" ht="33.75" hidden="1" customHeight="1" x14ac:dyDescent="0.3"/>
    <row r="3118" ht="33.75" hidden="1" customHeight="1" x14ac:dyDescent="0.3"/>
    <row r="3119" ht="33.75" hidden="1" customHeight="1" x14ac:dyDescent="0.3"/>
    <row r="3120" ht="33.75" hidden="1" customHeight="1" x14ac:dyDescent="0.3"/>
    <row r="3121" ht="33.75" hidden="1" customHeight="1" x14ac:dyDescent="0.3"/>
    <row r="3122" ht="33.75" hidden="1" customHeight="1" x14ac:dyDescent="0.3"/>
    <row r="3123" ht="33.75" hidden="1" customHeight="1" x14ac:dyDescent="0.3"/>
    <row r="3124" ht="33.75" hidden="1" customHeight="1" x14ac:dyDescent="0.3"/>
    <row r="3125" ht="33.75" hidden="1" customHeight="1" x14ac:dyDescent="0.3"/>
    <row r="3126" ht="33.75" hidden="1" customHeight="1" x14ac:dyDescent="0.3"/>
    <row r="3127" ht="33.75" hidden="1" customHeight="1" x14ac:dyDescent="0.3"/>
    <row r="3128" ht="33.75" hidden="1" customHeight="1" x14ac:dyDescent="0.3"/>
    <row r="3129" ht="33.75" hidden="1" customHeight="1" x14ac:dyDescent="0.3"/>
    <row r="3130" ht="33.75" hidden="1" customHeight="1" x14ac:dyDescent="0.3"/>
    <row r="3131" ht="33.75" hidden="1" customHeight="1" x14ac:dyDescent="0.3"/>
    <row r="3132" ht="33.75" hidden="1" customHeight="1" x14ac:dyDescent="0.3"/>
    <row r="3133" ht="33.75" hidden="1" customHeight="1" x14ac:dyDescent="0.3"/>
    <row r="3134" ht="33.75" hidden="1" customHeight="1" x14ac:dyDescent="0.3"/>
    <row r="3135" ht="33.75" hidden="1" customHeight="1" x14ac:dyDescent="0.3"/>
    <row r="3136" ht="33.75" hidden="1" customHeight="1" x14ac:dyDescent="0.3"/>
    <row r="3137" ht="33.75" hidden="1" customHeight="1" x14ac:dyDescent="0.3"/>
    <row r="3138" ht="33.75" hidden="1" customHeight="1" x14ac:dyDescent="0.3"/>
    <row r="3139" ht="33.75" hidden="1" customHeight="1" x14ac:dyDescent="0.3"/>
    <row r="3140" ht="33.75" hidden="1" customHeight="1" x14ac:dyDescent="0.3"/>
    <row r="3141" ht="33.75" hidden="1" customHeight="1" x14ac:dyDescent="0.3"/>
    <row r="3142" ht="33.75" hidden="1" customHeight="1" x14ac:dyDescent="0.3"/>
    <row r="3143" ht="33.75" hidden="1" customHeight="1" x14ac:dyDescent="0.3"/>
    <row r="3144" ht="33.75" hidden="1" customHeight="1" x14ac:dyDescent="0.3"/>
    <row r="3145" ht="33.75" hidden="1" customHeight="1" x14ac:dyDescent="0.3"/>
    <row r="3146" ht="33.75" hidden="1" customHeight="1" x14ac:dyDescent="0.3"/>
    <row r="3147" ht="33.75" hidden="1" customHeight="1" x14ac:dyDescent="0.3"/>
    <row r="3148" ht="33.75" hidden="1" customHeight="1" x14ac:dyDescent="0.3"/>
    <row r="3149" ht="33.75" hidden="1" customHeight="1" x14ac:dyDescent="0.3"/>
    <row r="3150" ht="33.75" hidden="1" customHeight="1" x14ac:dyDescent="0.3"/>
    <row r="3151" ht="33.75" hidden="1" customHeight="1" x14ac:dyDescent="0.3"/>
    <row r="3152" ht="33.75" hidden="1" customHeight="1" x14ac:dyDescent="0.3"/>
    <row r="3153" ht="33.75" hidden="1" customHeight="1" x14ac:dyDescent="0.3"/>
    <row r="3154" ht="33.75" hidden="1" customHeight="1" x14ac:dyDescent="0.3"/>
    <row r="3155" ht="33.75" hidden="1" customHeight="1" x14ac:dyDescent="0.3"/>
    <row r="3156" ht="33.75" hidden="1" customHeight="1" x14ac:dyDescent="0.3"/>
    <row r="3157" ht="33.75" hidden="1" customHeight="1" x14ac:dyDescent="0.3"/>
    <row r="3158" ht="33.75" hidden="1" customHeight="1" x14ac:dyDescent="0.3"/>
    <row r="3159" ht="33.75" hidden="1" customHeight="1" x14ac:dyDescent="0.3"/>
    <row r="3160" ht="33.75" hidden="1" customHeight="1" x14ac:dyDescent="0.3"/>
    <row r="3161" ht="33.75" hidden="1" customHeight="1" x14ac:dyDescent="0.3"/>
    <row r="3162" ht="33.75" hidden="1" customHeight="1" x14ac:dyDescent="0.3"/>
    <row r="3163" ht="33.75" hidden="1" customHeight="1" x14ac:dyDescent="0.3"/>
    <row r="3164" ht="33.75" hidden="1" customHeight="1" x14ac:dyDescent="0.3"/>
    <row r="3165" ht="33.75" hidden="1" customHeight="1" x14ac:dyDescent="0.3"/>
    <row r="3166" ht="33.75" hidden="1" customHeight="1" x14ac:dyDescent="0.3"/>
    <row r="3167" ht="33.75" hidden="1" customHeight="1" x14ac:dyDescent="0.3"/>
    <row r="3168" ht="33.75" hidden="1" customHeight="1" x14ac:dyDescent="0.3"/>
    <row r="3169" ht="33.75" hidden="1" customHeight="1" x14ac:dyDescent="0.3"/>
    <row r="3170" ht="33.75" hidden="1" customHeight="1" x14ac:dyDescent="0.3"/>
    <row r="3171" ht="33.75" hidden="1" customHeight="1" x14ac:dyDescent="0.3"/>
    <row r="3172" ht="33.75" hidden="1" customHeight="1" x14ac:dyDescent="0.3"/>
    <row r="3173" ht="33.75" hidden="1" customHeight="1" x14ac:dyDescent="0.3"/>
    <row r="3174" ht="33.75" hidden="1" customHeight="1" x14ac:dyDescent="0.3"/>
    <row r="3175" ht="33.75" hidden="1" customHeight="1" x14ac:dyDescent="0.3"/>
    <row r="3176" ht="33.75" hidden="1" customHeight="1" x14ac:dyDescent="0.3"/>
    <row r="3177" ht="33.75" hidden="1" customHeight="1" x14ac:dyDescent="0.3"/>
    <row r="3178" ht="33.75" hidden="1" customHeight="1" x14ac:dyDescent="0.3"/>
    <row r="3179" ht="33.75" hidden="1" customHeight="1" x14ac:dyDescent="0.3"/>
    <row r="3180" ht="33.75" hidden="1" customHeight="1" x14ac:dyDescent="0.3"/>
    <row r="3181" ht="33.75" hidden="1" customHeight="1" x14ac:dyDescent="0.3"/>
    <row r="3182" ht="33.75" hidden="1" customHeight="1" x14ac:dyDescent="0.3"/>
    <row r="3183" ht="33.75" hidden="1" customHeight="1" x14ac:dyDescent="0.3"/>
    <row r="3184" ht="33.75" hidden="1" customHeight="1" x14ac:dyDescent="0.3"/>
    <row r="3185" ht="33.75" hidden="1" customHeight="1" x14ac:dyDescent="0.3"/>
    <row r="3186" ht="33.75" hidden="1" customHeight="1" x14ac:dyDescent="0.3"/>
    <row r="3187" ht="33.75" hidden="1" customHeight="1" x14ac:dyDescent="0.3"/>
    <row r="3188" ht="33.75" hidden="1" customHeight="1" x14ac:dyDescent="0.3"/>
    <row r="3189" ht="33.75" hidden="1" customHeight="1" x14ac:dyDescent="0.3"/>
    <row r="3190" ht="33.75" hidden="1" customHeight="1" x14ac:dyDescent="0.3"/>
    <row r="3191" ht="33.75" hidden="1" customHeight="1" x14ac:dyDescent="0.3"/>
    <row r="3192" ht="33.75" hidden="1" customHeight="1" x14ac:dyDescent="0.3"/>
    <row r="3193" ht="33.75" hidden="1" customHeight="1" x14ac:dyDescent="0.3"/>
    <row r="3194" ht="33.75" hidden="1" customHeight="1" x14ac:dyDescent="0.3"/>
    <row r="3195" ht="33.75" hidden="1" customHeight="1" x14ac:dyDescent="0.3"/>
    <row r="3196" ht="33.75" hidden="1" customHeight="1" x14ac:dyDescent="0.3"/>
    <row r="3197" ht="33.75" hidden="1" customHeight="1" x14ac:dyDescent="0.3"/>
    <row r="3198" ht="33.75" hidden="1" customHeight="1" x14ac:dyDescent="0.3"/>
    <row r="3199" ht="33.75" hidden="1" customHeight="1" x14ac:dyDescent="0.3"/>
    <row r="3200" ht="33.75" hidden="1" customHeight="1" x14ac:dyDescent="0.3"/>
    <row r="3201" ht="33.75" hidden="1" customHeight="1" x14ac:dyDescent="0.3"/>
    <row r="3202" ht="33.75" hidden="1" customHeight="1" x14ac:dyDescent="0.3"/>
    <row r="3203" ht="33.75" hidden="1" customHeight="1" x14ac:dyDescent="0.3"/>
    <row r="3204" ht="33.75" hidden="1" customHeight="1" x14ac:dyDescent="0.3"/>
    <row r="3205" ht="33.75" hidden="1" customHeight="1" x14ac:dyDescent="0.3"/>
    <row r="3206" ht="33.75" hidden="1" customHeight="1" x14ac:dyDescent="0.3"/>
    <row r="3207" ht="33.75" hidden="1" customHeight="1" x14ac:dyDescent="0.3"/>
    <row r="3208" ht="33.75" hidden="1" customHeight="1" x14ac:dyDescent="0.3"/>
    <row r="3209" ht="33.75" hidden="1" customHeight="1" x14ac:dyDescent="0.3"/>
    <row r="3210" ht="33.75" hidden="1" customHeight="1" x14ac:dyDescent="0.3"/>
    <row r="3211" ht="33.75" hidden="1" customHeight="1" x14ac:dyDescent="0.3"/>
    <row r="3212" ht="33.75" hidden="1" customHeight="1" x14ac:dyDescent="0.3"/>
    <row r="3213" ht="33.75" hidden="1" customHeight="1" x14ac:dyDescent="0.3"/>
    <row r="3214" ht="33.75" hidden="1" customHeight="1" x14ac:dyDescent="0.3"/>
    <row r="3215" ht="33.75" hidden="1" customHeight="1" x14ac:dyDescent="0.3"/>
    <row r="3216" ht="33.75" hidden="1" customHeight="1" x14ac:dyDescent="0.3"/>
    <row r="3217" ht="33.75" hidden="1" customHeight="1" x14ac:dyDescent="0.3"/>
    <row r="3218" ht="33.75" hidden="1" customHeight="1" x14ac:dyDescent="0.3"/>
    <row r="3219" ht="33.75" hidden="1" customHeight="1" x14ac:dyDescent="0.3"/>
    <row r="3220" ht="33.75" hidden="1" customHeight="1" x14ac:dyDescent="0.3"/>
    <row r="3221" ht="33.75" hidden="1" customHeight="1" x14ac:dyDescent="0.3"/>
    <row r="3222" ht="33.75" hidden="1" customHeight="1" x14ac:dyDescent="0.3"/>
    <row r="3223" ht="33.75" hidden="1" customHeight="1" x14ac:dyDescent="0.3"/>
    <row r="3224" ht="33.75" hidden="1" customHeight="1" x14ac:dyDescent="0.3"/>
    <row r="3225" ht="33.75" hidden="1" customHeight="1" x14ac:dyDescent="0.3"/>
    <row r="3226" ht="33.75" hidden="1" customHeight="1" x14ac:dyDescent="0.3"/>
    <row r="3227" ht="33.75" hidden="1" customHeight="1" x14ac:dyDescent="0.3"/>
    <row r="3228" ht="33.75" hidden="1" customHeight="1" x14ac:dyDescent="0.3"/>
    <row r="3229" ht="33.75" hidden="1" customHeight="1" x14ac:dyDescent="0.3"/>
    <row r="3230" ht="33.75" hidden="1" customHeight="1" x14ac:dyDescent="0.3"/>
    <row r="3231" ht="33.75" hidden="1" customHeight="1" x14ac:dyDescent="0.3"/>
    <row r="3232" ht="33.75" hidden="1" customHeight="1" x14ac:dyDescent="0.3"/>
    <row r="3233" ht="33.75" hidden="1" customHeight="1" x14ac:dyDescent="0.3"/>
    <row r="3234" ht="33.75" hidden="1" customHeight="1" x14ac:dyDescent="0.3"/>
    <row r="3235" ht="33.75" hidden="1" customHeight="1" x14ac:dyDescent="0.3"/>
    <row r="3236" ht="33.75" hidden="1" customHeight="1" x14ac:dyDescent="0.3"/>
    <row r="3237" ht="33.75" hidden="1" customHeight="1" x14ac:dyDescent="0.3"/>
    <row r="3238" ht="33.75" hidden="1" customHeight="1" x14ac:dyDescent="0.3"/>
    <row r="3239" ht="33.75" hidden="1" customHeight="1" x14ac:dyDescent="0.3"/>
    <row r="3240" ht="33.75" hidden="1" customHeight="1" x14ac:dyDescent="0.3"/>
    <row r="3241" ht="33.75" hidden="1" customHeight="1" x14ac:dyDescent="0.3"/>
    <row r="3242" ht="33.75" hidden="1" customHeight="1" x14ac:dyDescent="0.3"/>
    <row r="3243" ht="33.75" hidden="1" customHeight="1" x14ac:dyDescent="0.3"/>
    <row r="3244" ht="33.75" hidden="1" customHeight="1" x14ac:dyDescent="0.3"/>
    <row r="3245" ht="33.75" hidden="1" customHeight="1" x14ac:dyDescent="0.3"/>
    <row r="3246" ht="33.75" hidden="1" customHeight="1" x14ac:dyDescent="0.3"/>
    <row r="3247" ht="33.75" hidden="1" customHeight="1" x14ac:dyDescent="0.3"/>
    <row r="3248" ht="33.75" hidden="1" customHeight="1" x14ac:dyDescent="0.3"/>
    <row r="3249" ht="33.75" hidden="1" customHeight="1" x14ac:dyDescent="0.3"/>
    <row r="3250" ht="33.75" hidden="1" customHeight="1" x14ac:dyDescent="0.3"/>
    <row r="3251" ht="33.75" hidden="1" customHeight="1" x14ac:dyDescent="0.3"/>
    <row r="3252" ht="33.75" hidden="1" customHeight="1" x14ac:dyDescent="0.3"/>
    <row r="3253" ht="33.75" hidden="1" customHeight="1" x14ac:dyDescent="0.3"/>
    <row r="3254" ht="33.75" hidden="1" customHeight="1" x14ac:dyDescent="0.3"/>
    <row r="3255" ht="33.75" hidden="1" customHeight="1" x14ac:dyDescent="0.3"/>
    <row r="3256" ht="33.75" hidden="1" customHeight="1" x14ac:dyDescent="0.3"/>
    <row r="3257" ht="33.75" hidden="1" customHeight="1" x14ac:dyDescent="0.3"/>
    <row r="3258" ht="33.75" hidden="1" customHeight="1" x14ac:dyDescent="0.3"/>
    <row r="3259" ht="33.75" hidden="1" customHeight="1" x14ac:dyDescent="0.3"/>
    <row r="3260" ht="33.75" hidden="1" customHeight="1" x14ac:dyDescent="0.3"/>
    <row r="3261" ht="33.75" hidden="1" customHeight="1" x14ac:dyDescent="0.3"/>
    <row r="3262" ht="33.75" hidden="1" customHeight="1" x14ac:dyDescent="0.3"/>
    <row r="3263" ht="33.75" hidden="1" customHeight="1" x14ac:dyDescent="0.3"/>
    <row r="3264" ht="33.75" hidden="1" customHeight="1" x14ac:dyDescent="0.3"/>
    <row r="3265" ht="33.75" hidden="1" customHeight="1" x14ac:dyDescent="0.3"/>
    <row r="3266" ht="33.75" hidden="1" customHeight="1" x14ac:dyDescent="0.3"/>
    <row r="3267" ht="33.75" hidden="1" customHeight="1" x14ac:dyDescent="0.3"/>
    <row r="3268" ht="33.75" hidden="1" customHeight="1" x14ac:dyDescent="0.3"/>
    <row r="3269" ht="33.75" hidden="1" customHeight="1" x14ac:dyDescent="0.3"/>
    <row r="3270" ht="33.75" hidden="1" customHeight="1" x14ac:dyDescent="0.3"/>
    <row r="3271" ht="33.75" hidden="1" customHeight="1" x14ac:dyDescent="0.3"/>
    <row r="3272" ht="33.75" hidden="1" customHeight="1" x14ac:dyDescent="0.3"/>
    <row r="3273" ht="33.75" hidden="1" customHeight="1" x14ac:dyDescent="0.3"/>
    <row r="3274" ht="33.75" hidden="1" customHeight="1" x14ac:dyDescent="0.3"/>
    <row r="3275" ht="33.75" hidden="1" customHeight="1" x14ac:dyDescent="0.3"/>
    <row r="3276" ht="33.75" hidden="1" customHeight="1" x14ac:dyDescent="0.3"/>
    <row r="3277" ht="33.75" hidden="1" customHeight="1" x14ac:dyDescent="0.3"/>
    <row r="3278" ht="33.75" hidden="1" customHeight="1" x14ac:dyDescent="0.3"/>
    <row r="3279" ht="33.75" hidden="1" customHeight="1" x14ac:dyDescent="0.3"/>
    <row r="3280" ht="33.75" hidden="1" customHeight="1" x14ac:dyDescent="0.3"/>
    <row r="3281" ht="33.75" hidden="1" customHeight="1" x14ac:dyDescent="0.3"/>
    <row r="3282" ht="33.75" hidden="1" customHeight="1" x14ac:dyDescent="0.3"/>
    <row r="3283" ht="33.75" hidden="1" customHeight="1" x14ac:dyDescent="0.3"/>
    <row r="3284" ht="33.75" hidden="1" customHeight="1" x14ac:dyDescent="0.3"/>
    <row r="3285" ht="33.75" hidden="1" customHeight="1" x14ac:dyDescent="0.3"/>
    <row r="3286" ht="33.75" hidden="1" customHeight="1" x14ac:dyDescent="0.3"/>
    <row r="3287" ht="33.75" hidden="1" customHeight="1" x14ac:dyDescent="0.3"/>
    <row r="3288" ht="33.75" hidden="1" customHeight="1" x14ac:dyDescent="0.3"/>
    <row r="3289" ht="33.75" hidden="1" customHeight="1" x14ac:dyDescent="0.3"/>
    <row r="3290" ht="33.75" hidden="1" customHeight="1" x14ac:dyDescent="0.3"/>
    <row r="3291" ht="33.75" hidden="1" customHeight="1" x14ac:dyDescent="0.3"/>
    <row r="3292" ht="33.75" hidden="1" customHeight="1" x14ac:dyDescent="0.3"/>
    <row r="3293" ht="33.75" hidden="1" customHeight="1" x14ac:dyDescent="0.3"/>
    <row r="3294" ht="33.75" hidden="1" customHeight="1" x14ac:dyDescent="0.3"/>
    <row r="3295" ht="33.75" hidden="1" customHeight="1" x14ac:dyDescent="0.3"/>
    <row r="3296" ht="33.75" hidden="1" customHeight="1" x14ac:dyDescent="0.3"/>
    <row r="3297" ht="33.75" hidden="1" customHeight="1" x14ac:dyDescent="0.3"/>
    <row r="3298" ht="33.75" hidden="1" customHeight="1" x14ac:dyDescent="0.3"/>
    <row r="3299" ht="33.75" hidden="1" customHeight="1" x14ac:dyDescent="0.3"/>
    <row r="3300" ht="33.75" hidden="1" customHeight="1" x14ac:dyDescent="0.3"/>
    <row r="3301" ht="33.75" hidden="1" customHeight="1" x14ac:dyDescent="0.3"/>
    <row r="3302" ht="33.75" hidden="1" customHeight="1" x14ac:dyDescent="0.3"/>
    <row r="3303" ht="33.75" hidden="1" customHeight="1" x14ac:dyDescent="0.3"/>
    <row r="3304" ht="33.75" hidden="1" customHeight="1" x14ac:dyDescent="0.3"/>
    <row r="3305" ht="33.75" hidden="1" customHeight="1" x14ac:dyDescent="0.3"/>
    <row r="3306" ht="33.75" hidden="1" customHeight="1" x14ac:dyDescent="0.3"/>
    <row r="3307" ht="33.75" hidden="1" customHeight="1" x14ac:dyDescent="0.3"/>
    <row r="3308" ht="33.75" hidden="1" customHeight="1" x14ac:dyDescent="0.3"/>
    <row r="3309" ht="33.75" hidden="1" customHeight="1" x14ac:dyDescent="0.3"/>
    <row r="3310" ht="33.75" hidden="1" customHeight="1" x14ac:dyDescent="0.3"/>
    <row r="3311" ht="33.75" hidden="1" customHeight="1" x14ac:dyDescent="0.3"/>
    <row r="3312" ht="33.75" hidden="1" customHeight="1" x14ac:dyDescent="0.3"/>
    <row r="3313" ht="33.75" hidden="1" customHeight="1" x14ac:dyDescent="0.3"/>
    <row r="3314" ht="33.75" hidden="1" customHeight="1" x14ac:dyDescent="0.3"/>
    <row r="3315" ht="33.75" hidden="1" customHeight="1" x14ac:dyDescent="0.3"/>
    <row r="3316" ht="33.75" hidden="1" customHeight="1" x14ac:dyDescent="0.3"/>
    <row r="3317" ht="33.75" hidden="1" customHeight="1" x14ac:dyDescent="0.3"/>
    <row r="3318" ht="33.75" hidden="1" customHeight="1" x14ac:dyDescent="0.3"/>
    <row r="3319" ht="33.75" hidden="1" customHeight="1" x14ac:dyDescent="0.3"/>
    <row r="3320" ht="33.75" hidden="1" customHeight="1" x14ac:dyDescent="0.3"/>
    <row r="3321" ht="33.75" hidden="1" customHeight="1" x14ac:dyDescent="0.3"/>
    <row r="3322" ht="33.75" hidden="1" customHeight="1" x14ac:dyDescent="0.3"/>
    <row r="3323" ht="33.75" hidden="1" customHeight="1" x14ac:dyDescent="0.3"/>
    <row r="3324" ht="33.75" hidden="1" customHeight="1" x14ac:dyDescent="0.3"/>
    <row r="3325" ht="33.75" hidden="1" customHeight="1" x14ac:dyDescent="0.3"/>
    <row r="3326" ht="33.75" hidden="1" customHeight="1" x14ac:dyDescent="0.3"/>
    <row r="3327" ht="33.75" hidden="1" customHeight="1" x14ac:dyDescent="0.3"/>
    <row r="3328" ht="33.75" hidden="1" customHeight="1" x14ac:dyDescent="0.3"/>
    <row r="3329" ht="33.75" hidden="1" customHeight="1" x14ac:dyDescent="0.3"/>
    <row r="3330" ht="33.75" hidden="1" customHeight="1" x14ac:dyDescent="0.3"/>
    <row r="3331" ht="33.75" hidden="1" customHeight="1" x14ac:dyDescent="0.3"/>
    <row r="3332" ht="33.75" hidden="1" customHeight="1" x14ac:dyDescent="0.3"/>
    <row r="3333" ht="33.75" hidden="1" customHeight="1" x14ac:dyDescent="0.3"/>
    <row r="3334" ht="33.75" hidden="1" customHeight="1" x14ac:dyDescent="0.3"/>
    <row r="3335" ht="33.75" hidden="1" customHeight="1" x14ac:dyDescent="0.3"/>
    <row r="3336" ht="33.75" hidden="1" customHeight="1" x14ac:dyDescent="0.3"/>
    <row r="3337" ht="33.75" hidden="1" customHeight="1" x14ac:dyDescent="0.3"/>
    <row r="3338" ht="33.75" hidden="1" customHeight="1" x14ac:dyDescent="0.3"/>
    <row r="3339" ht="33.75" hidden="1" customHeight="1" x14ac:dyDescent="0.3"/>
    <row r="3340" ht="33.75" hidden="1" customHeight="1" x14ac:dyDescent="0.3"/>
    <row r="3341" ht="33.75" hidden="1" customHeight="1" x14ac:dyDescent="0.3"/>
    <row r="3342" ht="33.75" hidden="1" customHeight="1" x14ac:dyDescent="0.3"/>
    <row r="3343" ht="33.75" hidden="1" customHeight="1" x14ac:dyDescent="0.3"/>
    <row r="3344" ht="33.75" hidden="1" customHeight="1" x14ac:dyDescent="0.3"/>
    <row r="3345" ht="33.75" hidden="1" customHeight="1" x14ac:dyDescent="0.3"/>
    <row r="3346" ht="33.75" hidden="1" customHeight="1" x14ac:dyDescent="0.3"/>
    <row r="3347" ht="33.75" hidden="1" customHeight="1" x14ac:dyDescent="0.3"/>
    <row r="3348" ht="33.75" hidden="1" customHeight="1" x14ac:dyDescent="0.3"/>
    <row r="3349" ht="33.75" hidden="1" customHeight="1" x14ac:dyDescent="0.3"/>
    <row r="3350" ht="33.75" hidden="1" customHeight="1" x14ac:dyDescent="0.3"/>
    <row r="3351" ht="33.75" hidden="1" customHeight="1" x14ac:dyDescent="0.3"/>
    <row r="3352" ht="33.75" hidden="1" customHeight="1" x14ac:dyDescent="0.3"/>
    <row r="3353" ht="33.75" hidden="1" customHeight="1" x14ac:dyDescent="0.3"/>
    <row r="3354" ht="33.75" hidden="1" customHeight="1" x14ac:dyDescent="0.3"/>
    <row r="3355" ht="33.75" hidden="1" customHeight="1" x14ac:dyDescent="0.3"/>
    <row r="3356" ht="33.75" hidden="1" customHeight="1" x14ac:dyDescent="0.3"/>
    <row r="3357" ht="33.75" hidden="1" customHeight="1" x14ac:dyDescent="0.3"/>
    <row r="3358" ht="33.75" hidden="1" customHeight="1" x14ac:dyDescent="0.3"/>
    <row r="3359" ht="33.75" hidden="1" customHeight="1" x14ac:dyDescent="0.3"/>
    <row r="3360" ht="33.75" hidden="1" customHeight="1" x14ac:dyDescent="0.3"/>
    <row r="3361" ht="33.75" hidden="1" customHeight="1" x14ac:dyDescent="0.3"/>
    <row r="3362" ht="33.75" hidden="1" customHeight="1" x14ac:dyDescent="0.3"/>
    <row r="3363" ht="33.75" hidden="1" customHeight="1" x14ac:dyDescent="0.3"/>
    <row r="3364" ht="33.75" hidden="1" customHeight="1" x14ac:dyDescent="0.3"/>
    <row r="3365" ht="33.75" hidden="1" customHeight="1" x14ac:dyDescent="0.3"/>
    <row r="3366" ht="33.75" hidden="1" customHeight="1" x14ac:dyDescent="0.3"/>
    <row r="3367" ht="33.75" hidden="1" customHeight="1" x14ac:dyDescent="0.3"/>
    <row r="3368" ht="33.75" hidden="1" customHeight="1" x14ac:dyDescent="0.3"/>
    <row r="3369" ht="33.75" hidden="1" customHeight="1" x14ac:dyDescent="0.3"/>
    <row r="3370" ht="33.75" hidden="1" customHeight="1" x14ac:dyDescent="0.3"/>
    <row r="3371" ht="33.75" hidden="1" customHeight="1" x14ac:dyDescent="0.3"/>
    <row r="3372" ht="33.75" hidden="1" customHeight="1" x14ac:dyDescent="0.3"/>
    <row r="3373" ht="33.75" hidden="1" customHeight="1" x14ac:dyDescent="0.3"/>
    <row r="3374" ht="33.75" hidden="1" customHeight="1" x14ac:dyDescent="0.3"/>
    <row r="3375" ht="33.75" hidden="1" customHeight="1" x14ac:dyDescent="0.3"/>
    <row r="3376" ht="33.75" hidden="1" customHeight="1" x14ac:dyDescent="0.3"/>
    <row r="3377" ht="33.75" hidden="1" customHeight="1" x14ac:dyDescent="0.3"/>
    <row r="3378" ht="33.75" hidden="1" customHeight="1" x14ac:dyDescent="0.3"/>
    <row r="3379" ht="33.75" hidden="1" customHeight="1" x14ac:dyDescent="0.3"/>
    <row r="3380" ht="33.75" hidden="1" customHeight="1" x14ac:dyDescent="0.3"/>
    <row r="3381" ht="33.75" hidden="1" customHeight="1" x14ac:dyDescent="0.3"/>
    <row r="3382" ht="33.75" hidden="1" customHeight="1" x14ac:dyDescent="0.3"/>
    <row r="3383" ht="33.75" hidden="1" customHeight="1" x14ac:dyDescent="0.3"/>
    <row r="3384" ht="33.75" hidden="1" customHeight="1" x14ac:dyDescent="0.3"/>
    <row r="3385" ht="33.75" hidden="1" customHeight="1" x14ac:dyDescent="0.3"/>
    <row r="3386" ht="33.75" hidden="1" customHeight="1" x14ac:dyDescent="0.3"/>
    <row r="3387" ht="33.75" hidden="1" customHeight="1" x14ac:dyDescent="0.3"/>
    <row r="3388" ht="33.75" hidden="1" customHeight="1" x14ac:dyDescent="0.3"/>
    <row r="3389" ht="33.75" hidden="1" customHeight="1" x14ac:dyDescent="0.3"/>
    <row r="3390" ht="33.75" hidden="1" customHeight="1" x14ac:dyDescent="0.3"/>
    <row r="3391" ht="33.75" hidden="1" customHeight="1" x14ac:dyDescent="0.3"/>
    <row r="3392" ht="33.75" hidden="1" customHeight="1" x14ac:dyDescent="0.3"/>
    <row r="3393" ht="33.75" hidden="1" customHeight="1" x14ac:dyDescent="0.3"/>
    <row r="3394" ht="33.75" hidden="1" customHeight="1" x14ac:dyDescent="0.3"/>
    <row r="3395" ht="33.75" hidden="1" customHeight="1" x14ac:dyDescent="0.3"/>
    <row r="3396" ht="33.75" hidden="1" customHeight="1" x14ac:dyDescent="0.3"/>
    <row r="3397" ht="33.75" hidden="1" customHeight="1" x14ac:dyDescent="0.3"/>
    <row r="3398" ht="33.75" hidden="1" customHeight="1" x14ac:dyDescent="0.3"/>
    <row r="3399" ht="33.75" hidden="1" customHeight="1" x14ac:dyDescent="0.3"/>
    <row r="3400" ht="33.75" hidden="1" customHeight="1" x14ac:dyDescent="0.3"/>
    <row r="3401" ht="33.75" hidden="1" customHeight="1" x14ac:dyDescent="0.3"/>
    <row r="3402" ht="33.75" hidden="1" customHeight="1" x14ac:dyDescent="0.3"/>
    <row r="3403" ht="33.75" hidden="1" customHeight="1" x14ac:dyDescent="0.3"/>
    <row r="3404" ht="33.75" hidden="1" customHeight="1" x14ac:dyDescent="0.3"/>
    <row r="3405" ht="33.75" hidden="1" customHeight="1" x14ac:dyDescent="0.3"/>
    <row r="3406" ht="33.75" hidden="1" customHeight="1" x14ac:dyDescent="0.3"/>
    <row r="3407" ht="33.75" hidden="1" customHeight="1" x14ac:dyDescent="0.3"/>
    <row r="3408" ht="33.75" hidden="1" customHeight="1" x14ac:dyDescent="0.3"/>
    <row r="3409" ht="33.75" hidden="1" customHeight="1" x14ac:dyDescent="0.3"/>
    <row r="3410" ht="33.75" hidden="1" customHeight="1" x14ac:dyDescent="0.3"/>
    <row r="3411" ht="33.75" hidden="1" customHeight="1" x14ac:dyDescent="0.3"/>
    <row r="3412" ht="33.75" hidden="1" customHeight="1" x14ac:dyDescent="0.3"/>
    <row r="3413" ht="33.75" hidden="1" customHeight="1" x14ac:dyDescent="0.3"/>
    <row r="3414" ht="33.75" hidden="1" customHeight="1" x14ac:dyDescent="0.3"/>
    <row r="3415" ht="33.75" hidden="1" customHeight="1" x14ac:dyDescent="0.3"/>
    <row r="3416" ht="33.75" hidden="1" customHeight="1" x14ac:dyDescent="0.3"/>
    <row r="3417" ht="33.75" hidden="1" customHeight="1" x14ac:dyDescent="0.3"/>
    <row r="3418" ht="33.75" hidden="1" customHeight="1" x14ac:dyDescent="0.3"/>
    <row r="3419" ht="33.75" hidden="1" customHeight="1" x14ac:dyDescent="0.3"/>
    <row r="3420" ht="33.75" hidden="1" customHeight="1" x14ac:dyDescent="0.3"/>
    <row r="3421" ht="33.75" hidden="1" customHeight="1" x14ac:dyDescent="0.3"/>
    <row r="3422" ht="33.75" hidden="1" customHeight="1" x14ac:dyDescent="0.3"/>
    <row r="3423" ht="33.75" hidden="1" customHeight="1" x14ac:dyDescent="0.3"/>
    <row r="3424" ht="33.75" hidden="1" customHeight="1" x14ac:dyDescent="0.3"/>
    <row r="3425" ht="33.75" hidden="1" customHeight="1" x14ac:dyDescent="0.3"/>
    <row r="3426" ht="33.75" hidden="1" customHeight="1" x14ac:dyDescent="0.3"/>
    <row r="3427" ht="33.75" hidden="1" customHeight="1" x14ac:dyDescent="0.3"/>
    <row r="3428" ht="33.75" hidden="1" customHeight="1" x14ac:dyDescent="0.3"/>
    <row r="3429" ht="33.75" hidden="1" customHeight="1" x14ac:dyDescent="0.3"/>
    <row r="3430" ht="33.75" hidden="1" customHeight="1" x14ac:dyDescent="0.3"/>
    <row r="3431" ht="33.75" hidden="1" customHeight="1" x14ac:dyDescent="0.3"/>
    <row r="3432" ht="33.75" hidden="1" customHeight="1" x14ac:dyDescent="0.3"/>
    <row r="3433" ht="33.75" hidden="1" customHeight="1" x14ac:dyDescent="0.3"/>
    <row r="3434" ht="33.75" hidden="1" customHeight="1" x14ac:dyDescent="0.3"/>
    <row r="3435" ht="33.75" hidden="1" customHeight="1" x14ac:dyDescent="0.3"/>
    <row r="3436" ht="33.75" hidden="1" customHeight="1" x14ac:dyDescent="0.3"/>
    <row r="3437" ht="33.75" hidden="1" customHeight="1" x14ac:dyDescent="0.3"/>
    <row r="3438" ht="33.75" hidden="1" customHeight="1" x14ac:dyDescent="0.3"/>
    <row r="3439" ht="33.75" hidden="1" customHeight="1" x14ac:dyDescent="0.3"/>
    <row r="3440" ht="33.75" hidden="1" customHeight="1" x14ac:dyDescent="0.3"/>
    <row r="3441" ht="33.75" hidden="1" customHeight="1" x14ac:dyDescent="0.3"/>
    <row r="3442" ht="33.75" hidden="1" customHeight="1" x14ac:dyDescent="0.3"/>
    <row r="3443" ht="33.75" hidden="1" customHeight="1" x14ac:dyDescent="0.3"/>
    <row r="3444" ht="33.75" hidden="1" customHeight="1" x14ac:dyDescent="0.3"/>
    <row r="3445" ht="33.75" hidden="1" customHeight="1" x14ac:dyDescent="0.3"/>
    <row r="3446" ht="33.75" hidden="1" customHeight="1" x14ac:dyDescent="0.3"/>
    <row r="3447" ht="33.75" hidden="1" customHeight="1" x14ac:dyDescent="0.3"/>
    <row r="3448" ht="33.75" hidden="1" customHeight="1" x14ac:dyDescent="0.3"/>
    <row r="3449" ht="33.75" hidden="1" customHeight="1" x14ac:dyDescent="0.3"/>
    <row r="3450" ht="33.75" hidden="1" customHeight="1" x14ac:dyDescent="0.3"/>
    <row r="3451" ht="33.75" hidden="1" customHeight="1" x14ac:dyDescent="0.3"/>
    <row r="3452" ht="33.75" hidden="1" customHeight="1" x14ac:dyDescent="0.3"/>
    <row r="3453" ht="33.75" hidden="1" customHeight="1" x14ac:dyDescent="0.3"/>
    <row r="3454" ht="33.75" hidden="1" customHeight="1" x14ac:dyDescent="0.3"/>
    <row r="3455" ht="33.75" hidden="1" customHeight="1" x14ac:dyDescent="0.3"/>
    <row r="3456" ht="33.75" hidden="1" customHeight="1" x14ac:dyDescent="0.3"/>
    <row r="3457" ht="33.75" hidden="1" customHeight="1" x14ac:dyDescent="0.3"/>
    <row r="3458" ht="33.75" hidden="1" customHeight="1" x14ac:dyDescent="0.3"/>
    <row r="3459" ht="33.75" hidden="1" customHeight="1" x14ac:dyDescent="0.3"/>
    <row r="3460" ht="33.75" hidden="1" customHeight="1" x14ac:dyDescent="0.3"/>
    <row r="3461" ht="33.75" hidden="1" customHeight="1" x14ac:dyDescent="0.3"/>
    <row r="3462" ht="33.75" hidden="1" customHeight="1" x14ac:dyDescent="0.3"/>
    <row r="3463" ht="33.75" hidden="1" customHeight="1" x14ac:dyDescent="0.3"/>
    <row r="3464" ht="33.75" hidden="1" customHeight="1" x14ac:dyDescent="0.3"/>
    <row r="3465" ht="33.75" hidden="1" customHeight="1" x14ac:dyDescent="0.3"/>
    <row r="3466" ht="33.75" hidden="1" customHeight="1" x14ac:dyDescent="0.3"/>
    <row r="3467" ht="33.75" hidden="1" customHeight="1" x14ac:dyDescent="0.3"/>
    <row r="3468" ht="33.75" hidden="1" customHeight="1" x14ac:dyDescent="0.3"/>
    <row r="3469" ht="33.75" hidden="1" customHeight="1" x14ac:dyDescent="0.3"/>
    <row r="3470" ht="33.75" hidden="1" customHeight="1" x14ac:dyDescent="0.3"/>
    <row r="3471" ht="33.75" hidden="1" customHeight="1" x14ac:dyDescent="0.3"/>
    <row r="3472" ht="33.75" hidden="1" customHeight="1" x14ac:dyDescent="0.3"/>
    <row r="3473" ht="33.75" hidden="1" customHeight="1" x14ac:dyDescent="0.3"/>
    <row r="3474" ht="33.75" hidden="1" customHeight="1" x14ac:dyDescent="0.3"/>
    <row r="3475" ht="33.75" hidden="1" customHeight="1" x14ac:dyDescent="0.3"/>
    <row r="3476" ht="33.75" hidden="1" customHeight="1" x14ac:dyDescent="0.3"/>
    <row r="3477" ht="33.75" hidden="1" customHeight="1" x14ac:dyDescent="0.3"/>
    <row r="3478" ht="33.75" hidden="1" customHeight="1" x14ac:dyDescent="0.3"/>
    <row r="3479" ht="33.75" hidden="1" customHeight="1" x14ac:dyDescent="0.3"/>
    <row r="3480" ht="33.75" hidden="1" customHeight="1" x14ac:dyDescent="0.3"/>
    <row r="3481" ht="33.75" hidden="1" customHeight="1" x14ac:dyDescent="0.3"/>
    <row r="3482" ht="33.75" hidden="1" customHeight="1" x14ac:dyDescent="0.3"/>
    <row r="3483" ht="33.75" hidden="1" customHeight="1" x14ac:dyDescent="0.3"/>
    <row r="3484" ht="33.75" hidden="1" customHeight="1" x14ac:dyDescent="0.3"/>
    <row r="3485" ht="33.75" hidden="1" customHeight="1" x14ac:dyDescent="0.3"/>
    <row r="3486" ht="33.75" hidden="1" customHeight="1" x14ac:dyDescent="0.3"/>
    <row r="3487" ht="33.75" hidden="1" customHeight="1" x14ac:dyDescent="0.3"/>
    <row r="3488" ht="33.75" hidden="1" customHeight="1" x14ac:dyDescent="0.3"/>
    <row r="3489" ht="33.75" hidden="1" customHeight="1" x14ac:dyDescent="0.3"/>
    <row r="3490" ht="33.75" hidden="1" customHeight="1" x14ac:dyDescent="0.3"/>
    <row r="3491" ht="33.75" hidden="1" customHeight="1" x14ac:dyDescent="0.3"/>
    <row r="3492" ht="33.75" hidden="1" customHeight="1" x14ac:dyDescent="0.3"/>
    <row r="3493" ht="33.75" hidden="1" customHeight="1" x14ac:dyDescent="0.3"/>
    <row r="3494" ht="33.75" hidden="1" customHeight="1" x14ac:dyDescent="0.3"/>
    <row r="3495" ht="33.75" hidden="1" customHeight="1" x14ac:dyDescent="0.3"/>
    <row r="3496" ht="33.75" hidden="1" customHeight="1" x14ac:dyDescent="0.3"/>
    <row r="3497" ht="33.75" hidden="1" customHeight="1" x14ac:dyDescent="0.3"/>
    <row r="3498" ht="33.75" hidden="1" customHeight="1" x14ac:dyDescent="0.3"/>
    <row r="3499" ht="33.75" hidden="1" customHeight="1" x14ac:dyDescent="0.3"/>
    <row r="3500" ht="33.75" hidden="1" customHeight="1" x14ac:dyDescent="0.3"/>
    <row r="3501" ht="33.75" hidden="1" customHeight="1" x14ac:dyDescent="0.3"/>
    <row r="3502" ht="33.75" hidden="1" customHeight="1" x14ac:dyDescent="0.3"/>
    <row r="3503" ht="33.75" hidden="1" customHeight="1" x14ac:dyDescent="0.3"/>
    <row r="3504" ht="33.75" hidden="1" customHeight="1" x14ac:dyDescent="0.3"/>
    <row r="3505" ht="33.75" hidden="1" customHeight="1" x14ac:dyDescent="0.3"/>
    <row r="3506" ht="33.75" hidden="1" customHeight="1" x14ac:dyDescent="0.3"/>
    <row r="3507" ht="33.75" hidden="1" customHeight="1" x14ac:dyDescent="0.3"/>
    <row r="3508" ht="33.75" hidden="1" customHeight="1" x14ac:dyDescent="0.3"/>
    <row r="3509" ht="33.75" hidden="1" customHeight="1" x14ac:dyDescent="0.3"/>
    <row r="3510" ht="33.75" hidden="1" customHeight="1" x14ac:dyDescent="0.3"/>
    <row r="3511" ht="33.75" hidden="1" customHeight="1" x14ac:dyDescent="0.3"/>
    <row r="3512" ht="33.75" hidden="1" customHeight="1" x14ac:dyDescent="0.3"/>
    <row r="3513" ht="33.75" hidden="1" customHeight="1" x14ac:dyDescent="0.3"/>
    <row r="3514" ht="33.75" hidden="1" customHeight="1" x14ac:dyDescent="0.3"/>
    <row r="3515" ht="33.75" hidden="1" customHeight="1" x14ac:dyDescent="0.3"/>
    <row r="3516" ht="33.75" hidden="1" customHeight="1" x14ac:dyDescent="0.3"/>
    <row r="3517" ht="33.75" hidden="1" customHeight="1" x14ac:dyDescent="0.3"/>
    <row r="3518" ht="33.75" hidden="1" customHeight="1" x14ac:dyDescent="0.3"/>
    <row r="3519" ht="33.75" hidden="1" customHeight="1" x14ac:dyDescent="0.3"/>
    <row r="3520" ht="33.75" hidden="1" customHeight="1" x14ac:dyDescent="0.3"/>
    <row r="3521" ht="33.75" hidden="1" customHeight="1" x14ac:dyDescent="0.3"/>
    <row r="3522" ht="33.75" hidden="1" customHeight="1" x14ac:dyDescent="0.3"/>
    <row r="3523" ht="33.75" hidden="1" customHeight="1" x14ac:dyDescent="0.3"/>
    <row r="3524" ht="33.75" hidden="1" customHeight="1" x14ac:dyDescent="0.3"/>
    <row r="3525" ht="33.75" hidden="1" customHeight="1" x14ac:dyDescent="0.3"/>
    <row r="3526" ht="33.75" hidden="1" customHeight="1" x14ac:dyDescent="0.3"/>
    <row r="3527" ht="33.75" hidden="1" customHeight="1" x14ac:dyDescent="0.3"/>
    <row r="3528" ht="33.75" hidden="1" customHeight="1" x14ac:dyDescent="0.3"/>
    <row r="3529" ht="33.75" hidden="1" customHeight="1" x14ac:dyDescent="0.3"/>
    <row r="3530" ht="33.75" hidden="1" customHeight="1" x14ac:dyDescent="0.3"/>
    <row r="3531" ht="33.75" hidden="1" customHeight="1" x14ac:dyDescent="0.3"/>
    <row r="3532" ht="33.75" hidden="1" customHeight="1" x14ac:dyDescent="0.3"/>
    <row r="3533" ht="33.75" hidden="1" customHeight="1" x14ac:dyDescent="0.3"/>
    <row r="3534" ht="33.75" hidden="1" customHeight="1" x14ac:dyDescent="0.3"/>
    <row r="3535" ht="33.75" hidden="1" customHeight="1" x14ac:dyDescent="0.3"/>
    <row r="3536" ht="33.75" hidden="1" customHeight="1" x14ac:dyDescent="0.3"/>
    <row r="3537" ht="33.75" hidden="1" customHeight="1" x14ac:dyDescent="0.3"/>
    <row r="3538" ht="33.75" hidden="1" customHeight="1" x14ac:dyDescent="0.3"/>
    <row r="3539" ht="33.75" hidden="1" customHeight="1" x14ac:dyDescent="0.3"/>
    <row r="3540" ht="33.75" hidden="1" customHeight="1" x14ac:dyDescent="0.3"/>
    <row r="3541" ht="33.75" hidden="1" customHeight="1" x14ac:dyDescent="0.3"/>
    <row r="3542" ht="33.75" hidden="1" customHeight="1" x14ac:dyDescent="0.3"/>
    <row r="3543" ht="33.75" hidden="1" customHeight="1" x14ac:dyDescent="0.3"/>
    <row r="3544" ht="33.75" hidden="1" customHeight="1" x14ac:dyDescent="0.3"/>
    <row r="3545" ht="33.75" hidden="1" customHeight="1" x14ac:dyDescent="0.3"/>
    <row r="3546" ht="33.75" hidden="1" customHeight="1" x14ac:dyDescent="0.3"/>
    <row r="3547" ht="33.75" hidden="1" customHeight="1" x14ac:dyDescent="0.3"/>
    <row r="3548" ht="33.75" hidden="1" customHeight="1" x14ac:dyDescent="0.3"/>
    <row r="3549" ht="33.75" hidden="1" customHeight="1" x14ac:dyDescent="0.3"/>
    <row r="3550" ht="33.75" hidden="1" customHeight="1" x14ac:dyDescent="0.3"/>
    <row r="3551" ht="33.75" hidden="1" customHeight="1" x14ac:dyDescent="0.3"/>
    <row r="3552" ht="33.75" hidden="1" customHeight="1" x14ac:dyDescent="0.3"/>
    <row r="3553" ht="33.75" hidden="1" customHeight="1" x14ac:dyDescent="0.3"/>
    <row r="3554" ht="33.75" hidden="1" customHeight="1" x14ac:dyDescent="0.3"/>
    <row r="3555" ht="33.75" hidden="1" customHeight="1" x14ac:dyDescent="0.3"/>
    <row r="3556" ht="33.75" hidden="1" customHeight="1" x14ac:dyDescent="0.3"/>
    <row r="3557" ht="33.75" hidden="1" customHeight="1" x14ac:dyDescent="0.3"/>
    <row r="3558" ht="33.75" hidden="1" customHeight="1" x14ac:dyDescent="0.3"/>
    <row r="3559" ht="33.75" hidden="1" customHeight="1" x14ac:dyDescent="0.3"/>
    <row r="3560" ht="33.75" hidden="1" customHeight="1" x14ac:dyDescent="0.3"/>
    <row r="3561" ht="33.75" hidden="1" customHeight="1" x14ac:dyDescent="0.3"/>
    <row r="3562" ht="33.75" hidden="1" customHeight="1" x14ac:dyDescent="0.3"/>
    <row r="3563" ht="33.75" hidden="1" customHeight="1" x14ac:dyDescent="0.3"/>
    <row r="3564" ht="33.75" hidden="1" customHeight="1" x14ac:dyDescent="0.3"/>
    <row r="3565" ht="33.75" hidden="1" customHeight="1" x14ac:dyDescent="0.3"/>
    <row r="3566" ht="33.75" hidden="1" customHeight="1" x14ac:dyDescent="0.3"/>
    <row r="3567" ht="33.75" hidden="1" customHeight="1" x14ac:dyDescent="0.3"/>
    <row r="3568" ht="33.75" hidden="1" customHeight="1" x14ac:dyDescent="0.3"/>
    <row r="3569" ht="33.75" hidden="1" customHeight="1" x14ac:dyDescent="0.3"/>
    <row r="3570" ht="33.75" hidden="1" customHeight="1" x14ac:dyDescent="0.3"/>
    <row r="3571" ht="33.75" hidden="1" customHeight="1" x14ac:dyDescent="0.3"/>
    <row r="3572" ht="33.75" hidden="1" customHeight="1" x14ac:dyDescent="0.3"/>
    <row r="3573" ht="33.75" hidden="1" customHeight="1" x14ac:dyDescent="0.3"/>
    <row r="3574" ht="33.75" hidden="1" customHeight="1" x14ac:dyDescent="0.3"/>
    <row r="3575" ht="33.75" hidden="1" customHeight="1" x14ac:dyDescent="0.3"/>
    <row r="3576" ht="33.75" hidden="1" customHeight="1" x14ac:dyDescent="0.3"/>
    <row r="3577" ht="33.75" hidden="1" customHeight="1" x14ac:dyDescent="0.3"/>
    <row r="3578" ht="33.75" hidden="1" customHeight="1" x14ac:dyDescent="0.3"/>
    <row r="3579" ht="33.75" hidden="1" customHeight="1" x14ac:dyDescent="0.3"/>
    <row r="3580" ht="33.75" hidden="1" customHeight="1" x14ac:dyDescent="0.3"/>
    <row r="3581" ht="33.75" hidden="1" customHeight="1" x14ac:dyDescent="0.3"/>
    <row r="3582" ht="33.75" hidden="1" customHeight="1" x14ac:dyDescent="0.3"/>
    <row r="3583" ht="33.75" hidden="1" customHeight="1" x14ac:dyDescent="0.3"/>
    <row r="3584" ht="33.75" hidden="1" customHeight="1" x14ac:dyDescent="0.3"/>
    <row r="3585" ht="33.75" hidden="1" customHeight="1" x14ac:dyDescent="0.3"/>
    <row r="3586" ht="33.75" hidden="1" customHeight="1" x14ac:dyDescent="0.3"/>
    <row r="3587" ht="33.75" hidden="1" customHeight="1" x14ac:dyDescent="0.3"/>
    <row r="3588" ht="33.75" hidden="1" customHeight="1" x14ac:dyDescent="0.3"/>
    <row r="3589" ht="33.75" hidden="1" customHeight="1" x14ac:dyDescent="0.3"/>
    <row r="3590" ht="33.75" hidden="1" customHeight="1" x14ac:dyDescent="0.3"/>
    <row r="3591" ht="33.75" hidden="1" customHeight="1" x14ac:dyDescent="0.3"/>
    <row r="3592" ht="33.75" hidden="1" customHeight="1" x14ac:dyDescent="0.3"/>
    <row r="3593" ht="33.75" hidden="1" customHeight="1" x14ac:dyDescent="0.3"/>
    <row r="3594" ht="33.75" hidden="1" customHeight="1" x14ac:dyDescent="0.3"/>
    <row r="3595" ht="33.75" hidden="1" customHeight="1" x14ac:dyDescent="0.3"/>
    <row r="3596" ht="33.75" hidden="1" customHeight="1" x14ac:dyDescent="0.3"/>
    <row r="3597" ht="33.75" hidden="1" customHeight="1" x14ac:dyDescent="0.3"/>
    <row r="3598" ht="33.75" hidden="1" customHeight="1" x14ac:dyDescent="0.3"/>
    <row r="3599" ht="33.75" hidden="1" customHeight="1" x14ac:dyDescent="0.3"/>
    <row r="3600" ht="33.75" hidden="1" customHeight="1" x14ac:dyDescent="0.3"/>
    <row r="3601" ht="33.75" hidden="1" customHeight="1" x14ac:dyDescent="0.3"/>
    <row r="3602" ht="33.75" hidden="1" customHeight="1" x14ac:dyDescent="0.3"/>
    <row r="3603" ht="33.75" hidden="1" customHeight="1" x14ac:dyDescent="0.3"/>
    <row r="3604" ht="33.75" hidden="1" customHeight="1" x14ac:dyDescent="0.3"/>
    <row r="3605" ht="33.75" hidden="1" customHeight="1" x14ac:dyDescent="0.3"/>
    <row r="3606" ht="33.75" hidden="1" customHeight="1" x14ac:dyDescent="0.3"/>
    <row r="3607" ht="33.75" hidden="1" customHeight="1" x14ac:dyDescent="0.3"/>
    <row r="3608" ht="33.75" hidden="1" customHeight="1" x14ac:dyDescent="0.3"/>
    <row r="3609" ht="33.75" hidden="1" customHeight="1" x14ac:dyDescent="0.3"/>
    <row r="3610" ht="33.75" hidden="1" customHeight="1" x14ac:dyDescent="0.3"/>
    <row r="3611" ht="33.75" hidden="1" customHeight="1" x14ac:dyDescent="0.3"/>
    <row r="3612" ht="33.75" hidden="1" customHeight="1" x14ac:dyDescent="0.3"/>
    <row r="3613" ht="33.75" hidden="1" customHeight="1" x14ac:dyDescent="0.3"/>
    <row r="3614" ht="33.75" hidden="1" customHeight="1" x14ac:dyDescent="0.3"/>
    <row r="3615" ht="33.75" hidden="1" customHeight="1" x14ac:dyDescent="0.3"/>
    <row r="3616" ht="33.75" hidden="1" customHeight="1" x14ac:dyDescent="0.3"/>
    <row r="3617" ht="33.75" hidden="1" customHeight="1" x14ac:dyDescent="0.3"/>
    <row r="3618" ht="33.75" hidden="1" customHeight="1" x14ac:dyDescent="0.3"/>
    <row r="3619" ht="33.75" hidden="1" customHeight="1" x14ac:dyDescent="0.3"/>
    <row r="3620" ht="33.75" hidden="1" customHeight="1" x14ac:dyDescent="0.3"/>
    <row r="3621" ht="33.75" hidden="1" customHeight="1" x14ac:dyDescent="0.3"/>
    <row r="3622" ht="33.75" hidden="1" customHeight="1" x14ac:dyDescent="0.3"/>
    <row r="3623" ht="33.75" hidden="1" customHeight="1" x14ac:dyDescent="0.3"/>
    <row r="3624" ht="33.75" hidden="1" customHeight="1" x14ac:dyDescent="0.3"/>
    <row r="3625" ht="33.75" hidden="1" customHeight="1" x14ac:dyDescent="0.3"/>
    <row r="3626" ht="33.75" hidden="1" customHeight="1" x14ac:dyDescent="0.3"/>
    <row r="3627" ht="33.75" hidden="1" customHeight="1" x14ac:dyDescent="0.3"/>
    <row r="3628" ht="33.75" hidden="1" customHeight="1" x14ac:dyDescent="0.3"/>
    <row r="3629" ht="33.75" hidden="1" customHeight="1" x14ac:dyDescent="0.3"/>
    <row r="3630" ht="33.75" hidden="1" customHeight="1" x14ac:dyDescent="0.3"/>
    <row r="3631" ht="33.75" hidden="1" customHeight="1" x14ac:dyDescent="0.3"/>
    <row r="3632" ht="33.75" hidden="1" customHeight="1" x14ac:dyDescent="0.3"/>
    <row r="3633" ht="33.75" hidden="1" customHeight="1" x14ac:dyDescent="0.3"/>
    <row r="3634" ht="33.75" hidden="1" customHeight="1" x14ac:dyDescent="0.3"/>
    <row r="3635" ht="33.75" hidden="1" customHeight="1" x14ac:dyDescent="0.3"/>
    <row r="3636" ht="33.75" hidden="1" customHeight="1" x14ac:dyDescent="0.3"/>
    <row r="3637" ht="33.75" hidden="1" customHeight="1" x14ac:dyDescent="0.3"/>
    <row r="3638" ht="33.75" hidden="1" customHeight="1" x14ac:dyDescent="0.3"/>
    <row r="3639" ht="33.75" hidden="1" customHeight="1" x14ac:dyDescent="0.3"/>
    <row r="3640" ht="33.75" hidden="1" customHeight="1" x14ac:dyDescent="0.3"/>
    <row r="3641" ht="33.75" hidden="1" customHeight="1" x14ac:dyDescent="0.3"/>
    <row r="3642" ht="33.75" hidden="1" customHeight="1" x14ac:dyDescent="0.3"/>
    <row r="3643" ht="33.75" hidden="1" customHeight="1" x14ac:dyDescent="0.3"/>
    <row r="3644" ht="33.75" hidden="1" customHeight="1" x14ac:dyDescent="0.3"/>
    <row r="3645" ht="33.75" hidden="1" customHeight="1" x14ac:dyDescent="0.3"/>
    <row r="3646" ht="33.75" hidden="1" customHeight="1" x14ac:dyDescent="0.3"/>
    <row r="3647" ht="33.75" hidden="1" customHeight="1" x14ac:dyDescent="0.3"/>
    <row r="3648" ht="33.75" hidden="1" customHeight="1" x14ac:dyDescent="0.3"/>
    <row r="3649" ht="33.75" hidden="1" customHeight="1" x14ac:dyDescent="0.3"/>
    <row r="3650" ht="33.75" hidden="1" customHeight="1" x14ac:dyDescent="0.3"/>
    <row r="3651" ht="33.75" hidden="1" customHeight="1" x14ac:dyDescent="0.3"/>
    <row r="3652" ht="33.75" hidden="1" customHeight="1" x14ac:dyDescent="0.3"/>
    <row r="3653" ht="33.75" hidden="1" customHeight="1" x14ac:dyDescent="0.3"/>
    <row r="3654" ht="33.75" hidden="1" customHeight="1" x14ac:dyDescent="0.3"/>
    <row r="3655" ht="33.75" hidden="1" customHeight="1" x14ac:dyDescent="0.3"/>
    <row r="3656" ht="33.75" hidden="1" customHeight="1" x14ac:dyDescent="0.3"/>
    <row r="3657" ht="33.75" hidden="1" customHeight="1" x14ac:dyDescent="0.3"/>
    <row r="3658" ht="33.75" hidden="1" customHeight="1" x14ac:dyDescent="0.3"/>
    <row r="3659" ht="33.75" hidden="1" customHeight="1" x14ac:dyDescent="0.3"/>
    <row r="3660" ht="33.75" hidden="1" customHeight="1" x14ac:dyDescent="0.3"/>
    <row r="3661" ht="33.75" hidden="1" customHeight="1" x14ac:dyDescent="0.3"/>
    <row r="3662" ht="33.75" hidden="1" customHeight="1" x14ac:dyDescent="0.3"/>
    <row r="3663" ht="33.75" hidden="1" customHeight="1" x14ac:dyDescent="0.3"/>
    <row r="3664" ht="33.75" hidden="1" customHeight="1" x14ac:dyDescent="0.3"/>
    <row r="3665" ht="33.75" hidden="1" customHeight="1" x14ac:dyDescent="0.3"/>
    <row r="3666" ht="33.75" hidden="1" customHeight="1" x14ac:dyDescent="0.3"/>
    <row r="3667" ht="33.75" hidden="1" customHeight="1" x14ac:dyDescent="0.3"/>
    <row r="3668" ht="33.75" hidden="1" customHeight="1" x14ac:dyDescent="0.3"/>
    <row r="3669" ht="33.75" hidden="1" customHeight="1" x14ac:dyDescent="0.3"/>
    <row r="3670" ht="33.75" hidden="1" customHeight="1" x14ac:dyDescent="0.3"/>
    <row r="3671" ht="33.75" hidden="1" customHeight="1" x14ac:dyDescent="0.3"/>
    <row r="3672" ht="33.75" hidden="1" customHeight="1" x14ac:dyDescent="0.3"/>
    <row r="3673" ht="33.75" hidden="1" customHeight="1" x14ac:dyDescent="0.3"/>
    <row r="3674" ht="33.75" hidden="1" customHeight="1" x14ac:dyDescent="0.3"/>
    <row r="3675" ht="33.75" hidden="1" customHeight="1" x14ac:dyDescent="0.3"/>
    <row r="3676" ht="33.75" hidden="1" customHeight="1" x14ac:dyDescent="0.3"/>
    <row r="3677" ht="33.75" hidden="1" customHeight="1" x14ac:dyDescent="0.3"/>
    <row r="3678" ht="33.75" hidden="1" customHeight="1" x14ac:dyDescent="0.3"/>
    <row r="3679" ht="33.75" hidden="1" customHeight="1" x14ac:dyDescent="0.3"/>
    <row r="3680" ht="33.75" hidden="1" customHeight="1" x14ac:dyDescent="0.3"/>
    <row r="3681" ht="33.75" hidden="1" customHeight="1" x14ac:dyDescent="0.3"/>
    <row r="3682" ht="33.75" hidden="1" customHeight="1" x14ac:dyDescent="0.3"/>
    <row r="3683" ht="33.75" hidden="1" customHeight="1" x14ac:dyDescent="0.3"/>
    <row r="3684" ht="33.75" hidden="1" customHeight="1" x14ac:dyDescent="0.3"/>
    <row r="3685" ht="33.75" hidden="1" customHeight="1" x14ac:dyDescent="0.3"/>
    <row r="3686" ht="33.75" hidden="1" customHeight="1" x14ac:dyDescent="0.3"/>
    <row r="3687" ht="33.75" hidden="1" customHeight="1" x14ac:dyDescent="0.3"/>
    <row r="3688" ht="33.75" hidden="1" customHeight="1" x14ac:dyDescent="0.3"/>
    <row r="3689" ht="33.75" hidden="1" customHeight="1" x14ac:dyDescent="0.3"/>
    <row r="3690" ht="33.75" hidden="1" customHeight="1" x14ac:dyDescent="0.3"/>
    <row r="3691" ht="33.75" hidden="1" customHeight="1" x14ac:dyDescent="0.3"/>
    <row r="3692" ht="33.75" hidden="1" customHeight="1" x14ac:dyDescent="0.3"/>
    <row r="3693" ht="33.75" hidden="1" customHeight="1" x14ac:dyDescent="0.3"/>
    <row r="3694" ht="33.75" hidden="1" customHeight="1" x14ac:dyDescent="0.3"/>
    <row r="3695" ht="33.75" hidden="1" customHeight="1" x14ac:dyDescent="0.3"/>
    <row r="3696" ht="33.75" hidden="1" customHeight="1" x14ac:dyDescent="0.3"/>
    <row r="3697" ht="33.75" hidden="1" customHeight="1" x14ac:dyDescent="0.3"/>
    <row r="3698" ht="33.75" hidden="1" customHeight="1" x14ac:dyDescent="0.3"/>
    <row r="3699" ht="33.75" hidden="1" customHeight="1" x14ac:dyDescent="0.3"/>
    <row r="3700" ht="33.75" hidden="1" customHeight="1" x14ac:dyDescent="0.3"/>
    <row r="3701" ht="33.75" hidden="1" customHeight="1" x14ac:dyDescent="0.3"/>
    <row r="3702" ht="33.75" hidden="1" customHeight="1" x14ac:dyDescent="0.3"/>
    <row r="3703" ht="33.75" hidden="1" customHeight="1" x14ac:dyDescent="0.3"/>
    <row r="3704" ht="33.75" hidden="1" customHeight="1" x14ac:dyDescent="0.3"/>
    <row r="3705" ht="33.75" hidden="1" customHeight="1" x14ac:dyDescent="0.3"/>
    <row r="3706" ht="33.75" hidden="1" customHeight="1" x14ac:dyDescent="0.3"/>
    <row r="3707" ht="33.75" hidden="1" customHeight="1" x14ac:dyDescent="0.3"/>
    <row r="3708" ht="33.75" hidden="1" customHeight="1" x14ac:dyDescent="0.3"/>
    <row r="3709" ht="33.75" hidden="1" customHeight="1" x14ac:dyDescent="0.3"/>
    <row r="3710" ht="33.75" hidden="1" customHeight="1" x14ac:dyDescent="0.3"/>
    <row r="3711" ht="33.75" hidden="1" customHeight="1" x14ac:dyDescent="0.3"/>
    <row r="3712" ht="33.75" hidden="1" customHeight="1" x14ac:dyDescent="0.3"/>
    <row r="3713" ht="33.75" hidden="1" customHeight="1" x14ac:dyDescent="0.3"/>
    <row r="3714" ht="33.75" hidden="1" customHeight="1" x14ac:dyDescent="0.3"/>
    <row r="3715" ht="33.75" hidden="1" customHeight="1" x14ac:dyDescent="0.3"/>
    <row r="3716" ht="33.75" hidden="1" customHeight="1" x14ac:dyDescent="0.3"/>
    <row r="3717" ht="33.75" hidden="1" customHeight="1" x14ac:dyDescent="0.3"/>
    <row r="3718" ht="33.75" hidden="1" customHeight="1" x14ac:dyDescent="0.3"/>
    <row r="3719" ht="33.75" hidden="1" customHeight="1" x14ac:dyDescent="0.3"/>
    <row r="3720" ht="33.75" hidden="1" customHeight="1" x14ac:dyDescent="0.3"/>
    <row r="3721" ht="33.75" hidden="1" customHeight="1" x14ac:dyDescent="0.3"/>
    <row r="3722" ht="33.75" hidden="1" customHeight="1" x14ac:dyDescent="0.3"/>
    <row r="3723" ht="33.75" hidden="1" customHeight="1" x14ac:dyDescent="0.3"/>
    <row r="3724" ht="33.75" hidden="1" customHeight="1" x14ac:dyDescent="0.3"/>
    <row r="3725" ht="33.75" hidden="1" customHeight="1" x14ac:dyDescent="0.3"/>
    <row r="3726" ht="33.75" hidden="1" customHeight="1" x14ac:dyDescent="0.3"/>
    <row r="3727" ht="33.75" hidden="1" customHeight="1" x14ac:dyDescent="0.3"/>
    <row r="3728" ht="33.75" hidden="1" customHeight="1" x14ac:dyDescent="0.3"/>
    <row r="3729" ht="33.75" hidden="1" customHeight="1" x14ac:dyDescent="0.3"/>
    <row r="3730" ht="33.75" hidden="1" customHeight="1" x14ac:dyDescent="0.3"/>
    <row r="3731" ht="33.75" hidden="1" customHeight="1" x14ac:dyDescent="0.3"/>
    <row r="3732" ht="33.75" hidden="1" customHeight="1" x14ac:dyDescent="0.3"/>
    <row r="3733" ht="33.75" hidden="1" customHeight="1" x14ac:dyDescent="0.3"/>
    <row r="3734" ht="33.75" hidden="1" customHeight="1" x14ac:dyDescent="0.3"/>
    <row r="3735" ht="33.75" hidden="1" customHeight="1" x14ac:dyDescent="0.3"/>
    <row r="3736" ht="33.75" hidden="1" customHeight="1" x14ac:dyDescent="0.3"/>
    <row r="3737" ht="33.75" hidden="1" customHeight="1" x14ac:dyDescent="0.3"/>
    <row r="3738" ht="33.75" hidden="1" customHeight="1" x14ac:dyDescent="0.3"/>
    <row r="3739" ht="33.75" hidden="1" customHeight="1" x14ac:dyDescent="0.3"/>
    <row r="3740" ht="33.75" hidden="1" customHeight="1" x14ac:dyDescent="0.3"/>
    <row r="3741" ht="33.75" hidden="1" customHeight="1" x14ac:dyDescent="0.3"/>
    <row r="3742" ht="33.75" hidden="1" customHeight="1" x14ac:dyDescent="0.3"/>
    <row r="3743" ht="33.75" hidden="1" customHeight="1" x14ac:dyDescent="0.3"/>
    <row r="3744" ht="33.75" hidden="1" customHeight="1" x14ac:dyDescent="0.3"/>
    <row r="3745" ht="33.75" hidden="1" customHeight="1" x14ac:dyDescent="0.3"/>
    <row r="3746" ht="33.75" hidden="1" customHeight="1" x14ac:dyDescent="0.3"/>
    <row r="3747" ht="33.75" hidden="1" customHeight="1" x14ac:dyDescent="0.3"/>
    <row r="3748" ht="33.75" hidden="1" customHeight="1" x14ac:dyDescent="0.3"/>
    <row r="3749" ht="33.75" hidden="1" customHeight="1" x14ac:dyDescent="0.3"/>
    <row r="3750" ht="33.75" hidden="1" customHeight="1" x14ac:dyDescent="0.3"/>
    <row r="3751" ht="33.75" hidden="1" customHeight="1" x14ac:dyDescent="0.3"/>
    <row r="3752" ht="33.75" hidden="1" customHeight="1" x14ac:dyDescent="0.3"/>
    <row r="3753" ht="33.75" hidden="1" customHeight="1" x14ac:dyDescent="0.3"/>
    <row r="3754" ht="33.75" hidden="1" customHeight="1" x14ac:dyDescent="0.3"/>
    <row r="3755" ht="33.75" hidden="1" customHeight="1" x14ac:dyDescent="0.3"/>
    <row r="3756" ht="33.75" hidden="1" customHeight="1" x14ac:dyDescent="0.3"/>
    <row r="3757" ht="33.75" hidden="1" customHeight="1" x14ac:dyDescent="0.3"/>
    <row r="3758" ht="33.75" hidden="1" customHeight="1" x14ac:dyDescent="0.3"/>
    <row r="3759" ht="33.75" hidden="1" customHeight="1" x14ac:dyDescent="0.3"/>
    <row r="3760" ht="33.75" hidden="1" customHeight="1" x14ac:dyDescent="0.3"/>
    <row r="3761" ht="33.75" hidden="1" customHeight="1" x14ac:dyDescent="0.3"/>
    <row r="3762" ht="33.75" hidden="1" customHeight="1" x14ac:dyDescent="0.3"/>
    <row r="3763" ht="33.75" hidden="1" customHeight="1" x14ac:dyDescent="0.3"/>
    <row r="3764" ht="33.75" hidden="1" customHeight="1" x14ac:dyDescent="0.3"/>
    <row r="3765" ht="33.75" hidden="1" customHeight="1" x14ac:dyDescent="0.3"/>
    <row r="3766" ht="33.75" hidden="1" customHeight="1" x14ac:dyDescent="0.3"/>
    <row r="3767" ht="33.75" hidden="1" customHeight="1" x14ac:dyDescent="0.3"/>
    <row r="3768" ht="33.75" hidden="1" customHeight="1" x14ac:dyDescent="0.3"/>
    <row r="3769" ht="33.75" hidden="1" customHeight="1" x14ac:dyDescent="0.3"/>
    <row r="3770" ht="33.75" hidden="1" customHeight="1" x14ac:dyDescent="0.3"/>
    <row r="3771" ht="33.75" hidden="1" customHeight="1" x14ac:dyDescent="0.3"/>
    <row r="3772" ht="33.75" hidden="1" customHeight="1" x14ac:dyDescent="0.3"/>
    <row r="3773" ht="33.75" hidden="1" customHeight="1" x14ac:dyDescent="0.3"/>
    <row r="3774" ht="33.75" hidden="1" customHeight="1" x14ac:dyDescent="0.3"/>
    <row r="3775" ht="33.75" hidden="1" customHeight="1" x14ac:dyDescent="0.3"/>
    <row r="3776" ht="33.75" hidden="1" customHeight="1" x14ac:dyDescent="0.3"/>
    <row r="3777" ht="33.75" hidden="1" customHeight="1" x14ac:dyDescent="0.3"/>
    <row r="3778" ht="33.75" hidden="1" customHeight="1" x14ac:dyDescent="0.3"/>
    <row r="3779" ht="33.75" hidden="1" customHeight="1" x14ac:dyDescent="0.3"/>
    <row r="3780" ht="33.75" hidden="1" customHeight="1" x14ac:dyDescent="0.3"/>
    <row r="3781" ht="33.75" hidden="1" customHeight="1" x14ac:dyDescent="0.3"/>
    <row r="3782" ht="33.75" hidden="1" customHeight="1" x14ac:dyDescent="0.3"/>
    <row r="3783" ht="33.75" hidden="1" customHeight="1" x14ac:dyDescent="0.3"/>
    <row r="3784" ht="33.75" hidden="1" customHeight="1" x14ac:dyDescent="0.3"/>
    <row r="3785" ht="33.75" hidden="1" customHeight="1" x14ac:dyDescent="0.3"/>
    <row r="3786" ht="33.75" hidden="1" customHeight="1" x14ac:dyDescent="0.3"/>
    <row r="3787" ht="33.75" hidden="1" customHeight="1" x14ac:dyDescent="0.3"/>
    <row r="3788" ht="33.75" hidden="1" customHeight="1" x14ac:dyDescent="0.3"/>
    <row r="3789" ht="33.75" hidden="1" customHeight="1" x14ac:dyDescent="0.3"/>
    <row r="3790" ht="33.75" hidden="1" customHeight="1" x14ac:dyDescent="0.3"/>
    <row r="3791" ht="33.75" hidden="1" customHeight="1" x14ac:dyDescent="0.3"/>
    <row r="3792" ht="33.75" hidden="1" customHeight="1" x14ac:dyDescent="0.3"/>
    <row r="3793" ht="33.75" hidden="1" customHeight="1" x14ac:dyDescent="0.3"/>
    <row r="3794" ht="33.75" hidden="1" customHeight="1" x14ac:dyDescent="0.3"/>
    <row r="3795" ht="33.75" hidden="1" customHeight="1" x14ac:dyDescent="0.3"/>
    <row r="3796" ht="33.75" hidden="1" customHeight="1" x14ac:dyDescent="0.3"/>
    <row r="3797" ht="33.75" hidden="1" customHeight="1" x14ac:dyDescent="0.3"/>
    <row r="3798" ht="33.75" hidden="1" customHeight="1" x14ac:dyDescent="0.3"/>
    <row r="3799" ht="33.75" hidden="1" customHeight="1" x14ac:dyDescent="0.3"/>
    <row r="3800" ht="33.75" hidden="1" customHeight="1" x14ac:dyDescent="0.3"/>
    <row r="3801" ht="33.75" hidden="1" customHeight="1" x14ac:dyDescent="0.3"/>
    <row r="3802" ht="33.75" hidden="1" customHeight="1" x14ac:dyDescent="0.3"/>
    <row r="3803" ht="33.75" hidden="1" customHeight="1" x14ac:dyDescent="0.3"/>
    <row r="3804" ht="33.75" hidden="1" customHeight="1" x14ac:dyDescent="0.3"/>
    <row r="3805" ht="33.75" hidden="1" customHeight="1" x14ac:dyDescent="0.3"/>
    <row r="3806" ht="33.75" hidden="1" customHeight="1" x14ac:dyDescent="0.3"/>
    <row r="3807" ht="33.75" hidden="1" customHeight="1" x14ac:dyDescent="0.3"/>
    <row r="3808" ht="33.75" hidden="1" customHeight="1" x14ac:dyDescent="0.3"/>
    <row r="3809" ht="33.75" hidden="1" customHeight="1" x14ac:dyDescent="0.3"/>
    <row r="3810" ht="33.75" hidden="1" customHeight="1" x14ac:dyDescent="0.3"/>
    <row r="3811" ht="33.75" hidden="1" customHeight="1" x14ac:dyDescent="0.3"/>
    <row r="3812" ht="33.75" hidden="1" customHeight="1" x14ac:dyDescent="0.3"/>
    <row r="3813" ht="33.75" hidden="1" customHeight="1" x14ac:dyDescent="0.3"/>
    <row r="3814" ht="33.75" hidden="1" customHeight="1" x14ac:dyDescent="0.3"/>
    <row r="3815" ht="33.75" hidden="1" customHeight="1" x14ac:dyDescent="0.3"/>
    <row r="3816" ht="33.75" hidden="1" customHeight="1" x14ac:dyDescent="0.3"/>
    <row r="3817" ht="33.75" hidden="1" customHeight="1" x14ac:dyDescent="0.3"/>
    <row r="3818" ht="33.75" hidden="1" customHeight="1" x14ac:dyDescent="0.3"/>
    <row r="3819" ht="33.75" hidden="1" customHeight="1" x14ac:dyDescent="0.3"/>
    <row r="3820" ht="33.75" hidden="1" customHeight="1" x14ac:dyDescent="0.3"/>
    <row r="3821" ht="33.75" hidden="1" customHeight="1" x14ac:dyDescent="0.3"/>
    <row r="3822" ht="33.75" hidden="1" customHeight="1" x14ac:dyDescent="0.3"/>
    <row r="3823" ht="33.75" hidden="1" customHeight="1" x14ac:dyDescent="0.3"/>
    <row r="3824" ht="33.75" hidden="1" customHeight="1" x14ac:dyDescent="0.3"/>
    <row r="3825" ht="33.75" hidden="1" customHeight="1" x14ac:dyDescent="0.3"/>
    <row r="3826" ht="33.75" hidden="1" customHeight="1" x14ac:dyDescent="0.3"/>
    <row r="3827" ht="33.75" hidden="1" customHeight="1" x14ac:dyDescent="0.3"/>
    <row r="3828" ht="33.75" hidden="1" customHeight="1" x14ac:dyDescent="0.3"/>
    <row r="3829" ht="33.75" hidden="1" customHeight="1" x14ac:dyDescent="0.3"/>
    <row r="3830" ht="33.75" hidden="1" customHeight="1" x14ac:dyDescent="0.3"/>
    <row r="3831" ht="33.75" hidden="1" customHeight="1" x14ac:dyDescent="0.3"/>
    <row r="3832" ht="33.75" hidden="1" customHeight="1" x14ac:dyDescent="0.3"/>
    <row r="3833" ht="33.75" hidden="1" customHeight="1" x14ac:dyDescent="0.3"/>
    <row r="3834" ht="33.75" hidden="1" customHeight="1" x14ac:dyDescent="0.3"/>
    <row r="3835" ht="33.75" hidden="1" customHeight="1" x14ac:dyDescent="0.3"/>
    <row r="3836" ht="33.75" hidden="1" customHeight="1" x14ac:dyDescent="0.3"/>
    <row r="3837" ht="33.75" hidden="1" customHeight="1" x14ac:dyDescent="0.3"/>
    <row r="3838" ht="33.75" hidden="1" customHeight="1" x14ac:dyDescent="0.3"/>
    <row r="3839" ht="33.75" hidden="1" customHeight="1" x14ac:dyDescent="0.3"/>
    <row r="3840" ht="33.75" hidden="1" customHeight="1" x14ac:dyDescent="0.3"/>
    <row r="3841" ht="33.75" hidden="1" customHeight="1" x14ac:dyDescent="0.3"/>
    <row r="3842" ht="33.75" hidden="1" customHeight="1" x14ac:dyDescent="0.3"/>
    <row r="3843" ht="33.75" hidden="1" customHeight="1" x14ac:dyDescent="0.3"/>
    <row r="3844" ht="33.75" hidden="1" customHeight="1" x14ac:dyDescent="0.3"/>
    <row r="3845" ht="33.75" hidden="1" customHeight="1" x14ac:dyDescent="0.3"/>
    <row r="3846" ht="33.75" hidden="1" customHeight="1" x14ac:dyDescent="0.3"/>
    <row r="3847" ht="33.75" hidden="1" customHeight="1" x14ac:dyDescent="0.3"/>
    <row r="3848" ht="33.75" hidden="1" customHeight="1" x14ac:dyDescent="0.3"/>
    <row r="3849" ht="33.75" hidden="1" customHeight="1" x14ac:dyDescent="0.3"/>
    <row r="3850" ht="33.75" hidden="1" customHeight="1" x14ac:dyDescent="0.3"/>
    <row r="3851" ht="33.75" hidden="1" customHeight="1" x14ac:dyDescent="0.3"/>
    <row r="3852" ht="33.75" hidden="1" customHeight="1" x14ac:dyDescent="0.3"/>
    <row r="3853" ht="33.75" hidden="1" customHeight="1" x14ac:dyDescent="0.3"/>
    <row r="3854" ht="33.75" hidden="1" customHeight="1" x14ac:dyDescent="0.3"/>
    <row r="3855" ht="33.75" hidden="1" customHeight="1" x14ac:dyDescent="0.3"/>
    <row r="3856" ht="33.75" hidden="1" customHeight="1" x14ac:dyDescent="0.3"/>
    <row r="3857" ht="33.75" hidden="1" customHeight="1" x14ac:dyDescent="0.3"/>
    <row r="3858" ht="33.75" hidden="1" customHeight="1" x14ac:dyDescent="0.3"/>
    <row r="3859" ht="33.75" hidden="1" customHeight="1" x14ac:dyDescent="0.3"/>
    <row r="3860" ht="33.75" hidden="1" customHeight="1" x14ac:dyDescent="0.3"/>
    <row r="3861" ht="33.75" hidden="1" customHeight="1" x14ac:dyDescent="0.3"/>
    <row r="3862" ht="33.75" hidden="1" customHeight="1" x14ac:dyDescent="0.3"/>
    <row r="3863" ht="33.75" hidden="1" customHeight="1" x14ac:dyDescent="0.3"/>
    <row r="3864" ht="33.75" hidden="1" customHeight="1" x14ac:dyDescent="0.3"/>
    <row r="3865" ht="33.75" hidden="1" customHeight="1" x14ac:dyDescent="0.3"/>
    <row r="3866" ht="33.75" hidden="1" customHeight="1" x14ac:dyDescent="0.3"/>
    <row r="3867" ht="33.75" hidden="1" customHeight="1" x14ac:dyDescent="0.3"/>
    <row r="3868" ht="33.75" hidden="1" customHeight="1" x14ac:dyDescent="0.3"/>
    <row r="3869" ht="33.75" hidden="1" customHeight="1" x14ac:dyDescent="0.3"/>
    <row r="3870" ht="33.75" hidden="1" customHeight="1" x14ac:dyDescent="0.3"/>
    <row r="3871" ht="33.75" hidden="1" customHeight="1" x14ac:dyDescent="0.3"/>
    <row r="3872" ht="33.75" hidden="1" customHeight="1" x14ac:dyDescent="0.3"/>
    <row r="3873" ht="33.75" hidden="1" customHeight="1" x14ac:dyDescent="0.3"/>
    <row r="3874" ht="33.75" hidden="1" customHeight="1" x14ac:dyDescent="0.3"/>
    <row r="3875" ht="33.75" hidden="1" customHeight="1" x14ac:dyDescent="0.3"/>
    <row r="3876" ht="33.75" hidden="1" customHeight="1" x14ac:dyDescent="0.3"/>
    <row r="3877" ht="33.75" hidden="1" customHeight="1" x14ac:dyDescent="0.3"/>
    <row r="3878" ht="33.75" hidden="1" customHeight="1" x14ac:dyDescent="0.3"/>
    <row r="3879" ht="33.75" hidden="1" customHeight="1" x14ac:dyDescent="0.3"/>
    <row r="3880" ht="33.75" hidden="1" customHeight="1" x14ac:dyDescent="0.3"/>
    <row r="3881" ht="33.75" hidden="1" customHeight="1" x14ac:dyDescent="0.3"/>
    <row r="3882" ht="33.75" hidden="1" customHeight="1" x14ac:dyDescent="0.3"/>
    <row r="3883" ht="33.75" hidden="1" customHeight="1" x14ac:dyDescent="0.3"/>
    <row r="3884" ht="33.75" hidden="1" customHeight="1" x14ac:dyDescent="0.3"/>
    <row r="3885" ht="33.75" hidden="1" customHeight="1" x14ac:dyDescent="0.3"/>
    <row r="3886" ht="33.75" hidden="1" customHeight="1" x14ac:dyDescent="0.3"/>
    <row r="3887" ht="33.75" hidden="1" customHeight="1" x14ac:dyDescent="0.3"/>
    <row r="3888" ht="33.75" hidden="1" customHeight="1" x14ac:dyDescent="0.3"/>
    <row r="3889" ht="33.75" hidden="1" customHeight="1" x14ac:dyDescent="0.3"/>
    <row r="3890" ht="33.75" hidden="1" customHeight="1" x14ac:dyDescent="0.3"/>
    <row r="3891" ht="33.75" hidden="1" customHeight="1" x14ac:dyDescent="0.3"/>
    <row r="3892" ht="33.75" hidden="1" customHeight="1" x14ac:dyDescent="0.3"/>
    <row r="3893" ht="33.75" hidden="1" customHeight="1" x14ac:dyDescent="0.3"/>
    <row r="3894" ht="33.75" hidden="1" customHeight="1" x14ac:dyDescent="0.3"/>
    <row r="3895" ht="33.75" hidden="1" customHeight="1" x14ac:dyDescent="0.3"/>
    <row r="3896" ht="33.75" hidden="1" customHeight="1" x14ac:dyDescent="0.3"/>
    <row r="3897" ht="33.75" hidden="1" customHeight="1" x14ac:dyDescent="0.3"/>
    <row r="3898" ht="33.75" hidden="1" customHeight="1" x14ac:dyDescent="0.3"/>
    <row r="3899" ht="33.75" hidden="1" customHeight="1" x14ac:dyDescent="0.3"/>
    <row r="3900" ht="33.75" hidden="1" customHeight="1" x14ac:dyDescent="0.3"/>
    <row r="3901" ht="33.75" hidden="1" customHeight="1" x14ac:dyDescent="0.3"/>
    <row r="3902" ht="33.75" hidden="1" customHeight="1" x14ac:dyDescent="0.3"/>
    <row r="3903" ht="33.75" hidden="1" customHeight="1" x14ac:dyDescent="0.3"/>
    <row r="3904" ht="33.75" hidden="1" customHeight="1" x14ac:dyDescent="0.3"/>
    <row r="3905" ht="33.75" hidden="1" customHeight="1" x14ac:dyDescent="0.3"/>
    <row r="3906" ht="33.75" hidden="1" customHeight="1" x14ac:dyDescent="0.3"/>
    <row r="3907" ht="33.75" hidden="1" customHeight="1" x14ac:dyDescent="0.3"/>
    <row r="3908" ht="33.75" hidden="1" customHeight="1" x14ac:dyDescent="0.3"/>
    <row r="3909" ht="33.75" hidden="1" customHeight="1" x14ac:dyDescent="0.3"/>
    <row r="3910" ht="33.75" hidden="1" customHeight="1" x14ac:dyDescent="0.3"/>
    <row r="3911" ht="33.75" hidden="1" customHeight="1" x14ac:dyDescent="0.3"/>
    <row r="3912" ht="33.75" hidden="1" customHeight="1" x14ac:dyDescent="0.3"/>
    <row r="3913" ht="33.75" hidden="1" customHeight="1" x14ac:dyDescent="0.3"/>
    <row r="3914" ht="33.75" hidden="1" customHeight="1" x14ac:dyDescent="0.3"/>
    <row r="3915" ht="33.75" hidden="1" customHeight="1" x14ac:dyDescent="0.3"/>
    <row r="3916" ht="33.75" hidden="1" customHeight="1" x14ac:dyDescent="0.3"/>
    <row r="3917" ht="33.75" hidden="1" customHeight="1" x14ac:dyDescent="0.3"/>
    <row r="3918" ht="33.75" hidden="1" customHeight="1" x14ac:dyDescent="0.3"/>
    <row r="3919" ht="33.75" hidden="1" customHeight="1" x14ac:dyDescent="0.3"/>
    <row r="3920" ht="33.75" hidden="1" customHeight="1" x14ac:dyDescent="0.3"/>
    <row r="3921" ht="33.75" hidden="1" customHeight="1" x14ac:dyDescent="0.3"/>
    <row r="3922" ht="33.75" hidden="1" customHeight="1" x14ac:dyDescent="0.3"/>
    <row r="3923" ht="33.75" hidden="1" customHeight="1" x14ac:dyDescent="0.3"/>
    <row r="3924" ht="33.75" hidden="1" customHeight="1" x14ac:dyDescent="0.3"/>
    <row r="3925" ht="33.75" hidden="1" customHeight="1" x14ac:dyDescent="0.3"/>
    <row r="3926" ht="33.75" hidden="1" customHeight="1" x14ac:dyDescent="0.3"/>
    <row r="3927" ht="33.75" hidden="1" customHeight="1" x14ac:dyDescent="0.3"/>
    <row r="3928" ht="33.75" hidden="1" customHeight="1" x14ac:dyDescent="0.3"/>
    <row r="3929" ht="33.75" hidden="1" customHeight="1" x14ac:dyDescent="0.3"/>
    <row r="3930" ht="33.75" hidden="1" customHeight="1" x14ac:dyDescent="0.3"/>
    <row r="3931" ht="33.75" hidden="1" customHeight="1" x14ac:dyDescent="0.3"/>
    <row r="3932" ht="33.75" hidden="1" customHeight="1" x14ac:dyDescent="0.3"/>
    <row r="3933" ht="33.75" hidden="1" customHeight="1" x14ac:dyDescent="0.3"/>
    <row r="3934" ht="33.75" hidden="1" customHeight="1" x14ac:dyDescent="0.3"/>
    <row r="3935" ht="33.75" hidden="1" customHeight="1" x14ac:dyDescent="0.3"/>
    <row r="3936" ht="33.75" hidden="1" customHeight="1" x14ac:dyDescent="0.3"/>
    <row r="3937" ht="33.75" hidden="1" customHeight="1" x14ac:dyDescent="0.3"/>
    <row r="3938" ht="33.75" hidden="1" customHeight="1" x14ac:dyDescent="0.3"/>
    <row r="3939" ht="33.75" hidden="1" customHeight="1" x14ac:dyDescent="0.3"/>
    <row r="3940" ht="33.75" hidden="1" customHeight="1" x14ac:dyDescent="0.3"/>
    <row r="3941" ht="33.75" hidden="1" customHeight="1" x14ac:dyDescent="0.3"/>
    <row r="3942" ht="33.75" hidden="1" customHeight="1" x14ac:dyDescent="0.3"/>
    <row r="3943" ht="33.75" hidden="1" customHeight="1" x14ac:dyDescent="0.3"/>
    <row r="3944" ht="33.75" hidden="1" customHeight="1" x14ac:dyDescent="0.3"/>
    <row r="3945" ht="33.75" hidden="1" customHeight="1" x14ac:dyDescent="0.3"/>
    <row r="3946" ht="33.75" hidden="1" customHeight="1" x14ac:dyDescent="0.3"/>
    <row r="3947" ht="33.75" hidden="1" customHeight="1" x14ac:dyDescent="0.3"/>
    <row r="3948" ht="33.75" hidden="1" customHeight="1" x14ac:dyDescent="0.3"/>
    <row r="3949" ht="33.75" hidden="1" customHeight="1" x14ac:dyDescent="0.3"/>
    <row r="3950" ht="33.75" hidden="1" customHeight="1" x14ac:dyDescent="0.3"/>
    <row r="3951" ht="33.75" hidden="1" customHeight="1" x14ac:dyDescent="0.3"/>
    <row r="3952" ht="33.75" hidden="1" customHeight="1" x14ac:dyDescent="0.3"/>
    <row r="3953" ht="33.75" hidden="1" customHeight="1" x14ac:dyDescent="0.3"/>
    <row r="3954" ht="33.75" hidden="1" customHeight="1" x14ac:dyDescent="0.3"/>
    <row r="3955" ht="33.75" hidden="1" customHeight="1" x14ac:dyDescent="0.3"/>
    <row r="3956" ht="33.75" hidden="1" customHeight="1" x14ac:dyDescent="0.3"/>
    <row r="3957" ht="33.75" hidden="1" customHeight="1" x14ac:dyDescent="0.3"/>
    <row r="3958" ht="33.75" hidden="1" customHeight="1" x14ac:dyDescent="0.3"/>
    <row r="3959" ht="33.75" hidden="1" customHeight="1" x14ac:dyDescent="0.3"/>
    <row r="3960" ht="33.75" hidden="1" customHeight="1" x14ac:dyDescent="0.3"/>
    <row r="3961" ht="33.75" hidden="1" customHeight="1" x14ac:dyDescent="0.3"/>
    <row r="3962" ht="33.75" hidden="1" customHeight="1" x14ac:dyDescent="0.3"/>
    <row r="3963" ht="33.75" hidden="1" customHeight="1" x14ac:dyDescent="0.3"/>
    <row r="3964" ht="33.75" hidden="1" customHeight="1" x14ac:dyDescent="0.3"/>
    <row r="3965" ht="33.75" hidden="1" customHeight="1" x14ac:dyDescent="0.3"/>
    <row r="3966" ht="33.75" hidden="1" customHeight="1" x14ac:dyDescent="0.3"/>
    <row r="3967" ht="33.75" hidden="1" customHeight="1" x14ac:dyDescent="0.3"/>
    <row r="3968" ht="33.75" hidden="1" customHeight="1" x14ac:dyDescent="0.3"/>
    <row r="3969" ht="33.75" hidden="1" customHeight="1" x14ac:dyDescent="0.3"/>
    <row r="3970" ht="33.75" hidden="1" customHeight="1" x14ac:dyDescent="0.3"/>
    <row r="3971" ht="33.75" hidden="1" customHeight="1" x14ac:dyDescent="0.3"/>
    <row r="3972" ht="33.75" hidden="1" customHeight="1" x14ac:dyDescent="0.3"/>
    <row r="3973" ht="33.75" hidden="1" customHeight="1" x14ac:dyDescent="0.3"/>
    <row r="3974" ht="33.75" hidden="1" customHeight="1" x14ac:dyDescent="0.3"/>
    <row r="3975" ht="33.75" hidden="1" customHeight="1" x14ac:dyDescent="0.3"/>
    <row r="3976" ht="33.75" hidden="1" customHeight="1" x14ac:dyDescent="0.3"/>
    <row r="3977" ht="33.75" hidden="1" customHeight="1" x14ac:dyDescent="0.3"/>
    <row r="3978" ht="33.75" hidden="1" customHeight="1" x14ac:dyDescent="0.3"/>
    <row r="3979" ht="33.75" hidden="1" customHeight="1" x14ac:dyDescent="0.3"/>
    <row r="3980" ht="33.75" hidden="1" customHeight="1" x14ac:dyDescent="0.3"/>
    <row r="3981" ht="33.75" hidden="1" customHeight="1" x14ac:dyDescent="0.3"/>
    <row r="3982" ht="33.75" hidden="1" customHeight="1" x14ac:dyDescent="0.3"/>
    <row r="3983" ht="33.75" hidden="1" customHeight="1" x14ac:dyDescent="0.3"/>
    <row r="3984" ht="33.75" hidden="1" customHeight="1" x14ac:dyDescent="0.3"/>
    <row r="3985" ht="33.75" hidden="1" customHeight="1" x14ac:dyDescent="0.3"/>
    <row r="3986" ht="33.75" hidden="1" customHeight="1" x14ac:dyDescent="0.3"/>
    <row r="3987" ht="33.75" hidden="1" customHeight="1" x14ac:dyDescent="0.3"/>
    <row r="3988" ht="33.75" hidden="1" customHeight="1" x14ac:dyDescent="0.3"/>
    <row r="3989" ht="33.75" hidden="1" customHeight="1" x14ac:dyDescent="0.3"/>
    <row r="3990" ht="33.75" hidden="1" customHeight="1" x14ac:dyDescent="0.3"/>
    <row r="3991" ht="33.75" hidden="1" customHeight="1" x14ac:dyDescent="0.3"/>
    <row r="3992" ht="33.75" hidden="1" customHeight="1" x14ac:dyDescent="0.3"/>
    <row r="3993" ht="33.75" hidden="1" customHeight="1" x14ac:dyDescent="0.3"/>
    <row r="3994" ht="33.75" hidden="1" customHeight="1" x14ac:dyDescent="0.3"/>
    <row r="3995" ht="33.75" hidden="1" customHeight="1" x14ac:dyDescent="0.3"/>
    <row r="3996" ht="33.75" hidden="1" customHeight="1" x14ac:dyDescent="0.3"/>
    <row r="3997" ht="33.75" hidden="1" customHeight="1" x14ac:dyDescent="0.3"/>
    <row r="3998" ht="33.75" hidden="1" customHeight="1" x14ac:dyDescent="0.3"/>
    <row r="3999" ht="33.75" hidden="1" customHeight="1" x14ac:dyDescent="0.3"/>
    <row r="4000" ht="33.75" hidden="1" customHeight="1" x14ac:dyDescent="0.3"/>
    <row r="4001" ht="33.75" hidden="1" customHeight="1" x14ac:dyDescent="0.3"/>
    <row r="4002" ht="33.75" hidden="1" customHeight="1" x14ac:dyDescent="0.3"/>
    <row r="4003" ht="33.75" hidden="1" customHeight="1" x14ac:dyDescent="0.3"/>
    <row r="4004" ht="33.75" hidden="1" customHeight="1" x14ac:dyDescent="0.3"/>
    <row r="4005" ht="33.75" hidden="1" customHeight="1" x14ac:dyDescent="0.3"/>
    <row r="4006" ht="33.75" hidden="1" customHeight="1" x14ac:dyDescent="0.3"/>
    <row r="4007" ht="33.75" hidden="1" customHeight="1" x14ac:dyDescent="0.3"/>
    <row r="4008" ht="33.75" hidden="1" customHeight="1" x14ac:dyDescent="0.3"/>
    <row r="4009" ht="33.75" hidden="1" customHeight="1" x14ac:dyDescent="0.3"/>
    <row r="4010" ht="33.75" hidden="1" customHeight="1" x14ac:dyDescent="0.3"/>
    <row r="4011" ht="33.75" hidden="1" customHeight="1" x14ac:dyDescent="0.3"/>
    <row r="4012" ht="33.75" hidden="1" customHeight="1" x14ac:dyDescent="0.3"/>
    <row r="4013" ht="33.75" hidden="1" customHeight="1" x14ac:dyDescent="0.3"/>
    <row r="4014" ht="33.75" hidden="1" customHeight="1" x14ac:dyDescent="0.3"/>
    <row r="4015" ht="33.75" hidden="1" customHeight="1" x14ac:dyDescent="0.3"/>
    <row r="4016" ht="33.75" hidden="1" customHeight="1" x14ac:dyDescent="0.3"/>
    <row r="4017" ht="33.75" hidden="1" customHeight="1" x14ac:dyDescent="0.3"/>
    <row r="4018" ht="33.75" hidden="1" customHeight="1" x14ac:dyDescent="0.3"/>
    <row r="4019" ht="33.75" hidden="1" customHeight="1" x14ac:dyDescent="0.3"/>
    <row r="4020" ht="33.75" hidden="1" customHeight="1" x14ac:dyDescent="0.3"/>
    <row r="4021" ht="33.75" hidden="1" customHeight="1" x14ac:dyDescent="0.3"/>
    <row r="4022" ht="33.75" hidden="1" customHeight="1" x14ac:dyDescent="0.3"/>
    <row r="4023" ht="33.75" hidden="1" customHeight="1" x14ac:dyDescent="0.3"/>
    <row r="4024" ht="33.75" hidden="1" customHeight="1" x14ac:dyDescent="0.3"/>
    <row r="4025" ht="33.75" hidden="1" customHeight="1" x14ac:dyDescent="0.3"/>
    <row r="4026" ht="33.75" hidden="1" customHeight="1" x14ac:dyDescent="0.3"/>
    <row r="4027" ht="33.75" hidden="1" customHeight="1" x14ac:dyDescent="0.3"/>
    <row r="4028" ht="33.75" hidden="1" customHeight="1" x14ac:dyDescent="0.3"/>
    <row r="4029" ht="33.75" hidden="1" customHeight="1" x14ac:dyDescent="0.3"/>
    <row r="4030" ht="33.75" hidden="1" customHeight="1" x14ac:dyDescent="0.3"/>
    <row r="4031" ht="33.75" hidden="1" customHeight="1" x14ac:dyDescent="0.3"/>
    <row r="4032" ht="33.75" hidden="1" customHeight="1" x14ac:dyDescent="0.3"/>
    <row r="4033" ht="33.75" hidden="1" customHeight="1" x14ac:dyDescent="0.3"/>
    <row r="4034" ht="33.75" hidden="1" customHeight="1" x14ac:dyDescent="0.3"/>
    <row r="4035" ht="33.75" hidden="1" customHeight="1" x14ac:dyDescent="0.3"/>
    <row r="4036" ht="33.75" hidden="1" customHeight="1" x14ac:dyDescent="0.3"/>
    <row r="4037" ht="33.75" hidden="1" customHeight="1" x14ac:dyDescent="0.3"/>
    <row r="4038" ht="33.75" hidden="1" customHeight="1" x14ac:dyDescent="0.3"/>
    <row r="4039" ht="33.75" hidden="1" customHeight="1" x14ac:dyDescent="0.3"/>
    <row r="4040" ht="33.75" hidden="1" customHeight="1" x14ac:dyDescent="0.3"/>
    <row r="4041" ht="33.75" hidden="1" customHeight="1" x14ac:dyDescent="0.3"/>
    <row r="4042" ht="33.75" hidden="1" customHeight="1" x14ac:dyDescent="0.3"/>
    <row r="4043" ht="33.75" hidden="1" customHeight="1" x14ac:dyDescent="0.3"/>
    <row r="4044" ht="33.75" hidden="1" customHeight="1" x14ac:dyDescent="0.3"/>
    <row r="4045" ht="33.75" hidden="1" customHeight="1" x14ac:dyDescent="0.3"/>
    <row r="4046" ht="33.75" hidden="1" customHeight="1" x14ac:dyDescent="0.3"/>
    <row r="4047" ht="33.75" hidden="1" customHeight="1" x14ac:dyDescent="0.3"/>
    <row r="4048" ht="33.75" hidden="1" customHeight="1" x14ac:dyDescent="0.3"/>
    <row r="4049" ht="33.75" hidden="1" customHeight="1" x14ac:dyDescent="0.3"/>
    <row r="4050" ht="33.75" hidden="1" customHeight="1" x14ac:dyDescent="0.3"/>
    <row r="4051" ht="33.75" hidden="1" customHeight="1" x14ac:dyDescent="0.3"/>
    <row r="4052" ht="33.75" hidden="1" customHeight="1" x14ac:dyDescent="0.3"/>
    <row r="4053" ht="33.75" hidden="1" customHeight="1" x14ac:dyDescent="0.3"/>
    <row r="4054" ht="33.75" hidden="1" customHeight="1" x14ac:dyDescent="0.3"/>
    <row r="4055" ht="33.75" hidden="1" customHeight="1" x14ac:dyDescent="0.3"/>
    <row r="4056" ht="33.75" hidden="1" customHeight="1" x14ac:dyDescent="0.3"/>
    <row r="4057" ht="33.75" hidden="1" customHeight="1" x14ac:dyDescent="0.3"/>
    <row r="4058" ht="33.75" hidden="1" customHeight="1" x14ac:dyDescent="0.3"/>
    <row r="4059" ht="33.75" hidden="1" customHeight="1" x14ac:dyDescent="0.3"/>
    <row r="4060" ht="33.75" hidden="1" customHeight="1" x14ac:dyDescent="0.3"/>
    <row r="4061" ht="33.75" hidden="1" customHeight="1" x14ac:dyDescent="0.3"/>
    <row r="4062" ht="33.75" hidden="1" customHeight="1" x14ac:dyDescent="0.3"/>
    <row r="4063" ht="33.75" hidden="1" customHeight="1" x14ac:dyDescent="0.3"/>
    <row r="4064" ht="33.75" hidden="1" customHeight="1" x14ac:dyDescent="0.3"/>
    <row r="4065" ht="33.75" hidden="1" customHeight="1" x14ac:dyDescent="0.3"/>
    <row r="4066" ht="33.75" hidden="1" customHeight="1" x14ac:dyDescent="0.3"/>
    <row r="4067" ht="33.75" hidden="1" customHeight="1" x14ac:dyDescent="0.3"/>
    <row r="4068" ht="33.75" hidden="1" customHeight="1" x14ac:dyDescent="0.3"/>
    <row r="4069" ht="33.75" hidden="1" customHeight="1" x14ac:dyDescent="0.3"/>
    <row r="4070" ht="33.75" hidden="1" customHeight="1" x14ac:dyDescent="0.3"/>
    <row r="4071" ht="33.75" hidden="1" customHeight="1" x14ac:dyDescent="0.3"/>
    <row r="4072" ht="33.75" hidden="1" customHeight="1" x14ac:dyDescent="0.3"/>
    <row r="4073" ht="33.75" hidden="1" customHeight="1" x14ac:dyDescent="0.3"/>
    <row r="4074" ht="33.75" hidden="1" customHeight="1" x14ac:dyDescent="0.3"/>
    <row r="4075" ht="33.75" hidden="1" customHeight="1" x14ac:dyDescent="0.3"/>
    <row r="4076" ht="33.75" hidden="1" customHeight="1" x14ac:dyDescent="0.3"/>
    <row r="4077" ht="33.75" hidden="1" customHeight="1" x14ac:dyDescent="0.3"/>
    <row r="4078" ht="33.75" hidden="1" customHeight="1" x14ac:dyDescent="0.3"/>
    <row r="4079" ht="33.75" hidden="1" customHeight="1" x14ac:dyDescent="0.3"/>
    <row r="4080" ht="33.75" hidden="1" customHeight="1" x14ac:dyDescent="0.3"/>
    <row r="4081" ht="33.75" hidden="1" customHeight="1" x14ac:dyDescent="0.3"/>
    <row r="4082" ht="33.75" hidden="1" customHeight="1" x14ac:dyDescent="0.3"/>
    <row r="4083" ht="33.75" hidden="1" customHeight="1" x14ac:dyDescent="0.3"/>
    <row r="4084" ht="33.75" hidden="1" customHeight="1" x14ac:dyDescent="0.3"/>
    <row r="4085" ht="33.75" hidden="1" customHeight="1" x14ac:dyDescent="0.3"/>
    <row r="4086" ht="33.75" hidden="1" customHeight="1" x14ac:dyDescent="0.3"/>
    <row r="4087" ht="33.75" hidden="1" customHeight="1" x14ac:dyDescent="0.3"/>
    <row r="4088" ht="33.75" hidden="1" customHeight="1" x14ac:dyDescent="0.3"/>
    <row r="4089" ht="33.75" hidden="1" customHeight="1" x14ac:dyDescent="0.3"/>
    <row r="4090" ht="33.75" hidden="1" customHeight="1" x14ac:dyDescent="0.3"/>
    <row r="4091" ht="33.75" hidden="1" customHeight="1" x14ac:dyDescent="0.3"/>
    <row r="4092" ht="33.75" hidden="1" customHeight="1" x14ac:dyDescent="0.3"/>
    <row r="4093" ht="33.75" hidden="1" customHeight="1" x14ac:dyDescent="0.3"/>
    <row r="4094" ht="33.75" hidden="1" customHeight="1" x14ac:dyDescent="0.3"/>
    <row r="4095" ht="33.75" hidden="1" customHeight="1" x14ac:dyDescent="0.3"/>
    <row r="4096" ht="33.75" hidden="1" customHeight="1" x14ac:dyDescent="0.3"/>
    <row r="4097" ht="33.75" hidden="1" customHeight="1" x14ac:dyDescent="0.3"/>
    <row r="4098" ht="33.75" hidden="1" customHeight="1" x14ac:dyDescent="0.3"/>
    <row r="4099" ht="33.75" hidden="1" customHeight="1" x14ac:dyDescent="0.3"/>
    <row r="4100" ht="33.75" hidden="1" customHeight="1" x14ac:dyDescent="0.3"/>
    <row r="4101" ht="33.75" hidden="1" customHeight="1" x14ac:dyDescent="0.3"/>
    <row r="4102" ht="33.75" hidden="1" customHeight="1" x14ac:dyDescent="0.3"/>
    <row r="4103" ht="33.75" hidden="1" customHeight="1" x14ac:dyDescent="0.3"/>
    <row r="4104" ht="33.75" hidden="1" customHeight="1" x14ac:dyDescent="0.3"/>
    <row r="4105" ht="33.75" hidden="1" customHeight="1" x14ac:dyDescent="0.3"/>
    <row r="4106" ht="33.75" hidden="1" customHeight="1" x14ac:dyDescent="0.3"/>
    <row r="4107" ht="33.75" hidden="1" customHeight="1" x14ac:dyDescent="0.3"/>
    <row r="4108" ht="33.75" hidden="1" customHeight="1" x14ac:dyDescent="0.3"/>
    <row r="4109" ht="33.75" hidden="1" customHeight="1" x14ac:dyDescent="0.3"/>
    <row r="4110" ht="33.75" hidden="1" customHeight="1" x14ac:dyDescent="0.3"/>
    <row r="4111" ht="33.75" hidden="1" customHeight="1" x14ac:dyDescent="0.3"/>
    <row r="4112" ht="33.75" hidden="1" customHeight="1" x14ac:dyDescent="0.3"/>
    <row r="4113" ht="33.75" hidden="1" customHeight="1" x14ac:dyDescent="0.3"/>
    <row r="4114" ht="33.75" hidden="1" customHeight="1" x14ac:dyDescent="0.3"/>
    <row r="4115" ht="33.75" hidden="1" customHeight="1" x14ac:dyDescent="0.3"/>
    <row r="4116" ht="33.75" hidden="1" customHeight="1" x14ac:dyDescent="0.3"/>
    <row r="4117" ht="33.75" hidden="1" customHeight="1" x14ac:dyDescent="0.3"/>
    <row r="4118" ht="33.75" hidden="1" customHeight="1" x14ac:dyDescent="0.3"/>
    <row r="4119" ht="33.75" hidden="1" customHeight="1" x14ac:dyDescent="0.3"/>
    <row r="4120" ht="33.75" hidden="1" customHeight="1" x14ac:dyDescent="0.3"/>
    <row r="4121" ht="33.75" hidden="1" customHeight="1" x14ac:dyDescent="0.3"/>
    <row r="4122" ht="33.75" hidden="1" customHeight="1" x14ac:dyDescent="0.3"/>
    <row r="4123" ht="33.75" hidden="1" customHeight="1" x14ac:dyDescent="0.3"/>
    <row r="4124" ht="33.75" hidden="1" customHeight="1" x14ac:dyDescent="0.3"/>
    <row r="4125" ht="33.75" hidden="1" customHeight="1" x14ac:dyDescent="0.3"/>
    <row r="4126" ht="33.75" hidden="1" customHeight="1" x14ac:dyDescent="0.3"/>
    <row r="4127" ht="33.75" hidden="1" customHeight="1" x14ac:dyDescent="0.3"/>
    <row r="4128" ht="33.75" hidden="1" customHeight="1" x14ac:dyDescent="0.3"/>
    <row r="4129" ht="33.75" hidden="1" customHeight="1" x14ac:dyDescent="0.3"/>
    <row r="4130" ht="33.75" hidden="1" customHeight="1" x14ac:dyDescent="0.3"/>
    <row r="4131" ht="33.75" hidden="1" customHeight="1" x14ac:dyDescent="0.3"/>
    <row r="4132" ht="33.75" hidden="1" customHeight="1" x14ac:dyDescent="0.3"/>
    <row r="4133" ht="33.75" hidden="1" customHeight="1" x14ac:dyDescent="0.3"/>
    <row r="4134" ht="33.75" hidden="1" customHeight="1" x14ac:dyDescent="0.3"/>
    <row r="4135" ht="33.75" hidden="1" customHeight="1" x14ac:dyDescent="0.3"/>
    <row r="4136" ht="33.75" hidden="1" customHeight="1" x14ac:dyDescent="0.3"/>
    <row r="4137" ht="33.75" hidden="1" customHeight="1" x14ac:dyDescent="0.3"/>
    <row r="4138" ht="33.75" hidden="1" customHeight="1" x14ac:dyDescent="0.3"/>
    <row r="4139" ht="33.75" hidden="1" customHeight="1" x14ac:dyDescent="0.3"/>
    <row r="4140" ht="33.75" hidden="1" customHeight="1" x14ac:dyDescent="0.3"/>
    <row r="4141" ht="33.75" hidden="1" customHeight="1" x14ac:dyDescent="0.3"/>
    <row r="4142" ht="33.75" hidden="1" customHeight="1" x14ac:dyDescent="0.3"/>
    <row r="4143" ht="33.75" hidden="1" customHeight="1" x14ac:dyDescent="0.3"/>
    <row r="4144" ht="33.75" hidden="1" customHeight="1" x14ac:dyDescent="0.3"/>
    <row r="4145" ht="33.75" hidden="1" customHeight="1" x14ac:dyDescent="0.3"/>
    <row r="4146" ht="33.75" hidden="1" customHeight="1" x14ac:dyDescent="0.3"/>
    <row r="4147" ht="33.75" hidden="1" customHeight="1" x14ac:dyDescent="0.3"/>
    <row r="4148" ht="33.75" hidden="1" customHeight="1" x14ac:dyDescent="0.3"/>
    <row r="4149" ht="33.75" hidden="1" customHeight="1" x14ac:dyDescent="0.3"/>
    <row r="4150" ht="33.75" hidden="1" customHeight="1" x14ac:dyDescent="0.3"/>
    <row r="4151" ht="33.75" hidden="1" customHeight="1" x14ac:dyDescent="0.3"/>
    <row r="4152" ht="33.75" hidden="1" customHeight="1" x14ac:dyDescent="0.3"/>
    <row r="4153" ht="33.75" hidden="1" customHeight="1" x14ac:dyDescent="0.3"/>
    <row r="4154" ht="33.75" hidden="1" customHeight="1" x14ac:dyDescent="0.3"/>
    <row r="4155" ht="33.75" hidden="1" customHeight="1" x14ac:dyDescent="0.3"/>
    <row r="4156" ht="33.75" hidden="1" customHeight="1" x14ac:dyDescent="0.3"/>
    <row r="4157" ht="33.75" hidden="1" customHeight="1" x14ac:dyDescent="0.3"/>
    <row r="4158" ht="33.75" hidden="1" customHeight="1" x14ac:dyDescent="0.3"/>
    <row r="4159" ht="33.75" hidden="1" customHeight="1" x14ac:dyDescent="0.3"/>
    <row r="4160" ht="33.75" hidden="1" customHeight="1" x14ac:dyDescent="0.3"/>
    <row r="4161" ht="33.75" hidden="1" customHeight="1" x14ac:dyDescent="0.3"/>
    <row r="4162" ht="33.75" hidden="1" customHeight="1" x14ac:dyDescent="0.3"/>
    <row r="4163" ht="33.75" hidden="1" customHeight="1" x14ac:dyDescent="0.3"/>
    <row r="4164" ht="33.75" hidden="1" customHeight="1" x14ac:dyDescent="0.3"/>
    <row r="4165" ht="33.75" hidden="1" customHeight="1" x14ac:dyDescent="0.3"/>
    <row r="4166" ht="33.75" hidden="1" customHeight="1" x14ac:dyDescent="0.3"/>
    <row r="4167" ht="33.75" hidden="1" customHeight="1" x14ac:dyDescent="0.3"/>
    <row r="4168" ht="33.75" hidden="1" customHeight="1" x14ac:dyDescent="0.3"/>
    <row r="4169" ht="33.75" hidden="1" customHeight="1" x14ac:dyDescent="0.3"/>
    <row r="4170" ht="33.75" hidden="1" customHeight="1" x14ac:dyDescent="0.3"/>
    <row r="4171" ht="33.75" hidden="1" customHeight="1" x14ac:dyDescent="0.3"/>
    <row r="4172" ht="33.75" hidden="1" customHeight="1" x14ac:dyDescent="0.3"/>
    <row r="4173" ht="33.75" hidden="1" customHeight="1" x14ac:dyDescent="0.3"/>
    <row r="4174" ht="33.75" hidden="1" customHeight="1" x14ac:dyDescent="0.3"/>
    <row r="4175" ht="33.75" hidden="1" customHeight="1" x14ac:dyDescent="0.3"/>
    <row r="4176" ht="33.75" hidden="1" customHeight="1" x14ac:dyDescent="0.3"/>
    <row r="4177" ht="33.75" hidden="1" customHeight="1" x14ac:dyDescent="0.3"/>
    <row r="4178" ht="33.75" hidden="1" customHeight="1" x14ac:dyDescent="0.3"/>
    <row r="4179" ht="33.75" hidden="1" customHeight="1" x14ac:dyDescent="0.3"/>
    <row r="4180" ht="33.75" hidden="1" customHeight="1" x14ac:dyDescent="0.3"/>
    <row r="4181" ht="33.75" hidden="1" customHeight="1" x14ac:dyDescent="0.3"/>
    <row r="4182" ht="33.75" hidden="1" customHeight="1" x14ac:dyDescent="0.3"/>
    <row r="4183" ht="33.75" hidden="1" customHeight="1" x14ac:dyDescent="0.3"/>
    <row r="4184" ht="33.75" hidden="1" customHeight="1" x14ac:dyDescent="0.3"/>
    <row r="4185" ht="33.75" hidden="1" customHeight="1" x14ac:dyDescent="0.3"/>
    <row r="4186" ht="33.75" hidden="1" customHeight="1" x14ac:dyDescent="0.3"/>
    <row r="4187" ht="33.75" hidden="1" customHeight="1" x14ac:dyDescent="0.3"/>
    <row r="4188" ht="33.75" hidden="1" customHeight="1" x14ac:dyDescent="0.3"/>
    <row r="4189" ht="33.75" hidden="1" customHeight="1" x14ac:dyDescent="0.3"/>
    <row r="4190" ht="33.75" hidden="1" customHeight="1" x14ac:dyDescent="0.3"/>
    <row r="4191" ht="33.75" hidden="1" customHeight="1" x14ac:dyDescent="0.3"/>
    <row r="4192" ht="33.75" hidden="1" customHeight="1" x14ac:dyDescent="0.3"/>
    <row r="4193" ht="33.75" hidden="1" customHeight="1" x14ac:dyDescent="0.3"/>
    <row r="4194" ht="33.75" hidden="1" customHeight="1" x14ac:dyDescent="0.3"/>
    <row r="4195" ht="33.75" hidden="1" customHeight="1" x14ac:dyDescent="0.3"/>
    <row r="4196" ht="33.75" hidden="1" customHeight="1" x14ac:dyDescent="0.3"/>
    <row r="4197" ht="33.75" hidden="1" customHeight="1" x14ac:dyDescent="0.3"/>
    <row r="4198" ht="33.75" hidden="1" customHeight="1" x14ac:dyDescent="0.3"/>
    <row r="4199" ht="33.75" hidden="1" customHeight="1" x14ac:dyDescent="0.3"/>
    <row r="4200" ht="33.75" hidden="1" customHeight="1" x14ac:dyDescent="0.3"/>
    <row r="4201" ht="33.75" hidden="1" customHeight="1" x14ac:dyDescent="0.3"/>
    <row r="4202" ht="33.75" hidden="1" customHeight="1" x14ac:dyDescent="0.3"/>
    <row r="4203" ht="33.75" hidden="1" customHeight="1" x14ac:dyDescent="0.3"/>
    <row r="4204" ht="33.75" hidden="1" customHeight="1" x14ac:dyDescent="0.3"/>
    <row r="4205" ht="33.75" hidden="1" customHeight="1" x14ac:dyDescent="0.3"/>
    <row r="4206" ht="33.75" hidden="1" customHeight="1" x14ac:dyDescent="0.3"/>
    <row r="4207" ht="33.75" hidden="1" customHeight="1" x14ac:dyDescent="0.3"/>
    <row r="4208" ht="33.75" hidden="1" customHeight="1" x14ac:dyDescent="0.3"/>
    <row r="4209" ht="33.75" hidden="1" customHeight="1" x14ac:dyDescent="0.3"/>
    <row r="4210" ht="33.75" hidden="1" customHeight="1" x14ac:dyDescent="0.3"/>
    <row r="4211" ht="33.75" hidden="1" customHeight="1" x14ac:dyDescent="0.3"/>
    <row r="4212" ht="33.75" hidden="1" customHeight="1" x14ac:dyDescent="0.3"/>
    <row r="4213" ht="33.75" hidden="1" customHeight="1" x14ac:dyDescent="0.3"/>
    <row r="4214" ht="33.75" hidden="1" customHeight="1" x14ac:dyDescent="0.3"/>
    <row r="4215" ht="33.75" hidden="1" customHeight="1" x14ac:dyDescent="0.3"/>
    <row r="4216" ht="33.75" hidden="1" customHeight="1" x14ac:dyDescent="0.3"/>
    <row r="4217" ht="33.75" hidden="1" customHeight="1" x14ac:dyDescent="0.3"/>
    <row r="4218" ht="33.75" hidden="1" customHeight="1" x14ac:dyDescent="0.3"/>
    <row r="4219" ht="33.75" hidden="1" customHeight="1" x14ac:dyDescent="0.3"/>
    <row r="4220" ht="33.75" hidden="1" customHeight="1" x14ac:dyDescent="0.3"/>
    <row r="4221" ht="33.75" hidden="1" customHeight="1" x14ac:dyDescent="0.3"/>
    <row r="4222" ht="33.75" hidden="1" customHeight="1" x14ac:dyDescent="0.3"/>
    <row r="4223" ht="33.75" hidden="1" customHeight="1" x14ac:dyDescent="0.3"/>
    <row r="4224" ht="33.75" hidden="1" customHeight="1" x14ac:dyDescent="0.3"/>
    <row r="4225" ht="33.75" hidden="1" customHeight="1" x14ac:dyDescent="0.3"/>
    <row r="4226" ht="33.75" hidden="1" customHeight="1" x14ac:dyDescent="0.3"/>
    <row r="4227" ht="33.75" hidden="1" customHeight="1" x14ac:dyDescent="0.3"/>
    <row r="4228" ht="33.75" hidden="1" customHeight="1" x14ac:dyDescent="0.3"/>
    <row r="4229" ht="33.75" hidden="1" customHeight="1" x14ac:dyDescent="0.3"/>
    <row r="4230" ht="33.75" hidden="1" customHeight="1" x14ac:dyDescent="0.3"/>
    <row r="4231" ht="33.75" hidden="1" customHeight="1" x14ac:dyDescent="0.3"/>
    <row r="4232" ht="33.75" hidden="1" customHeight="1" x14ac:dyDescent="0.3"/>
    <row r="4233" ht="33.75" hidden="1" customHeight="1" x14ac:dyDescent="0.3"/>
    <row r="4234" ht="33.75" hidden="1" customHeight="1" x14ac:dyDescent="0.3"/>
    <row r="4235" ht="33.75" hidden="1" customHeight="1" x14ac:dyDescent="0.3"/>
    <row r="4236" ht="33.75" hidden="1" customHeight="1" x14ac:dyDescent="0.3"/>
    <row r="4237" ht="33.75" hidden="1" customHeight="1" x14ac:dyDescent="0.3"/>
    <row r="4238" ht="33.75" hidden="1" customHeight="1" x14ac:dyDescent="0.3"/>
    <row r="4239" ht="33.75" hidden="1" customHeight="1" x14ac:dyDescent="0.3"/>
    <row r="4240" ht="33.75" hidden="1" customHeight="1" x14ac:dyDescent="0.3"/>
    <row r="4241" ht="33.75" hidden="1" customHeight="1" x14ac:dyDescent="0.3"/>
    <row r="4242" ht="33.75" hidden="1" customHeight="1" x14ac:dyDescent="0.3"/>
    <row r="4243" ht="33.75" hidden="1" customHeight="1" x14ac:dyDescent="0.3"/>
    <row r="4244" ht="33.75" hidden="1" customHeight="1" x14ac:dyDescent="0.3"/>
    <row r="4245" ht="33.75" hidden="1" customHeight="1" x14ac:dyDescent="0.3"/>
    <row r="4246" ht="33.75" hidden="1" customHeight="1" x14ac:dyDescent="0.3"/>
    <row r="4247" ht="33.75" hidden="1" customHeight="1" x14ac:dyDescent="0.3"/>
    <row r="4248" ht="33.75" hidden="1" customHeight="1" x14ac:dyDescent="0.3"/>
    <row r="4249" ht="33.75" hidden="1" customHeight="1" x14ac:dyDescent="0.3"/>
    <row r="4250" ht="33.75" hidden="1" customHeight="1" x14ac:dyDescent="0.3"/>
    <row r="4251" ht="33.75" hidden="1" customHeight="1" x14ac:dyDescent="0.3"/>
    <row r="4252" ht="33.75" hidden="1" customHeight="1" x14ac:dyDescent="0.3"/>
    <row r="4253" ht="33.75" hidden="1" customHeight="1" x14ac:dyDescent="0.3"/>
    <row r="4254" ht="33.75" hidden="1" customHeight="1" x14ac:dyDescent="0.3"/>
    <row r="4255" ht="33.75" hidden="1" customHeight="1" x14ac:dyDescent="0.3"/>
    <row r="4256" ht="33.75" hidden="1" customHeight="1" x14ac:dyDescent="0.3"/>
    <row r="4257" ht="33.75" hidden="1" customHeight="1" x14ac:dyDescent="0.3"/>
    <row r="4258" ht="33.75" hidden="1" customHeight="1" x14ac:dyDescent="0.3"/>
    <row r="4259" ht="33.75" hidden="1" customHeight="1" x14ac:dyDescent="0.3"/>
    <row r="4260" ht="33.75" hidden="1" customHeight="1" x14ac:dyDescent="0.3"/>
    <row r="4261" ht="33.75" hidden="1" customHeight="1" x14ac:dyDescent="0.3"/>
    <row r="4262" ht="33.75" hidden="1" customHeight="1" x14ac:dyDescent="0.3"/>
    <row r="4263" ht="33.75" hidden="1" customHeight="1" x14ac:dyDescent="0.3"/>
    <row r="4264" ht="33.75" hidden="1" customHeight="1" x14ac:dyDescent="0.3"/>
    <row r="4265" ht="33.75" hidden="1" customHeight="1" x14ac:dyDescent="0.3"/>
    <row r="4266" ht="33.75" hidden="1" customHeight="1" x14ac:dyDescent="0.3"/>
    <row r="4267" ht="33.75" hidden="1" customHeight="1" x14ac:dyDescent="0.3"/>
    <row r="4268" ht="33.75" hidden="1" customHeight="1" x14ac:dyDescent="0.3"/>
    <row r="4269" ht="33.75" hidden="1" customHeight="1" x14ac:dyDescent="0.3"/>
    <row r="4270" ht="33.75" hidden="1" customHeight="1" x14ac:dyDescent="0.3"/>
    <row r="4271" ht="33.75" hidden="1" customHeight="1" x14ac:dyDescent="0.3"/>
    <row r="4272" ht="33.75" hidden="1" customHeight="1" x14ac:dyDescent="0.3"/>
    <row r="4273" ht="33.75" hidden="1" customHeight="1" x14ac:dyDescent="0.3"/>
    <row r="4274" ht="33.75" hidden="1" customHeight="1" x14ac:dyDescent="0.3"/>
    <row r="4275" ht="33.75" hidden="1" customHeight="1" x14ac:dyDescent="0.3"/>
    <row r="4276" ht="33.75" hidden="1" customHeight="1" x14ac:dyDescent="0.3"/>
    <row r="4277" ht="33.75" hidden="1" customHeight="1" x14ac:dyDescent="0.3"/>
    <row r="4278" ht="33.75" hidden="1" customHeight="1" x14ac:dyDescent="0.3"/>
    <row r="4279" ht="33.75" hidden="1" customHeight="1" x14ac:dyDescent="0.3"/>
    <row r="4280" ht="33.75" hidden="1" customHeight="1" x14ac:dyDescent="0.3"/>
    <row r="4281" ht="33.75" hidden="1" customHeight="1" x14ac:dyDescent="0.3"/>
    <row r="4282" ht="33.75" hidden="1" customHeight="1" x14ac:dyDescent="0.3"/>
    <row r="4283" ht="33.75" hidden="1" customHeight="1" x14ac:dyDescent="0.3"/>
    <row r="4284" ht="33.75" hidden="1" customHeight="1" x14ac:dyDescent="0.3"/>
    <row r="4285" ht="33.75" hidden="1" customHeight="1" x14ac:dyDescent="0.3"/>
    <row r="4286" ht="33.75" hidden="1" customHeight="1" x14ac:dyDescent="0.3"/>
    <row r="4287" ht="33.75" hidden="1" customHeight="1" x14ac:dyDescent="0.3"/>
    <row r="4288" ht="33.75" hidden="1" customHeight="1" x14ac:dyDescent="0.3"/>
    <row r="4289" ht="33.75" hidden="1" customHeight="1" x14ac:dyDescent="0.3"/>
    <row r="4290" ht="33.75" hidden="1" customHeight="1" x14ac:dyDescent="0.3"/>
    <row r="4291" ht="33.75" hidden="1" customHeight="1" x14ac:dyDescent="0.3"/>
    <row r="4292" ht="33.75" hidden="1" customHeight="1" x14ac:dyDescent="0.3"/>
    <row r="4293" ht="33.75" hidden="1" customHeight="1" x14ac:dyDescent="0.3"/>
    <row r="4294" ht="33.75" hidden="1" customHeight="1" x14ac:dyDescent="0.3"/>
    <row r="4295" ht="33.75" hidden="1" customHeight="1" x14ac:dyDescent="0.3"/>
    <row r="4296" ht="33.75" hidden="1" customHeight="1" x14ac:dyDescent="0.3"/>
    <row r="4297" ht="33.75" hidden="1" customHeight="1" x14ac:dyDescent="0.3"/>
    <row r="4298" ht="33.75" hidden="1" customHeight="1" x14ac:dyDescent="0.3"/>
    <row r="4299" ht="33.75" hidden="1" customHeight="1" x14ac:dyDescent="0.3"/>
    <row r="4300" ht="33.75" hidden="1" customHeight="1" x14ac:dyDescent="0.3"/>
    <row r="4301" ht="33.75" hidden="1" customHeight="1" x14ac:dyDescent="0.3"/>
    <row r="4302" ht="33.75" hidden="1" customHeight="1" x14ac:dyDescent="0.3"/>
    <row r="4303" ht="33.75" hidden="1" customHeight="1" x14ac:dyDescent="0.3"/>
    <row r="4304" ht="33.75" hidden="1" customHeight="1" x14ac:dyDescent="0.3"/>
    <row r="4305" ht="33.75" hidden="1" customHeight="1" x14ac:dyDescent="0.3"/>
    <row r="4306" ht="33.75" hidden="1" customHeight="1" x14ac:dyDescent="0.3"/>
    <row r="4307" ht="33.75" hidden="1" customHeight="1" x14ac:dyDescent="0.3"/>
    <row r="4308" ht="33.75" hidden="1" customHeight="1" x14ac:dyDescent="0.3"/>
    <row r="4309" ht="33.75" hidden="1" customHeight="1" x14ac:dyDescent="0.3"/>
    <row r="4310" ht="33.75" hidden="1" customHeight="1" x14ac:dyDescent="0.3"/>
    <row r="4311" ht="33.75" hidden="1" customHeight="1" x14ac:dyDescent="0.3"/>
    <row r="4312" ht="33.75" hidden="1" customHeight="1" x14ac:dyDescent="0.3"/>
    <row r="4313" ht="33.75" hidden="1" customHeight="1" x14ac:dyDescent="0.3"/>
    <row r="4314" ht="33.75" hidden="1" customHeight="1" x14ac:dyDescent="0.3"/>
    <row r="4315" ht="33.75" hidden="1" customHeight="1" x14ac:dyDescent="0.3"/>
    <row r="4316" ht="33.75" hidden="1" customHeight="1" x14ac:dyDescent="0.3"/>
    <row r="4317" ht="33.75" hidden="1" customHeight="1" x14ac:dyDescent="0.3"/>
    <row r="4318" ht="33.75" hidden="1" customHeight="1" x14ac:dyDescent="0.3"/>
    <row r="4319" ht="33.75" hidden="1" customHeight="1" x14ac:dyDescent="0.3"/>
    <row r="4320" ht="33.75" hidden="1" customHeight="1" x14ac:dyDescent="0.3"/>
    <row r="4321" ht="33.75" hidden="1" customHeight="1" x14ac:dyDescent="0.3"/>
    <row r="4322" ht="33.75" hidden="1" customHeight="1" x14ac:dyDescent="0.3"/>
    <row r="4323" ht="33.75" hidden="1" customHeight="1" x14ac:dyDescent="0.3"/>
    <row r="4324" ht="33.75" hidden="1" customHeight="1" x14ac:dyDescent="0.3"/>
    <row r="4325" ht="33.75" hidden="1" customHeight="1" x14ac:dyDescent="0.3"/>
    <row r="4326" ht="33.75" hidden="1" customHeight="1" x14ac:dyDescent="0.3"/>
    <row r="4327" ht="33.75" hidden="1" customHeight="1" x14ac:dyDescent="0.3"/>
    <row r="4328" ht="33.75" hidden="1" customHeight="1" x14ac:dyDescent="0.3"/>
    <row r="4329" ht="33.75" hidden="1" customHeight="1" x14ac:dyDescent="0.3"/>
    <row r="4330" ht="33.75" hidden="1" customHeight="1" x14ac:dyDescent="0.3"/>
    <row r="4331" ht="33.75" hidden="1" customHeight="1" x14ac:dyDescent="0.3"/>
    <row r="4332" ht="33.75" hidden="1" customHeight="1" x14ac:dyDescent="0.3"/>
    <row r="4333" ht="33.75" hidden="1" customHeight="1" x14ac:dyDescent="0.3"/>
    <row r="4334" ht="33.75" hidden="1" customHeight="1" x14ac:dyDescent="0.3"/>
    <row r="4335" ht="33.75" hidden="1" customHeight="1" x14ac:dyDescent="0.3"/>
    <row r="4336" ht="33.75" hidden="1" customHeight="1" x14ac:dyDescent="0.3"/>
    <row r="4337" ht="33.75" hidden="1" customHeight="1" x14ac:dyDescent="0.3"/>
    <row r="4338" ht="33.75" hidden="1" customHeight="1" x14ac:dyDescent="0.3"/>
    <row r="4339" ht="33.75" hidden="1" customHeight="1" x14ac:dyDescent="0.3"/>
    <row r="4340" ht="33.75" hidden="1" customHeight="1" x14ac:dyDescent="0.3"/>
    <row r="4341" ht="33.75" hidden="1" customHeight="1" x14ac:dyDescent="0.3"/>
    <row r="4342" ht="33.75" hidden="1" customHeight="1" x14ac:dyDescent="0.3"/>
    <row r="4343" ht="33.75" hidden="1" customHeight="1" x14ac:dyDescent="0.3"/>
    <row r="4344" ht="33.75" hidden="1" customHeight="1" x14ac:dyDescent="0.3"/>
    <row r="4345" ht="33.75" hidden="1" customHeight="1" x14ac:dyDescent="0.3"/>
    <row r="4346" ht="33.75" hidden="1" customHeight="1" x14ac:dyDescent="0.3"/>
    <row r="4347" ht="33.75" hidden="1" customHeight="1" x14ac:dyDescent="0.3"/>
    <row r="4348" ht="33.75" hidden="1" customHeight="1" x14ac:dyDescent="0.3"/>
    <row r="4349" ht="33.75" hidden="1" customHeight="1" x14ac:dyDescent="0.3"/>
    <row r="4350" ht="33.75" hidden="1" customHeight="1" x14ac:dyDescent="0.3"/>
    <row r="4351" ht="33.75" hidden="1" customHeight="1" x14ac:dyDescent="0.3"/>
    <row r="4352" ht="33.75" hidden="1" customHeight="1" x14ac:dyDescent="0.3"/>
    <row r="4353" ht="33.75" hidden="1" customHeight="1" x14ac:dyDescent="0.3"/>
    <row r="4354" ht="33.75" hidden="1" customHeight="1" x14ac:dyDescent="0.3"/>
    <row r="4355" ht="33.75" hidden="1" customHeight="1" x14ac:dyDescent="0.3"/>
    <row r="4356" ht="33.75" hidden="1" customHeight="1" x14ac:dyDescent="0.3"/>
    <row r="4357" ht="33.75" hidden="1" customHeight="1" x14ac:dyDescent="0.3"/>
    <row r="4358" ht="33.75" hidden="1" customHeight="1" x14ac:dyDescent="0.3"/>
    <row r="4359" ht="33.75" hidden="1" customHeight="1" x14ac:dyDescent="0.3"/>
    <row r="4360" ht="33.75" hidden="1" customHeight="1" x14ac:dyDescent="0.3"/>
    <row r="4361" ht="33.75" hidden="1" customHeight="1" x14ac:dyDescent="0.3"/>
    <row r="4362" ht="33.75" hidden="1" customHeight="1" x14ac:dyDescent="0.3"/>
    <row r="4363" ht="33.75" hidden="1" customHeight="1" x14ac:dyDescent="0.3"/>
    <row r="4364" ht="33.75" hidden="1" customHeight="1" x14ac:dyDescent="0.3"/>
    <row r="4365" ht="33.75" hidden="1" customHeight="1" x14ac:dyDescent="0.3"/>
    <row r="4366" ht="33.75" hidden="1" customHeight="1" x14ac:dyDescent="0.3"/>
    <row r="4367" ht="33.75" hidden="1" customHeight="1" x14ac:dyDescent="0.3"/>
    <row r="4368" ht="33.75" hidden="1" customHeight="1" x14ac:dyDescent="0.3"/>
    <row r="4369" ht="33.75" hidden="1" customHeight="1" x14ac:dyDescent="0.3"/>
    <row r="4370" ht="33.75" hidden="1" customHeight="1" x14ac:dyDescent="0.3"/>
    <row r="4371" ht="33.75" hidden="1" customHeight="1" x14ac:dyDescent="0.3"/>
    <row r="4372" ht="33.75" hidden="1" customHeight="1" x14ac:dyDescent="0.3"/>
    <row r="4373" ht="33.75" hidden="1" customHeight="1" x14ac:dyDescent="0.3"/>
    <row r="4374" ht="33.75" hidden="1" customHeight="1" x14ac:dyDescent="0.3"/>
    <row r="4375" ht="33.75" hidden="1" customHeight="1" x14ac:dyDescent="0.3"/>
    <row r="4376" ht="33.75" hidden="1" customHeight="1" x14ac:dyDescent="0.3"/>
    <row r="4377" ht="33.75" hidden="1" customHeight="1" x14ac:dyDescent="0.3"/>
    <row r="4378" ht="33.75" hidden="1" customHeight="1" x14ac:dyDescent="0.3"/>
    <row r="4379" ht="33.75" hidden="1" customHeight="1" x14ac:dyDescent="0.3"/>
    <row r="4380" ht="33.75" hidden="1" customHeight="1" x14ac:dyDescent="0.3"/>
    <row r="4381" ht="33.75" hidden="1" customHeight="1" x14ac:dyDescent="0.3"/>
    <row r="4382" ht="33.75" hidden="1" customHeight="1" x14ac:dyDescent="0.3"/>
    <row r="4383" ht="33.75" hidden="1" customHeight="1" x14ac:dyDescent="0.3"/>
    <row r="4384" ht="33.75" hidden="1" customHeight="1" x14ac:dyDescent="0.3"/>
    <row r="4385" ht="33.75" hidden="1" customHeight="1" x14ac:dyDescent="0.3"/>
    <row r="4386" ht="33.75" hidden="1" customHeight="1" x14ac:dyDescent="0.3"/>
    <row r="4387" ht="33.75" hidden="1" customHeight="1" x14ac:dyDescent="0.3"/>
    <row r="4388" ht="33.75" hidden="1" customHeight="1" x14ac:dyDescent="0.3"/>
    <row r="4389" ht="33.75" hidden="1" customHeight="1" x14ac:dyDescent="0.3"/>
    <row r="4390" ht="33.75" hidden="1" customHeight="1" x14ac:dyDescent="0.3"/>
    <row r="4391" ht="33.75" hidden="1" customHeight="1" x14ac:dyDescent="0.3"/>
    <row r="4392" ht="33.75" hidden="1" customHeight="1" x14ac:dyDescent="0.3"/>
    <row r="4393" ht="33.75" hidden="1" customHeight="1" x14ac:dyDescent="0.3"/>
    <row r="4394" ht="33.75" hidden="1" customHeight="1" x14ac:dyDescent="0.3"/>
    <row r="4395" ht="33.75" hidden="1" customHeight="1" x14ac:dyDescent="0.3"/>
    <row r="4396" ht="33.75" hidden="1" customHeight="1" x14ac:dyDescent="0.3"/>
    <row r="4397" ht="33.75" hidden="1" customHeight="1" x14ac:dyDescent="0.3"/>
    <row r="4398" ht="33.75" hidden="1" customHeight="1" x14ac:dyDescent="0.3"/>
    <row r="4399" ht="33.75" hidden="1" customHeight="1" x14ac:dyDescent="0.3"/>
    <row r="4400" ht="33.75" hidden="1" customHeight="1" x14ac:dyDescent="0.3"/>
    <row r="4401" ht="33.75" hidden="1" customHeight="1" x14ac:dyDescent="0.3"/>
    <row r="4402" ht="33.75" hidden="1" customHeight="1" x14ac:dyDescent="0.3"/>
    <row r="4403" ht="33.75" hidden="1" customHeight="1" x14ac:dyDescent="0.3"/>
    <row r="4404" ht="33.75" hidden="1" customHeight="1" x14ac:dyDescent="0.3"/>
    <row r="4405" ht="33.75" hidden="1" customHeight="1" x14ac:dyDescent="0.3"/>
    <row r="4406" ht="33.75" hidden="1" customHeight="1" x14ac:dyDescent="0.3"/>
    <row r="4407" ht="33.75" hidden="1" customHeight="1" x14ac:dyDescent="0.3"/>
    <row r="4408" ht="33.75" hidden="1" customHeight="1" x14ac:dyDescent="0.3"/>
    <row r="4409" ht="33.75" hidden="1" customHeight="1" x14ac:dyDescent="0.3"/>
    <row r="4410" ht="33.75" hidden="1" customHeight="1" x14ac:dyDescent="0.3"/>
    <row r="4411" ht="33.75" hidden="1" customHeight="1" x14ac:dyDescent="0.3"/>
    <row r="4412" ht="33.75" hidden="1" customHeight="1" x14ac:dyDescent="0.3"/>
    <row r="4413" ht="33.75" hidden="1" customHeight="1" x14ac:dyDescent="0.3"/>
    <row r="4414" ht="33.75" hidden="1" customHeight="1" x14ac:dyDescent="0.3"/>
    <row r="4415" ht="33.75" hidden="1" customHeight="1" x14ac:dyDescent="0.3"/>
    <row r="4416" ht="33.75" hidden="1" customHeight="1" x14ac:dyDescent="0.3"/>
    <row r="4417" ht="33.75" hidden="1" customHeight="1" x14ac:dyDescent="0.3"/>
    <row r="4418" ht="33.75" hidden="1" customHeight="1" x14ac:dyDescent="0.3"/>
    <row r="4419" ht="33.75" hidden="1" customHeight="1" x14ac:dyDescent="0.3"/>
    <row r="4420" ht="33.75" hidden="1" customHeight="1" x14ac:dyDescent="0.3"/>
    <row r="4421" ht="33.75" hidden="1" customHeight="1" x14ac:dyDescent="0.3"/>
    <row r="4422" ht="33.75" hidden="1" customHeight="1" x14ac:dyDescent="0.3"/>
    <row r="4423" ht="33.75" hidden="1" customHeight="1" x14ac:dyDescent="0.3"/>
    <row r="4424" ht="33.75" hidden="1" customHeight="1" x14ac:dyDescent="0.3"/>
    <row r="4425" ht="33.75" hidden="1" customHeight="1" x14ac:dyDescent="0.3"/>
    <row r="4426" ht="33.75" hidden="1" customHeight="1" x14ac:dyDescent="0.3"/>
    <row r="4427" ht="33.75" hidden="1" customHeight="1" x14ac:dyDescent="0.3"/>
    <row r="4428" ht="33.75" hidden="1" customHeight="1" x14ac:dyDescent="0.3"/>
    <row r="4429" ht="33.75" hidden="1" customHeight="1" x14ac:dyDescent="0.3"/>
    <row r="4430" ht="33.75" hidden="1" customHeight="1" x14ac:dyDescent="0.3"/>
    <row r="4431" ht="33.75" hidden="1" customHeight="1" x14ac:dyDescent="0.3"/>
    <row r="4432" ht="33.75" hidden="1" customHeight="1" x14ac:dyDescent="0.3"/>
    <row r="4433" ht="33.75" hidden="1" customHeight="1" x14ac:dyDescent="0.3"/>
    <row r="4434" ht="33.75" hidden="1" customHeight="1" x14ac:dyDescent="0.3"/>
    <row r="4435" ht="33.75" hidden="1" customHeight="1" x14ac:dyDescent="0.3"/>
    <row r="4436" ht="33.75" hidden="1" customHeight="1" x14ac:dyDescent="0.3"/>
    <row r="4437" ht="33.75" hidden="1" customHeight="1" x14ac:dyDescent="0.3"/>
    <row r="4438" ht="33.75" hidden="1" customHeight="1" x14ac:dyDescent="0.3"/>
    <row r="4439" ht="33.75" hidden="1" customHeight="1" x14ac:dyDescent="0.3"/>
    <row r="4440" ht="33.75" hidden="1" customHeight="1" x14ac:dyDescent="0.3"/>
    <row r="4441" ht="33.75" hidden="1" customHeight="1" x14ac:dyDescent="0.3"/>
    <row r="4442" ht="33.75" hidden="1" customHeight="1" x14ac:dyDescent="0.3"/>
    <row r="4443" ht="33.75" hidden="1" customHeight="1" x14ac:dyDescent="0.3"/>
    <row r="4444" ht="33.75" hidden="1" customHeight="1" x14ac:dyDescent="0.3"/>
    <row r="4445" ht="33.75" hidden="1" customHeight="1" x14ac:dyDescent="0.3"/>
    <row r="4446" ht="33.75" hidden="1" customHeight="1" x14ac:dyDescent="0.3"/>
    <row r="4447" ht="33.75" hidden="1" customHeight="1" x14ac:dyDescent="0.3"/>
    <row r="4448" ht="33.75" hidden="1" customHeight="1" x14ac:dyDescent="0.3"/>
    <row r="4449" ht="33.75" hidden="1" customHeight="1" x14ac:dyDescent="0.3"/>
    <row r="4450" ht="33.75" hidden="1" customHeight="1" x14ac:dyDescent="0.3"/>
    <row r="4451" ht="33.75" hidden="1" customHeight="1" x14ac:dyDescent="0.3"/>
    <row r="4452" ht="33.75" hidden="1" customHeight="1" x14ac:dyDescent="0.3"/>
    <row r="4453" ht="33.75" hidden="1" customHeight="1" x14ac:dyDescent="0.3"/>
    <row r="4454" ht="33.75" hidden="1" customHeight="1" x14ac:dyDescent="0.3"/>
    <row r="4455" ht="33.75" hidden="1" customHeight="1" x14ac:dyDescent="0.3"/>
    <row r="4456" ht="33.75" hidden="1" customHeight="1" x14ac:dyDescent="0.3"/>
    <row r="4457" ht="33.75" hidden="1" customHeight="1" x14ac:dyDescent="0.3"/>
    <row r="4458" ht="33.75" hidden="1" customHeight="1" x14ac:dyDescent="0.3"/>
    <row r="4459" ht="33.75" hidden="1" customHeight="1" x14ac:dyDescent="0.3"/>
    <row r="4460" ht="33.75" hidden="1" customHeight="1" x14ac:dyDescent="0.3"/>
    <row r="4461" ht="33.75" hidden="1" customHeight="1" x14ac:dyDescent="0.3"/>
    <row r="4462" ht="33.75" hidden="1" customHeight="1" x14ac:dyDescent="0.3"/>
    <row r="4463" ht="33.75" hidden="1" customHeight="1" x14ac:dyDescent="0.3"/>
    <row r="4464" ht="33.75" hidden="1" customHeight="1" x14ac:dyDescent="0.3"/>
    <row r="4465" ht="33.75" hidden="1" customHeight="1" x14ac:dyDescent="0.3"/>
    <row r="4466" ht="33.75" hidden="1" customHeight="1" x14ac:dyDescent="0.3"/>
    <row r="4467" ht="33.75" hidden="1" customHeight="1" x14ac:dyDescent="0.3"/>
    <row r="4468" ht="33.75" hidden="1" customHeight="1" x14ac:dyDescent="0.3"/>
    <row r="4469" ht="33.75" hidden="1" customHeight="1" x14ac:dyDescent="0.3"/>
    <row r="4470" ht="33.75" hidden="1" customHeight="1" x14ac:dyDescent="0.3"/>
    <row r="4471" ht="33.75" hidden="1" customHeight="1" x14ac:dyDescent="0.3"/>
    <row r="4472" ht="33.75" hidden="1" customHeight="1" x14ac:dyDescent="0.3"/>
    <row r="4473" ht="33.75" hidden="1" customHeight="1" x14ac:dyDescent="0.3"/>
    <row r="4474" ht="33.75" hidden="1" customHeight="1" x14ac:dyDescent="0.3"/>
    <row r="4475" ht="33.75" hidden="1" customHeight="1" x14ac:dyDescent="0.3"/>
    <row r="4476" ht="33.75" hidden="1" customHeight="1" x14ac:dyDescent="0.3"/>
    <row r="4477" ht="33.75" hidden="1" customHeight="1" x14ac:dyDescent="0.3"/>
    <row r="4478" ht="33.75" hidden="1" customHeight="1" x14ac:dyDescent="0.3"/>
    <row r="4479" ht="33.75" hidden="1" customHeight="1" x14ac:dyDescent="0.3"/>
    <row r="4480" ht="33.75" hidden="1" customHeight="1" x14ac:dyDescent="0.3"/>
    <row r="4481" ht="33.75" hidden="1" customHeight="1" x14ac:dyDescent="0.3"/>
    <row r="4482" ht="33.75" hidden="1" customHeight="1" x14ac:dyDescent="0.3"/>
    <row r="4483" ht="33.75" hidden="1" customHeight="1" x14ac:dyDescent="0.3"/>
    <row r="4484" ht="33.75" hidden="1" customHeight="1" x14ac:dyDescent="0.3"/>
    <row r="4485" ht="33.75" hidden="1" customHeight="1" x14ac:dyDescent="0.3"/>
    <row r="4486" ht="33.75" hidden="1" customHeight="1" x14ac:dyDescent="0.3"/>
    <row r="4487" ht="33.75" hidden="1" customHeight="1" x14ac:dyDescent="0.3"/>
    <row r="4488" ht="33.75" hidden="1" customHeight="1" x14ac:dyDescent="0.3"/>
    <row r="4489" ht="33.75" hidden="1" customHeight="1" x14ac:dyDescent="0.3"/>
    <row r="4490" ht="33.75" hidden="1" customHeight="1" x14ac:dyDescent="0.3"/>
    <row r="4491" ht="33.75" hidden="1" customHeight="1" x14ac:dyDescent="0.3"/>
    <row r="4492" ht="33.75" hidden="1" customHeight="1" x14ac:dyDescent="0.3"/>
    <row r="4493" ht="33.75" hidden="1" customHeight="1" x14ac:dyDescent="0.3"/>
    <row r="4494" ht="33.75" hidden="1" customHeight="1" x14ac:dyDescent="0.3"/>
    <row r="4495" ht="33.75" hidden="1" customHeight="1" x14ac:dyDescent="0.3"/>
    <row r="4496" ht="33.75" hidden="1" customHeight="1" x14ac:dyDescent="0.3"/>
    <row r="4497" ht="33.75" hidden="1" customHeight="1" x14ac:dyDescent="0.3"/>
    <row r="4498" ht="33.75" hidden="1" customHeight="1" x14ac:dyDescent="0.3"/>
    <row r="4499" ht="33.75" hidden="1" customHeight="1" x14ac:dyDescent="0.3"/>
    <row r="4500" ht="33.75" hidden="1" customHeight="1" x14ac:dyDescent="0.3"/>
    <row r="4501" ht="33.75" hidden="1" customHeight="1" x14ac:dyDescent="0.3"/>
    <row r="4502" ht="33.75" hidden="1" customHeight="1" x14ac:dyDescent="0.3"/>
    <row r="4503" ht="33.75" hidden="1" customHeight="1" x14ac:dyDescent="0.3"/>
    <row r="4504" ht="33.75" hidden="1" customHeight="1" x14ac:dyDescent="0.3"/>
    <row r="4505" ht="33.75" hidden="1" customHeight="1" x14ac:dyDescent="0.3"/>
    <row r="4506" ht="33.75" hidden="1" customHeight="1" x14ac:dyDescent="0.3"/>
    <row r="4507" ht="33.75" hidden="1" customHeight="1" x14ac:dyDescent="0.3"/>
    <row r="4508" ht="33.75" hidden="1" customHeight="1" x14ac:dyDescent="0.3"/>
    <row r="4509" ht="33.75" hidden="1" customHeight="1" x14ac:dyDescent="0.3"/>
    <row r="4510" ht="33.75" hidden="1" customHeight="1" x14ac:dyDescent="0.3"/>
    <row r="4511" ht="33.75" hidden="1" customHeight="1" x14ac:dyDescent="0.3"/>
    <row r="4512" ht="33.75" hidden="1" customHeight="1" x14ac:dyDescent="0.3"/>
    <row r="4513" ht="33.75" hidden="1" customHeight="1" x14ac:dyDescent="0.3"/>
    <row r="4514" ht="33.75" hidden="1" customHeight="1" x14ac:dyDescent="0.3"/>
    <row r="4515" ht="33.75" hidden="1" customHeight="1" x14ac:dyDescent="0.3"/>
    <row r="4516" ht="33.75" hidden="1" customHeight="1" x14ac:dyDescent="0.3"/>
    <row r="4517" ht="33.75" hidden="1" customHeight="1" x14ac:dyDescent="0.3"/>
    <row r="4518" ht="33.75" hidden="1" customHeight="1" x14ac:dyDescent="0.3"/>
    <row r="4519" ht="33.75" hidden="1" customHeight="1" x14ac:dyDescent="0.3"/>
    <row r="4520" ht="33.75" hidden="1" customHeight="1" x14ac:dyDescent="0.3"/>
    <row r="4521" ht="33.75" hidden="1" customHeight="1" x14ac:dyDescent="0.3"/>
    <row r="4522" ht="33.75" hidden="1" customHeight="1" x14ac:dyDescent="0.3"/>
    <row r="4523" ht="33.75" hidden="1" customHeight="1" x14ac:dyDescent="0.3"/>
    <row r="4524" ht="33.75" hidden="1" customHeight="1" x14ac:dyDescent="0.3"/>
    <row r="4525" ht="33.75" hidden="1" customHeight="1" x14ac:dyDescent="0.3"/>
    <row r="4526" ht="33.75" hidden="1" customHeight="1" x14ac:dyDescent="0.3"/>
    <row r="4527" ht="33.75" hidden="1" customHeight="1" x14ac:dyDescent="0.3"/>
    <row r="4528" ht="33.75" hidden="1" customHeight="1" x14ac:dyDescent="0.3"/>
    <row r="4529" ht="33.75" hidden="1" customHeight="1" x14ac:dyDescent="0.3"/>
    <row r="4530" ht="33.75" hidden="1" customHeight="1" x14ac:dyDescent="0.3"/>
    <row r="4531" ht="33.75" hidden="1" customHeight="1" x14ac:dyDescent="0.3"/>
    <row r="4532" ht="33.75" hidden="1" customHeight="1" x14ac:dyDescent="0.3"/>
    <row r="4533" ht="33.75" hidden="1" customHeight="1" x14ac:dyDescent="0.3"/>
    <row r="4534" ht="33.75" hidden="1" customHeight="1" x14ac:dyDescent="0.3"/>
    <row r="4535" ht="33.75" hidden="1" customHeight="1" x14ac:dyDescent="0.3"/>
    <row r="4536" ht="33.75" hidden="1" customHeight="1" x14ac:dyDescent="0.3"/>
    <row r="4537" ht="33.75" hidden="1" customHeight="1" x14ac:dyDescent="0.3"/>
    <row r="4538" ht="33.75" hidden="1" customHeight="1" x14ac:dyDescent="0.3"/>
    <row r="4539" ht="33.75" hidden="1" customHeight="1" x14ac:dyDescent="0.3"/>
    <row r="4540" ht="33.75" hidden="1" customHeight="1" x14ac:dyDescent="0.3"/>
    <row r="4541" ht="33.75" hidden="1" customHeight="1" x14ac:dyDescent="0.3"/>
    <row r="4542" ht="33.75" hidden="1" customHeight="1" x14ac:dyDescent="0.3"/>
    <row r="4543" ht="33.75" hidden="1" customHeight="1" x14ac:dyDescent="0.3"/>
    <row r="4544" ht="33.75" hidden="1" customHeight="1" x14ac:dyDescent="0.3"/>
    <row r="4545" ht="33.75" hidden="1" customHeight="1" x14ac:dyDescent="0.3"/>
    <row r="4546" ht="33.75" hidden="1" customHeight="1" x14ac:dyDescent="0.3"/>
    <row r="4547" ht="33.75" hidden="1" customHeight="1" x14ac:dyDescent="0.3"/>
    <row r="4548" ht="33.75" hidden="1" customHeight="1" x14ac:dyDescent="0.3"/>
    <row r="4549" ht="33.75" hidden="1" customHeight="1" x14ac:dyDescent="0.3"/>
    <row r="4550" ht="33.75" hidden="1" customHeight="1" x14ac:dyDescent="0.3"/>
    <row r="4551" ht="33.75" hidden="1" customHeight="1" x14ac:dyDescent="0.3"/>
    <row r="4552" ht="33.75" hidden="1" customHeight="1" x14ac:dyDescent="0.3"/>
    <row r="4553" ht="33.75" hidden="1" customHeight="1" x14ac:dyDescent="0.3"/>
    <row r="4554" ht="33.75" hidden="1" customHeight="1" x14ac:dyDescent="0.3"/>
    <row r="4555" ht="33.75" hidden="1" customHeight="1" x14ac:dyDescent="0.3"/>
    <row r="4556" ht="33.75" hidden="1" customHeight="1" x14ac:dyDescent="0.3"/>
    <row r="4557" ht="33.75" hidden="1" customHeight="1" x14ac:dyDescent="0.3"/>
    <row r="4558" ht="33.75" hidden="1" customHeight="1" x14ac:dyDescent="0.3"/>
    <row r="4559" ht="33.75" hidden="1" customHeight="1" x14ac:dyDescent="0.3"/>
    <row r="4560" ht="33.75" hidden="1" customHeight="1" x14ac:dyDescent="0.3"/>
    <row r="4561" ht="33.75" hidden="1" customHeight="1" x14ac:dyDescent="0.3"/>
    <row r="4562" ht="33.75" hidden="1" customHeight="1" x14ac:dyDescent="0.3"/>
    <row r="4563" ht="33.75" hidden="1" customHeight="1" x14ac:dyDescent="0.3"/>
    <row r="4564" ht="33.75" hidden="1" customHeight="1" x14ac:dyDescent="0.3"/>
    <row r="4565" ht="33.75" hidden="1" customHeight="1" x14ac:dyDescent="0.3"/>
    <row r="4566" ht="33.75" hidden="1" customHeight="1" x14ac:dyDescent="0.3"/>
    <row r="4567" ht="33.75" hidden="1" customHeight="1" x14ac:dyDescent="0.3"/>
    <row r="4568" ht="33.75" hidden="1" customHeight="1" x14ac:dyDescent="0.3"/>
    <row r="4569" ht="33.75" hidden="1" customHeight="1" x14ac:dyDescent="0.3"/>
    <row r="4570" ht="33.75" hidden="1" customHeight="1" x14ac:dyDescent="0.3"/>
    <row r="4571" ht="33.75" hidden="1" customHeight="1" x14ac:dyDescent="0.3"/>
    <row r="4572" ht="33.75" hidden="1" customHeight="1" x14ac:dyDescent="0.3"/>
    <row r="4573" ht="33.75" hidden="1" customHeight="1" x14ac:dyDescent="0.3"/>
    <row r="4574" ht="33.75" hidden="1" customHeight="1" x14ac:dyDescent="0.3"/>
    <row r="4575" ht="33.75" hidden="1" customHeight="1" x14ac:dyDescent="0.3"/>
    <row r="4576" ht="33.75" hidden="1" customHeight="1" x14ac:dyDescent="0.3"/>
    <row r="4577" ht="33.75" hidden="1" customHeight="1" x14ac:dyDescent="0.3"/>
    <row r="4578" ht="33.75" hidden="1" customHeight="1" x14ac:dyDescent="0.3"/>
    <row r="4579" ht="33.75" hidden="1" customHeight="1" x14ac:dyDescent="0.3"/>
    <row r="4580" ht="33.75" hidden="1" customHeight="1" x14ac:dyDescent="0.3"/>
    <row r="4581" ht="33.75" hidden="1" customHeight="1" x14ac:dyDescent="0.3"/>
    <row r="4582" ht="33.75" hidden="1" customHeight="1" x14ac:dyDescent="0.3"/>
    <row r="4583" ht="33.75" hidden="1" customHeight="1" x14ac:dyDescent="0.3"/>
    <row r="4584" ht="33.75" hidden="1" customHeight="1" x14ac:dyDescent="0.3"/>
    <row r="4585" ht="33.75" hidden="1" customHeight="1" x14ac:dyDescent="0.3"/>
    <row r="4586" ht="33.75" hidden="1" customHeight="1" x14ac:dyDescent="0.3"/>
    <row r="4587" ht="33.75" hidden="1" customHeight="1" x14ac:dyDescent="0.3"/>
    <row r="4588" ht="33.75" hidden="1" customHeight="1" x14ac:dyDescent="0.3"/>
    <row r="4589" ht="33.75" hidden="1" customHeight="1" x14ac:dyDescent="0.3"/>
    <row r="4590" ht="33.75" hidden="1" customHeight="1" x14ac:dyDescent="0.3"/>
    <row r="4591" ht="33.75" hidden="1" customHeight="1" x14ac:dyDescent="0.3"/>
    <row r="4592" ht="33.75" hidden="1" customHeight="1" x14ac:dyDescent="0.3"/>
    <row r="4593" ht="33.75" hidden="1" customHeight="1" x14ac:dyDescent="0.3"/>
    <row r="4594" ht="33.75" hidden="1" customHeight="1" x14ac:dyDescent="0.3"/>
    <row r="4595" ht="33.75" hidden="1" customHeight="1" x14ac:dyDescent="0.3"/>
    <row r="4596" ht="33.75" hidden="1" customHeight="1" x14ac:dyDescent="0.3"/>
    <row r="4597" ht="33.75" hidden="1" customHeight="1" x14ac:dyDescent="0.3"/>
    <row r="4598" ht="33.75" hidden="1" customHeight="1" x14ac:dyDescent="0.3"/>
    <row r="4599" ht="33.75" hidden="1" customHeight="1" x14ac:dyDescent="0.3"/>
    <row r="4600" ht="33.75" hidden="1" customHeight="1" x14ac:dyDescent="0.3"/>
    <row r="4601" ht="33.75" hidden="1" customHeight="1" x14ac:dyDescent="0.3"/>
    <row r="4602" ht="33.75" hidden="1" customHeight="1" x14ac:dyDescent="0.3"/>
    <row r="4603" ht="33.75" hidden="1" customHeight="1" x14ac:dyDescent="0.3"/>
    <row r="4604" ht="33.75" hidden="1" customHeight="1" x14ac:dyDescent="0.3"/>
    <row r="4605" ht="33.75" hidden="1" customHeight="1" x14ac:dyDescent="0.3"/>
    <row r="4606" ht="33.75" hidden="1" customHeight="1" x14ac:dyDescent="0.3"/>
    <row r="4607" ht="33.75" hidden="1" customHeight="1" x14ac:dyDescent="0.3"/>
    <row r="4608" ht="33.75" hidden="1" customHeight="1" x14ac:dyDescent="0.3"/>
    <row r="4609" ht="33.75" hidden="1" customHeight="1" x14ac:dyDescent="0.3"/>
    <row r="4610" ht="33.75" hidden="1" customHeight="1" x14ac:dyDescent="0.3"/>
    <row r="4611" ht="33.75" hidden="1" customHeight="1" x14ac:dyDescent="0.3"/>
    <row r="4612" ht="33.75" hidden="1" customHeight="1" x14ac:dyDescent="0.3"/>
    <row r="4613" ht="33.75" hidden="1" customHeight="1" x14ac:dyDescent="0.3"/>
    <row r="4614" ht="33.75" hidden="1" customHeight="1" x14ac:dyDescent="0.3"/>
    <row r="4615" ht="33.75" hidden="1" customHeight="1" x14ac:dyDescent="0.3"/>
    <row r="4616" ht="33.75" hidden="1" customHeight="1" x14ac:dyDescent="0.3"/>
    <row r="4617" ht="33.75" hidden="1" customHeight="1" x14ac:dyDescent="0.3"/>
    <row r="4618" ht="33.75" hidden="1" customHeight="1" x14ac:dyDescent="0.3"/>
    <row r="4619" ht="33.75" hidden="1" customHeight="1" x14ac:dyDescent="0.3"/>
    <row r="4620" ht="33.75" hidden="1" customHeight="1" x14ac:dyDescent="0.3"/>
    <row r="4621" ht="33.75" hidden="1" customHeight="1" x14ac:dyDescent="0.3"/>
    <row r="4622" ht="33.75" hidden="1" customHeight="1" x14ac:dyDescent="0.3"/>
    <row r="4623" ht="33.75" hidden="1" customHeight="1" x14ac:dyDescent="0.3"/>
    <row r="4624" ht="33.75" hidden="1" customHeight="1" x14ac:dyDescent="0.3"/>
    <row r="4625" ht="33.75" hidden="1" customHeight="1" x14ac:dyDescent="0.3"/>
    <row r="4626" ht="33.75" hidden="1" customHeight="1" x14ac:dyDescent="0.3"/>
    <row r="4627" ht="33.75" hidden="1" customHeight="1" x14ac:dyDescent="0.3"/>
    <row r="4628" ht="33.75" hidden="1" customHeight="1" x14ac:dyDescent="0.3"/>
    <row r="4629" ht="33.75" hidden="1" customHeight="1" x14ac:dyDescent="0.3"/>
    <row r="4630" ht="33.75" hidden="1" customHeight="1" x14ac:dyDescent="0.3"/>
    <row r="4631" ht="33.75" hidden="1" customHeight="1" x14ac:dyDescent="0.3"/>
    <row r="4632" ht="33.75" hidden="1" customHeight="1" x14ac:dyDescent="0.3"/>
    <row r="4633" ht="33.75" hidden="1" customHeight="1" x14ac:dyDescent="0.3"/>
    <row r="4634" ht="33.75" hidden="1" customHeight="1" x14ac:dyDescent="0.3"/>
    <row r="4635" ht="33.75" hidden="1" customHeight="1" x14ac:dyDescent="0.3"/>
    <row r="4636" ht="33.75" hidden="1" customHeight="1" x14ac:dyDescent="0.3"/>
    <row r="4637" ht="33.75" hidden="1" customHeight="1" x14ac:dyDescent="0.3"/>
    <row r="4638" ht="33.75" hidden="1" customHeight="1" x14ac:dyDescent="0.3"/>
    <row r="4639" ht="33.75" hidden="1" customHeight="1" x14ac:dyDescent="0.3"/>
    <row r="4640" ht="33.75" hidden="1" customHeight="1" x14ac:dyDescent="0.3"/>
    <row r="4641" ht="33.75" hidden="1" customHeight="1" x14ac:dyDescent="0.3"/>
    <row r="4642" ht="33.75" hidden="1" customHeight="1" x14ac:dyDescent="0.3"/>
    <row r="4643" ht="33.75" hidden="1" customHeight="1" x14ac:dyDescent="0.3"/>
    <row r="4644" ht="33.75" hidden="1" customHeight="1" x14ac:dyDescent="0.3"/>
    <row r="4645" ht="33.75" hidden="1" customHeight="1" x14ac:dyDescent="0.3"/>
    <row r="4646" ht="33.75" hidden="1" customHeight="1" x14ac:dyDescent="0.3"/>
    <row r="4647" ht="33.75" hidden="1" customHeight="1" x14ac:dyDescent="0.3"/>
    <row r="4648" ht="33.75" hidden="1" customHeight="1" x14ac:dyDescent="0.3"/>
    <row r="4649" ht="33.75" hidden="1" customHeight="1" x14ac:dyDescent="0.3"/>
    <row r="4650" ht="33.75" hidden="1" customHeight="1" x14ac:dyDescent="0.3"/>
    <row r="4651" ht="33.75" hidden="1" customHeight="1" x14ac:dyDescent="0.3"/>
    <row r="4652" ht="33.75" hidden="1" customHeight="1" x14ac:dyDescent="0.3"/>
    <row r="4653" ht="33.75" hidden="1" customHeight="1" x14ac:dyDescent="0.3"/>
    <row r="4654" ht="33.75" hidden="1" customHeight="1" x14ac:dyDescent="0.3"/>
    <row r="4655" ht="33.75" hidden="1" customHeight="1" x14ac:dyDescent="0.3"/>
    <row r="4656" ht="33.75" hidden="1" customHeight="1" x14ac:dyDescent="0.3"/>
    <row r="4657" ht="33.75" hidden="1" customHeight="1" x14ac:dyDescent="0.3"/>
    <row r="4658" ht="33.75" hidden="1" customHeight="1" x14ac:dyDescent="0.3"/>
    <row r="4659" ht="33.75" hidden="1" customHeight="1" x14ac:dyDescent="0.3"/>
    <row r="4660" ht="33.75" hidden="1" customHeight="1" x14ac:dyDescent="0.3"/>
    <row r="4661" ht="33.75" hidden="1" customHeight="1" x14ac:dyDescent="0.3"/>
    <row r="4662" ht="33.75" hidden="1" customHeight="1" x14ac:dyDescent="0.3"/>
    <row r="4663" ht="33.75" hidden="1" customHeight="1" x14ac:dyDescent="0.3"/>
    <row r="4664" ht="33.75" hidden="1" customHeight="1" x14ac:dyDescent="0.3"/>
    <row r="4665" ht="33.75" hidden="1" customHeight="1" x14ac:dyDescent="0.3"/>
    <row r="4666" ht="33.75" hidden="1" customHeight="1" x14ac:dyDescent="0.3"/>
    <row r="4667" ht="33.75" hidden="1" customHeight="1" x14ac:dyDescent="0.3"/>
    <row r="4668" ht="33.75" hidden="1" customHeight="1" x14ac:dyDescent="0.3"/>
    <row r="4669" ht="33.75" hidden="1" customHeight="1" x14ac:dyDescent="0.3"/>
    <row r="4670" ht="33.75" hidden="1" customHeight="1" x14ac:dyDescent="0.3"/>
    <row r="4671" ht="33.75" hidden="1" customHeight="1" x14ac:dyDescent="0.3"/>
    <row r="4672" ht="33.75" hidden="1" customHeight="1" x14ac:dyDescent="0.3"/>
    <row r="4673" ht="33.75" hidden="1" customHeight="1" x14ac:dyDescent="0.3"/>
    <row r="4674" ht="33.75" hidden="1" customHeight="1" x14ac:dyDescent="0.3"/>
    <row r="4675" ht="33.75" hidden="1" customHeight="1" x14ac:dyDescent="0.3"/>
    <row r="4676" ht="33.75" hidden="1" customHeight="1" x14ac:dyDescent="0.3"/>
    <row r="4677" ht="33.75" hidden="1" customHeight="1" x14ac:dyDescent="0.3"/>
    <row r="4678" ht="33.75" hidden="1" customHeight="1" x14ac:dyDescent="0.3"/>
    <row r="4679" ht="33.75" hidden="1" customHeight="1" x14ac:dyDescent="0.3"/>
    <row r="4680" ht="33.75" hidden="1" customHeight="1" x14ac:dyDescent="0.3"/>
    <row r="4681" ht="33.75" hidden="1" customHeight="1" x14ac:dyDescent="0.3"/>
    <row r="4682" ht="33.75" hidden="1" customHeight="1" x14ac:dyDescent="0.3"/>
    <row r="4683" ht="33.75" hidden="1" customHeight="1" x14ac:dyDescent="0.3"/>
    <row r="4684" ht="33.75" hidden="1" customHeight="1" x14ac:dyDescent="0.3"/>
    <row r="4685" ht="33.75" hidden="1" customHeight="1" x14ac:dyDescent="0.3"/>
    <row r="4686" ht="33.75" hidden="1" customHeight="1" x14ac:dyDescent="0.3"/>
    <row r="4687" ht="33.75" hidden="1" customHeight="1" x14ac:dyDescent="0.3"/>
    <row r="4688" ht="33.75" hidden="1" customHeight="1" x14ac:dyDescent="0.3"/>
    <row r="4689" ht="33.75" hidden="1" customHeight="1" x14ac:dyDescent="0.3"/>
    <row r="4690" ht="33.75" hidden="1" customHeight="1" x14ac:dyDescent="0.3"/>
    <row r="4691" ht="33.75" hidden="1" customHeight="1" x14ac:dyDescent="0.3"/>
    <row r="4692" ht="33.75" hidden="1" customHeight="1" x14ac:dyDescent="0.3"/>
    <row r="4693" ht="33.75" hidden="1" customHeight="1" x14ac:dyDescent="0.3"/>
    <row r="4694" ht="33.75" hidden="1" customHeight="1" x14ac:dyDescent="0.3"/>
    <row r="4695" ht="33.75" hidden="1" customHeight="1" x14ac:dyDescent="0.3"/>
    <row r="4696" ht="33.75" hidden="1" customHeight="1" x14ac:dyDescent="0.3"/>
    <row r="4697" ht="33.75" hidden="1" customHeight="1" x14ac:dyDescent="0.3"/>
    <row r="4698" ht="33.75" hidden="1" customHeight="1" x14ac:dyDescent="0.3"/>
    <row r="4699" ht="33.75" hidden="1" customHeight="1" x14ac:dyDescent="0.3"/>
    <row r="4700" ht="33.75" hidden="1" customHeight="1" x14ac:dyDescent="0.3"/>
    <row r="4701" ht="33.75" hidden="1" customHeight="1" x14ac:dyDescent="0.3"/>
    <row r="4702" ht="33.75" hidden="1" customHeight="1" x14ac:dyDescent="0.3"/>
    <row r="4703" ht="33.75" hidden="1" customHeight="1" x14ac:dyDescent="0.3"/>
    <row r="4704" ht="33.75" hidden="1" customHeight="1" x14ac:dyDescent="0.3"/>
    <row r="4705" ht="33.75" hidden="1" customHeight="1" x14ac:dyDescent="0.3"/>
    <row r="4706" ht="33.75" hidden="1" customHeight="1" x14ac:dyDescent="0.3"/>
    <row r="4707" ht="33.75" hidden="1" customHeight="1" x14ac:dyDescent="0.3"/>
    <row r="4708" ht="33.75" hidden="1" customHeight="1" x14ac:dyDescent="0.3"/>
    <row r="4709" ht="33.75" hidden="1" customHeight="1" x14ac:dyDescent="0.3"/>
    <row r="4710" ht="33.75" hidden="1" customHeight="1" x14ac:dyDescent="0.3"/>
    <row r="4711" ht="33.75" hidden="1" customHeight="1" x14ac:dyDescent="0.3"/>
    <row r="4712" ht="33.75" hidden="1" customHeight="1" x14ac:dyDescent="0.3"/>
    <row r="4713" ht="33.75" hidden="1" customHeight="1" x14ac:dyDescent="0.3"/>
    <row r="4714" ht="33.75" hidden="1" customHeight="1" x14ac:dyDescent="0.3"/>
    <row r="4715" ht="33.75" hidden="1" customHeight="1" x14ac:dyDescent="0.3"/>
    <row r="4716" ht="33.75" hidden="1" customHeight="1" x14ac:dyDescent="0.3"/>
    <row r="4717" ht="33.75" hidden="1" customHeight="1" x14ac:dyDescent="0.3"/>
    <row r="4718" ht="33.75" hidden="1" customHeight="1" x14ac:dyDescent="0.3"/>
    <row r="4719" ht="33.75" hidden="1" customHeight="1" x14ac:dyDescent="0.3"/>
    <row r="4720" ht="33.75" hidden="1" customHeight="1" x14ac:dyDescent="0.3"/>
    <row r="4721" ht="33.75" hidden="1" customHeight="1" x14ac:dyDescent="0.3"/>
    <row r="4722" ht="33.75" hidden="1" customHeight="1" x14ac:dyDescent="0.3"/>
    <row r="4723" ht="33.75" hidden="1" customHeight="1" x14ac:dyDescent="0.3"/>
    <row r="4724" ht="33.75" hidden="1" customHeight="1" x14ac:dyDescent="0.3"/>
    <row r="4725" ht="33.75" hidden="1" customHeight="1" x14ac:dyDescent="0.3"/>
    <row r="4726" ht="33.75" hidden="1" customHeight="1" x14ac:dyDescent="0.3"/>
    <row r="4727" ht="33.75" hidden="1" customHeight="1" x14ac:dyDescent="0.3"/>
    <row r="4728" ht="33.75" hidden="1" customHeight="1" x14ac:dyDescent="0.3"/>
    <row r="4729" ht="33.75" hidden="1" customHeight="1" x14ac:dyDescent="0.3"/>
    <row r="4730" ht="33.75" hidden="1" customHeight="1" x14ac:dyDescent="0.3"/>
    <row r="4731" ht="33.75" hidden="1" customHeight="1" x14ac:dyDescent="0.3"/>
    <row r="4732" ht="33.75" hidden="1" customHeight="1" x14ac:dyDescent="0.3"/>
    <row r="4733" ht="33.75" hidden="1" customHeight="1" x14ac:dyDescent="0.3"/>
    <row r="4734" ht="33.75" hidden="1" customHeight="1" x14ac:dyDescent="0.3"/>
    <row r="4735" ht="33.75" hidden="1" customHeight="1" x14ac:dyDescent="0.3"/>
    <row r="4736" ht="33.75" hidden="1" customHeight="1" x14ac:dyDescent="0.3"/>
    <row r="4737" ht="33.75" hidden="1" customHeight="1" x14ac:dyDescent="0.3"/>
    <row r="4738" ht="33.75" hidden="1" customHeight="1" x14ac:dyDescent="0.3"/>
    <row r="4739" ht="33.75" hidden="1" customHeight="1" x14ac:dyDescent="0.3"/>
    <row r="4740" ht="33.75" hidden="1" customHeight="1" x14ac:dyDescent="0.3"/>
    <row r="4741" ht="33.75" hidden="1" customHeight="1" x14ac:dyDescent="0.3"/>
    <row r="4742" ht="33.75" hidden="1" customHeight="1" x14ac:dyDescent="0.3"/>
    <row r="4743" ht="33.75" hidden="1" customHeight="1" x14ac:dyDescent="0.3"/>
    <row r="4744" ht="33.75" hidden="1" customHeight="1" x14ac:dyDescent="0.3"/>
    <row r="4745" ht="33.75" hidden="1" customHeight="1" x14ac:dyDescent="0.3"/>
    <row r="4746" ht="33.75" hidden="1" customHeight="1" x14ac:dyDescent="0.3"/>
    <row r="4747" ht="33.75" hidden="1" customHeight="1" x14ac:dyDescent="0.3"/>
    <row r="4748" ht="33.75" hidden="1" customHeight="1" x14ac:dyDescent="0.3"/>
    <row r="4749" ht="33.75" hidden="1" customHeight="1" x14ac:dyDescent="0.3"/>
    <row r="4750" ht="33.75" hidden="1" customHeight="1" x14ac:dyDescent="0.3"/>
    <row r="4751" ht="33.75" hidden="1" customHeight="1" x14ac:dyDescent="0.3"/>
    <row r="4752" ht="33.75" hidden="1" customHeight="1" x14ac:dyDescent="0.3"/>
    <row r="4753" ht="33.75" hidden="1" customHeight="1" x14ac:dyDescent="0.3"/>
    <row r="4754" ht="33.75" hidden="1" customHeight="1" x14ac:dyDescent="0.3"/>
    <row r="4755" ht="33.75" hidden="1" customHeight="1" x14ac:dyDescent="0.3"/>
    <row r="4756" ht="33.75" hidden="1" customHeight="1" x14ac:dyDescent="0.3"/>
    <row r="4757" ht="33.75" hidden="1" customHeight="1" x14ac:dyDescent="0.3"/>
    <row r="4758" ht="33.75" hidden="1" customHeight="1" x14ac:dyDescent="0.3"/>
    <row r="4759" ht="33.75" hidden="1" customHeight="1" x14ac:dyDescent="0.3"/>
    <row r="4760" ht="33.75" hidden="1" customHeight="1" x14ac:dyDescent="0.3"/>
    <row r="4761" ht="33.75" hidden="1" customHeight="1" x14ac:dyDescent="0.3"/>
    <row r="4762" ht="33.75" hidden="1" customHeight="1" x14ac:dyDescent="0.3"/>
    <row r="4763" ht="33.75" hidden="1" customHeight="1" x14ac:dyDescent="0.3"/>
    <row r="4764" ht="33.75" hidden="1" customHeight="1" x14ac:dyDescent="0.3"/>
    <row r="4765" ht="33.75" hidden="1" customHeight="1" x14ac:dyDescent="0.3"/>
    <row r="4766" ht="33.75" hidden="1" customHeight="1" x14ac:dyDescent="0.3"/>
    <row r="4767" ht="33.75" hidden="1" customHeight="1" x14ac:dyDescent="0.3"/>
    <row r="4768" ht="33.75" hidden="1" customHeight="1" x14ac:dyDescent="0.3"/>
    <row r="4769" ht="33.75" hidden="1" customHeight="1" x14ac:dyDescent="0.3"/>
    <row r="4770" ht="33.75" hidden="1" customHeight="1" x14ac:dyDescent="0.3"/>
    <row r="4771" ht="33.75" hidden="1" customHeight="1" x14ac:dyDescent="0.3"/>
    <row r="4772" ht="33.75" hidden="1" customHeight="1" x14ac:dyDescent="0.3"/>
    <row r="4773" ht="33.75" hidden="1" customHeight="1" x14ac:dyDescent="0.3"/>
    <row r="4774" ht="33.75" hidden="1" customHeight="1" x14ac:dyDescent="0.3"/>
    <row r="4775" ht="33.75" hidden="1" customHeight="1" x14ac:dyDescent="0.3"/>
    <row r="4776" ht="33.75" hidden="1" customHeight="1" x14ac:dyDescent="0.3"/>
    <row r="4777" ht="33.75" hidden="1" customHeight="1" x14ac:dyDescent="0.3"/>
    <row r="4778" ht="33.75" hidden="1" customHeight="1" x14ac:dyDescent="0.3"/>
    <row r="4779" ht="33.75" hidden="1" customHeight="1" x14ac:dyDescent="0.3"/>
    <row r="4780" ht="33.75" hidden="1" customHeight="1" x14ac:dyDescent="0.3"/>
    <row r="4781" ht="33.75" hidden="1" customHeight="1" x14ac:dyDescent="0.3"/>
    <row r="4782" ht="33.75" hidden="1" customHeight="1" x14ac:dyDescent="0.3"/>
    <row r="4783" ht="33.75" hidden="1" customHeight="1" x14ac:dyDescent="0.3"/>
    <row r="4784" ht="33.75" hidden="1" customHeight="1" x14ac:dyDescent="0.3"/>
    <row r="4785" ht="33.75" hidden="1" customHeight="1" x14ac:dyDescent="0.3"/>
    <row r="4786" ht="33.75" hidden="1" customHeight="1" x14ac:dyDescent="0.3"/>
    <row r="4787" ht="33.75" hidden="1" customHeight="1" x14ac:dyDescent="0.3"/>
    <row r="4788" ht="33.75" hidden="1" customHeight="1" x14ac:dyDescent="0.3"/>
    <row r="4789" ht="33.75" hidden="1" customHeight="1" x14ac:dyDescent="0.3"/>
    <row r="4790" ht="33.75" hidden="1" customHeight="1" x14ac:dyDescent="0.3"/>
    <row r="4791" ht="33.75" hidden="1" customHeight="1" x14ac:dyDescent="0.3"/>
    <row r="4792" ht="33.75" hidden="1" customHeight="1" x14ac:dyDescent="0.3"/>
    <row r="4793" ht="33.75" hidden="1" customHeight="1" x14ac:dyDescent="0.3"/>
    <row r="4794" ht="33.75" hidden="1" customHeight="1" x14ac:dyDescent="0.3"/>
    <row r="4795" ht="33.75" hidden="1" customHeight="1" x14ac:dyDescent="0.3"/>
    <row r="4796" ht="33.75" hidden="1" customHeight="1" x14ac:dyDescent="0.3"/>
    <row r="4797" ht="33.75" hidden="1" customHeight="1" x14ac:dyDescent="0.3"/>
    <row r="4798" ht="33.75" hidden="1" customHeight="1" x14ac:dyDescent="0.3"/>
    <row r="4799" ht="33.75" hidden="1" customHeight="1" x14ac:dyDescent="0.3"/>
    <row r="4800" ht="33.75" hidden="1" customHeight="1" x14ac:dyDescent="0.3"/>
    <row r="4801" ht="33.75" hidden="1" customHeight="1" x14ac:dyDescent="0.3"/>
    <row r="4802" ht="33.75" hidden="1" customHeight="1" x14ac:dyDescent="0.3"/>
    <row r="4803" ht="33.75" hidden="1" customHeight="1" x14ac:dyDescent="0.3"/>
    <row r="4804" ht="33.75" hidden="1" customHeight="1" x14ac:dyDescent="0.3"/>
    <row r="4805" ht="33.75" hidden="1" customHeight="1" x14ac:dyDescent="0.3"/>
    <row r="4806" ht="33.75" hidden="1" customHeight="1" x14ac:dyDescent="0.3"/>
    <row r="4807" ht="33.75" hidden="1" customHeight="1" x14ac:dyDescent="0.3"/>
    <row r="4808" ht="33.75" hidden="1" customHeight="1" x14ac:dyDescent="0.3"/>
    <row r="4809" ht="33.75" hidden="1" customHeight="1" x14ac:dyDescent="0.3"/>
    <row r="4810" ht="33.75" hidden="1" customHeight="1" x14ac:dyDescent="0.3"/>
    <row r="4811" ht="33.75" hidden="1" customHeight="1" x14ac:dyDescent="0.3"/>
    <row r="4812" ht="33.75" hidden="1" customHeight="1" x14ac:dyDescent="0.3"/>
    <row r="4813" ht="33.75" hidden="1" customHeight="1" x14ac:dyDescent="0.3"/>
    <row r="4814" ht="33.75" hidden="1" customHeight="1" x14ac:dyDescent="0.3"/>
    <row r="4815" ht="33.75" hidden="1" customHeight="1" x14ac:dyDescent="0.3"/>
    <row r="4816" ht="33.75" hidden="1" customHeight="1" x14ac:dyDescent="0.3"/>
    <row r="4817" ht="33.75" hidden="1" customHeight="1" x14ac:dyDescent="0.3"/>
    <row r="4818" ht="33.75" hidden="1" customHeight="1" x14ac:dyDescent="0.3"/>
    <row r="4819" ht="33.75" hidden="1" customHeight="1" x14ac:dyDescent="0.3"/>
    <row r="4820" ht="33.75" hidden="1" customHeight="1" x14ac:dyDescent="0.3"/>
    <row r="4821" ht="33.75" hidden="1" customHeight="1" x14ac:dyDescent="0.3"/>
    <row r="4822" ht="33.75" hidden="1" customHeight="1" x14ac:dyDescent="0.3"/>
    <row r="4823" ht="33.75" hidden="1" customHeight="1" x14ac:dyDescent="0.3"/>
    <row r="4824" ht="33.75" hidden="1" customHeight="1" x14ac:dyDescent="0.3"/>
    <row r="4825" ht="33.75" hidden="1" customHeight="1" x14ac:dyDescent="0.3"/>
    <row r="4826" ht="33.75" hidden="1" customHeight="1" x14ac:dyDescent="0.3"/>
    <row r="4827" ht="33.75" hidden="1" customHeight="1" x14ac:dyDescent="0.3"/>
    <row r="4828" ht="33.75" hidden="1" customHeight="1" x14ac:dyDescent="0.3"/>
    <row r="4829" ht="33.75" hidden="1" customHeight="1" x14ac:dyDescent="0.3"/>
    <row r="4830" ht="33.75" hidden="1" customHeight="1" x14ac:dyDescent="0.3"/>
    <row r="4831" ht="33.75" hidden="1" customHeight="1" x14ac:dyDescent="0.3"/>
    <row r="4832" ht="33.75" hidden="1" customHeight="1" x14ac:dyDescent="0.3"/>
    <row r="4833" ht="33.75" hidden="1" customHeight="1" x14ac:dyDescent="0.3"/>
    <row r="4834" ht="33.75" hidden="1" customHeight="1" x14ac:dyDescent="0.3"/>
    <row r="4835" ht="33.75" hidden="1" customHeight="1" x14ac:dyDescent="0.3"/>
    <row r="4836" ht="33.75" hidden="1" customHeight="1" x14ac:dyDescent="0.3"/>
    <row r="4837" ht="33.75" hidden="1" customHeight="1" x14ac:dyDescent="0.3"/>
    <row r="4838" ht="33.75" hidden="1" customHeight="1" x14ac:dyDescent="0.3"/>
    <row r="4839" ht="33.75" hidden="1" customHeight="1" x14ac:dyDescent="0.3"/>
    <row r="4840" ht="33.75" hidden="1" customHeight="1" x14ac:dyDescent="0.3"/>
    <row r="4841" ht="33.75" hidden="1" customHeight="1" x14ac:dyDescent="0.3"/>
    <row r="4842" ht="33.75" hidden="1" customHeight="1" x14ac:dyDescent="0.3"/>
    <row r="4843" ht="33.75" hidden="1" customHeight="1" x14ac:dyDescent="0.3"/>
    <row r="4844" ht="33.75" hidden="1" customHeight="1" x14ac:dyDescent="0.3"/>
    <row r="4845" ht="33.75" hidden="1" customHeight="1" x14ac:dyDescent="0.3"/>
    <row r="4846" ht="33.75" hidden="1" customHeight="1" x14ac:dyDescent="0.3"/>
    <row r="4847" ht="33.75" hidden="1" customHeight="1" x14ac:dyDescent="0.3"/>
    <row r="4848" ht="33.75" hidden="1" customHeight="1" x14ac:dyDescent="0.3"/>
    <row r="4849" ht="33.75" hidden="1" customHeight="1" x14ac:dyDescent="0.3"/>
    <row r="4850" ht="33.75" hidden="1" customHeight="1" x14ac:dyDescent="0.3"/>
    <row r="4851" ht="33.75" hidden="1" customHeight="1" x14ac:dyDescent="0.3"/>
    <row r="4852" ht="33.75" hidden="1" customHeight="1" x14ac:dyDescent="0.3"/>
    <row r="4853" ht="33.75" hidden="1" customHeight="1" x14ac:dyDescent="0.3"/>
    <row r="4854" ht="33.75" hidden="1" customHeight="1" x14ac:dyDescent="0.3"/>
    <row r="4855" ht="33.75" hidden="1" customHeight="1" x14ac:dyDescent="0.3"/>
    <row r="4856" ht="33.75" hidden="1" customHeight="1" x14ac:dyDescent="0.3"/>
    <row r="4857" ht="33.75" hidden="1" customHeight="1" x14ac:dyDescent="0.3"/>
    <row r="4858" ht="33.75" hidden="1" customHeight="1" x14ac:dyDescent="0.3"/>
    <row r="4859" ht="33.75" hidden="1" customHeight="1" x14ac:dyDescent="0.3"/>
    <row r="4860" ht="33.75" hidden="1" customHeight="1" x14ac:dyDescent="0.3"/>
    <row r="4861" ht="33.75" hidden="1" customHeight="1" x14ac:dyDescent="0.3"/>
    <row r="4862" ht="33.75" hidden="1" customHeight="1" x14ac:dyDescent="0.3"/>
    <row r="4863" ht="33.75" hidden="1" customHeight="1" x14ac:dyDescent="0.3"/>
    <row r="4864" ht="33.75" hidden="1" customHeight="1" x14ac:dyDescent="0.3"/>
    <row r="4865" ht="33.75" hidden="1" customHeight="1" x14ac:dyDescent="0.3"/>
    <row r="4866" ht="33.75" hidden="1" customHeight="1" x14ac:dyDescent="0.3"/>
    <row r="4867" ht="33.75" hidden="1" customHeight="1" x14ac:dyDescent="0.3"/>
    <row r="4868" ht="33.75" hidden="1" customHeight="1" x14ac:dyDescent="0.3"/>
    <row r="4869" ht="33.75" hidden="1" customHeight="1" x14ac:dyDescent="0.3"/>
    <row r="4870" ht="33.75" hidden="1" customHeight="1" x14ac:dyDescent="0.3"/>
    <row r="4871" ht="33.75" hidden="1" customHeight="1" x14ac:dyDescent="0.3"/>
    <row r="4872" ht="33.75" hidden="1" customHeight="1" x14ac:dyDescent="0.3"/>
    <row r="4873" ht="33.75" hidden="1" customHeight="1" x14ac:dyDescent="0.3"/>
    <row r="4874" ht="33.75" hidden="1" customHeight="1" x14ac:dyDescent="0.3"/>
    <row r="4875" ht="33.75" hidden="1" customHeight="1" x14ac:dyDescent="0.3"/>
    <row r="4876" ht="33.75" hidden="1" customHeight="1" x14ac:dyDescent="0.3"/>
    <row r="4877" ht="33.75" hidden="1" customHeight="1" x14ac:dyDescent="0.3"/>
    <row r="4878" ht="33.75" hidden="1" customHeight="1" x14ac:dyDescent="0.3"/>
    <row r="4879" ht="33.75" hidden="1" customHeight="1" x14ac:dyDescent="0.3"/>
    <row r="4880" ht="33.75" hidden="1" customHeight="1" x14ac:dyDescent="0.3"/>
    <row r="4881" ht="33.75" hidden="1" customHeight="1" x14ac:dyDescent="0.3"/>
    <row r="4882" ht="33.75" hidden="1" customHeight="1" x14ac:dyDescent="0.3"/>
    <row r="4883" ht="33.75" hidden="1" customHeight="1" x14ac:dyDescent="0.3"/>
    <row r="4884" ht="33.75" hidden="1" customHeight="1" x14ac:dyDescent="0.3"/>
    <row r="4885" ht="33.75" hidden="1" customHeight="1" x14ac:dyDescent="0.3"/>
    <row r="4886" ht="33.75" hidden="1" customHeight="1" x14ac:dyDescent="0.3"/>
    <row r="4887" ht="33.75" hidden="1" customHeight="1" x14ac:dyDescent="0.3"/>
    <row r="4888" ht="33.75" hidden="1" customHeight="1" x14ac:dyDescent="0.3"/>
    <row r="4889" ht="33.75" hidden="1" customHeight="1" x14ac:dyDescent="0.3"/>
    <row r="4890" ht="33.75" hidden="1" customHeight="1" x14ac:dyDescent="0.3"/>
    <row r="4891" ht="33.75" hidden="1" customHeight="1" x14ac:dyDescent="0.3"/>
    <row r="4892" ht="33.75" hidden="1" customHeight="1" x14ac:dyDescent="0.3"/>
    <row r="4893" ht="33.75" hidden="1" customHeight="1" x14ac:dyDescent="0.3"/>
    <row r="4894" ht="33.75" hidden="1" customHeight="1" x14ac:dyDescent="0.3"/>
    <row r="4895" ht="33.75" hidden="1" customHeight="1" x14ac:dyDescent="0.3"/>
    <row r="4896" ht="33.75" hidden="1" customHeight="1" x14ac:dyDescent="0.3"/>
    <row r="4897" ht="33.75" hidden="1" customHeight="1" x14ac:dyDescent="0.3"/>
    <row r="4898" ht="33.75" hidden="1" customHeight="1" x14ac:dyDescent="0.3"/>
    <row r="4899" ht="33.75" hidden="1" customHeight="1" x14ac:dyDescent="0.3"/>
    <row r="4900" ht="33.75" hidden="1" customHeight="1" x14ac:dyDescent="0.3"/>
    <row r="4901" ht="33.75" hidden="1" customHeight="1" x14ac:dyDescent="0.3"/>
    <row r="4902" ht="33.75" hidden="1" customHeight="1" x14ac:dyDescent="0.3"/>
    <row r="4903" ht="33.75" hidden="1" customHeight="1" x14ac:dyDescent="0.3"/>
    <row r="4904" ht="33.75" hidden="1" customHeight="1" x14ac:dyDescent="0.3"/>
    <row r="4905" ht="33.75" hidden="1" customHeight="1" x14ac:dyDescent="0.3"/>
    <row r="4906" ht="33.75" hidden="1" customHeight="1" x14ac:dyDescent="0.3"/>
    <row r="4907" ht="33.75" hidden="1" customHeight="1" x14ac:dyDescent="0.3"/>
    <row r="4908" ht="33.75" hidden="1" customHeight="1" x14ac:dyDescent="0.3"/>
    <row r="4909" ht="33.75" hidden="1" customHeight="1" x14ac:dyDescent="0.3"/>
    <row r="4910" ht="33.75" hidden="1" customHeight="1" x14ac:dyDescent="0.3"/>
    <row r="4911" ht="33.75" hidden="1" customHeight="1" x14ac:dyDescent="0.3"/>
    <row r="4912" ht="33.75" hidden="1" customHeight="1" x14ac:dyDescent="0.3"/>
    <row r="4913" ht="33.75" hidden="1" customHeight="1" x14ac:dyDescent="0.3"/>
    <row r="4914" ht="33.75" hidden="1" customHeight="1" x14ac:dyDescent="0.3"/>
    <row r="4915" ht="33.75" hidden="1" customHeight="1" x14ac:dyDescent="0.3"/>
    <row r="4916" ht="33.75" hidden="1" customHeight="1" x14ac:dyDescent="0.3"/>
    <row r="4917" ht="33.75" hidden="1" customHeight="1" x14ac:dyDescent="0.3"/>
    <row r="4918" ht="33.75" hidden="1" customHeight="1" x14ac:dyDescent="0.3"/>
    <row r="4919" ht="33.75" hidden="1" customHeight="1" x14ac:dyDescent="0.3"/>
    <row r="4920" ht="33.75" hidden="1" customHeight="1" x14ac:dyDescent="0.3"/>
    <row r="4921" ht="33.75" hidden="1" customHeight="1" x14ac:dyDescent="0.3"/>
    <row r="4922" ht="33.75" hidden="1" customHeight="1" x14ac:dyDescent="0.3"/>
    <row r="4923" ht="33.75" hidden="1" customHeight="1" x14ac:dyDescent="0.3"/>
    <row r="4924" ht="33.75" hidden="1" customHeight="1" x14ac:dyDescent="0.3"/>
    <row r="4925" ht="33.75" hidden="1" customHeight="1" x14ac:dyDescent="0.3"/>
    <row r="4926" ht="33.75" hidden="1" customHeight="1" x14ac:dyDescent="0.3"/>
    <row r="4927" ht="33.75" hidden="1" customHeight="1" x14ac:dyDescent="0.3"/>
    <row r="4928" ht="33.75" hidden="1" customHeight="1" x14ac:dyDescent="0.3"/>
    <row r="4929" ht="33.75" hidden="1" customHeight="1" x14ac:dyDescent="0.3"/>
    <row r="4930" ht="33.75" hidden="1" customHeight="1" x14ac:dyDescent="0.3"/>
    <row r="4931" ht="33.75" hidden="1" customHeight="1" x14ac:dyDescent="0.3"/>
    <row r="4932" ht="33.75" hidden="1" customHeight="1" x14ac:dyDescent="0.3"/>
    <row r="4933" ht="33.75" hidden="1" customHeight="1" x14ac:dyDescent="0.3"/>
    <row r="4934" ht="33.75" hidden="1" customHeight="1" x14ac:dyDescent="0.3"/>
    <row r="4935" ht="33.75" hidden="1" customHeight="1" x14ac:dyDescent="0.3"/>
    <row r="4936" ht="33.75" hidden="1" customHeight="1" x14ac:dyDescent="0.3"/>
    <row r="4937" ht="33.75" hidden="1" customHeight="1" x14ac:dyDescent="0.3"/>
    <row r="4938" ht="33.75" hidden="1" customHeight="1" x14ac:dyDescent="0.3"/>
    <row r="4939" ht="33.75" hidden="1" customHeight="1" x14ac:dyDescent="0.3"/>
    <row r="4940" ht="33.75" hidden="1" customHeight="1" x14ac:dyDescent="0.3"/>
    <row r="4941" ht="33.75" hidden="1" customHeight="1" x14ac:dyDescent="0.3"/>
    <row r="4942" ht="33.75" hidden="1" customHeight="1" x14ac:dyDescent="0.3"/>
    <row r="4943" ht="33.75" hidden="1" customHeight="1" x14ac:dyDescent="0.3"/>
    <row r="4944" ht="33.75" hidden="1" customHeight="1" x14ac:dyDescent="0.3"/>
    <row r="4945" ht="33.75" hidden="1" customHeight="1" x14ac:dyDescent="0.3"/>
    <row r="4946" ht="33.75" hidden="1" customHeight="1" x14ac:dyDescent="0.3"/>
    <row r="4947" ht="33.75" hidden="1" customHeight="1" x14ac:dyDescent="0.3"/>
    <row r="4948" ht="33.75" hidden="1" customHeight="1" x14ac:dyDescent="0.3"/>
    <row r="4949" ht="33.75" hidden="1" customHeight="1" x14ac:dyDescent="0.3"/>
    <row r="4950" ht="33.75" hidden="1" customHeight="1" x14ac:dyDescent="0.3"/>
    <row r="4951" ht="33.75" hidden="1" customHeight="1" x14ac:dyDescent="0.3"/>
    <row r="4952" ht="33.75" hidden="1" customHeight="1" x14ac:dyDescent="0.3"/>
    <row r="4953" ht="33.75" hidden="1" customHeight="1" x14ac:dyDescent="0.3"/>
    <row r="4954" ht="33.75" hidden="1" customHeight="1" x14ac:dyDescent="0.3"/>
    <row r="4955" ht="33.75" hidden="1" customHeight="1" x14ac:dyDescent="0.3"/>
    <row r="4956" ht="33.75" hidden="1" customHeight="1" x14ac:dyDescent="0.3"/>
    <row r="4957" ht="33.75" hidden="1" customHeight="1" x14ac:dyDescent="0.3"/>
    <row r="4958" ht="33.75" hidden="1" customHeight="1" x14ac:dyDescent="0.3"/>
    <row r="4959" ht="33.75" hidden="1" customHeight="1" x14ac:dyDescent="0.3"/>
    <row r="4960" ht="33.75" hidden="1" customHeight="1" x14ac:dyDescent="0.3"/>
    <row r="4961" ht="33.75" hidden="1" customHeight="1" x14ac:dyDescent="0.3"/>
    <row r="4962" ht="33.75" hidden="1" customHeight="1" x14ac:dyDescent="0.3"/>
    <row r="4963" ht="33.75" hidden="1" customHeight="1" x14ac:dyDescent="0.3"/>
    <row r="4964" ht="33.75" hidden="1" customHeight="1" x14ac:dyDescent="0.3"/>
    <row r="4965" ht="33.75" hidden="1" customHeight="1" x14ac:dyDescent="0.3"/>
    <row r="4966" ht="33.75" hidden="1" customHeight="1" x14ac:dyDescent="0.3"/>
    <row r="4967" ht="33.75" hidden="1" customHeight="1" x14ac:dyDescent="0.3"/>
    <row r="4968" ht="33.75" hidden="1" customHeight="1" x14ac:dyDescent="0.3"/>
    <row r="4969" ht="33.75" hidden="1" customHeight="1" x14ac:dyDescent="0.3"/>
    <row r="4970" ht="33.75" hidden="1" customHeight="1" x14ac:dyDescent="0.3"/>
    <row r="4971" ht="33.75" hidden="1" customHeight="1" x14ac:dyDescent="0.3"/>
    <row r="4972" ht="33.75" hidden="1" customHeight="1" x14ac:dyDescent="0.3"/>
    <row r="4973" ht="33.75" hidden="1" customHeight="1" x14ac:dyDescent="0.3"/>
    <row r="4974" ht="33.75" hidden="1" customHeight="1" x14ac:dyDescent="0.3"/>
    <row r="4975" ht="33.75" hidden="1" customHeight="1" x14ac:dyDescent="0.3"/>
    <row r="4976" ht="33.75" hidden="1" customHeight="1" x14ac:dyDescent="0.3"/>
    <row r="4977" ht="33.75" hidden="1" customHeight="1" x14ac:dyDescent="0.3"/>
    <row r="4978" ht="33.75" hidden="1" customHeight="1" x14ac:dyDescent="0.3"/>
    <row r="4979" ht="33.75" hidden="1" customHeight="1" x14ac:dyDescent="0.3"/>
    <row r="4980" ht="33.75" hidden="1" customHeight="1" x14ac:dyDescent="0.3"/>
    <row r="4981" ht="33.75" hidden="1" customHeight="1" x14ac:dyDescent="0.3"/>
    <row r="4982" ht="33.75" hidden="1" customHeight="1" x14ac:dyDescent="0.3"/>
    <row r="4983" ht="33.75" hidden="1" customHeight="1" x14ac:dyDescent="0.3"/>
    <row r="4984" ht="33.75" hidden="1" customHeight="1" x14ac:dyDescent="0.3"/>
    <row r="4985" ht="33.75" hidden="1" customHeight="1" x14ac:dyDescent="0.3"/>
    <row r="4986" ht="33.75" hidden="1" customHeight="1" x14ac:dyDescent="0.3"/>
    <row r="4987" ht="33.75" hidden="1" customHeight="1" x14ac:dyDescent="0.3"/>
    <row r="4988" ht="33.75" hidden="1" customHeight="1" x14ac:dyDescent="0.3"/>
    <row r="4989" ht="33.75" hidden="1" customHeight="1" x14ac:dyDescent="0.3"/>
    <row r="4990" ht="33.75" hidden="1" customHeight="1" x14ac:dyDescent="0.3"/>
    <row r="4991" ht="33.75" hidden="1" customHeight="1" x14ac:dyDescent="0.3"/>
    <row r="4992" ht="33.75" hidden="1" customHeight="1" x14ac:dyDescent="0.3"/>
    <row r="4993" ht="33.75" hidden="1" customHeight="1" x14ac:dyDescent="0.3"/>
    <row r="4994" ht="33.75" hidden="1" customHeight="1" x14ac:dyDescent="0.3"/>
    <row r="4995" ht="33.75" hidden="1" customHeight="1" x14ac:dyDescent="0.3"/>
    <row r="4996" ht="33.75" hidden="1" customHeight="1" x14ac:dyDescent="0.3"/>
    <row r="4997" ht="33.75" hidden="1" customHeight="1" x14ac:dyDescent="0.3"/>
    <row r="4998" ht="33.75" hidden="1" customHeight="1" x14ac:dyDescent="0.3"/>
    <row r="4999" ht="33.75" hidden="1" customHeight="1" x14ac:dyDescent="0.3"/>
    <row r="5000" ht="33.75" hidden="1" customHeight="1" x14ac:dyDescent="0.3"/>
    <row r="5001" ht="33.75" hidden="1" customHeight="1" x14ac:dyDescent="0.3"/>
    <row r="5002" ht="33.75" hidden="1" customHeight="1" x14ac:dyDescent="0.3"/>
    <row r="5003" ht="33.75" hidden="1" customHeight="1" x14ac:dyDescent="0.3"/>
    <row r="5004" ht="33.75" hidden="1" customHeight="1" x14ac:dyDescent="0.3"/>
    <row r="5005" ht="33.75" hidden="1" customHeight="1" x14ac:dyDescent="0.3"/>
    <row r="5006" ht="33.75" hidden="1" customHeight="1" x14ac:dyDescent="0.3"/>
    <row r="5007" ht="33.75" hidden="1" customHeight="1" x14ac:dyDescent="0.3"/>
    <row r="5008" ht="33.75" hidden="1" customHeight="1" x14ac:dyDescent="0.3"/>
    <row r="5009" ht="33.75" hidden="1" customHeight="1" x14ac:dyDescent="0.3"/>
    <row r="5010" ht="33.75" hidden="1" customHeight="1" x14ac:dyDescent="0.3"/>
    <row r="5011" ht="33.75" hidden="1" customHeight="1" x14ac:dyDescent="0.3"/>
    <row r="5012" ht="33.75" hidden="1" customHeight="1" x14ac:dyDescent="0.3"/>
    <row r="5013" ht="33.75" hidden="1" customHeight="1" x14ac:dyDescent="0.3"/>
    <row r="5014" ht="33.75" hidden="1" customHeight="1" x14ac:dyDescent="0.3"/>
    <row r="5015" ht="33.75" hidden="1" customHeight="1" x14ac:dyDescent="0.3"/>
    <row r="5016" ht="33.75" hidden="1" customHeight="1" x14ac:dyDescent="0.3"/>
    <row r="5017" ht="33.75" hidden="1" customHeight="1" x14ac:dyDescent="0.3"/>
    <row r="5018" ht="33.75" hidden="1" customHeight="1" x14ac:dyDescent="0.3"/>
    <row r="5019" ht="33.75" hidden="1" customHeight="1" x14ac:dyDescent="0.3"/>
    <row r="5020" ht="33.75" hidden="1" customHeight="1" x14ac:dyDescent="0.3"/>
    <row r="5021" ht="33.75" hidden="1" customHeight="1" x14ac:dyDescent="0.3"/>
    <row r="5022" ht="33.75" hidden="1" customHeight="1" x14ac:dyDescent="0.3"/>
    <row r="5023" ht="33.75" hidden="1" customHeight="1" x14ac:dyDescent="0.3"/>
    <row r="5024" ht="33.75" hidden="1" customHeight="1" x14ac:dyDescent="0.3"/>
    <row r="5025" ht="33.75" hidden="1" customHeight="1" x14ac:dyDescent="0.3"/>
    <row r="5026" ht="33.75" hidden="1" customHeight="1" x14ac:dyDescent="0.3"/>
    <row r="5027" ht="33.75" hidden="1" customHeight="1" x14ac:dyDescent="0.3"/>
    <row r="5028" ht="33.75" hidden="1" customHeight="1" x14ac:dyDescent="0.3"/>
    <row r="5029" ht="33.75" hidden="1" customHeight="1" x14ac:dyDescent="0.3"/>
    <row r="5030" ht="33.75" hidden="1" customHeight="1" x14ac:dyDescent="0.3"/>
    <row r="5031" ht="33.75" hidden="1" customHeight="1" x14ac:dyDescent="0.3"/>
    <row r="5032" ht="33.75" hidden="1" customHeight="1" x14ac:dyDescent="0.3"/>
    <row r="5033" ht="33.75" hidden="1" customHeight="1" x14ac:dyDescent="0.3"/>
    <row r="5034" ht="33.75" hidden="1" customHeight="1" x14ac:dyDescent="0.3"/>
    <row r="5035" ht="33.75" hidden="1" customHeight="1" x14ac:dyDescent="0.3"/>
    <row r="5036" ht="33.75" hidden="1" customHeight="1" x14ac:dyDescent="0.3"/>
    <row r="5037" ht="33.75" hidden="1" customHeight="1" x14ac:dyDescent="0.3"/>
    <row r="5038" ht="33.75" hidden="1" customHeight="1" x14ac:dyDescent="0.3"/>
    <row r="5039" ht="33.75" hidden="1" customHeight="1" x14ac:dyDescent="0.3"/>
    <row r="5040" ht="33.75" hidden="1" customHeight="1" x14ac:dyDescent="0.3"/>
    <row r="5041" ht="33.75" hidden="1" customHeight="1" x14ac:dyDescent="0.3"/>
    <row r="5042" ht="33.75" hidden="1" customHeight="1" x14ac:dyDescent="0.3"/>
    <row r="5043" ht="33.75" hidden="1" customHeight="1" x14ac:dyDescent="0.3"/>
    <row r="5044" ht="33.75" hidden="1" customHeight="1" x14ac:dyDescent="0.3"/>
    <row r="5045" ht="33.75" hidden="1" customHeight="1" x14ac:dyDescent="0.3"/>
    <row r="5046" ht="33.75" hidden="1" customHeight="1" x14ac:dyDescent="0.3"/>
    <row r="5047" ht="33.75" hidden="1" customHeight="1" x14ac:dyDescent="0.3"/>
    <row r="5048" ht="33.75" hidden="1" customHeight="1" x14ac:dyDescent="0.3"/>
    <row r="5049" ht="33.75" hidden="1" customHeight="1" x14ac:dyDescent="0.3"/>
    <row r="5050" ht="33.75" hidden="1" customHeight="1" x14ac:dyDescent="0.3"/>
    <row r="5051" ht="33.75" hidden="1" customHeight="1" x14ac:dyDescent="0.3"/>
    <row r="5052" ht="33.75" hidden="1" customHeight="1" x14ac:dyDescent="0.3"/>
    <row r="5053" ht="33.75" hidden="1" customHeight="1" x14ac:dyDescent="0.3"/>
    <row r="5054" ht="33.75" hidden="1" customHeight="1" x14ac:dyDescent="0.3"/>
    <row r="5055" ht="33.75" hidden="1" customHeight="1" x14ac:dyDescent="0.3"/>
    <row r="5056" ht="33.75" hidden="1" customHeight="1" x14ac:dyDescent="0.3"/>
    <row r="5057" ht="33.75" hidden="1" customHeight="1" x14ac:dyDescent="0.3"/>
    <row r="5058" ht="33.75" hidden="1" customHeight="1" x14ac:dyDescent="0.3"/>
    <row r="5059" ht="33.75" hidden="1" customHeight="1" x14ac:dyDescent="0.3"/>
    <row r="5060" ht="33.75" hidden="1" customHeight="1" x14ac:dyDescent="0.3"/>
    <row r="5061" ht="33.75" hidden="1" customHeight="1" x14ac:dyDescent="0.3"/>
    <row r="5062" ht="33.75" hidden="1" customHeight="1" x14ac:dyDescent="0.3"/>
    <row r="5063" ht="33.75" hidden="1" customHeight="1" x14ac:dyDescent="0.3"/>
    <row r="5064" ht="33.75" hidden="1" customHeight="1" x14ac:dyDescent="0.3"/>
    <row r="5065" ht="33.75" hidden="1" customHeight="1" x14ac:dyDescent="0.3"/>
    <row r="5066" ht="33.75" hidden="1" customHeight="1" x14ac:dyDescent="0.3"/>
    <row r="5067" ht="33.75" hidden="1" customHeight="1" x14ac:dyDescent="0.3"/>
    <row r="5068" ht="33.75" hidden="1" customHeight="1" x14ac:dyDescent="0.3"/>
    <row r="5069" ht="33.75" hidden="1" customHeight="1" x14ac:dyDescent="0.3"/>
    <row r="5070" ht="33.75" hidden="1" customHeight="1" x14ac:dyDescent="0.3"/>
    <row r="5071" ht="33.75" hidden="1" customHeight="1" x14ac:dyDescent="0.3"/>
    <row r="5072" ht="33.75" hidden="1" customHeight="1" x14ac:dyDescent="0.3"/>
    <row r="5073" ht="33.75" hidden="1" customHeight="1" x14ac:dyDescent="0.3"/>
    <row r="5074" ht="33.75" hidden="1" customHeight="1" x14ac:dyDescent="0.3"/>
    <row r="5075" ht="33.75" hidden="1" customHeight="1" x14ac:dyDescent="0.3"/>
    <row r="5076" ht="33.75" hidden="1" customHeight="1" x14ac:dyDescent="0.3"/>
    <row r="5077" ht="33.75" hidden="1" customHeight="1" x14ac:dyDescent="0.3"/>
    <row r="5078" ht="33.75" hidden="1" customHeight="1" x14ac:dyDescent="0.3"/>
    <row r="5079" ht="33.75" hidden="1" customHeight="1" x14ac:dyDescent="0.3"/>
    <row r="5080" ht="33.75" hidden="1" customHeight="1" x14ac:dyDescent="0.3"/>
    <row r="5081" ht="33.75" hidden="1" customHeight="1" x14ac:dyDescent="0.3"/>
    <row r="5082" ht="33.75" hidden="1" customHeight="1" x14ac:dyDescent="0.3"/>
    <row r="5083" ht="33.75" hidden="1" customHeight="1" x14ac:dyDescent="0.3"/>
    <row r="5084" ht="33.75" hidden="1" customHeight="1" x14ac:dyDescent="0.3"/>
    <row r="5085" ht="33.75" hidden="1" customHeight="1" x14ac:dyDescent="0.3"/>
    <row r="5086" ht="33.75" hidden="1" customHeight="1" x14ac:dyDescent="0.3"/>
    <row r="5087" ht="33.75" hidden="1" customHeight="1" x14ac:dyDescent="0.3"/>
    <row r="5088" ht="33.75" hidden="1" customHeight="1" x14ac:dyDescent="0.3"/>
    <row r="5089" ht="33.75" hidden="1" customHeight="1" x14ac:dyDescent="0.3"/>
    <row r="5090" ht="33.75" hidden="1" customHeight="1" x14ac:dyDescent="0.3"/>
    <row r="5091" ht="33.75" hidden="1" customHeight="1" x14ac:dyDescent="0.3"/>
    <row r="5092" ht="33.75" hidden="1" customHeight="1" x14ac:dyDescent="0.3"/>
    <row r="5093" ht="33.75" hidden="1" customHeight="1" x14ac:dyDescent="0.3"/>
    <row r="5094" ht="33.75" hidden="1" customHeight="1" x14ac:dyDescent="0.3"/>
    <row r="5095" ht="33.75" hidden="1" customHeight="1" x14ac:dyDescent="0.3"/>
    <row r="5096" ht="33.75" hidden="1" customHeight="1" x14ac:dyDescent="0.3"/>
    <row r="5097" ht="33.75" hidden="1" customHeight="1" x14ac:dyDescent="0.3"/>
    <row r="5098" ht="33.75" hidden="1" customHeight="1" x14ac:dyDescent="0.3"/>
    <row r="5099" ht="33.75" hidden="1" customHeight="1" x14ac:dyDescent="0.3"/>
    <row r="5100" ht="33.75" hidden="1" customHeight="1" x14ac:dyDescent="0.3"/>
    <row r="5101" ht="33.75" hidden="1" customHeight="1" x14ac:dyDescent="0.3"/>
    <row r="5102" ht="33.75" hidden="1" customHeight="1" x14ac:dyDescent="0.3"/>
    <row r="5103" ht="33.75" hidden="1" customHeight="1" x14ac:dyDescent="0.3"/>
    <row r="5104" ht="33.75" hidden="1" customHeight="1" x14ac:dyDescent="0.3"/>
    <row r="5105" ht="33.75" hidden="1" customHeight="1" x14ac:dyDescent="0.3"/>
    <row r="5106" ht="33.75" hidden="1" customHeight="1" x14ac:dyDescent="0.3"/>
    <row r="5107" ht="33.75" hidden="1" customHeight="1" x14ac:dyDescent="0.3"/>
    <row r="5108" ht="33.75" hidden="1" customHeight="1" x14ac:dyDescent="0.3"/>
    <row r="5109" ht="33.75" hidden="1" customHeight="1" x14ac:dyDescent="0.3"/>
    <row r="5110" ht="33.75" hidden="1" customHeight="1" x14ac:dyDescent="0.3"/>
    <row r="5111" ht="33.75" hidden="1" customHeight="1" x14ac:dyDescent="0.3"/>
    <row r="5112" ht="33.75" hidden="1" customHeight="1" x14ac:dyDescent="0.3"/>
    <row r="5113" ht="33.75" hidden="1" customHeight="1" x14ac:dyDescent="0.3"/>
    <row r="5114" ht="33.75" hidden="1" customHeight="1" x14ac:dyDescent="0.3"/>
    <row r="5115" ht="33.75" hidden="1" customHeight="1" x14ac:dyDescent="0.3"/>
    <row r="5116" ht="33.75" hidden="1" customHeight="1" x14ac:dyDescent="0.3"/>
    <row r="5117" ht="33.75" hidden="1" customHeight="1" x14ac:dyDescent="0.3"/>
    <row r="5118" ht="33.75" hidden="1" customHeight="1" x14ac:dyDescent="0.3"/>
    <row r="5119" ht="33.75" hidden="1" customHeight="1" x14ac:dyDescent="0.3"/>
    <row r="5120" ht="33.75" hidden="1" customHeight="1" x14ac:dyDescent="0.3"/>
    <row r="5121" ht="33.75" hidden="1" customHeight="1" x14ac:dyDescent="0.3"/>
    <row r="5122" ht="33.75" hidden="1" customHeight="1" x14ac:dyDescent="0.3"/>
    <row r="5123" ht="33.75" hidden="1" customHeight="1" x14ac:dyDescent="0.3"/>
    <row r="5124" ht="33.75" hidden="1" customHeight="1" x14ac:dyDescent="0.3"/>
    <row r="5125" ht="33.75" hidden="1" customHeight="1" x14ac:dyDescent="0.3"/>
    <row r="5126" ht="33.75" hidden="1" customHeight="1" x14ac:dyDescent="0.3"/>
    <row r="5127" ht="33.75" hidden="1" customHeight="1" x14ac:dyDescent="0.3"/>
    <row r="5128" ht="33.75" hidden="1" customHeight="1" x14ac:dyDescent="0.3"/>
    <row r="5129" ht="33.75" hidden="1" customHeight="1" x14ac:dyDescent="0.3"/>
    <row r="5130" ht="33.75" hidden="1" customHeight="1" x14ac:dyDescent="0.3"/>
    <row r="5131" ht="33.75" hidden="1" customHeight="1" x14ac:dyDescent="0.3"/>
    <row r="5132" ht="33.75" hidden="1" customHeight="1" x14ac:dyDescent="0.3"/>
    <row r="5133" ht="33.75" hidden="1" customHeight="1" x14ac:dyDescent="0.3"/>
    <row r="5134" ht="33.75" hidden="1" customHeight="1" x14ac:dyDescent="0.3"/>
    <row r="5135" ht="33.75" hidden="1" customHeight="1" x14ac:dyDescent="0.3"/>
    <row r="5136" ht="33.75" hidden="1" customHeight="1" x14ac:dyDescent="0.3"/>
    <row r="5137" ht="33.75" hidden="1" customHeight="1" x14ac:dyDescent="0.3"/>
    <row r="5138" ht="33.75" hidden="1" customHeight="1" x14ac:dyDescent="0.3"/>
    <row r="5139" ht="33.75" hidden="1" customHeight="1" x14ac:dyDescent="0.3"/>
    <row r="5140" ht="33.75" hidden="1" customHeight="1" x14ac:dyDescent="0.3"/>
    <row r="5141" ht="33.75" hidden="1" customHeight="1" x14ac:dyDescent="0.3"/>
    <row r="5142" ht="33.75" hidden="1" customHeight="1" x14ac:dyDescent="0.3"/>
    <row r="5143" ht="33.75" hidden="1" customHeight="1" x14ac:dyDescent="0.3"/>
    <row r="5144" ht="33.75" hidden="1" customHeight="1" x14ac:dyDescent="0.3"/>
    <row r="5145" ht="33.75" hidden="1" customHeight="1" x14ac:dyDescent="0.3"/>
    <row r="5146" ht="33.75" hidden="1" customHeight="1" x14ac:dyDescent="0.3"/>
    <row r="5147" ht="33.75" hidden="1" customHeight="1" x14ac:dyDescent="0.3"/>
    <row r="5148" ht="33.75" hidden="1" customHeight="1" x14ac:dyDescent="0.3"/>
    <row r="5149" ht="33.75" hidden="1" customHeight="1" x14ac:dyDescent="0.3"/>
    <row r="5150" ht="33.75" hidden="1" customHeight="1" x14ac:dyDescent="0.3"/>
    <row r="5151" ht="33.75" hidden="1" customHeight="1" x14ac:dyDescent="0.3"/>
    <row r="5152" ht="33.75" hidden="1" customHeight="1" x14ac:dyDescent="0.3"/>
    <row r="5153" ht="33.75" hidden="1" customHeight="1" x14ac:dyDescent="0.3"/>
    <row r="5154" ht="33.75" hidden="1" customHeight="1" x14ac:dyDescent="0.3"/>
    <row r="5155" ht="33.75" hidden="1" customHeight="1" x14ac:dyDescent="0.3"/>
    <row r="5156" ht="33.75" hidden="1" customHeight="1" x14ac:dyDescent="0.3"/>
    <row r="5157" ht="33.75" hidden="1" customHeight="1" x14ac:dyDescent="0.3"/>
    <row r="5158" ht="33.75" hidden="1" customHeight="1" x14ac:dyDescent="0.3"/>
    <row r="5159" ht="33.75" hidden="1" customHeight="1" x14ac:dyDescent="0.3"/>
    <row r="5160" ht="33.75" hidden="1" customHeight="1" x14ac:dyDescent="0.3"/>
    <row r="5161" ht="33.75" hidden="1" customHeight="1" x14ac:dyDescent="0.3"/>
    <row r="5162" ht="33.75" hidden="1" customHeight="1" x14ac:dyDescent="0.3"/>
    <row r="5163" ht="33.75" hidden="1" customHeight="1" x14ac:dyDescent="0.3"/>
    <row r="5164" ht="33.75" hidden="1" customHeight="1" x14ac:dyDescent="0.3"/>
    <row r="5165" ht="33.75" hidden="1" customHeight="1" x14ac:dyDescent="0.3"/>
    <row r="5166" ht="33.75" hidden="1" customHeight="1" x14ac:dyDescent="0.3"/>
    <row r="5167" ht="33.75" hidden="1" customHeight="1" x14ac:dyDescent="0.3"/>
    <row r="5168" ht="33.75" hidden="1" customHeight="1" x14ac:dyDescent="0.3"/>
    <row r="5169" ht="33.75" hidden="1" customHeight="1" x14ac:dyDescent="0.3"/>
    <row r="5170" ht="33.75" hidden="1" customHeight="1" x14ac:dyDescent="0.3"/>
    <row r="5171" ht="33.75" hidden="1" customHeight="1" x14ac:dyDescent="0.3"/>
    <row r="5172" ht="33.75" hidden="1" customHeight="1" x14ac:dyDescent="0.3"/>
    <row r="5173" ht="33.75" hidden="1" customHeight="1" x14ac:dyDescent="0.3"/>
    <row r="5174" ht="33.75" hidden="1" customHeight="1" x14ac:dyDescent="0.3"/>
    <row r="5175" ht="33.75" hidden="1" customHeight="1" x14ac:dyDescent="0.3"/>
    <row r="5176" ht="33.75" hidden="1" customHeight="1" x14ac:dyDescent="0.3"/>
    <row r="5177" ht="33.75" hidden="1" customHeight="1" x14ac:dyDescent="0.3"/>
    <row r="5178" ht="33.75" hidden="1" customHeight="1" x14ac:dyDescent="0.3"/>
    <row r="5179" ht="33.75" hidden="1" customHeight="1" x14ac:dyDescent="0.3"/>
    <row r="5180" ht="33.75" hidden="1" customHeight="1" x14ac:dyDescent="0.3"/>
    <row r="5181" ht="33.75" hidden="1" customHeight="1" x14ac:dyDescent="0.3"/>
    <row r="5182" ht="33.75" hidden="1" customHeight="1" x14ac:dyDescent="0.3"/>
    <row r="5183" ht="33.75" hidden="1" customHeight="1" x14ac:dyDescent="0.3"/>
    <row r="5184" ht="33.75" hidden="1" customHeight="1" x14ac:dyDescent="0.3"/>
    <row r="5185" ht="33.75" hidden="1" customHeight="1" x14ac:dyDescent="0.3"/>
    <row r="5186" ht="33.75" hidden="1" customHeight="1" x14ac:dyDescent="0.3"/>
    <row r="5187" ht="33.75" hidden="1" customHeight="1" x14ac:dyDescent="0.3"/>
    <row r="5188" ht="33.75" hidden="1" customHeight="1" x14ac:dyDescent="0.3"/>
    <row r="5189" ht="33.75" hidden="1" customHeight="1" x14ac:dyDescent="0.3"/>
    <row r="5190" ht="33.75" hidden="1" customHeight="1" x14ac:dyDescent="0.3"/>
    <row r="5191" ht="33.75" hidden="1" customHeight="1" x14ac:dyDescent="0.3"/>
    <row r="5192" ht="33.75" hidden="1" customHeight="1" x14ac:dyDescent="0.3"/>
    <row r="5193" ht="33.75" hidden="1" customHeight="1" x14ac:dyDescent="0.3"/>
    <row r="5194" ht="33.75" hidden="1" customHeight="1" x14ac:dyDescent="0.3"/>
    <row r="5195" ht="33.75" hidden="1" customHeight="1" x14ac:dyDescent="0.3"/>
    <row r="5196" ht="33.75" hidden="1" customHeight="1" x14ac:dyDescent="0.3"/>
    <row r="5197" ht="33.75" hidden="1" customHeight="1" x14ac:dyDescent="0.3"/>
    <row r="5198" ht="33.75" hidden="1" customHeight="1" x14ac:dyDescent="0.3"/>
    <row r="5199" ht="33.75" hidden="1" customHeight="1" x14ac:dyDescent="0.3"/>
    <row r="5200" ht="33.75" hidden="1" customHeight="1" x14ac:dyDescent="0.3"/>
    <row r="5201" ht="33.75" hidden="1" customHeight="1" x14ac:dyDescent="0.3"/>
    <row r="5202" ht="33.75" hidden="1" customHeight="1" x14ac:dyDescent="0.3"/>
    <row r="5203" ht="33.75" hidden="1" customHeight="1" x14ac:dyDescent="0.3"/>
    <row r="5204" ht="33.75" hidden="1" customHeight="1" x14ac:dyDescent="0.3"/>
    <row r="5205" ht="33.75" hidden="1" customHeight="1" x14ac:dyDescent="0.3"/>
    <row r="5206" ht="33.75" hidden="1" customHeight="1" x14ac:dyDescent="0.3"/>
    <row r="5207" ht="33.75" hidden="1" customHeight="1" x14ac:dyDescent="0.3"/>
    <row r="5208" ht="33.75" hidden="1" customHeight="1" x14ac:dyDescent="0.3"/>
    <row r="5209" ht="33.75" hidden="1" customHeight="1" x14ac:dyDescent="0.3"/>
    <row r="5210" ht="33.75" hidden="1" customHeight="1" x14ac:dyDescent="0.3"/>
    <row r="5211" ht="33.75" hidden="1" customHeight="1" x14ac:dyDescent="0.3"/>
    <row r="5212" ht="33.75" hidden="1" customHeight="1" x14ac:dyDescent="0.3"/>
    <row r="5213" ht="33.75" hidden="1" customHeight="1" x14ac:dyDescent="0.3"/>
    <row r="5214" ht="33.75" hidden="1" customHeight="1" x14ac:dyDescent="0.3"/>
    <row r="5215" ht="33.75" hidden="1" customHeight="1" x14ac:dyDescent="0.3"/>
    <row r="5216" ht="33.75" hidden="1" customHeight="1" x14ac:dyDescent="0.3"/>
    <row r="5217" ht="33.75" hidden="1" customHeight="1" x14ac:dyDescent="0.3"/>
    <row r="5218" ht="33.75" hidden="1" customHeight="1" x14ac:dyDescent="0.3"/>
    <row r="5219" ht="33.75" hidden="1" customHeight="1" x14ac:dyDescent="0.3"/>
    <row r="5220" ht="33.75" hidden="1" customHeight="1" x14ac:dyDescent="0.3"/>
    <row r="5221" ht="33.75" hidden="1" customHeight="1" x14ac:dyDescent="0.3"/>
    <row r="5222" ht="33.75" hidden="1" customHeight="1" x14ac:dyDescent="0.3"/>
    <row r="5223" ht="33.75" hidden="1" customHeight="1" x14ac:dyDescent="0.3"/>
    <row r="5224" ht="33.75" hidden="1" customHeight="1" x14ac:dyDescent="0.3"/>
    <row r="5225" ht="33.75" hidden="1" customHeight="1" x14ac:dyDescent="0.3"/>
    <row r="5226" ht="33.75" hidden="1" customHeight="1" x14ac:dyDescent="0.3"/>
    <row r="5227" ht="33.75" hidden="1" customHeight="1" x14ac:dyDescent="0.3"/>
    <row r="5228" ht="33.75" hidden="1" customHeight="1" x14ac:dyDescent="0.3"/>
    <row r="5229" ht="33.75" hidden="1" customHeight="1" x14ac:dyDescent="0.3"/>
    <row r="5230" ht="33.75" hidden="1" customHeight="1" x14ac:dyDescent="0.3"/>
    <row r="5231" ht="33.75" hidden="1" customHeight="1" x14ac:dyDescent="0.3"/>
    <row r="5232" ht="33.75" hidden="1" customHeight="1" x14ac:dyDescent="0.3"/>
    <row r="5233" ht="33.75" hidden="1" customHeight="1" x14ac:dyDescent="0.3"/>
    <row r="5234" ht="33.75" hidden="1" customHeight="1" x14ac:dyDescent="0.3"/>
    <row r="5235" ht="33.75" hidden="1" customHeight="1" x14ac:dyDescent="0.3"/>
    <row r="5236" ht="33.75" hidden="1" customHeight="1" x14ac:dyDescent="0.3"/>
    <row r="5237" ht="33.75" hidden="1" customHeight="1" x14ac:dyDescent="0.3"/>
    <row r="5238" ht="33.75" hidden="1" customHeight="1" x14ac:dyDescent="0.3"/>
    <row r="5239" ht="33.75" hidden="1" customHeight="1" x14ac:dyDescent="0.3"/>
    <row r="5240" ht="33.75" hidden="1" customHeight="1" x14ac:dyDescent="0.3"/>
    <row r="5241" ht="33.75" hidden="1" customHeight="1" x14ac:dyDescent="0.3"/>
    <row r="5242" ht="33.75" hidden="1" customHeight="1" x14ac:dyDescent="0.3"/>
    <row r="5243" ht="33.75" hidden="1" customHeight="1" x14ac:dyDescent="0.3"/>
    <row r="5244" ht="33.75" hidden="1" customHeight="1" x14ac:dyDescent="0.3"/>
    <row r="5245" ht="33.75" hidden="1" customHeight="1" x14ac:dyDescent="0.3"/>
    <row r="5246" ht="33.75" hidden="1" customHeight="1" x14ac:dyDescent="0.3"/>
    <row r="5247" ht="33.75" hidden="1" customHeight="1" x14ac:dyDescent="0.3"/>
    <row r="5248" ht="33.75" hidden="1" customHeight="1" x14ac:dyDescent="0.3"/>
    <row r="5249" ht="33.75" hidden="1" customHeight="1" x14ac:dyDescent="0.3"/>
    <row r="5250" ht="33.75" hidden="1" customHeight="1" x14ac:dyDescent="0.3"/>
    <row r="5251" ht="33.75" hidden="1" customHeight="1" x14ac:dyDescent="0.3"/>
    <row r="5252" ht="33.75" hidden="1" customHeight="1" x14ac:dyDescent="0.3"/>
    <row r="5253" ht="33.75" hidden="1" customHeight="1" x14ac:dyDescent="0.3"/>
    <row r="5254" ht="33.75" hidden="1" customHeight="1" x14ac:dyDescent="0.3"/>
    <row r="5255" ht="33.75" hidden="1" customHeight="1" x14ac:dyDescent="0.3"/>
    <row r="5256" ht="33.75" hidden="1" customHeight="1" x14ac:dyDescent="0.3"/>
    <row r="5257" ht="33.75" hidden="1" customHeight="1" x14ac:dyDescent="0.3"/>
    <row r="5258" ht="33.75" hidden="1" customHeight="1" x14ac:dyDescent="0.3"/>
    <row r="5259" ht="33.75" hidden="1" customHeight="1" x14ac:dyDescent="0.3"/>
    <row r="5260" ht="33.75" hidden="1" customHeight="1" x14ac:dyDescent="0.3"/>
    <row r="5261" ht="33.75" hidden="1" customHeight="1" x14ac:dyDescent="0.3"/>
    <row r="5262" ht="33.75" hidden="1" customHeight="1" x14ac:dyDescent="0.3"/>
    <row r="5263" ht="33.75" hidden="1" customHeight="1" x14ac:dyDescent="0.3"/>
    <row r="5264" ht="33.75" hidden="1" customHeight="1" x14ac:dyDescent="0.3"/>
    <row r="5265" ht="33.75" hidden="1" customHeight="1" x14ac:dyDescent="0.3"/>
    <row r="5266" ht="33.75" hidden="1" customHeight="1" x14ac:dyDescent="0.3"/>
    <row r="5267" ht="33.75" hidden="1" customHeight="1" x14ac:dyDescent="0.3"/>
    <row r="5268" ht="33.75" hidden="1" customHeight="1" x14ac:dyDescent="0.3"/>
    <row r="5269" ht="33.75" hidden="1" customHeight="1" x14ac:dyDescent="0.3"/>
    <row r="5270" ht="33.75" hidden="1" customHeight="1" x14ac:dyDescent="0.3"/>
    <row r="5271" ht="33.75" hidden="1" customHeight="1" x14ac:dyDescent="0.3"/>
    <row r="5272" ht="33.75" hidden="1" customHeight="1" x14ac:dyDescent="0.3"/>
    <row r="5273" ht="33.75" hidden="1" customHeight="1" x14ac:dyDescent="0.3"/>
    <row r="5274" ht="33.75" hidden="1" customHeight="1" x14ac:dyDescent="0.3"/>
    <row r="5275" ht="33.75" hidden="1" customHeight="1" x14ac:dyDescent="0.3"/>
    <row r="5276" ht="33.75" hidden="1" customHeight="1" x14ac:dyDescent="0.3"/>
    <row r="5277" ht="33.75" hidden="1" customHeight="1" x14ac:dyDescent="0.3"/>
    <row r="5278" ht="33.75" hidden="1" customHeight="1" x14ac:dyDescent="0.3"/>
    <row r="5279" ht="33.75" hidden="1" customHeight="1" x14ac:dyDescent="0.3"/>
    <row r="5280" ht="33.75" hidden="1" customHeight="1" x14ac:dyDescent="0.3"/>
    <row r="5281" ht="33.75" hidden="1" customHeight="1" x14ac:dyDescent="0.3"/>
    <row r="5282" ht="33.75" hidden="1" customHeight="1" x14ac:dyDescent="0.3"/>
    <row r="5283" ht="33.75" hidden="1" customHeight="1" x14ac:dyDescent="0.3"/>
    <row r="5284" ht="33.75" hidden="1" customHeight="1" x14ac:dyDescent="0.3"/>
    <row r="5285" ht="33.75" hidden="1" customHeight="1" x14ac:dyDescent="0.3"/>
    <row r="5286" ht="33.75" hidden="1" customHeight="1" x14ac:dyDescent="0.3"/>
    <row r="5287" ht="33.75" hidden="1" customHeight="1" x14ac:dyDescent="0.3"/>
    <row r="5288" ht="33.75" hidden="1" customHeight="1" x14ac:dyDescent="0.3"/>
    <row r="5289" ht="33.75" hidden="1" customHeight="1" x14ac:dyDescent="0.3"/>
    <row r="5290" ht="33.75" hidden="1" customHeight="1" x14ac:dyDescent="0.3"/>
    <row r="5291" ht="33.75" hidden="1" customHeight="1" x14ac:dyDescent="0.3"/>
    <row r="5292" ht="33.75" hidden="1" customHeight="1" x14ac:dyDescent="0.3"/>
    <row r="5293" ht="33.75" hidden="1" customHeight="1" x14ac:dyDescent="0.3"/>
    <row r="5294" ht="33.75" hidden="1" customHeight="1" x14ac:dyDescent="0.3"/>
    <row r="5295" ht="33.75" hidden="1" customHeight="1" x14ac:dyDescent="0.3"/>
    <row r="5296" ht="33.75" hidden="1" customHeight="1" x14ac:dyDescent="0.3"/>
    <row r="5297" ht="33.75" hidden="1" customHeight="1" x14ac:dyDescent="0.3"/>
    <row r="5298" ht="33.75" hidden="1" customHeight="1" x14ac:dyDescent="0.3"/>
    <row r="5299" ht="33.75" hidden="1" customHeight="1" x14ac:dyDescent="0.3"/>
    <row r="5300" ht="33.75" hidden="1" customHeight="1" x14ac:dyDescent="0.3"/>
    <row r="5301" ht="33.75" hidden="1" customHeight="1" x14ac:dyDescent="0.3"/>
    <row r="5302" ht="33.75" hidden="1" customHeight="1" x14ac:dyDescent="0.3"/>
    <row r="5303" ht="33.75" hidden="1" customHeight="1" x14ac:dyDescent="0.3"/>
    <row r="5304" ht="33.75" hidden="1" customHeight="1" x14ac:dyDescent="0.3"/>
    <row r="5305" ht="33.75" hidden="1" customHeight="1" x14ac:dyDescent="0.3"/>
    <row r="5306" ht="33.75" hidden="1" customHeight="1" x14ac:dyDescent="0.3"/>
    <row r="5307" ht="33.75" hidden="1" customHeight="1" x14ac:dyDescent="0.3"/>
    <row r="5308" ht="33.75" hidden="1" customHeight="1" x14ac:dyDescent="0.3"/>
    <row r="5309" ht="33.75" hidden="1" customHeight="1" x14ac:dyDescent="0.3"/>
    <row r="5310" ht="33.75" hidden="1" customHeight="1" x14ac:dyDescent="0.3"/>
    <row r="5311" ht="33.75" hidden="1" customHeight="1" x14ac:dyDescent="0.3"/>
    <row r="5312" ht="33.75" hidden="1" customHeight="1" x14ac:dyDescent="0.3"/>
    <row r="5313" ht="33.75" hidden="1" customHeight="1" x14ac:dyDescent="0.3"/>
    <row r="5314" ht="33.75" hidden="1" customHeight="1" x14ac:dyDescent="0.3"/>
    <row r="5315" ht="33.75" hidden="1" customHeight="1" x14ac:dyDescent="0.3"/>
    <row r="5316" ht="33.75" hidden="1" customHeight="1" x14ac:dyDescent="0.3"/>
    <row r="5317" ht="33.75" hidden="1" customHeight="1" x14ac:dyDescent="0.3"/>
    <row r="5318" ht="33.75" hidden="1" customHeight="1" x14ac:dyDescent="0.3"/>
    <row r="5319" ht="33.75" hidden="1" customHeight="1" x14ac:dyDescent="0.3"/>
    <row r="5320" ht="33.75" hidden="1" customHeight="1" x14ac:dyDescent="0.3"/>
    <row r="5321" ht="33.75" hidden="1" customHeight="1" x14ac:dyDescent="0.3"/>
    <row r="5322" ht="33.75" hidden="1" customHeight="1" x14ac:dyDescent="0.3"/>
    <row r="5323" ht="33.75" hidden="1" customHeight="1" x14ac:dyDescent="0.3"/>
    <row r="5324" ht="33.75" hidden="1" customHeight="1" x14ac:dyDescent="0.3"/>
    <row r="5325" ht="33.75" hidden="1" customHeight="1" x14ac:dyDescent="0.3"/>
    <row r="5326" ht="33.75" hidden="1" customHeight="1" x14ac:dyDescent="0.3"/>
    <row r="5327" ht="33.75" hidden="1" customHeight="1" x14ac:dyDescent="0.3"/>
    <row r="5328" ht="33.75" hidden="1" customHeight="1" x14ac:dyDescent="0.3"/>
    <row r="5329" ht="33.75" hidden="1" customHeight="1" x14ac:dyDescent="0.3"/>
    <row r="5330" ht="33.75" hidden="1" customHeight="1" x14ac:dyDescent="0.3"/>
    <row r="5331" ht="33.75" hidden="1" customHeight="1" x14ac:dyDescent="0.3"/>
    <row r="5332" ht="33.75" hidden="1" customHeight="1" x14ac:dyDescent="0.3"/>
    <row r="5333" ht="33.75" hidden="1" customHeight="1" x14ac:dyDescent="0.3"/>
    <row r="5334" ht="33.75" hidden="1" customHeight="1" x14ac:dyDescent="0.3"/>
    <row r="5335" ht="33.75" hidden="1" customHeight="1" x14ac:dyDescent="0.3"/>
    <row r="5336" ht="33.75" hidden="1" customHeight="1" x14ac:dyDescent="0.3"/>
    <row r="5337" ht="33.75" hidden="1" customHeight="1" x14ac:dyDescent="0.3"/>
    <row r="5338" ht="33.75" hidden="1" customHeight="1" x14ac:dyDescent="0.3"/>
    <row r="5339" ht="33.75" hidden="1" customHeight="1" x14ac:dyDescent="0.3"/>
    <row r="5340" ht="33.75" hidden="1" customHeight="1" x14ac:dyDescent="0.3"/>
    <row r="5341" ht="33.75" hidden="1" customHeight="1" x14ac:dyDescent="0.3"/>
    <row r="5342" ht="33.75" hidden="1" customHeight="1" x14ac:dyDescent="0.3"/>
    <row r="5343" ht="33.75" hidden="1" customHeight="1" x14ac:dyDescent="0.3"/>
    <row r="5344" ht="33.75" hidden="1" customHeight="1" x14ac:dyDescent="0.3"/>
    <row r="5345" ht="33.75" hidden="1" customHeight="1" x14ac:dyDescent="0.3"/>
    <row r="5346" ht="33.75" hidden="1" customHeight="1" x14ac:dyDescent="0.3"/>
    <row r="5347" ht="33.75" hidden="1" customHeight="1" x14ac:dyDescent="0.3"/>
    <row r="5348" ht="33.75" hidden="1" customHeight="1" x14ac:dyDescent="0.3"/>
    <row r="5349" ht="33.75" hidden="1" customHeight="1" x14ac:dyDescent="0.3"/>
    <row r="5350" ht="33.75" hidden="1" customHeight="1" x14ac:dyDescent="0.3"/>
    <row r="5351" ht="33.75" hidden="1" customHeight="1" x14ac:dyDescent="0.3"/>
    <row r="5352" ht="33.75" hidden="1" customHeight="1" x14ac:dyDescent="0.3"/>
    <row r="5353" ht="33.75" hidden="1" customHeight="1" x14ac:dyDescent="0.3"/>
    <row r="5354" ht="33.75" hidden="1" customHeight="1" x14ac:dyDescent="0.3"/>
    <row r="5355" ht="33.75" hidden="1" customHeight="1" x14ac:dyDescent="0.3"/>
    <row r="5356" ht="33.75" hidden="1" customHeight="1" x14ac:dyDescent="0.3"/>
    <row r="5357" ht="33.75" hidden="1" customHeight="1" x14ac:dyDescent="0.3"/>
    <row r="5358" ht="33.75" hidden="1" customHeight="1" x14ac:dyDescent="0.3"/>
    <row r="5359" ht="33.75" hidden="1" customHeight="1" x14ac:dyDescent="0.3"/>
    <row r="5360" ht="33.75" hidden="1" customHeight="1" x14ac:dyDescent="0.3"/>
    <row r="5361" ht="33.75" hidden="1" customHeight="1" x14ac:dyDescent="0.3"/>
    <row r="5362" ht="33.75" hidden="1" customHeight="1" x14ac:dyDescent="0.3"/>
    <row r="5363" ht="33.75" hidden="1" customHeight="1" x14ac:dyDescent="0.3"/>
    <row r="5364" ht="33.75" hidden="1" customHeight="1" x14ac:dyDescent="0.3"/>
    <row r="5365" ht="33.75" hidden="1" customHeight="1" x14ac:dyDescent="0.3"/>
    <row r="5366" ht="33.75" hidden="1" customHeight="1" x14ac:dyDescent="0.3"/>
    <row r="5367" ht="33.75" hidden="1" customHeight="1" x14ac:dyDescent="0.3"/>
    <row r="5368" ht="33.75" hidden="1" customHeight="1" x14ac:dyDescent="0.3"/>
    <row r="5369" ht="33.75" hidden="1" customHeight="1" x14ac:dyDescent="0.3"/>
    <row r="5370" ht="33.75" hidden="1" customHeight="1" x14ac:dyDescent="0.3"/>
    <row r="5371" ht="33.75" hidden="1" customHeight="1" x14ac:dyDescent="0.3"/>
    <row r="5372" ht="33.75" hidden="1" customHeight="1" x14ac:dyDescent="0.3"/>
    <row r="5373" ht="33.75" hidden="1" customHeight="1" x14ac:dyDescent="0.3"/>
    <row r="5374" ht="33.75" hidden="1" customHeight="1" x14ac:dyDescent="0.3"/>
    <row r="5375" ht="33.75" hidden="1" customHeight="1" x14ac:dyDescent="0.3"/>
    <row r="5376" ht="33.75" hidden="1" customHeight="1" x14ac:dyDescent="0.3"/>
    <row r="5377" ht="33.75" hidden="1" customHeight="1" x14ac:dyDescent="0.3"/>
    <row r="5378" ht="33.75" hidden="1" customHeight="1" x14ac:dyDescent="0.3"/>
    <row r="5379" ht="33.75" hidden="1" customHeight="1" x14ac:dyDescent="0.3"/>
    <row r="5380" ht="33.75" hidden="1" customHeight="1" x14ac:dyDescent="0.3"/>
    <row r="5381" ht="33.75" hidden="1" customHeight="1" x14ac:dyDescent="0.3"/>
    <row r="5382" ht="33.75" hidden="1" customHeight="1" x14ac:dyDescent="0.3"/>
    <row r="5383" ht="33.75" hidden="1" customHeight="1" x14ac:dyDescent="0.3"/>
    <row r="5384" ht="33.75" hidden="1" customHeight="1" x14ac:dyDescent="0.3"/>
    <row r="5385" ht="33.75" hidden="1" customHeight="1" x14ac:dyDescent="0.3"/>
    <row r="5386" ht="33.75" hidden="1" customHeight="1" x14ac:dyDescent="0.3"/>
    <row r="5387" ht="33.75" hidden="1" customHeight="1" x14ac:dyDescent="0.3"/>
    <row r="5388" ht="33.75" hidden="1" customHeight="1" x14ac:dyDescent="0.3"/>
    <row r="5389" ht="33.75" hidden="1" customHeight="1" x14ac:dyDescent="0.3"/>
    <row r="5390" ht="33.75" hidden="1" customHeight="1" x14ac:dyDescent="0.3"/>
    <row r="5391" ht="33.75" hidden="1" customHeight="1" x14ac:dyDescent="0.3"/>
    <row r="5392" ht="33.75" hidden="1" customHeight="1" x14ac:dyDescent="0.3"/>
    <row r="5393" ht="33.75" hidden="1" customHeight="1" x14ac:dyDescent="0.3"/>
    <row r="5394" ht="33.75" hidden="1" customHeight="1" x14ac:dyDescent="0.3"/>
    <row r="5395" ht="33.75" hidden="1" customHeight="1" x14ac:dyDescent="0.3"/>
    <row r="5396" ht="33.75" hidden="1" customHeight="1" x14ac:dyDescent="0.3"/>
    <row r="5397" ht="33.75" hidden="1" customHeight="1" x14ac:dyDescent="0.3"/>
    <row r="5398" ht="33.75" hidden="1" customHeight="1" x14ac:dyDescent="0.3"/>
    <row r="5399" ht="33.75" hidden="1" customHeight="1" x14ac:dyDescent="0.3"/>
    <row r="5400" ht="33.75" hidden="1" customHeight="1" x14ac:dyDescent="0.3"/>
    <row r="5401" ht="33.75" hidden="1" customHeight="1" x14ac:dyDescent="0.3"/>
    <row r="5402" ht="33.75" hidden="1" customHeight="1" x14ac:dyDescent="0.3"/>
    <row r="5403" ht="33.75" hidden="1" customHeight="1" x14ac:dyDescent="0.3"/>
    <row r="5404" ht="33.75" hidden="1" customHeight="1" x14ac:dyDescent="0.3"/>
    <row r="5405" ht="33.75" hidden="1" customHeight="1" x14ac:dyDescent="0.3"/>
    <row r="5406" ht="33.75" hidden="1" customHeight="1" x14ac:dyDescent="0.3"/>
    <row r="5407" ht="33.75" hidden="1" customHeight="1" x14ac:dyDescent="0.3"/>
    <row r="5408" ht="33.75" hidden="1" customHeight="1" x14ac:dyDescent="0.3"/>
    <row r="5409" ht="33.75" hidden="1" customHeight="1" x14ac:dyDescent="0.3"/>
    <row r="5410" ht="33.75" hidden="1" customHeight="1" x14ac:dyDescent="0.3"/>
    <row r="5411" ht="33.75" hidden="1" customHeight="1" x14ac:dyDescent="0.3"/>
    <row r="5412" ht="33.75" hidden="1" customHeight="1" x14ac:dyDescent="0.3"/>
    <row r="5413" ht="33.75" hidden="1" customHeight="1" x14ac:dyDescent="0.3"/>
    <row r="5414" ht="33.75" hidden="1" customHeight="1" x14ac:dyDescent="0.3"/>
    <row r="5415" ht="33.75" hidden="1" customHeight="1" x14ac:dyDescent="0.3"/>
    <row r="5416" ht="33.75" hidden="1" customHeight="1" x14ac:dyDescent="0.3"/>
    <row r="5417" ht="33.75" hidden="1" customHeight="1" x14ac:dyDescent="0.3"/>
    <row r="5418" ht="33.75" hidden="1" customHeight="1" x14ac:dyDescent="0.3"/>
    <row r="5419" ht="33.75" hidden="1" customHeight="1" x14ac:dyDescent="0.3"/>
    <row r="5420" ht="33.75" hidden="1" customHeight="1" x14ac:dyDescent="0.3"/>
    <row r="5421" ht="33.75" hidden="1" customHeight="1" x14ac:dyDescent="0.3"/>
    <row r="5422" ht="33.75" hidden="1" customHeight="1" x14ac:dyDescent="0.3"/>
    <row r="5423" ht="33.75" hidden="1" customHeight="1" x14ac:dyDescent="0.3"/>
    <row r="5424" ht="33.75" hidden="1" customHeight="1" x14ac:dyDescent="0.3"/>
    <row r="5425" ht="33.75" hidden="1" customHeight="1" x14ac:dyDescent="0.3"/>
    <row r="5426" ht="33.75" hidden="1" customHeight="1" x14ac:dyDescent="0.3"/>
    <row r="5427" ht="33.75" hidden="1" customHeight="1" x14ac:dyDescent="0.3"/>
    <row r="5428" ht="33.75" hidden="1" customHeight="1" x14ac:dyDescent="0.3"/>
    <row r="5429" ht="33.75" hidden="1" customHeight="1" x14ac:dyDescent="0.3"/>
    <row r="5430" ht="33.75" hidden="1" customHeight="1" x14ac:dyDescent="0.3"/>
    <row r="5431" ht="33.75" hidden="1" customHeight="1" x14ac:dyDescent="0.3"/>
    <row r="5432" ht="33.75" hidden="1" customHeight="1" x14ac:dyDescent="0.3"/>
    <row r="5433" ht="33.75" hidden="1" customHeight="1" x14ac:dyDescent="0.3"/>
    <row r="5434" ht="33.75" hidden="1" customHeight="1" x14ac:dyDescent="0.3"/>
    <row r="5435" ht="33.75" hidden="1" customHeight="1" x14ac:dyDescent="0.3"/>
    <row r="5436" ht="33.75" hidden="1" customHeight="1" x14ac:dyDescent="0.3"/>
    <row r="5437" ht="33.75" hidden="1" customHeight="1" x14ac:dyDescent="0.3"/>
    <row r="5438" ht="33.75" hidden="1" customHeight="1" x14ac:dyDescent="0.3"/>
    <row r="5439" ht="33.75" hidden="1" customHeight="1" x14ac:dyDescent="0.3"/>
    <row r="5440" ht="33.75" hidden="1" customHeight="1" x14ac:dyDescent="0.3"/>
    <row r="5441" ht="33.75" hidden="1" customHeight="1" x14ac:dyDescent="0.3"/>
    <row r="5442" ht="33.75" hidden="1" customHeight="1" x14ac:dyDescent="0.3"/>
    <row r="5443" ht="33.75" hidden="1" customHeight="1" x14ac:dyDescent="0.3"/>
    <row r="5444" ht="33.75" hidden="1" customHeight="1" x14ac:dyDescent="0.3"/>
    <row r="5445" ht="33.75" hidden="1" customHeight="1" x14ac:dyDescent="0.3"/>
    <row r="5446" ht="33.75" hidden="1" customHeight="1" x14ac:dyDescent="0.3"/>
    <row r="5447" ht="33.75" hidden="1" customHeight="1" x14ac:dyDescent="0.3"/>
    <row r="5448" ht="33.75" hidden="1" customHeight="1" x14ac:dyDescent="0.3"/>
    <row r="5449" ht="33.75" hidden="1" customHeight="1" x14ac:dyDescent="0.3"/>
    <row r="5450" ht="33.75" hidden="1" customHeight="1" x14ac:dyDescent="0.3"/>
    <row r="5451" ht="33.75" hidden="1" customHeight="1" x14ac:dyDescent="0.3"/>
    <row r="5452" ht="33.75" hidden="1" customHeight="1" x14ac:dyDescent="0.3"/>
    <row r="5453" ht="33.75" hidden="1" customHeight="1" x14ac:dyDescent="0.3"/>
    <row r="5454" ht="33.75" hidden="1" customHeight="1" x14ac:dyDescent="0.3"/>
    <row r="5455" ht="33.75" hidden="1" customHeight="1" x14ac:dyDescent="0.3"/>
    <row r="5456" ht="33.75" hidden="1" customHeight="1" x14ac:dyDescent="0.3"/>
    <row r="5457" ht="33.75" hidden="1" customHeight="1" x14ac:dyDescent="0.3"/>
    <row r="5458" ht="33.75" hidden="1" customHeight="1" x14ac:dyDescent="0.3"/>
    <row r="5459" ht="33.75" hidden="1" customHeight="1" x14ac:dyDescent="0.3"/>
    <row r="5460" ht="33.75" hidden="1" customHeight="1" x14ac:dyDescent="0.3"/>
    <row r="5461" ht="33.75" hidden="1" customHeight="1" x14ac:dyDescent="0.3"/>
    <row r="5462" ht="33.75" hidden="1" customHeight="1" x14ac:dyDescent="0.3"/>
    <row r="5463" ht="33.75" hidden="1" customHeight="1" x14ac:dyDescent="0.3"/>
    <row r="5464" ht="33.75" hidden="1" customHeight="1" x14ac:dyDescent="0.3"/>
    <row r="5465" ht="33.75" hidden="1" customHeight="1" x14ac:dyDescent="0.3"/>
    <row r="5466" ht="33.75" hidden="1" customHeight="1" x14ac:dyDescent="0.3"/>
    <row r="5467" ht="33.75" hidden="1" customHeight="1" x14ac:dyDescent="0.3"/>
    <row r="5468" ht="33.75" hidden="1" customHeight="1" x14ac:dyDescent="0.3"/>
    <row r="5469" ht="33.75" hidden="1" customHeight="1" x14ac:dyDescent="0.3"/>
    <row r="5470" ht="33.75" hidden="1" customHeight="1" x14ac:dyDescent="0.3"/>
    <row r="5471" ht="33.75" hidden="1" customHeight="1" x14ac:dyDescent="0.3"/>
    <row r="5472" ht="33.75" hidden="1" customHeight="1" x14ac:dyDescent="0.3"/>
    <row r="5473" ht="33.75" hidden="1" customHeight="1" x14ac:dyDescent="0.3"/>
    <row r="5474" ht="33.75" hidden="1" customHeight="1" x14ac:dyDescent="0.3"/>
    <row r="5475" ht="33.75" hidden="1" customHeight="1" x14ac:dyDescent="0.3"/>
    <row r="5476" ht="33.75" hidden="1" customHeight="1" x14ac:dyDescent="0.3"/>
    <row r="5477" ht="33.75" hidden="1" customHeight="1" x14ac:dyDescent="0.3"/>
    <row r="5478" ht="33.75" hidden="1" customHeight="1" x14ac:dyDescent="0.3"/>
    <row r="5479" ht="33.75" hidden="1" customHeight="1" x14ac:dyDescent="0.3"/>
    <row r="5480" ht="33.75" hidden="1" customHeight="1" x14ac:dyDescent="0.3"/>
    <row r="5481" ht="33.75" hidden="1" customHeight="1" x14ac:dyDescent="0.3"/>
    <row r="5482" ht="33.75" hidden="1" customHeight="1" x14ac:dyDescent="0.3"/>
    <row r="5483" ht="33.75" hidden="1" customHeight="1" x14ac:dyDescent="0.3"/>
    <row r="5484" ht="33.75" hidden="1" customHeight="1" x14ac:dyDescent="0.3"/>
    <row r="5485" ht="33.75" hidden="1" customHeight="1" x14ac:dyDescent="0.3"/>
    <row r="5486" ht="33.75" hidden="1" customHeight="1" x14ac:dyDescent="0.3"/>
    <row r="5487" ht="33.75" hidden="1" customHeight="1" x14ac:dyDescent="0.3"/>
    <row r="5488" ht="33.75" hidden="1" customHeight="1" x14ac:dyDescent="0.3"/>
    <row r="5489" ht="33.75" hidden="1" customHeight="1" x14ac:dyDescent="0.3"/>
    <row r="5490" ht="33.75" hidden="1" customHeight="1" x14ac:dyDescent="0.3"/>
    <row r="5491" ht="33.75" hidden="1" customHeight="1" x14ac:dyDescent="0.3"/>
    <row r="5492" ht="33.75" hidden="1" customHeight="1" x14ac:dyDescent="0.3"/>
    <row r="5493" ht="33.75" hidden="1" customHeight="1" x14ac:dyDescent="0.3"/>
    <row r="5494" ht="33.75" hidden="1" customHeight="1" x14ac:dyDescent="0.3"/>
    <row r="5495" ht="33.75" hidden="1" customHeight="1" x14ac:dyDescent="0.3"/>
    <row r="5496" ht="33.75" hidden="1" customHeight="1" x14ac:dyDescent="0.3"/>
    <row r="5497" ht="33.75" hidden="1" customHeight="1" x14ac:dyDescent="0.3"/>
    <row r="5498" ht="33.75" hidden="1" customHeight="1" x14ac:dyDescent="0.3"/>
    <row r="5499" ht="33.75" hidden="1" customHeight="1" x14ac:dyDescent="0.3"/>
    <row r="5500" ht="33.75" hidden="1" customHeight="1" x14ac:dyDescent="0.3"/>
    <row r="5501" ht="33.75" hidden="1" customHeight="1" x14ac:dyDescent="0.3"/>
    <row r="5502" ht="33.75" hidden="1" customHeight="1" x14ac:dyDescent="0.3"/>
    <row r="5503" ht="33.75" hidden="1" customHeight="1" x14ac:dyDescent="0.3"/>
    <row r="5504" ht="33.75" hidden="1" customHeight="1" x14ac:dyDescent="0.3"/>
    <row r="5505" ht="33.75" hidden="1" customHeight="1" x14ac:dyDescent="0.3"/>
    <row r="5506" ht="33.75" hidden="1" customHeight="1" x14ac:dyDescent="0.3"/>
    <row r="5507" ht="33.75" hidden="1" customHeight="1" x14ac:dyDescent="0.3"/>
    <row r="5508" ht="33.75" hidden="1" customHeight="1" x14ac:dyDescent="0.3"/>
    <row r="5509" ht="33.75" hidden="1" customHeight="1" x14ac:dyDescent="0.3"/>
    <row r="5510" ht="33.75" hidden="1" customHeight="1" x14ac:dyDescent="0.3"/>
    <row r="5511" ht="33.75" hidden="1" customHeight="1" x14ac:dyDescent="0.3"/>
    <row r="5512" ht="33.75" hidden="1" customHeight="1" x14ac:dyDescent="0.3"/>
    <row r="5513" ht="33.75" hidden="1" customHeight="1" x14ac:dyDescent="0.3"/>
    <row r="5514" ht="33.75" hidden="1" customHeight="1" x14ac:dyDescent="0.3"/>
    <row r="5515" ht="33.75" hidden="1" customHeight="1" x14ac:dyDescent="0.3"/>
    <row r="5516" ht="33.75" hidden="1" customHeight="1" x14ac:dyDescent="0.3"/>
    <row r="5517" ht="33.75" hidden="1" customHeight="1" x14ac:dyDescent="0.3"/>
    <row r="5518" ht="33.75" hidden="1" customHeight="1" x14ac:dyDescent="0.3"/>
    <row r="5519" ht="33.75" hidden="1" customHeight="1" x14ac:dyDescent="0.3"/>
    <row r="5520" ht="33.75" hidden="1" customHeight="1" x14ac:dyDescent="0.3"/>
    <row r="5521" ht="33.75" hidden="1" customHeight="1" x14ac:dyDescent="0.3"/>
    <row r="5522" ht="33.75" hidden="1" customHeight="1" x14ac:dyDescent="0.3"/>
    <row r="5523" ht="33.75" hidden="1" customHeight="1" x14ac:dyDescent="0.3"/>
    <row r="5524" ht="33.75" hidden="1" customHeight="1" x14ac:dyDescent="0.3"/>
    <row r="5525" ht="33.75" hidden="1" customHeight="1" x14ac:dyDescent="0.3"/>
    <row r="5526" ht="33.75" hidden="1" customHeight="1" x14ac:dyDescent="0.3"/>
    <row r="5527" ht="33.75" hidden="1" customHeight="1" x14ac:dyDescent="0.3"/>
    <row r="5528" ht="33.75" hidden="1" customHeight="1" x14ac:dyDescent="0.3"/>
    <row r="5529" ht="33.75" hidden="1" customHeight="1" x14ac:dyDescent="0.3"/>
    <row r="5530" ht="33.75" hidden="1" customHeight="1" x14ac:dyDescent="0.3"/>
    <row r="5531" ht="33.75" hidden="1" customHeight="1" x14ac:dyDescent="0.3"/>
    <row r="5532" ht="33.75" hidden="1" customHeight="1" x14ac:dyDescent="0.3"/>
    <row r="5533" ht="33.75" hidden="1" customHeight="1" x14ac:dyDescent="0.3"/>
    <row r="5534" ht="33.75" hidden="1" customHeight="1" x14ac:dyDescent="0.3"/>
    <row r="5535" ht="33.75" hidden="1" customHeight="1" x14ac:dyDescent="0.3"/>
    <row r="5536" ht="33.75" hidden="1" customHeight="1" x14ac:dyDescent="0.3"/>
    <row r="5537" ht="33.75" hidden="1" customHeight="1" x14ac:dyDescent="0.3"/>
    <row r="5538" ht="33.75" hidden="1" customHeight="1" x14ac:dyDescent="0.3"/>
    <row r="5539" ht="33.75" hidden="1" customHeight="1" x14ac:dyDescent="0.3"/>
    <row r="5540" ht="33.75" hidden="1" customHeight="1" x14ac:dyDescent="0.3"/>
    <row r="5541" ht="33.75" hidden="1" customHeight="1" x14ac:dyDescent="0.3"/>
    <row r="5542" ht="33.75" hidden="1" customHeight="1" x14ac:dyDescent="0.3"/>
    <row r="5543" ht="33.75" hidden="1" customHeight="1" x14ac:dyDescent="0.3"/>
    <row r="5544" ht="33.75" hidden="1" customHeight="1" x14ac:dyDescent="0.3"/>
    <row r="5545" ht="33.75" hidden="1" customHeight="1" x14ac:dyDescent="0.3"/>
    <row r="5546" ht="33.75" hidden="1" customHeight="1" x14ac:dyDescent="0.3"/>
    <row r="5547" ht="33.75" hidden="1" customHeight="1" x14ac:dyDescent="0.3"/>
    <row r="5548" ht="33.75" hidden="1" customHeight="1" x14ac:dyDescent="0.3"/>
    <row r="5549" ht="33.75" hidden="1" customHeight="1" x14ac:dyDescent="0.3"/>
    <row r="5550" ht="33.75" hidden="1" customHeight="1" x14ac:dyDescent="0.3"/>
    <row r="5551" ht="33.75" hidden="1" customHeight="1" x14ac:dyDescent="0.3"/>
    <row r="5552" ht="33.75" hidden="1" customHeight="1" x14ac:dyDescent="0.3"/>
    <row r="5553" ht="33.75" hidden="1" customHeight="1" x14ac:dyDescent="0.3"/>
    <row r="5554" ht="33.75" hidden="1" customHeight="1" x14ac:dyDescent="0.3"/>
    <row r="5555" ht="33.75" hidden="1" customHeight="1" x14ac:dyDescent="0.3"/>
    <row r="5556" ht="33.75" hidden="1" customHeight="1" x14ac:dyDescent="0.3"/>
    <row r="5557" ht="33.75" hidden="1" customHeight="1" x14ac:dyDescent="0.3"/>
    <row r="5558" ht="33.75" hidden="1" customHeight="1" x14ac:dyDescent="0.3"/>
    <row r="5559" ht="33.75" hidden="1" customHeight="1" x14ac:dyDescent="0.3"/>
    <row r="5560" ht="33.75" hidden="1" customHeight="1" x14ac:dyDescent="0.3"/>
    <row r="5561" ht="33.75" hidden="1" customHeight="1" x14ac:dyDescent="0.3"/>
    <row r="5562" ht="33.75" hidden="1" customHeight="1" x14ac:dyDescent="0.3"/>
    <row r="5563" ht="33.75" hidden="1" customHeight="1" x14ac:dyDescent="0.3"/>
    <row r="5564" ht="33.75" hidden="1" customHeight="1" x14ac:dyDescent="0.3"/>
    <row r="5565" ht="33.75" hidden="1" customHeight="1" x14ac:dyDescent="0.3"/>
    <row r="5566" ht="33.75" hidden="1" customHeight="1" x14ac:dyDescent="0.3"/>
    <row r="5567" ht="33.75" hidden="1" customHeight="1" x14ac:dyDescent="0.3"/>
    <row r="5568" ht="33.75" hidden="1" customHeight="1" x14ac:dyDescent="0.3"/>
    <row r="5569" ht="33.75" hidden="1" customHeight="1" x14ac:dyDescent="0.3"/>
    <row r="5570" ht="33.75" hidden="1" customHeight="1" x14ac:dyDescent="0.3"/>
    <row r="5571" ht="33.75" hidden="1" customHeight="1" x14ac:dyDescent="0.3"/>
    <row r="5572" ht="33.75" hidden="1" customHeight="1" x14ac:dyDescent="0.3"/>
    <row r="5573" ht="33.75" hidden="1" customHeight="1" x14ac:dyDescent="0.3"/>
    <row r="5574" ht="33.75" hidden="1" customHeight="1" x14ac:dyDescent="0.3"/>
    <row r="5575" ht="33.75" hidden="1" customHeight="1" x14ac:dyDescent="0.3"/>
    <row r="5576" ht="33.75" hidden="1" customHeight="1" x14ac:dyDescent="0.3"/>
    <row r="5577" ht="33.75" hidden="1" customHeight="1" x14ac:dyDescent="0.3"/>
    <row r="5578" ht="33.75" hidden="1" customHeight="1" x14ac:dyDescent="0.3"/>
    <row r="5579" ht="33.75" hidden="1" customHeight="1" x14ac:dyDescent="0.3"/>
    <row r="5580" ht="33.75" hidden="1" customHeight="1" x14ac:dyDescent="0.3"/>
    <row r="5581" ht="33.75" hidden="1" customHeight="1" x14ac:dyDescent="0.3"/>
    <row r="5582" ht="33.75" hidden="1" customHeight="1" x14ac:dyDescent="0.3"/>
    <row r="5583" ht="33.75" hidden="1" customHeight="1" x14ac:dyDescent="0.3"/>
    <row r="5584" ht="33.75" hidden="1" customHeight="1" x14ac:dyDescent="0.3"/>
    <row r="5585" ht="33.75" hidden="1" customHeight="1" x14ac:dyDescent="0.3"/>
    <row r="5586" ht="33.75" hidden="1" customHeight="1" x14ac:dyDescent="0.3"/>
    <row r="5587" ht="33.75" hidden="1" customHeight="1" x14ac:dyDescent="0.3"/>
    <row r="5588" ht="33.75" hidden="1" customHeight="1" x14ac:dyDescent="0.3"/>
    <row r="5589" ht="33.75" hidden="1" customHeight="1" x14ac:dyDescent="0.3"/>
    <row r="5590" ht="33.75" hidden="1" customHeight="1" x14ac:dyDescent="0.3"/>
    <row r="5591" ht="33.75" hidden="1" customHeight="1" x14ac:dyDescent="0.3"/>
    <row r="5592" ht="33.75" hidden="1" customHeight="1" x14ac:dyDescent="0.3"/>
    <row r="5593" ht="33.75" hidden="1" customHeight="1" x14ac:dyDescent="0.3"/>
    <row r="5594" ht="33.75" hidden="1" customHeight="1" x14ac:dyDescent="0.3"/>
    <row r="5595" ht="33.75" hidden="1" customHeight="1" x14ac:dyDescent="0.3"/>
    <row r="5596" ht="33.75" hidden="1" customHeight="1" x14ac:dyDescent="0.3"/>
    <row r="5597" ht="33.75" hidden="1" customHeight="1" x14ac:dyDescent="0.3"/>
    <row r="5598" ht="33.75" hidden="1" customHeight="1" x14ac:dyDescent="0.3"/>
    <row r="5599" ht="33.75" hidden="1" customHeight="1" x14ac:dyDescent="0.3"/>
    <row r="5600" ht="33.75" hidden="1" customHeight="1" x14ac:dyDescent="0.3"/>
    <row r="5601" ht="33.75" hidden="1" customHeight="1" x14ac:dyDescent="0.3"/>
    <row r="5602" ht="33.75" hidden="1" customHeight="1" x14ac:dyDescent="0.3"/>
    <row r="5603" ht="33.75" hidden="1" customHeight="1" x14ac:dyDescent="0.3"/>
    <row r="5604" ht="33.75" hidden="1" customHeight="1" x14ac:dyDescent="0.3"/>
    <row r="5605" ht="33.75" hidden="1" customHeight="1" x14ac:dyDescent="0.3"/>
    <row r="5606" ht="33.75" hidden="1" customHeight="1" x14ac:dyDescent="0.3"/>
    <row r="5607" ht="33.75" hidden="1" customHeight="1" x14ac:dyDescent="0.3"/>
    <row r="5608" ht="33.75" hidden="1" customHeight="1" x14ac:dyDescent="0.3"/>
    <row r="5609" ht="33.75" hidden="1" customHeight="1" x14ac:dyDescent="0.3"/>
    <row r="5610" ht="33.75" hidden="1" customHeight="1" x14ac:dyDescent="0.3"/>
    <row r="5611" ht="33.75" hidden="1" customHeight="1" x14ac:dyDescent="0.3"/>
    <row r="5612" ht="33.75" hidden="1" customHeight="1" x14ac:dyDescent="0.3"/>
    <row r="5613" ht="33.75" hidden="1" customHeight="1" x14ac:dyDescent="0.3"/>
    <row r="5614" ht="33.75" hidden="1" customHeight="1" x14ac:dyDescent="0.3"/>
    <row r="5615" ht="33.75" hidden="1" customHeight="1" x14ac:dyDescent="0.3"/>
    <row r="5616" ht="33.75" hidden="1" customHeight="1" x14ac:dyDescent="0.3"/>
    <row r="5617" ht="33.75" hidden="1" customHeight="1" x14ac:dyDescent="0.3"/>
    <row r="5618" ht="33.75" hidden="1" customHeight="1" x14ac:dyDescent="0.3"/>
    <row r="5619" ht="33.75" hidden="1" customHeight="1" x14ac:dyDescent="0.3"/>
    <row r="5620" ht="33.75" hidden="1" customHeight="1" x14ac:dyDescent="0.3"/>
    <row r="5621" ht="33.75" hidden="1" customHeight="1" x14ac:dyDescent="0.3"/>
    <row r="5622" ht="33.75" hidden="1" customHeight="1" x14ac:dyDescent="0.3"/>
    <row r="5623" ht="33.75" hidden="1" customHeight="1" x14ac:dyDescent="0.3"/>
    <row r="5624" ht="33.75" hidden="1" customHeight="1" x14ac:dyDescent="0.3"/>
    <row r="5625" ht="33.75" hidden="1" customHeight="1" x14ac:dyDescent="0.3"/>
    <row r="5626" ht="33.75" hidden="1" customHeight="1" x14ac:dyDescent="0.3"/>
    <row r="5627" ht="33.75" hidden="1" customHeight="1" x14ac:dyDescent="0.3"/>
    <row r="5628" ht="33.75" hidden="1" customHeight="1" x14ac:dyDescent="0.3"/>
    <row r="5629" ht="33.75" hidden="1" customHeight="1" x14ac:dyDescent="0.3"/>
    <row r="5630" ht="33.75" hidden="1" customHeight="1" x14ac:dyDescent="0.3"/>
    <row r="5631" ht="33.75" hidden="1" customHeight="1" x14ac:dyDescent="0.3"/>
    <row r="5632" ht="33.75" hidden="1" customHeight="1" x14ac:dyDescent="0.3"/>
    <row r="5633" ht="33.75" hidden="1" customHeight="1" x14ac:dyDescent="0.3"/>
    <row r="5634" ht="33.75" hidden="1" customHeight="1" x14ac:dyDescent="0.3"/>
    <row r="5635" ht="33.75" hidden="1" customHeight="1" x14ac:dyDescent="0.3"/>
    <row r="5636" ht="33.75" hidden="1" customHeight="1" x14ac:dyDescent="0.3"/>
    <row r="5637" ht="33.75" hidden="1" customHeight="1" x14ac:dyDescent="0.3"/>
    <row r="5638" ht="33.75" hidden="1" customHeight="1" x14ac:dyDescent="0.3"/>
    <row r="5639" ht="33.75" hidden="1" customHeight="1" x14ac:dyDescent="0.3"/>
    <row r="5640" ht="33.75" hidden="1" customHeight="1" x14ac:dyDescent="0.3"/>
    <row r="5641" ht="33.75" hidden="1" customHeight="1" x14ac:dyDescent="0.3"/>
    <row r="5642" ht="33.75" hidden="1" customHeight="1" x14ac:dyDescent="0.3"/>
    <row r="5643" ht="33.75" hidden="1" customHeight="1" x14ac:dyDescent="0.3"/>
    <row r="5644" ht="33.75" hidden="1" customHeight="1" x14ac:dyDescent="0.3"/>
    <row r="5645" ht="33.75" hidden="1" customHeight="1" x14ac:dyDescent="0.3"/>
    <row r="5646" ht="33.75" hidden="1" customHeight="1" x14ac:dyDescent="0.3"/>
    <row r="5647" ht="33.75" hidden="1" customHeight="1" x14ac:dyDescent="0.3"/>
    <row r="5648" ht="33.75" hidden="1" customHeight="1" x14ac:dyDescent="0.3"/>
    <row r="5649" ht="33.75" hidden="1" customHeight="1" x14ac:dyDescent="0.3"/>
    <row r="5650" ht="33.75" hidden="1" customHeight="1" x14ac:dyDescent="0.3"/>
    <row r="5651" ht="33.75" hidden="1" customHeight="1" x14ac:dyDescent="0.3"/>
    <row r="5652" ht="33.75" hidden="1" customHeight="1" x14ac:dyDescent="0.3"/>
    <row r="5653" ht="33.75" hidden="1" customHeight="1" x14ac:dyDescent="0.3"/>
    <row r="5654" ht="33.75" hidden="1" customHeight="1" x14ac:dyDescent="0.3"/>
    <row r="5655" ht="33.75" hidden="1" customHeight="1" x14ac:dyDescent="0.3"/>
    <row r="5656" ht="33.75" hidden="1" customHeight="1" x14ac:dyDescent="0.3"/>
    <row r="5657" ht="33.75" hidden="1" customHeight="1" x14ac:dyDescent="0.3"/>
    <row r="5658" ht="33.75" hidden="1" customHeight="1" x14ac:dyDescent="0.3"/>
    <row r="5659" ht="33.75" hidden="1" customHeight="1" x14ac:dyDescent="0.3"/>
    <row r="5660" ht="33.75" hidden="1" customHeight="1" x14ac:dyDescent="0.3"/>
    <row r="5661" ht="33.75" hidden="1" customHeight="1" x14ac:dyDescent="0.3"/>
    <row r="5662" ht="33.75" hidden="1" customHeight="1" x14ac:dyDescent="0.3"/>
    <row r="5663" ht="33.75" hidden="1" customHeight="1" x14ac:dyDescent="0.3"/>
    <row r="5664" ht="33.75" hidden="1" customHeight="1" x14ac:dyDescent="0.3"/>
    <row r="5665" ht="33.75" hidden="1" customHeight="1" x14ac:dyDescent="0.3"/>
    <row r="5666" ht="33.75" hidden="1" customHeight="1" x14ac:dyDescent="0.3"/>
    <row r="5667" ht="33.75" hidden="1" customHeight="1" x14ac:dyDescent="0.3"/>
    <row r="5668" ht="33.75" hidden="1" customHeight="1" x14ac:dyDescent="0.3"/>
    <row r="5669" ht="33.75" hidden="1" customHeight="1" x14ac:dyDescent="0.3"/>
    <row r="5670" ht="33.75" hidden="1" customHeight="1" x14ac:dyDescent="0.3"/>
    <row r="5671" ht="33.75" hidden="1" customHeight="1" x14ac:dyDescent="0.3"/>
    <row r="5672" ht="33.75" hidden="1" customHeight="1" x14ac:dyDescent="0.3"/>
    <row r="5673" ht="33.75" hidden="1" customHeight="1" x14ac:dyDescent="0.3"/>
    <row r="5674" ht="33.75" hidden="1" customHeight="1" x14ac:dyDescent="0.3"/>
    <row r="5675" ht="33.75" hidden="1" customHeight="1" x14ac:dyDescent="0.3"/>
    <row r="5676" ht="33.75" hidden="1" customHeight="1" x14ac:dyDescent="0.3"/>
    <row r="5677" ht="33.75" hidden="1" customHeight="1" x14ac:dyDescent="0.3"/>
    <row r="5678" ht="33.75" hidden="1" customHeight="1" x14ac:dyDescent="0.3"/>
    <row r="5679" ht="33.75" hidden="1" customHeight="1" x14ac:dyDescent="0.3"/>
    <row r="5680" ht="33.75" hidden="1" customHeight="1" x14ac:dyDescent="0.3"/>
    <row r="5681" ht="33.75" hidden="1" customHeight="1" x14ac:dyDescent="0.3"/>
    <row r="5682" ht="33.75" hidden="1" customHeight="1" x14ac:dyDescent="0.3"/>
    <row r="5683" ht="33.75" hidden="1" customHeight="1" x14ac:dyDescent="0.3"/>
    <row r="5684" ht="33.75" hidden="1" customHeight="1" x14ac:dyDescent="0.3"/>
    <row r="5685" ht="33.75" hidden="1" customHeight="1" x14ac:dyDescent="0.3"/>
    <row r="5686" ht="33.75" hidden="1" customHeight="1" x14ac:dyDescent="0.3"/>
    <row r="5687" ht="33.75" hidden="1" customHeight="1" x14ac:dyDescent="0.3"/>
    <row r="5688" ht="33.75" hidden="1" customHeight="1" x14ac:dyDescent="0.3"/>
    <row r="5689" ht="33.75" hidden="1" customHeight="1" x14ac:dyDescent="0.3"/>
    <row r="5690" ht="33.75" hidden="1" customHeight="1" x14ac:dyDescent="0.3"/>
    <row r="5691" ht="33.75" hidden="1" customHeight="1" x14ac:dyDescent="0.3"/>
    <row r="5692" ht="33.75" hidden="1" customHeight="1" x14ac:dyDescent="0.3"/>
    <row r="5693" ht="33.75" hidden="1" customHeight="1" x14ac:dyDescent="0.3"/>
    <row r="5694" ht="33.75" hidden="1" customHeight="1" x14ac:dyDescent="0.3"/>
    <row r="5695" ht="33.75" hidden="1" customHeight="1" x14ac:dyDescent="0.3"/>
    <row r="5696" ht="33.75" hidden="1" customHeight="1" x14ac:dyDescent="0.3"/>
    <row r="5697" ht="33.75" hidden="1" customHeight="1" x14ac:dyDescent="0.3"/>
    <row r="5698" ht="33.75" hidden="1" customHeight="1" x14ac:dyDescent="0.3"/>
    <row r="5699" ht="33.75" hidden="1" customHeight="1" x14ac:dyDescent="0.3"/>
    <row r="5700" ht="33.75" hidden="1" customHeight="1" x14ac:dyDescent="0.3"/>
    <row r="5701" ht="33.75" hidden="1" customHeight="1" x14ac:dyDescent="0.3"/>
    <row r="5702" ht="33.75" hidden="1" customHeight="1" x14ac:dyDescent="0.3"/>
    <row r="5703" ht="33.75" hidden="1" customHeight="1" x14ac:dyDescent="0.3"/>
    <row r="5704" ht="33.75" hidden="1" customHeight="1" x14ac:dyDescent="0.3"/>
    <row r="5705" ht="33.75" hidden="1" customHeight="1" x14ac:dyDescent="0.3"/>
    <row r="5706" ht="33.75" hidden="1" customHeight="1" x14ac:dyDescent="0.3"/>
    <row r="5707" ht="33.75" hidden="1" customHeight="1" x14ac:dyDescent="0.3"/>
    <row r="5708" ht="33.75" hidden="1" customHeight="1" x14ac:dyDescent="0.3"/>
    <row r="5709" ht="33.75" hidden="1" customHeight="1" x14ac:dyDescent="0.3"/>
    <row r="5710" ht="33.75" hidden="1" customHeight="1" x14ac:dyDescent="0.3"/>
    <row r="5711" ht="33.75" hidden="1" customHeight="1" x14ac:dyDescent="0.3"/>
    <row r="5712" ht="33.75" hidden="1" customHeight="1" x14ac:dyDescent="0.3"/>
    <row r="5713" ht="33.75" hidden="1" customHeight="1" x14ac:dyDescent="0.3"/>
    <row r="5714" ht="33.75" hidden="1" customHeight="1" x14ac:dyDescent="0.3"/>
    <row r="5715" ht="33.75" hidden="1" customHeight="1" x14ac:dyDescent="0.3"/>
    <row r="5716" ht="33.75" hidden="1" customHeight="1" x14ac:dyDescent="0.3"/>
    <row r="5717" ht="33.75" hidden="1" customHeight="1" x14ac:dyDescent="0.3"/>
    <row r="5718" ht="33.75" hidden="1" customHeight="1" x14ac:dyDescent="0.3"/>
    <row r="5719" ht="33.75" hidden="1" customHeight="1" x14ac:dyDescent="0.3"/>
    <row r="5720" ht="33.75" hidden="1" customHeight="1" x14ac:dyDescent="0.3"/>
    <row r="5721" ht="33.75" hidden="1" customHeight="1" x14ac:dyDescent="0.3"/>
    <row r="5722" ht="33.75" hidden="1" customHeight="1" x14ac:dyDescent="0.3"/>
    <row r="5723" ht="33.75" hidden="1" customHeight="1" x14ac:dyDescent="0.3"/>
    <row r="5724" ht="33.75" hidden="1" customHeight="1" x14ac:dyDescent="0.3"/>
    <row r="5725" ht="33.75" hidden="1" customHeight="1" x14ac:dyDescent="0.3"/>
    <row r="5726" ht="33.75" hidden="1" customHeight="1" x14ac:dyDescent="0.3"/>
    <row r="5727" ht="33.75" hidden="1" customHeight="1" x14ac:dyDescent="0.3"/>
    <row r="5728" ht="33.75" hidden="1" customHeight="1" x14ac:dyDescent="0.3"/>
    <row r="5729" ht="33.75" hidden="1" customHeight="1" x14ac:dyDescent="0.3"/>
    <row r="5730" ht="33.75" hidden="1" customHeight="1" x14ac:dyDescent="0.3"/>
    <row r="5731" ht="33.75" hidden="1" customHeight="1" x14ac:dyDescent="0.3"/>
    <row r="5732" ht="33.75" hidden="1" customHeight="1" x14ac:dyDescent="0.3"/>
    <row r="5733" ht="33.75" hidden="1" customHeight="1" x14ac:dyDescent="0.3"/>
    <row r="5734" ht="33.75" hidden="1" customHeight="1" x14ac:dyDescent="0.3"/>
    <row r="5735" ht="33.75" hidden="1" customHeight="1" x14ac:dyDescent="0.3"/>
    <row r="5736" ht="33.75" hidden="1" customHeight="1" x14ac:dyDescent="0.3"/>
    <row r="5737" ht="33.75" hidden="1" customHeight="1" x14ac:dyDescent="0.3"/>
    <row r="5738" ht="33.75" hidden="1" customHeight="1" x14ac:dyDescent="0.3"/>
    <row r="5739" ht="33.75" hidden="1" customHeight="1" x14ac:dyDescent="0.3"/>
    <row r="5740" ht="33.75" hidden="1" customHeight="1" x14ac:dyDescent="0.3"/>
    <row r="5741" ht="33.75" hidden="1" customHeight="1" x14ac:dyDescent="0.3"/>
    <row r="5742" ht="33.75" hidden="1" customHeight="1" x14ac:dyDescent="0.3"/>
    <row r="5743" ht="33.75" hidden="1" customHeight="1" x14ac:dyDescent="0.3"/>
    <row r="5744" ht="33.75" hidden="1" customHeight="1" x14ac:dyDescent="0.3"/>
    <row r="5745" ht="33.75" hidden="1" customHeight="1" x14ac:dyDescent="0.3"/>
    <row r="5746" ht="33.75" hidden="1" customHeight="1" x14ac:dyDescent="0.3"/>
    <row r="5747" ht="33.75" hidden="1" customHeight="1" x14ac:dyDescent="0.3"/>
    <row r="5748" ht="33.75" hidden="1" customHeight="1" x14ac:dyDescent="0.3"/>
    <row r="5749" ht="33.75" hidden="1" customHeight="1" x14ac:dyDescent="0.3"/>
    <row r="5750" ht="33.75" hidden="1" customHeight="1" x14ac:dyDescent="0.3"/>
    <row r="5751" ht="33.75" hidden="1" customHeight="1" x14ac:dyDescent="0.3"/>
    <row r="5752" ht="33.75" hidden="1" customHeight="1" x14ac:dyDescent="0.3"/>
    <row r="5753" ht="33.75" hidden="1" customHeight="1" x14ac:dyDescent="0.3"/>
    <row r="5754" ht="33.75" hidden="1" customHeight="1" x14ac:dyDescent="0.3"/>
    <row r="5755" ht="33.75" hidden="1" customHeight="1" x14ac:dyDescent="0.3"/>
    <row r="5756" ht="33.75" hidden="1" customHeight="1" x14ac:dyDescent="0.3"/>
    <row r="5757" ht="33.75" hidden="1" customHeight="1" x14ac:dyDescent="0.3"/>
    <row r="5758" ht="33.75" hidden="1" customHeight="1" x14ac:dyDescent="0.3"/>
    <row r="5759" ht="33.75" hidden="1" customHeight="1" x14ac:dyDescent="0.3"/>
    <row r="5760" ht="33.75" hidden="1" customHeight="1" x14ac:dyDescent="0.3"/>
    <row r="5761" ht="33.75" hidden="1" customHeight="1" x14ac:dyDescent="0.3"/>
    <row r="5762" ht="33.75" hidden="1" customHeight="1" x14ac:dyDescent="0.3"/>
    <row r="5763" ht="33.75" hidden="1" customHeight="1" x14ac:dyDescent="0.3"/>
    <row r="5764" ht="33.75" hidden="1" customHeight="1" x14ac:dyDescent="0.3"/>
    <row r="5765" ht="33.75" hidden="1" customHeight="1" x14ac:dyDescent="0.3"/>
    <row r="5766" ht="33.75" hidden="1" customHeight="1" x14ac:dyDescent="0.3"/>
    <row r="5767" ht="33.75" hidden="1" customHeight="1" x14ac:dyDescent="0.3"/>
    <row r="5768" ht="33.75" hidden="1" customHeight="1" x14ac:dyDescent="0.3"/>
    <row r="5769" ht="33.75" hidden="1" customHeight="1" x14ac:dyDescent="0.3"/>
    <row r="5770" ht="33.75" hidden="1" customHeight="1" x14ac:dyDescent="0.3"/>
    <row r="5771" ht="33.75" hidden="1" customHeight="1" x14ac:dyDescent="0.3"/>
    <row r="5772" ht="33.75" hidden="1" customHeight="1" x14ac:dyDescent="0.3"/>
    <row r="5773" ht="33.75" hidden="1" customHeight="1" x14ac:dyDescent="0.3"/>
    <row r="5774" ht="33.75" hidden="1" customHeight="1" x14ac:dyDescent="0.3"/>
    <row r="5775" ht="33.75" hidden="1" customHeight="1" x14ac:dyDescent="0.3"/>
    <row r="5776" ht="33.75" hidden="1" customHeight="1" x14ac:dyDescent="0.3"/>
    <row r="5777" ht="33.75" hidden="1" customHeight="1" x14ac:dyDescent="0.3"/>
    <row r="5778" ht="33.75" hidden="1" customHeight="1" x14ac:dyDescent="0.3"/>
    <row r="5779" ht="33.75" hidden="1" customHeight="1" x14ac:dyDescent="0.3"/>
    <row r="5780" ht="33.75" hidden="1" customHeight="1" x14ac:dyDescent="0.3"/>
    <row r="5781" ht="33.75" hidden="1" customHeight="1" x14ac:dyDescent="0.3"/>
    <row r="5782" ht="33.75" hidden="1" customHeight="1" x14ac:dyDescent="0.3"/>
    <row r="5783" ht="33.75" hidden="1" customHeight="1" x14ac:dyDescent="0.3"/>
    <row r="5784" ht="33.75" hidden="1" customHeight="1" x14ac:dyDescent="0.3"/>
    <row r="5785" ht="33.75" hidden="1" customHeight="1" x14ac:dyDescent="0.3"/>
    <row r="5786" ht="33.75" hidden="1" customHeight="1" x14ac:dyDescent="0.3"/>
    <row r="5787" ht="33.75" hidden="1" customHeight="1" x14ac:dyDescent="0.3"/>
    <row r="5788" ht="33.75" hidden="1" customHeight="1" x14ac:dyDescent="0.3"/>
    <row r="5789" ht="33.75" hidden="1" customHeight="1" x14ac:dyDescent="0.3"/>
    <row r="5790" ht="33.75" hidden="1" customHeight="1" x14ac:dyDescent="0.3"/>
    <row r="5791" ht="33.75" hidden="1" customHeight="1" x14ac:dyDescent="0.3"/>
    <row r="5792" ht="33.75" hidden="1" customHeight="1" x14ac:dyDescent="0.3"/>
    <row r="5793" ht="33.75" hidden="1" customHeight="1" x14ac:dyDescent="0.3"/>
    <row r="5794" ht="33.75" hidden="1" customHeight="1" x14ac:dyDescent="0.3"/>
    <row r="5795" ht="33.75" hidden="1" customHeight="1" x14ac:dyDescent="0.3"/>
    <row r="5796" ht="33.75" hidden="1" customHeight="1" x14ac:dyDescent="0.3"/>
    <row r="5797" ht="33.75" hidden="1" customHeight="1" x14ac:dyDescent="0.3"/>
    <row r="5798" ht="33.75" hidden="1" customHeight="1" x14ac:dyDescent="0.3"/>
    <row r="5799" ht="33.75" hidden="1" customHeight="1" x14ac:dyDescent="0.3"/>
    <row r="5800" ht="33.75" hidden="1" customHeight="1" x14ac:dyDescent="0.3"/>
    <row r="5801" ht="33.75" hidden="1" customHeight="1" x14ac:dyDescent="0.3"/>
    <row r="5802" ht="33.75" hidden="1" customHeight="1" x14ac:dyDescent="0.3"/>
    <row r="5803" ht="33.75" hidden="1" customHeight="1" x14ac:dyDescent="0.3"/>
    <row r="5804" ht="33.75" hidden="1" customHeight="1" x14ac:dyDescent="0.3"/>
    <row r="5805" ht="33.75" hidden="1" customHeight="1" x14ac:dyDescent="0.3"/>
    <row r="5806" ht="33.75" hidden="1" customHeight="1" x14ac:dyDescent="0.3"/>
    <row r="5807" ht="33.75" hidden="1" customHeight="1" x14ac:dyDescent="0.3"/>
    <row r="5808" ht="33.75" hidden="1" customHeight="1" x14ac:dyDescent="0.3"/>
    <row r="5809" ht="33.75" hidden="1" customHeight="1" x14ac:dyDescent="0.3"/>
    <row r="5810" ht="33.75" hidden="1" customHeight="1" x14ac:dyDescent="0.3"/>
    <row r="5811" ht="33.75" hidden="1" customHeight="1" x14ac:dyDescent="0.3"/>
    <row r="5812" ht="33.75" hidden="1" customHeight="1" x14ac:dyDescent="0.3"/>
    <row r="5813" ht="33.75" hidden="1" customHeight="1" x14ac:dyDescent="0.3"/>
    <row r="5814" ht="33.75" hidden="1" customHeight="1" x14ac:dyDescent="0.3"/>
    <row r="5815" ht="33.75" hidden="1" customHeight="1" x14ac:dyDescent="0.3"/>
    <row r="5816" ht="33.75" hidden="1" customHeight="1" x14ac:dyDescent="0.3"/>
    <row r="5817" ht="33.75" hidden="1" customHeight="1" x14ac:dyDescent="0.3"/>
    <row r="5818" ht="33.75" hidden="1" customHeight="1" x14ac:dyDescent="0.3"/>
    <row r="5819" ht="33.75" hidden="1" customHeight="1" x14ac:dyDescent="0.3"/>
    <row r="5820" ht="33.75" hidden="1" customHeight="1" x14ac:dyDescent="0.3"/>
    <row r="5821" ht="33.75" hidden="1" customHeight="1" x14ac:dyDescent="0.3"/>
    <row r="5822" ht="33.75" hidden="1" customHeight="1" x14ac:dyDescent="0.3"/>
    <row r="5823" ht="33.75" hidden="1" customHeight="1" x14ac:dyDescent="0.3"/>
    <row r="5824" ht="33.75" hidden="1" customHeight="1" x14ac:dyDescent="0.3"/>
    <row r="5825" ht="33.75" hidden="1" customHeight="1" x14ac:dyDescent="0.3"/>
    <row r="5826" ht="33.75" hidden="1" customHeight="1" x14ac:dyDescent="0.3"/>
    <row r="5827" ht="33.75" hidden="1" customHeight="1" x14ac:dyDescent="0.3"/>
    <row r="5828" ht="33.75" hidden="1" customHeight="1" x14ac:dyDescent="0.3"/>
    <row r="5829" ht="33.75" hidden="1" customHeight="1" x14ac:dyDescent="0.3"/>
    <row r="5830" ht="33.75" hidden="1" customHeight="1" x14ac:dyDescent="0.3"/>
    <row r="5831" ht="33.75" hidden="1" customHeight="1" x14ac:dyDescent="0.3"/>
    <row r="5832" ht="33.75" hidden="1" customHeight="1" x14ac:dyDescent="0.3"/>
    <row r="5833" ht="33.75" hidden="1" customHeight="1" x14ac:dyDescent="0.3"/>
    <row r="5834" ht="33.75" hidden="1" customHeight="1" x14ac:dyDescent="0.3"/>
    <row r="5835" ht="33.75" hidden="1" customHeight="1" x14ac:dyDescent="0.3"/>
    <row r="5836" ht="33.75" hidden="1" customHeight="1" x14ac:dyDescent="0.3"/>
    <row r="5837" ht="33.75" hidden="1" customHeight="1" x14ac:dyDescent="0.3"/>
    <row r="5838" ht="33.75" hidden="1" customHeight="1" x14ac:dyDescent="0.3"/>
    <row r="5839" ht="33.75" hidden="1" customHeight="1" x14ac:dyDescent="0.3"/>
    <row r="5840" ht="33.75" hidden="1" customHeight="1" x14ac:dyDescent="0.3"/>
    <row r="5841" ht="33.75" hidden="1" customHeight="1" x14ac:dyDescent="0.3"/>
    <row r="5842" ht="33.75" hidden="1" customHeight="1" x14ac:dyDescent="0.3"/>
    <row r="5843" ht="33.75" hidden="1" customHeight="1" x14ac:dyDescent="0.3"/>
    <row r="5844" ht="33.75" hidden="1" customHeight="1" x14ac:dyDescent="0.3"/>
    <row r="5845" ht="33.75" hidden="1" customHeight="1" x14ac:dyDescent="0.3"/>
    <row r="5846" ht="33.75" hidden="1" customHeight="1" x14ac:dyDescent="0.3"/>
    <row r="5847" ht="33.75" hidden="1" customHeight="1" x14ac:dyDescent="0.3"/>
    <row r="5848" ht="33.75" hidden="1" customHeight="1" x14ac:dyDescent="0.3"/>
    <row r="5849" ht="33.75" hidden="1" customHeight="1" x14ac:dyDescent="0.3"/>
    <row r="5850" ht="33.75" hidden="1" customHeight="1" x14ac:dyDescent="0.3"/>
    <row r="5851" ht="33.75" hidden="1" customHeight="1" x14ac:dyDescent="0.3"/>
    <row r="5852" ht="33.75" hidden="1" customHeight="1" x14ac:dyDescent="0.3"/>
    <row r="5853" ht="33.75" hidden="1" customHeight="1" x14ac:dyDescent="0.3"/>
    <row r="5854" ht="33.75" hidden="1" customHeight="1" x14ac:dyDescent="0.3"/>
    <row r="5855" ht="33.75" hidden="1" customHeight="1" x14ac:dyDescent="0.3"/>
    <row r="5856" ht="33.75" hidden="1" customHeight="1" x14ac:dyDescent="0.3"/>
    <row r="5857" ht="33.75" hidden="1" customHeight="1" x14ac:dyDescent="0.3"/>
    <row r="5858" ht="33.75" hidden="1" customHeight="1" x14ac:dyDescent="0.3"/>
    <row r="5859" ht="33.75" hidden="1" customHeight="1" x14ac:dyDescent="0.3"/>
    <row r="5860" ht="33.75" hidden="1" customHeight="1" x14ac:dyDescent="0.3"/>
    <row r="5861" ht="33.75" hidden="1" customHeight="1" x14ac:dyDescent="0.3"/>
    <row r="5862" ht="33.75" hidden="1" customHeight="1" x14ac:dyDescent="0.3"/>
    <row r="5863" ht="33.75" hidden="1" customHeight="1" x14ac:dyDescent="0.3"/>
    <row r="5864" ht="33.75" hidden="1" customHeight="1" x14ac:dyDescent="0.3"/>
    <row r="5865" ht="33.75" hidden="1" customHeight="1" x14ac:dyDescent="0.3"/>
    <row r="5866" ht="33.75" hidden="1" customHeight="1" x14ac:dyDescent="0.3"/>
    <row r="5867" ht="33.75" hidden="1" customHeight="1" x14ac:dyDescent="0.3"/>
    <row r="5868" ht="33.75" hidden="1" customHeight="1" x14ac:dyDescent="0.3"/>
    <row r="5869" ht="33.75" hidden="1" customHeight="1" x14ac:dyDescent="0.3"/>
    <row r="5870" ht="33.75" hidden="1" customHeight="1" x14ac:dyDescent="0.3"/>
    <row r="5871" ht="33.75" hidden="1" customHeight="1" x14ac:dyDescent="0.3"/>
    <row r="5872" ht="33.75" hidden="1" customHeight="1" x14ac:dyDescent="0.3"/>
    <row r="5873" ht="33.75" hidden="1" customHeight="1" x14ac:dyDescent="0.3"/>
    <row r="5874" ht="33.75" hidden="1" customHeight="1" x14ac:dyDescent="0.3"/>
    <row r="5875" ht="33.75" hidden="1" customHeight="1" x14ac:dyDescent="0.3"/>
    <row r="5876" ht="33.75" hidden="1" customHeight="1" x14ac:dyDescent="0.3"/>
    <row r="5877" ht="33.75" hidden="1" customHeight="1" x14ac:dyDescent="0.3"/>
    <row r="5878" ht="33.75" hidden="1" customHeight="1" x14ac:dyDescent="0.3"/>
    <row r="5879" ht="33.75" hidden="1" customHeight="1" x14ac:dyDescent="0.3"/>
    <row r="5880" ht="33.75" hidden="1" customHeight="1" x14ac:dyDescent="0.3"/>
    <row r="5881" ht="33.75" hidden="1" customHeight="1" x14ac:dyDescent="0.3"/>
    <row r="5882" ht="33.75" hidden="1" customHeight="1" x14ac:dyDescent="0.3"/>
    <row r="5883" ht="33.75" hidden="1" customHeight="1" x14ac:dyDescent="0.3"/>
    <row r="5884" ht="33.75" hidden="1" customHeight="1" x14ac:dyDescent="0.3"/>
    <row r="5885" ht="33.75" hidden="1" customHeight="1" x14ac:dyDescent="0.3"/>
    <row r="5886" ht="33.75" hidden="1" customHeight="1" x14ac:dyDescent="0.3"/>
    <row r="5887" ht="33.75" hidden="1" customHeight="1" x14ac:dyDescent="0.3"/>
    <row r="5888" ht="33.75" hidden="1" customHeight="1" x14ac:dyDescent="0.3"/>
    <row r="5889" ht="33.75" hidden="1" customHeight="1" x14ac:dyDescent="0.3"/>
    <row r="5890" ht="33.75" hidden="1" customHeight="1" x14ac:dyDescent="0.3"/>
    <row r="5891" ht="33.75" hidden="1" customHeight="1" x14ac:dyDescent="0.3"/>
    <row r="5892" ht="33.75" hidden="1" customHeight="1" x14ac:dyDescent="0.3"/>
    <row r="5893" ht="33.75" hidden="1" customHeight="1" x14ac:dyDescent="0.3"/>
    <row r="5894" ht="33.75" hidden="1" customHeight="1" x14ac:dyDescent="0.3"/>
    <row r="5895" ht="33.75" hidden="1" customHeight="1" x14ac:dyDescent="0.3"/>
    <row r="5896" ht="33.75" hidden="1" customHeight="1" x14ac:dyDescent="0.3"/>
    <row r="5897" ht="33.75" hidden="1" customHeight="1" x14ac:dyDescent="0.3"/>
    <row r="5898" ht="33.75" hidden="1" customHeight="1" x14ac:dyDescent="0.3"/>
    <row r="5899" ht="33.75" hidden="1" customHeight="1" x14ac:dyDescent="0.3"/>
    <row r="5900" ht="33.75" hidden="1" customHeight="1" x14ac:dyDescent="0.3"/>
    <row r="5901" ht="33.75" hidden="1" customHeight="1" x14ac:dyDescent="0.3"/>
    <row r="5902" ht="33.75" hidden="1" customHeight="1" x14ac:dyDescent="0.3"/>
    <row r="5903" ht="33.75" hidden="1" customHeight="1" x14ac:dyDescent="0.3"/>
    <row r="5904" ht="33.75" hidden="1" customHeight="1" x14ac:dyDescent="0.3"/>
    <row r="5905" ht="33.75" hidden="1" customHeight="1" x14ac:dyDescent="0.3"/>
    <row r="5906" ht="33.75" hidden="1" customHeight="1" x14ac:dyDescent="0.3"/>
    <row r="5907" ht="33.75" hidden="1" customHeight="1" x14ac:dyDescent="0.3"/>
    <row r="5908" ht="33.75" hidden="1" customHeight="1" x14ac:dyDescent="0.3"/>
    <row r="5909" ht="33.75" hidden="1" customHeight="1" x14ac:dyDescent="0.3"/>
    <row r="5910" ht="33.75" hidden="1" customHeight="1" x14ac:dyDescent="0.3"/>
    <row r="5911" ht="33.75" hidden="1" customHeight="1" x14ac:dyDescent="0.3"/>
    <row r="5912" ht="33.75" hidden="1" customHeight="1" x14ac:dyDescent="0.3"/>
    <row r="5913" ht="33.75" hidden="1" customHeight="1" x14ac:dyDescent="0.3"/>
    <row r="5914" ht="33.75" hidden="1" customHeight="1" x14ac:dyDescent="0.3"/>
    <row r="5915" ht="33.75" hidden="1" customHeight="1" x14ac:dyDescent="0.3"/>
    <row r="5916" ht="33.75" hidden="1" customHeight="1" x14ac:dyDescent="0.3"/>
    <row r="5917" ht="33.75" hidden="1" customHeight="1" x14ac:dyDescent="0.3"/>
    <row r="5918" ht="33.75" hidden="1" customHeight="1" x14ac:dyDescent="0.3"/>
    <row r="5919" ht="33.75" hidden="1" customHeight="1" x14ac:dyDescent="0.3"/>
    <row r="5920" ht="33.75" hidden="1" customHeight="1" x14ac:dyDescent="0.3"/>
    <row r="5921" ht="33.75" hidden="1" customHeight="1" x14ac:dyDescent="0.3"/>
    <row r="5922" ht="33.75" hidden="1" customHeight="1" x14ac:dyDescent="0.3"/>
    <row r="5923" ht="33.75" hidden="1" customHeight="1" x14ac:dyDescent="0.3"/>
    <row r="5924" ht="33.75" hidden="1" customHeight="1" x14ac:dyDescent="0.3"/>
    <row r="5925" ht="33.75" hidden="1" customHeight="1" x14ac:dyDescent="0.3"/>
    <row r="5926" ht="33.75" hidden="1" customHeight="1" x14ac:dyDescent="0.3"/>
    <row r="5927" ht="33.75" hidden="1" customHeight="1" x14ac:dyDescent="0.3"/>
    <row r="5928" ht="33.75" hidden="1" customHeight="1" x14ac:dyDescent="0.3"/>
    <row r="5929" ht="33.75" hidden="1" customHeight="1" x14ac:dyDescent="0.3"/>
    <row r="5930" ht="33.75" hidden="1" customHeight="1" x14ac:dyDescent="0.3"/>
    <row r="5931" ht="33.75" hidden="1" customHeight="1" x14ac:dyDescent="0.3"/>
    <row r="5932" ht="33.75" hidden="1" customHeight="1" x14ac:dyDescent="0.3"/>
    <row r="5933" ht="33.75" hidden="1" customHeight="1" x14ac:dyDescent="0.3"/>
    <row r="5934" ht="33.75" hidden="1" customHeight="1" x14ac:dyDescent="0.3"/>
    <row r="5935" ht="33.75" hidden="1" customHeight="1" x14ac:dyDescent="0.3"/>
    <row r="5936" ht="33.75" hidden="1" customHeight="1" x14ac:dyDescent="0.3"/>
    <row r="5937" ht="33.75" hidden="1" customHeight="1" x14ac:dyDescent="0.3"/>
    <row r="5938" ht="33.75" hidden="1" customHeight="1" x14ac:dyDescent="0.3"/>
    <row r="5939" ht="33.75" hidden="1" customHeight="1" x14ac:dyDescent="0.3"/>
    <row r="5940" ht="33.75" hidden="1" customHeight="1" x14ac:dyDescent="0.3"/>
    <row r="5941" ht="33.75" hidden="1" customHeight="1" x14ac:dyDescent="0.3"/>
    <row r="5942" ht="33.75" hidden="1" customHeight="1" x14ac:dyDescent="0.3"/>
    <row r="5943" ht="33.75" hidden="1" customHeight="1" x14ac:dyDescent="0.3"/>
    <row r="5944" ht="33.75" hidden="1" customHeight="1" x14ac:dyDescent="0.3"/>
    <row r="5945" ht="33.75" hidden="1" customHeight="1" x14ac:dyDescent="0.3"/>
    <row r="5946" ht="33.75" hidden="1" customHeight="1" x14ac:dyDescent="0.3"/>
    <row r="5947" ht="33.75" hidden="1" customHeight="1" x14ac:dyDescent="0.3"/>
    <row r="5948" ht="33.75" hidden="1" customHeight="1" x14ac:dyDescent="0.3"/>
    <row r="5949" ht="33.75" hidden="1" customHeight="1" x14ac:dyDescent="0.3"/>
    <row r="5950" ht="33.75" hidden="1" customHeight="1" x14ac:dyDescent="0.3"/>
    <row r="5951" ht="33.75" hidden="1" customHeight="1" x14ac:dyDescent="0.3"/>
    <row r="5952" ht="33.75" hidden="1" customHeight="1" x14ac:dyDescent="0.3"/>
    <row r="5953" ht="33.75" hidden="1" customHeight="1" x14ac:dyDescent="0.3"/>
    <row r="5954" ht="33.75" hidden="1" customHeight="1" x14ac:dyDescent="0.3"/>
    <row r="5955" ht="33.75" hidden="1" customHeight="1" x14ac:dyDescent="0.3"/>
    <row r="5956" ht="33.75" hidden="1" customHeight="1" x14ac:dyDescent="0.3"/>
    <row r="5957" ht="33.75" hidden="1" customHeight="1" x14ac:dyDescent="0.3"/>
    <row r="5958" ht="33.75" hidden="1" customHeight="1" x14ac:dyDescent="0.3"/>
    <row r="5959" ht="33.75" hidden="1" customHeight="1" x14ac:dyDescent="0.3"/>
    <row r="5960" ht="33.75" hidden="1" customHeight="1" x14ac:dyDescent="0.3"/>
    <row r="5961" ht="33.75" hidden="1" customHeight="1" x14ac:dyDescent="0.3"/>
    <row r="5962" ht="33.75" hidden="1" customHeight="1" x14ac:dyDescent="0.3"/>
    <row r="5963" ht="33.75" hidden="1" customHeight="1" x14ac:dyDescent="0.3"/>
    <row r="5964" ht="33.75" hidden="1" customHeight="1" x14ac:dyDescent="0.3"/>
    <row r="5965" ht="33.75" hidden="1" customHeight="1" x14ac:dyDescent="0.3"/>
    <row r="5966" ht="33.75" hidden="1" customHeight="1" x14ac:dyDescent="0.3"/>
    <row r="5967" ht="33.75" hidden="1" customHeight="1" x14ac:dyDescent="0.3"/>
    <row r="5968" ht="33.75" hidden="1" customHeight="1" x14ac:dyDescent="0.3"/>
    <row r="5969" ht="33.75" hidden="1" customHeight="1" x14ac:dyDescent="0.3"/>
    <row r="5970" ht="33.75" hidden="1" customHeight="1" x14ac:dyDescent="0.3"/>
    <row r="5971" ht="33.75" hidden="1" customHeight="1" x14ac:dyDescent="0.3"/>
    <row r="5972" ht="33.75" hidden="1" customHeight="1" x14ac:dyDescent="0.3"/>
    <row r="5973" ht="33.75" hidden="1" customHeight="1" x14ac:dyDescent="0.3"/>
    <row r="5974" ht="33.75" hidden="1" customHeight="1" x14ac:dyDescent="0.3"/>
    <row r="5975" ht="33.75" hidden="1" customHeight="1" x14ac:dyDescent="0.3"/>
    <row r="5976" ht="33.75" hidden="1" customHeight="1" x14ac:dyDescent="0.3"/>
    <row r="5977" ht="33.75" hidden="1" customHeight="1" x14ac:dyDescent="0.3"/>
    <row r="5978" ht="33.75" hidden="1" customHeight="1" x14ac:dyDescent="0.3"/>
    <row r="5979" ht="33.75" hidden="1" customHeight="1" x14ac:dyDescent="0.3"/>
    <row r="5980" ht="33.75" hidden="1" customHeight="1" x14ac:dyDescent="0.3"/>
    <row r="5981" ht="33.75" hidden="1" customHeight="1" x14ac:dyDescent="0.3"/>
    <row r="5982" ht="33.75" hidden="1" customHeight="1" x14ac:dyDescent="0.3"/>
    <row r="5983" ht="33.75" hidden="1" customHeight="1" x14ac:dyDescent="0.3"/>
    <row r="5984" ht="33.75" hidden="1" customHeight="1" x14ac:dyDescent="0.3"/>
    <row r="5985" ht="33.75" hidden="1" customHeight="1" x14ac:dyDescent="0.3"/>
    <row r="5986" ht="33.75" hidden="1" customHeight="1" x14ac:dyDescent="0.3"/>
    <row r="5987" ht="33.75" hidden="1" customHeight="1" x14ac:dyDescent="0.3"/>
    <row r="5988" ht="33.75" hidden="1" customHeight="1" x14ac:dyDescent="0.3"/>
    <row r="5989" ht="33.75" hidden="1" customHeight="1" x14ac:dyDescent="0.3"/>
    <row r="5990" ht="33.75" hidden="1" customHeight="1" x14ac:dyDescent="0.3"/>
    <row r="5991" ht="33.75" hidden="1" customHeight="1" x14ac:dyDescent="0.3"/>
    <row r="5992" ht="33.75" hidden="1" customHeight="1" x14ac:dyDescent="0.3"/>
    <row r="5993" ht="33.75" hidden="1" customHeight="1" x14ac:dyDescent="0.3"/>
    <row r="5994" ht="33.75" hidden="1" customHeight="1" x14ac:dyDescent="0.3"/>
    <row r="5995" ht="33.75" hidden="1" customHeight="1" x14ac:dyDescent="0.3"/>
    <row r="5996" ht="33.75" hidden="1" customHeight="1" x14ac:dyDescent="0.3"/>
    <row r="5997" ht="33.75" hidden="1" customHeight="1" x14ac:dyDescent="0.3"/>
    <row r="5998" ht="33.75" hidden="1" customHeight="1" x14ac:dyDescent="0.3"/>
    <row r="5999" ht="33.75" hidden="1" customHeight="1" x14ac:dyDescent="0.3"/>
    <row r="6000" ht="33.75" hidden="1" customHeight="1" x14ac:dyDescent="0.3"/>
    <row r="6001" ht="33.75" hidden="1" customHeight="1" x14ac:dyDescent="0.3"/>
    <row r="6002" ht="33.75" hidden="1" customHeight="1" x14ac:dyDescent="0.3"/>
    <row r="6003" ht="33.75" hidden="1" customHeight="1" x14ac:dyDescent="0.3"/>
    <row r="6004" ht="33.75" hidden="1" customHeight="1" x14ac:dyDescent="0.3"/>
    <row r="6005" ht="33.75" hidden="1" customHeight="1" x14ac:dyDescent="0.3"/>
    <row r="6006" ht="33.75" hidden="1" customHeight="1" x14ac:dyDescent="0.3"/>
    <row r="6007" ht="33.75" hidden="1" customHeight="1" x14ac:dyDescent="0.3"/>
    <row r="6008" ht="33.75" hidden="1" customHeight="1" x14ac:dyDescent="0.3"/>
    <row r="6009" ht="33.75" hidden="1" customHeight="1" x14ac:dyDescent="0.3"/>
    <row r="6010" ht="33.75" hidden="1" customHeight="1" x14ac:dyDescent="0.3"/>
    <row r="6011" ht="33.75" hidden="1" customHeight="1" x14ac:dyDescent="0.3"/>
    <row r="6012" ht="33.75" hidden="1" customHeight="1" x14ac:dyDescent="0.3"/>
    <row r="6013" ht="33.75" hidden="1" customHeight="1" x14ac:dyDescent="0.3"/>
    <row r="6014" ht="33.75" hidden="1" customHeight="1" x14ac:dyDescent="0.3"/>
    <row r="6015" ht="33.75" hidden="1" customHeight="1" x14ac:dyDescent="0.3"/>
    <row r="6016" ht="33.75" hidden="1" customHeight="1" x14ac:dyDescent="0.3"/>
    <row r="6017" ht="33.75" hidden="1" customHeight="1" x14ac:dyDescent="0.3"/>
    <row r="6018" ht="33.75" hidden="1" customHeight="1" x14ac:dyDescent="0.3"/>
    <row r="6019" ht="33.75" hidden="1" customHeight="1" x14ac:dyDescent="0.3"/>
    <row r="6020" ht="33.75" hidden="1" customHeight="1" x14ac:dyDescent="0.3"/>
    <row r="6021" ht="33.75" hidden="1" customHeight="1" x14ac:dyDescent="0.3"/>
    <row r="6022" ht="33.75" hidden="1" customHeight="1" x14ac:dyDescent="0.3"/>
    <row r="6023" ht="33.75" hidden="1" customHeight="1" x14ac:dyDescent="0.3"/>
    <row r="6024" ht="33.75" hidden="1" customHeight="1" x14ac:dyDescent="0.3"/>
    <row r="6025" ht="33.75" hidden="1" customHeight="1" x14ac:dyDescent="0.3"/>
    <row r="6026" ht="33.75" hidden="1" customHeight="1" x14ac:dyDescent="0.3"/>
    <row r="6027" ht="33.75" hidden="1" customHeight="1" x14ac:dyDescent="0.3"/>
    <row r="6028" ht="33.75" hidden="1" customHeight="1" x14ac:dyDescent="0.3"/>
    <row r="6029" ht="33.75" hidden="1" customHeight="1" x14ac:dyDescent="0.3"/>
    <row r="6030" ht="33.75" hidden="1" customHeight="1" x14ac:dyDescent="0.3"/>
    <row r="6031" ht="33.75" hidden="1" customHeight="1" x14ac:dyDescent="0.3"/>
    <row r="6032" ht="33.75" hidden="1" customHeight="1" x14ac:dyDescent="0.3"/>
    <row r="6033" ht="33.75" hidden="1" customHeight="1" x14ac:dyDescent="0.3"/>
    <row r="6034" ht="33.75" hidden="1" customHeight="1" x14ac:dyDescent="0.3"/>
    <row r="6035" ht="33.75" hidden="1" customHeight="1" x14ac:dyDescent="0.3"/>
    <row r="6036" ht="33.75" hidden="1" customHeight="1" x14ac:dyDescent="0.3"/>
    <row r="6037" ht="33.75" hidden="1" customHeight="1" x14ac:dyDescent="0.3"/>
    <row r="6038" ht="33.75" hidden="1" customHeight="1" x14ac:dyDescent="0.3"/>
    <row r="6039" ht="33.75" hidden="1" customHeight="1" x14ac:dyDescent="0.3"/>
    <row r="6040" ht="33.75" hidden="1" customHeight="1" x14ac:dyDescent="0.3"/>
    <row r="6041" ht="33.75" hidden="1" customHeight="1" x14ac:dyDescent="0.3"/>
    <row r="6042" ht="33.75" hidden="1" customHeight="1" x14ac:dyDescent="0.3"/>
    <row r="6043" ht="33.75" hidden="1" customHeight="1" x14ac:dyDescent="0.3"/>
    <row r="6044" ht="33.75" hidden="1" customHeight="1" x14ac:dyDescent="0.3"/>
    <row r="6045" ht="33.75" hidden="1" customHeight="1" x14ac:dyDescent="0.3"/>
    <row r="6046" ht="33.75" hidden="1" customHeight="1" x14ac:dyDescent="0.3"/>
    <row r="6047" ht="33.75" hidden="1" customHeight="1" x14ac:dyDescent="0.3"/>
    <row r="6048" ht="33.75" hidden="1" customHeight="1" x14ac:dyDescent="0.3"/>
    <row r="6049" ht="33.75" hidden="1" customHeight="1" x14ac:dyDescent="0.3"/>
    <row r="6050" ht="33.75" hidden="1" customHeight="1" x14ac:dyDescent="0.3"/>
    <row r="6051" ht="33.75" hidden="1" customHeight="1" x14ac:dyDescent="0.3"/>
    <row r="6052" ht="33.75" hidden="1" customHeight="1" x14ac:dyDescent="0.3"/>
    <row r="6053" ht="33.75" hidden="1" customHeight="1" x14ac:dyDescent="0.3"/>
    <row r="6054" ht="33.75" hidden="1" customHeight="1" x14ac:dyDescent="0.3"/>
    <row r="6055" ht="33.75" hidden="1" customHeight="1" x14ac:dyDescent="0.3"/>
    <row r="6056" ht="33.75" hidden="1" customHeight="1" x14ac:dyDescent="0.3"/>
    <row r="6057" ht="33.75" hidden="1" customHeight="1" x14ac:dyDescent="0.3"/>
    <row r="6058" ht="33.75" hidden="1" customHeight="1" x14ac:dyDescent="0.3"/>
    <row r="6059" ht="33.75" hidden="1" customHeight="1" x14ac:dyDescent="0.3"/>
    <row r="6060" ht="33.75" hidden="1" customHeight="1" x14ac:dyDescent="0.3"/>
    <row r="6061" ht="33.75" hidden="1" customHeight="1" x14ac:dyDescent="0.3"/>
    <row r="6062" ht="33.75" hidden="1" customHeight="1" x14ac:dyDescent="0.3"/>
    <row r="6063" ht="33.75" hidden="1" customHeight="1" x14ac:dyDescent="0.3"/>
    <row r="6064" ht="33.75" hidden="1" customHeight="1" x14ac:dyDescent="0.3"/>
    <row r="6065" ht="33.75" hidden="1" customHeight="1" x14ac:dyDescent="0.3"/>
    <row r="6066" ht="33.75" hidden="1" customHeight="1" x14ac:dyDescent="0.3"/>
    <row r="6067" ht="33.75" hidden="1" customHeight="1" x14ac:dyDescent="0.3"/>
    <row r="6068" ht="33.75" hidden="1" customHeight="1" x14ac:dyDescent="0.3"/>
    <row r="6069" ht="33.75" hidden="1" customHeight="1" x14ac:dyDescent="0.3"/>
    <row r="6070" ht="33.75" hidden="1" customHeight="1" x14ac:dyDescent="0.3"/>
    <row r="6071" ht="33.75" hidden="1" customHeight="1" x14ac:dyDescent="0.3"/>
    <row r="6072" ht="33.75" hidden="1" customHeight="1" x14ac:dyDescent="0.3"/>
    <row r="6073" ht="33.75" hidden="1" customHeight="1" x14ac:dyDescent="0.3"/>
    <row r="6074" ht="33.75" hidden="1" customHeight="1" x14ac:dyDescent="0.3"/>
    <row r="6075" ht="33.75" hidden="1" customHeight="1" x14ac:dyDescent="0.3"/>
    <row r="6076" ht="33.75" hidden="1" customHeight="1" x14ac:dyDescent="0.3"/>
    <row r="6077" ht="33.75" hidden="1" customHeight="1" x14ac:dyDescent="0.3"/>
    <row r="6078" ht="33.75" hidden="1" customHeight="1" x14ac:dyDescent="0.3"/>
    <row r="6079" ht="33.75" hidden="1" customHeight="1" x14ac:dyDescent="0.3"/>
    <row r="6080" ht="33.75" hidden="1" customHeight="1" x14ac:dyDescent="0.3"/>
    <row r="6081" ht="33.75" hidden="1" customHeight="1" x14ac:dyDescent="0.3"/>
    <row r="6082" ht="33.75" hidden="1" customHeight="1" x14ac:dyDescent="0.3"/>
    <row r="6083" ht="33.75" hidden="1" customHeight="1" x14ac:dyDescent="0.3"/>
    <row r="6084" ht="33.75" hidden="1" customHeight="1" x14ac:dyDescent="0.3"/>
    <row r="6085" ht="33.75" hidden="1" customHeight="1" x14ac:dyDescent="0.3"/>
    <row r="6086" ht="33.75" hidden="1" customHeight="1" x14ac:dyDescent="0.3"/>
    <row r="6087" ht="33.75" hidden="1" customHeight="1" x14ac:dyDescent="0.3"/>
    <row r="6088" ht="33.75" hidden="1" customHeight="1" x14ac:dyDescent="0.3"/>
    <row r="6089" ht="33.75" hidden="1" customHeight="1" x14ac:dyDescent="0.3"/>
    <row r="6090" ht="33.75" hidden="1" customHeight="1" x14ac:dyDescent="0.3"/>
    <row r="6091" ht="33.75" hidden="1" customHeight="1" x14ac:dyDescent="0.3"/>
    <row r="6092" ht="33.75" hidden="1" customHeight="1" x14ac:dyDescent="0.3"/>
    <row r="6093" ht="33.75" hidden="1" customHeight="1" x14ac:dyDescent="0.3"/>
    <row r="6094" ht="33.75" hidden="1" customHeight="1" x14ac:dyDescent="0.3"/>
    <row r="6095" ht="33.75" hidden="1" customHeight="1" x14ac:dyDescent="0.3"/>
    <row r="6096" ht="33.75" hidden="1" customHeight="1" x14ac:dyDescent="0.3"/>
    <row r="6097" ht="33.75" hidden="1" customHeight="1" x14ac:dyDescent="0.3"/>
    <row r="6098" ht="33.75" hidden="1" customHeight="1" x14ac:dyDescent="0.3"/>
    <row r="6099" ht="33.75" hidden="1" customHeight="1" x14ac:dyDescent="0.3"/>
    <row r="6100" ht="33.75" hidden="1" customHeight="1" x14ac:dyDescent="0.3"/>
    <row r="6101" ht="33.75" hidden="1" customHeight="1" x14ac:dyDescent="0.3"/>
    <row r="6102" ht="33.75" hidden="1" customHeight="1" x14ac:dyDescent="0.3"/>
    <row r="6103" ht="33.75" hidden="1" customHeight="1" x14ac:dyDescent="0.3"/>
    <row r="6104" ht="33.75" hidden="1" customHeight="1" x14ac:dyDescent="0.3"/>
    <row r="6105" ht="33.75" hidden="1" customHeight="1" x14ac:dyDescent="0.3"/>
    <row r="6106" ht="33.75" hidden="1" customHeight="1" x14ac:dyDescent="0.3"/>
    <row r="6107" ht="33.75" hidden="1" customHeight="1" x14ac:dyDescent="0.3"/>
    <row r="6108" ht="33.75" hidden="1" customHeight="1" x14ac:dyDescent="0.3"/>
    <row r="6109" ht="33.75" hidden="1" customHeight="1" x14ac:dyDescent="0.3"/>
    <row r="6110" ht="33.75" hidden="1" customHeight="1" x14ac:dyDescent="0.3"/>
    <row r="6111" ht="33.75" hidden="1" customHeight="1" x14ac:dyDescent="0.3"/>
    <row r="6112" ht="33.75" hidden="1" customHeight="1" x14ac:dyDescent="0.3"/>
    <row r="6113" ht="33.75" hidden="1" customHeight="1" x14ac:dyDescent="0.3"/>
    <row r="6114" ht="33.75" hidden="1" customHeight="1" x14ac:dyDescent="0.3"/>
    <row r="6115" ht="33.75" hidden="1" customHeight="1" x14ac:dyDescent="0.3"/>
    <row r="6116" ht="33.75" hidden="1" customHeight="1" x14ac:dyDescent="0.3"/>
    <row r="6117" ht="33.75" hidden="1" customHeight="1" x14ac:dyDescent="0.3"/>
    <row r="6118" ht="33.75" hidden="1" customHeight="1" x14ac:dyDescent="0.3"/>
    <row r="6119" ht="33.75" hidden="1" customHeight="1" x14ac:dyDescent="0.3"/>
    <row r="6120" ht="33.75" hidden="1" customHeight="1" x14ac:dyDescent="0.3"/>
    <row r="6121" ht="33.75" hidden="1" customHeight="1" x14ac:dyDescent="0.3"/>
    <row r="6122" ht="33.75" hidden="1" customHeight="1" x14ac:dyDescent="0.3"/>
    <row r="6123" ht="33.75" hidden="1" customHeight="1" x14ac:dyDescent="0.3"/>
    <row r="6124" ht="33.75" hidden="1" customHeight="1" x14ac:dyDescent="0.3"/>
    <row r="6125" ht="33.75" hidden="1" customHeight="1" x14ac:dyDescent="0.3"/>
    <row r="6126" ht="33.75" hidden="1" customHeight="1" x14ac:dyDescent="0.3"/>
    <row r="6127" ht="33.75" hidden="1" customHeight="1" x14ac:dyDescent="0.3"/>
    <row r="6128" ht="33.75" hidden="1" customHeight="1" x14ac:dyDescent="0.3"/>
    <row r="6129" ht="33.75" hidden="1" customHeight="1" x14ac:dyDescent="0.3"/>
    <row r="6130" ht="33.75" hidden="1" customHeight="1" x14ac:dyDescent="0.3"/>
    <row r="6131" ht="33.75" hidden="1" customHeight="1" x14ac:dyDescent="0.3"/>
    <row r="6132" ht="33.75" hidden="1" customHeight="1" x14ac:dyDescent="0.3"/>
    <row r="6133" ht="33.75" hidden="1" customHeight="1" x14ac:dyDescent="0.3"/>
    <row r="6134" ht="33.75" hidden="1" customHeight="1" x14ac:dyDescent="0.3"/>
    <row r="6135" ht="33.75" hidden="1" customHeight="1" x14ac:dyDescent="0.3"/>
    <row r="6136" ht="33.75" hidden="1" customHeight="1" x14ac:dyDescent="0.3"/>
    <row r="6137" ht="33.75" hidden="1" customHeight="1" x14ac:dyDescent="0.3"/>
    <row r="6138" ht="33.75" hidden="1" customHeight="1" x14ac:dyDescent="0.3"/>
    <row r="6139" ht="33.75" hidden="1" customHeight="1" x14ac:dyDescent="0.3"/>
    <row r="6140" ht="33.75" hidden="1" customHeight="1" x14ac:dyDescent="0.3"/>
    <row r="6141" ht="33.75" hidden="1" customHeight="1" x14ac:dyDescent="0.3"/>
    <row r="6142" ht="33.75" hidden="1" customHeight="1" x14ac:dyDescent="0.3"/>
    <row r="6143" ht="33.75" hidden="1" customHeight="1" x14ac:dyDescent="0.3"/>
    <row r="6144" ht="33.75" hidden="1" customHeight="1" x14ac:dyDescent="0.3"/>
    <row r="6145" ht="33.75" hidden="1" customHeight="1" x14ac:dyDescent="0.3"/>
    <row r="6146" ht="33.75" hidden="1" customHeight="1" x14ac:dyDescent="0.3"/>
    <row r="6147" ht="33.75" hidden="1" customHeight="1" x14ac:dyDescent="0.3"/>
    <row r="6148" ht="33.75" hidden="1" customHeight="1" x14ac:dyDescent="0.3"/>
    <row r="6149" ht="33.75" hidden="1" customHeight="1" x14ac:dyDescent="0.3"/>
    <row r="6150" ht="33.75" hidden="1" customHeight="1" x14ac:dyDescent="0.3"/>
    <row r="6151" ht="33.75" hidden="1" customHeight="1" x14ac:dyDescent="0.3"/>
    <row r="6152" ht="33.75" hidden="1" customHeight="1" x14ac:dyDescent="0.3"/>
    <row r="6153" ht="33.75" hidden="1" customHeight="1" x14ac:dyDescent="0.3"/>
    <row r="6154" ht="33.75" hidden="1" customHeight="1" x14ac:dyDescent="0.3"/>
    <row r="6155" ht="33.75" hidden="1" customHeight="1" x14ac:dyDescent="0.3"/>
    <row r="6156" ht="33.75" hidden="1" customHeight="1" x14ac:dyDescent="0.3"/>
    <row r="6157" ht="33.75" hidden="1" customHeight="1" x14ac:dyDescent="0.3"/>
    <row r="6158" ht="33.75" hidden="1" customHeight="1" x14ac:dyDescent="0.3"/>
    <row r="6159" ht="33.75" hidden="1" customHeight="1" x14ac:dyDescent="0.3"/>
    <row r="6160" ht="33.75" hidden="1" customHeight="1" x14ac:dyDescent="0.3"/>
    <row r="6161" ht="33.75" hidden="1" customHeight="1" x14ac:dyDescent="0.3"/>
    <row r="6162" ht="33.75" hidden="1" customHeight="1" x14ac:dyDescent="0.3"/>
    <row r="6163" ht="33.75" hidden="1" customHeight="1" x14ac:dyDescent="0.3"/>
    <row r="6164" ht="33.75" hidden="1" customHeight="1" x14ac:dyDescent="0.3"/>
    <row r="6165" ht="33.75" hidden="1" customHeight="1" x14ac:dyDescent="0.3"/>
    <row r="6166" ht="33.75" hidden="1" customHeight="1" x14ac:dyDescent="0.3"/>
    <row r="6167" ht="33.75" hidden="1" customHeight="1" x14ac:dyDescent="0.3"/>
    <row r="6168" ht="33.75" hidden="1" customHeight="1" x14ac:dyDescent="0.3"/>
    <row r="6169" ht="33.75" hidden="1" customHeight="1" x14ac:dyDescent="0.3"/>
    <row r="6170" ht="33.75" hidden="1" customHeight="1" x14ac:dyDescent="0.3"/>
    <row r="6171" ht="33.75" hidden="1" customHeight="1" x14ac:dyDescent="0.3"/>
    <row r="6172" ht="33.75" hidden="1" customHeight="1" x14ac:dyDescent="0.3"/>
    <row r="6173" ht="33.75" hidden="1" customHeight="1" x14ac:dyDescent="0.3"/>
    <row r="6174" ht="33.75" hidden="1" customHeight="1" x14ac:dyDescent="0.3"/>
    <row r="6175" ht="33.75" hidden="1" customHeight="1" x14ac:dyDescent="0.3"/>
    <row r="6176" ht="33.75" hidden="1" customHeight="1" x14ac:dyDescent="0.3"/>
    <row r="6177" ht="33.75" hidden="1" customHeight="1" x14ac:dyDescent="0.3"/>
    <row r="6178" ht="33.75" hidden="1" customHeight="1" x14ac:dyDescent="0.3"/>
    <row r="6179" ht="33.75" hidden="1" customHeight="1" x14ac:dyDescent="0.3"/>
    <row r="6180" ht="33.75" hidden="1" customHeight="1" x14ac:dyDescent="0.3"/>
    <row r="6181" ht="33.75" hidden="1" customHeight="1" x14ac:dyDescent="0.3"/>
    <row r="6182" ht="33.75" hidden="1" customHeight="1" x14ac:dyDescent="0.3"/>
    <row r="6183" ht="33.75" hidden="1" customHeight="1" x14ac:dyDescent="0.3"/>
    <row r="6184" ht="33.75" hidden="1" customHeight="1" x14ac:dyDescent="0.3"/>
    <row r="6185" ht="33.75" hidden="1" customHeight="1" x14ac:dyDescent="0.3"/>
    <row r="6186" ht="33.75" hidden="1" customHeight="1" x14ac:dyDescent="0.3"/>
    <row r="6187" ht="33.75" hidden="1" customHeight="1" x14ac:dyDescent="0.3"/>
    <row r="6188" ht="33.75" hidden="1" customHeight="1" x14ac:dyDescent="0.3"/>
    <row r="6189" ht="33.75" hidden="1" customHeight="1" x14ac:dyDescent="0.3"/>
    <row r="6190" ht="33.75" hidden="1" customHeight="1" x14ac:dyDescent="0.3"/>
    <row r="6191" ht="33.75" hidden="1" customHeight="1" x14ac:dyDescent="0.3"/>
    <row r="6192" ht="33.75" hidden="1" customHeight="1" x14ac:dyDescent="0.3"/>
    <row r="6193" ht="33.75" hidden="1" customHeight="1" x14ac:dyDescent="0.3"/>
    <row r="6194" ht="33.75" hidden="1" customHeight="1" x14ac:dyDescent="0.3"/>
    <row r="6195" ht="33.75" hidden="1" customHeight="1" x14ac:dyDescent="0.3"/>
    <row r="6196" ht="33.75" hidden="1" customHeight="1" x14ac:dyDescent="0.3"/>
    <row r="6197" ht="33.75" hidden="1" customHeight="1" x14ac:dyDescent="0.3"/>
    <row r="6198" ht="33.75" hidden="1" customHeight="1" x14ac:dyDescent="0.3"/>
    <row r="6199" ht="33.75" hidden="1" customHeight="1" x14ac:dyDescent="0.3"/>
    <row r="6200" ht="33.75" hidden="1" customHeight="1" x14ac:dyDescent="0.3"/>
    <row r="6201" ht="33.75" hidden="1" customHeight="1" x14ac:dyDescent="0.3"/>
    <row r="6202" ht="33.75" hidden="1" customHeight="1" x14ac:dyDescent="0.3"/>
    <row r="6203" ht="33.75" hidden="1" customHeight="1" x14ac:dyDescent="0.3"/>
    <row r="6204" ht="33.75" hidden="1" customHeight="1" x14ac:dyDescent="0.3"/>
    <row r="6205" ht="33.75" hidden="1" customHeight="1" x14ac:dyDescent="0.3"/>
    <row r="6206" ht="33.75" hidden="1" customHeight="1" x14ac:dyDescent="0.3"/>
    <row r="6207" ht="33.75" hidden="1" customHeight="1" x14ac:dyDescent="0.3"/>
    <row r="6208" ht="33.75" hidden="1" customHeight="1" x14ac:dyDescent="0.3"/>
    <row r="6209" ht="33.75" hidden="1" customHeight="1" x14ac:dyDescent="0.3"/>
    <row r="6210" ht="33.75" hidden="1" customHeight="1" x14ac:dyDescent="0.3"/>
    <row r="6211" ht="33.75" hidden="1" customHeight="1" x14ac:dyDescent="0.3"/>
    <row r="6212" ht="33.75" hidden="1" customHeight="1" x14ac:dyDescent="0.3"/>
    <row r="6213" ht="33.75" hidden="1" customHeight="1" x14ac:dyDescent="0.3"/>
    <row r="6214" ht="33.75" hidden="1" customHeight="1" x14ac:dyDescent="0.3"/>
    <row r="6215" ht="33.75" hidden="1" customHeight="1" x14ac:dyDescent="0.3"/>
    <row r="6216" ht="33.75" hidden="1" customHeight="1" x14ac:dyDescent="0.3"/>
    <row r="6217" ht="33.75" hidden="1" customHeight="1" x14ac:dyDescent="0.3"/>
    <row r="6218" ht="33.75" hidden="1" customHeight="1" x14ac:dyDescent="0.3"/>
    <row r="6219" ht="33.75" hidden="1" customHeight="1" x14ac:dyDescent="0.3"/>
    <row r="6220" ht="33.75" hidden="1" customHeight="1" x14ac:dyDescent="0.3"/>
    <row r="6221" ht="33.75" hidden="1" customHeight="1" x14ac:dyDescent="0.3"/>
    <row r="6222" ht="33.75" hidden="1" customHeight="1" x14ac:dyDescent="0.3"/>
    <row r="6223" ht="33.75" hidden="1" customHeight="1" x14ac:dyDescent="0.3"/>
    <row r="6224" ht="33.75" hidden="1" customHeight="1" x14ac:dyDescent="0.3"/>
    <row r="6225" ht="33.75" hidden="1" customHeight="1" x14ac:dyDescent="0.3"/>
    <row r="6226" ht="33.75" hidden="1" customHeight="1" x14ac:dyDescent="0.3"/>
    <row r="6227" ht="33.75" hidden="1" customHeight="1" x14ac:dyDescent="0.3"/>
    <row r="6228" ht="33.75" hidden="1" customHeight="1" x14ac:dyDescent="0.3"/>
    <row r="6229" ht="33.75" hidden="1" customHeight="1" x14ac:dyDescent="0.3"/>
    <row r="6230" ht="33.75" hidden="1" customHeight="1" x14ac:dyDescent="0.3"/>
    <row r="6231" ht="33.75" hidden="1" customHeight="1" x14ac:dyDescent="0.3"/>
    <row r="6232" ht="33.75" hidden="1" customHeight="1" x14ac:dyDescent="0.3"/>
    <row r="6233" ht="33.75" hidden="1" customHeight="1" x14ac:dyDescent="0.3"/>
    <row r="6234" ht="33.75" hidden="1" customHeight="1" x14ac:dyDescent="0.3"/>
    <row r="6235" ht="33.75" hidden="1" customHeight="1" x14ac:dyDescent="0.3"/>
    <row r="6236" ht="33.75" hidden="1" customHeight="1" x14ac:dyDescent="0.3"/>
    <row r="6237" ht="33.75" hidden="1" customHeight="1" x14ac:dyDescent="0.3"/>
    <row r="6238" ht="33.75" hidden="1" customHeight="1" x14ac:dyDescent="0.3"/>
    <row r="6239" ht="33.75" hidden="1" customHeight="1" x14ac:dyDescent="0.3"/>
    <row r="6240" ht="33.75" hidden="1" customHeight="1" x14ac:dyDescent="0.3"/>
    <row r="6241" ht="33.75" hidden="1" customHeight="1" x14ac:dyDescent="0.3"/>
    <row r="6242" ht="33.75" hidden="1" customHeight="1" x14ac:dyDescent="0.3"/>
    <row r="6243" ht="33.75" hidden="1" customHeight="1" x14ac:dyDescent="0.3"/>
    <row r="6244" ht="33.75" hidden="1" customHeight="1" x14ac:dyDescent="0.3"/>
    <row r="6245" ht="33.75" hidden="1" customHeight="1" x14ac:dyDescent="0.3"/>
    <row r="6246" ht="33.75" hidden="1" customHeight="1" x14ac:dyDescent="0.3"/>
    <row r="6247" ht="33.75" hidden="1" customHeight="1" x14ac:dyDescent="0.3"/>
    <row r="6248" ht="33.75" hidden="1" customHeight="1" x14ac:dyDescent="0.3"/>
    <row r="6249" ht="33.75" hidden="1" customHeight="1" x14ac:dyDescent="0.3"/>
    <row r="6250" ht="33.75" hidden="1" customHeight="1" x14ac:dyDescent="0.3"/>
    <row r="6251" ht="33.75" hidden="1" customHeight="1" x14ac:dyDescent="0.3"/>
    <row r="6252" ht="33.75" hidden="1" customHeight="1" x14ac:dyDescent="0.3"/>
    <row r="6253" ht="33.75" hidden="1" customHeight="1" x14ac:dyDescent="0.3"/>
    <row r="6254" ht="33.75" hidden="1" customHeight="1" x14ac:dyDescent="0.3"/>
    <row r="6255" ht="33.75" hidden="1" customHeight="1" x14ac:dyDescent="0.3"/>
    <row r="6256" ht="33.75" hidden="1" customHeight="1" x14ac:dyDescent="0.3"/>
    <row r="6257" ht="33.75" hidden="1" customHeight="1" x14ac:dyDescent="0.3"/>
    <row r="6258" ht="33.75" hidden="1" customHeight="1" x14ac:dyDescent="0.3"/>
    <row r="6259" ht="33.75" hidden="1" customHeight="1" x14ac:dyDescent="0.3"/>
    <row r="6260" ht="33.75" hidden="1" customHeight="1" x14ac:dyDescent="0.3"/>
    <row r="6261" ht="33.75" hidden="1" customHeight="1" x14ac:dyDescent="0.3"/>
    <row r="6262" ht="33.75" hidden="1" customHeight="1" x14ac:dyDescent="0.3"/>
    <row r="6263" ht="33.75" hidden="1" customHeight="1" x14ac:dyDescent="0.3"/>
    <row r="6264" ht="33.75" hidden="1" customHeight="1" x14ac:dyDescent="0.3"/>
    <row r="6265" ht="33.75" hidden="1" customHeight="1" x14ac:dyDescent="0.3"/>
    <row r="6266" ht="33.75" hidden="1" customHeight="1" x14ac:dyDescent="0.3"/>
    <row r="6267" ht="33.75" hidden="1" customHeight="1" x14ac:dyDescent="0.3"/>
    <row r="6268" ht="33.75" hidden="1" customHeight="1" x14ac:dyDescent="0.3"/>
    <row r="6269" ht="33.75" hidden="1" customHeight="1" x14ac:dyDescent="0.3"/>
    <row r="6270" ht="33.75" hidden="1" customHeight="1" x14ac:dyDescent="0.3"/>
    <row r="6271" ht="33.75" hidden="1" customHeight="1" x14ac:dyDescent="0.3"/>
    <row r="6272" ht="33.75" hidden="1" customHeight="1" x14ac:dyDescent="0.3"/>
    <row r="6273" ht="33.75" hidden="1" customHeight="1" x14ac:dyDescent="0.3"/>
    <row r="6274" ht="33.75" hidden="1" customHeight="1" x14ac:dyDescent="0.3"/>
    <row r="6275" ht="33.75" hidden="1" customHeight="1" x14ac:dyDescent="0.3"/>
    <row r="6276" ht="33.75" hidden="1" customHeight="1" x14ac:dyDescent="0.3"/>
    <row r="6277" ht="33.75" hidden="1" customHeight="1" x14ac:dyDescent="0.3"/>
    <row r="6278" ht="33.75" hidden="1" customHeight="1" x14ac:dyDescent="0.3"/>
    <row r="6279" ht="33.75" hidden="1" customHeight="1" x14ac:dyDescent="0.3"/>
    <row r="6280" ht="33.75" hidden="1" customHeight="1" x14ac:dyDescent="0.3"/>
    <row r="6281" ht="33.75" hidden="1" customHeight="1" x14ac:dyDescent="0.3"/>
    <row r="6282" ht="33.75" hidden="1" customHeight="1" x14ac:dyDescent="0.3"/>
    <row r="6283" ht="33.75" hidden="1" customHeight="1" x14ac:dyDescent="0.3"/>
    <row r="6284" ht="33.75" hidden="1" customHeight="1" x14ac:dyDescent="0.3"/>
    <row r="6285" ht="33.75" hidden="1" customHeight="1" x14ac:dyDescent="0.3"/>
    <row r="6286" ht="33.75" hidden="1" customHeight="1" x14ac:dyDescent="0.3"/>
    <row r="6287" ht="33.75" hidden="1" customHeight="1" x14ac:dyDescent="0.3"/>
    <row r="6288" ht="33.75" hidden="1" customHeight="1" x14ac:dyDescent="0.3"/>
    <row r="6289" ht="33.75" hidden="1" customHeight="1" x14ac:dyDescent="0.3"/>
    <row r="6290" ht="33.75" hidden="1" customHeight="1" x14ac:dyDescent="0.3"/>
    <row r="6291" ht="33.75" hidden="1" customHeight="1" x14ac:dyDescent="0.3"/>
    <row r="6292" ht="33.75" hidden="1" customHeight="1" x14ac:dyDescent="0.3"/>
    <row r="6293" ht="33.75" hidden="1" customHeight="1" x14ac:dyDescent="0.3"/>
    <row r="6294" ht="33.75" hidden="1" customHeight="1" x14ac:dyDescent="0.3"/>
    <row r="6295" ht="33.75" hidden="1" customHeight="1" x14ac:dyDescent="0.3"/>
    <row r="6296" ht="33.75" hidden="1" customHeight="1" x14ac:dyDescent="0.3"/>
    <row r="6297" ht="33.75" hidden="1" customHeight="1" x14ac:dyDescent="0.3"/>
    <row r="6298" ht="33.75" hidden="1" customHeight="1" x14ac:dyDescent="0.3"/>
    <row r="6299" ht="33.75" hidden="1" customHeight="1" x14ac:dyDescent="0.3"/>
    <row r="6300" ht="33.75" hidden="1" customHeight="1" x14ac:dyDescent="0.3"/>
    <row r="6301" ht="33.75" hidden="1" customHeight="1" x14ac:dyDescent="0.3"/>
    <row r="6302" ht="33.75" hidden="1" customHeight="1" x14ac:dyDescent="0.3"/>
    <row r="6303" ht="33.75" hidden="1" customHeight="1" x14ac:dyDescent="0.3"/>
    <row r="6304" ht="33.75" hidden="1" customHeight="1" x14ac:dyDescent="0.3"/>
    <row r="6305" ht="33.75" hidden="1" customHeight="1" x14ac:dyDescent="0.3"/>
    <row r="6306" ht="33.75" hidden="1" customHeight="1" x14ac:dyDescent="0.3"/>
    <row r="6307" ht="33.75" hidden="1" customHeight="1" x14ac:dyDescent="0.3"/>
    <row r="6308" ht="33.75" hidden="1" customHeight="1" x14ac:dyDescent="0.3"/>
    <row r="6309" ht="33.75" hidden="1" customHeight="1" x14ac:dyDescent="0.3"/>
    <row r="6310" ht="33.75" hidden="1" customHeight="1" x14ac:dyDescent="0.3"/>
    <row r="6311" ht="33.75" hidden="1" customHeight="1" x14ac:dyDescent="0.3"/>
    <row r="6312" ht="33.75" hidden="1" customHeight="1" x14ac:dyDescent="0.3"/>
    <row r="6313" ht="33.75" hidden="1" customHeight="1" x14ac:dyDescent="0.3"/>
    <row r="6314" ht="33.75" hidden="1" customHeight="1" x14ac:dyDescent="0.3"/>
    <row r="6315" ht="33.75" hidden="1" customHeight="1" x14ac:dyDescent="0.3"/>
    <row r="6316" ht="33.75" hidden="1" customHeight="1" x14ac:dyDescent="0.3"/>
    <row r="6317" ht="33.75" hidden="1" customHeight="1" x14ac:dyDescent="0.3"/>
    <row r="6318" ht="33.75" hidden="1" customHeight="1" x14ac:dyDescent="0.3"/>
    <row r="6319" ht="33.75" hidden="1" customHeight="1" x14ac:dyDescent="0.3"/>
    <row r="6320" ht="33.75" hidden="1" customHeight="1" x14ac:dyDescent="0.3"/>
    <row r="6321" ht="33.75" hidden="1" customHeight="1" x14ac:dyDescent="0.3"/>
    <row r="6322" ht="33.75" hidden="1" customHeight="1" x14ac:dyDescent="0.3"/>
    <row r="6323" ht="33.75" hidden="1" customHeight="1" x14ac:dyDescent="0.3"/>
    <row r="6324" ht="33.75" hidden="1" customHeight="1" x14ac:dyDescent="0.3"/>
    <row r="6325" ht="33.75" hidden="1" customHeight="1" x14ac:dyDescent="0.3"/>
    <row r="6326" ht="33.75" hidden="1" customHeight="1" x14ac:dyDescent="0.3"/>
    <row r="6327" ht="33.75" hidden="1" customHeight="1" x14ac:dyDescent="0.3"/>
    <row r="6328" ht="33.75" hidden="1" customHeight="1" x14ac:dyDescent="0.3"/>
    <row r="6329" ht="33.75" hidden="1" customHeight="1" x14ac:dyDescent="0.3"/>
    <row r="6330" ht="33.75" hidden="1" customHeight="1" x14ac:dyDescent="0.3"/>
    <row r="6331" ht="33.75" hidden="1" customHeight="1" x14ac:dyDescent="0.3"/>
    <row r="6332" ht="33.75" hidden="1" customHeight="1" x14ac:dyDescent="0.3"/>
    <row r="6333" ht="33.75" hidden="1" customHeight="1" x14ac:dyDescent="0.3"/>
    <row r="6334" ht="33.75" hidden="1" customHeight="1" x14ac:dyDescent="0.3"/>
    <row r="6335" ht="33.75" hidden="1" customHeight="1" x14ac:dyDescent="0.3"/>
    <row r="6336" ht="33.75" hidden="1" customHeight="1" x14ac:dyDescent="0.3"/>
    <row r="6337" ht="33.75" hidden="1" customHeight="1" x14ac:dyDescent="0.3"/>
    <row r="6338" ht="33.75" hidden="1" customHeight="1" x14ac:dyDescent="0.3"/>
    <row r="6339" ht="33.75" hidden="1" customHeight="1" x14ac:dyDescent="0.3"/>
    <row r="6340" ht="33.75" hidden="1" customHeight="1" x14ac:dyDescent="0.3"/>
    <row r="6341" ht="33.75" hidden="1" customHeight="1" x14ac:dyDescent="0.3"/>
    <row r="6342" ht="33.75" hidden="1" customHeight="1" x14ac:dyDescent="0.3"/>
    <row r="6343" ht="33.75" hidden="1" customHeight="1" x14ac:dyDescent="0.3"/>
    <row r="6344" ht="33.75" hidden="1" customHeight="1" x14ac:dyDescent="0.3"/>
    <row r="6345" ht="33.75" hidden="1" customHeight="1" x14ac:dyDescent="0.3"/>
    <row r="6346" ht="33.75" hidden="1" customHeight="1" x14ac:dyDescent="0.3"/>
    <row r="6347" ht="33.75" hidden="1" customHeight="1" x14ac:dyDescent="0.3"/>
    <row r="6348" ht="33.75" hidden="1" customHeight="1" x14ac:dyDescent="0.3"/>
    <row r="6349" ht="33.75" hidden="1" customHeight="1" x14ac:dyDescent="0.3"/>
    <row r="6350" ht="33.75" hidden="1" customHeight="1" x14ac:dyDescent="0.3"/>
    <row r="6351" ht="33.75" hidden="1" customHeight="1" x14ac:dyDescent="0.3"/>
    <row r="6352" ht="33.75" hidden="1" customHeight="1" x14ac:dyDescent="0.3"/>
    <row r="6353" ht="33.75" hidden="1" customHeight="1" x14ac:dyDescent="0.3"/>
    <row r="6354" ht="33.75" hidden="1" customHeight="1" x14ac:dyDescent="0.3"/>
    <row r="6355" ht="33.75" hidden="1" customHeight="1" x14ac:dyDescent="0.3"/>
    <row r="6356" ht="33.75" hidden="1" customHeight="1" x14ac:dyDescent="0.3"/>
    <row r="6357" ht="33.75" hidden="1" customHeight="1" x14ac:dyDescent="0.3"/>
    <row r="6358" ht="33.75" hidden="1" customHeight="1" x14ac:dyDescent="0.3"/>
    <row r="6359" ht="33.75" hidden="1" customHeight="1" x14ac:dyDescent="0.3"/>
    <row r="6360" ht="33.75" hidden="1" customHeight="1" x14ac:dyDescent="0.3"/>
    <row r="6361" ht="33.75" hidden="1" customHeight="1" x14ac:dyDescent="0.3"/>
    <row r="6362" ht="33.75" hidden="1" customHeight="1" x14ac:dyDescent="0.3"/>
    <row r="6363" ht="33.75" hidden="1" customHeight="1" x14ac:dyDescent="0.3"/>
    <row r="6364" ht="33.75" hidden="1" customHeight="1" x14ac:dyDescent="0.3"/>
    <row r="6365" ht="33.75" hidden="1" customHeight="1" x14ac:dyDescent="0.3"/>
    <row r="6366" ht="33.75" hidden="1" customHeight="1" x14ac:dyDescent="0.3"/>
    <row r="6367" ht="33.75" hidden="1" customHeight="1" x14ac:dyDescent="0.3"/>
    <row r="6368" ht="33.75" hidden="1" customHeight="1" x14ac:dyDescent="0.3"/>
    <row r="6369" ht="33.75" hidden="1" customHeight="1" x14ac:dyDescent="0.3"/>
    <row r="6370" ht="33.75" hidden="1" customHeight="1" x14ac:dyDescent="0.3"/>
    <row r="6371" ht="33.75" hidden="1" customHeight="1" x14ac:dyDescent="0.3"/>
    <row r="6372" ht="33.75" hidden="1" customHeight="1" x14ac:dyDescent="0.3"/>
    <row r="6373" ht="33.75" hidden="1" customHeight="1" x14ac:dyDescent="0.3"/>
    <row r="6374" ht="33.75" hidden="1" customHeight="1" x14ac:dyDescent="0.3"/>
    <row r="6375" ht="33.75" hidden="1" customHeight="1" x14ac:dyDescent="0.3"/>
    <row r="6376" ht="33.75" hidden="1" customHeight="1" x14ac:dyDescent="0.3"/>
    <row r="6377" ht="33.75" hidden="1" customHeight="1" x14ac:dyDescent="0.3"/>
    <row r="6378" ht="33.75" hidden="1" customHeight="1" x14ac:dyDescent="0.3"/>
    <row r="6379" ht="33.75" hidden="1" customHeight="1" x14ac:dyDescent="0.3"/>
    <row r="6380" ht="33.75" hidden="1" customHeight="1" x14ac:dyDescent="0.3"/>
    <row r="6381" ht="33.75" hidden="1" customHeight="1" x14ac:dyDescent="0.3"/>
    <row r="6382" ht="33.75" hidden="1" customHeight="1" x14ac:dyDescent="0.3"/>
    <row r="6383" ht="33.75" hidden="1" customHeight="1" x14ac:dyDescent="0.3"/>
    <row r="6384" ht="33.75" hidden="1" customHeight="1" x14ac:dyDescent="0.3"/>
    <row r="6385" ht="33.75" hidden="1" customHeight="1" x14ac:dyDescent="0.3"/>
    <row r="6386" ht="33.75" hidden="1" customHeight="1" x14ac:dyDescent="0.3"/>
    <row r="6387" ht="33.75" hidden="1" customHeight="1" x14ac:dyDescent="0.3"/>
    <row r="6388" ht="33.75" hidden="1" customHeight="1" x14ac:dyDescent="0.3"/>
    <row r="6389" ht="33.75" hidden="1" customHeight="1" x14ac:dyDescent="0.3"/>
    <row r="6390" ht="33.75" hidden="1" customHeight="1" x14ac:dyDescent="0.3"/>
    <row r="6391" ht="33.75" hidden="1" customHeight="1" x14ac:dyDescent="0.3"/>
    <row r="6392" ht="33.75" hidden="1" customHeight="1" x14ac:dyDescent="0.3"/>
    <row r="6393" ht="33.75" hidden="1" customHeight="1" x14ac:dyDescent="0.3"/>
    <row r="6394" ht="33.75" hidden="1" customHeight="1" x14ac:dyDescent="0.3"/>
    <row r="6395" ht="33.75" hidden="1" customHeight="1" x14ac:dyDescent="0.3"/>
    <row r="6396" ht="33.75" hidden="1" customHeight="1" x14ac:dyDescent="0.3"/>
    <row r="6397" ht="33.75" hidden="1" customHeight="1" x14ac:dyDescent="0.3"/>
    <row r="6398" ht="33.75" hidden="1" customHeight="1" x14ac:dyDescent="0.3"/>
    <row r="6399" ht="33.75" hidden="1" customHeight="1" x14ac:dyDescent="0.3"/>
    <row r="6400" ht="33.75" hidden="1" customHeight="1" x14ac:dyDescent="0.3"/>
    <row r="6401" ht="33.75" hidden="1" customHeight="1" x14ac:dyDescent="0.3"/>
    <row r="6402" ht="33.75" hidden="1" customHeight="1" x14ac:dyDescent="0.3"/>
    <row r="6403" ht="33.75" hidden="1" customHeight="1" x14ac:dyDescent="0.3"/>
    <row r="6404" ht="33.75" hidden="1" customHeight="1" x14ac:dyDescent="0.3"/>
    <row r="6405" ht="33.75" hidden="1" customHeight="1" x14ac:dyDescent="0.3"/>
    <row r="6406" ht="33.75" hidden="1" customHeight="1" x14ac:dyDescent="0.3"/>
    <row r="6407" ht="33.75" hidden="1" customHeight="1" x14ac:dyDescent="0.3"/>
    <row r="6408" ht="33.75" hidden="1" customHeight="1" x14ac:dyDescent="0.3"/>
    <row r="6409" ht="33.75" hidden="1" customHeight="1" x14ac:dyDescent="0.3"/>
    <row r="6410" ht="33.75" hidden="1" customHeight="1" x14ac:dyDescent="0.3"/>
    <row r="6411" ht="33.75" hidden="1" customHeight="1" x14ac:dyDescent="0.3"/>
    <row r="6412" ht="33.75" hidden="1" customHeight="1" x14ac:dyDescent="0.3"/>
    <row r="6413" ht="33.75" hidden="1" customHeight="1" x14ac:dyDescent="0.3"/>
    <row r="6414" ht="33.75" hidden="1" customHeight="1" x14ac:dyDescent="0.3"/>
    <row r="6415" ht="33.75" hidden="1" customHeight="1" x14ac:dyDescent="0.3"/>
    <row r="6416" ht="33.75" hidden="1" customHeight="1" x14ac:dyDescent="0.3"/>
    <row r="6417" ht="33.75" hidden="1" customHeight="1" x14ac:dyDescent="0.3"/>
    <row r="6418" ht="33.75" hidden="1" customHeight="1" x14ac:dyDescent="0.3"/>
    <row r="6419" ht="33.75" hidden="1" customHeight="1" x14ac:dyDescent="0.3"/>
    <row r="6420" ht="33.75" hidden="1" customHeight="1" x14ac:dyDescent="0.3"/>
    <row r="6421" ht="33.75" hidden="1" customHeight="1" x14ac:dyDescent="0.3"/>
    <row r="6422" ht="33.75" hidden="1" customHeight="1" x14ac:dyDescent="0.3"/>
    <row r="6423" ht="33.75" hidden="1" customHeight="1" x14ac:dyDescent="0.3"/>
    <row r="6424" ht="33.75" hidden="1" customHeight="1" x14ac:dyDescent="0.3"/>
    <row r="6425" ht="33.75" hidden="1" customHeight="1" x14ac:dyDescent="0.3"/>
    <row r="6426" ht="33.75" hidden="1" customHeight="1" x14ac:dyDescent="0.3"/>
    <row r="6427" ht="33.75" hidden="1" customHeight="1" x14ac:dyDescent="0.3"/>
    <row r="6428" ht="33.75" hidden="1" customHeight="1" x14ac:dyDescent="0.3"/>
    <row r="6429" ht="33.75" hidden="1" customHeight="1" x14ac:dyDescent="0.3"/>
    <row r="6430" ht="33.75" hidden="1" customHeight="1" x14ac:dyDescent="0.3"/>
    <row r="6431" ht="33.75" hidden="1" customHeight="1" x14ac:dyDescent="0.3"/>
    <row r="6432" ht="33.75" hidden="1" customHeight="1" x14ac:dyDescent="0.3"/>
    <row r="6433" ht="33.75" hidden="1" customHeight="1" x14ac:dyDescent="0.3"/>
    <row r="6434" ht="33.75" hidden="1" customHeight="1" x14ac:dyDescent="0.3"/>
    <row r="6435" ht="33.75" hidden="1" customHeight="1" x14ac:dyDescent="0.3"/>
    <row r="6436" ht="33.75" hidden="1" customHeight="1" x14ac:dyDescent="0.3"/>
    <row r="6437" ht="33.75" hidden="1" customHeight="1" x14ac:dyDescent="0.3"/>
    <row r="6438" ht="33.75" hidden="1" customHeight="1" x14ac:dyDescent="0.3"/>
    <row r="6439" ht="33.75" hidden="1" customHeight="1" x14ac:dyDescent="0.3"/>
    <row r="6440" ht="33.75" hidden="1" customHeight="1" x14ac:dyDescent="0.3"/>
    <row r="6441" ht="33.75" hidden="1" customHeight="1" x14ac:dyDescent="0.3"/>
    <row r="6442" ht="33.75" hidden="1" customHeight="1" x14ac:dyDescent="0.3"/>
    <row r="6443" ht="33.75" hidden="1" customHeight="1" x14ac:dyDescent="0.3"/>
    <row r="6444" ht="33.75" hidden="1" customHeight="1" x14ac:dyDescent="0.3"/>
    <row r="6445" ht="33.75" hidden="1" customHeight="1" x14ac:dyDescent="0.3"/>
    <row r="6446" ht="33.75" hidden="1" customHeight="1" x14ac:dyDescent="0.3"/>
    <row r="6447" ht="33.75" hidden="1" customHeight="1" x14ac:dyDescent="0.3"/>
    <row r="6448" ht="33.75" hidden="1" customHeight="1" x14ac:dyDescent="0.3"/>
    <row r="6449" ht="33.75" hidden="1" customHeight="1" x14ac:dyDescent="0.3"/>
    <row r="6450" ht="33.75" hidden="1" customHeight="1" x14ac:dyDescent="0.3"/>
    <row r="6451" ht="33.75" hidden="1" customHeight="1" x14ac:dyDescent="0.3"/>
    <row r="6452" ht="33.75" hidden="1" customHeight="1" x14ac:dyDescent="0.3"/>
    <row r="6453" ht="33.75" hidden="1" customHeight="1" x14ac:dyDescent="0.3"/>
    <row r="6454" ht="33.75" hidden="1" customHeight="1" x14ac:dyDescent="0.3"/>
    <row r="6455" ht="33.75" hidden="1" customHeight="1" x14ac:dyDescent="0.3"/>
    <row r="6456" ht="33.75" hidden="1" customHeight="1" x14ac:dyDescent="0.3"/>
    <row r="6457" ht="33.75" hidden="1" customHeight="1" x14ac:dyDescent="0.3"/>
    <row r="6458" ht="33.75" hidden="1" customHeight="1" x14ac:dyDescent="0.3"/>
    <row r="6459" ht="33.75" hidden="1" customHeight="1" x14ac:dyDescent="0.3"/>
    <row r="6460" ht="33.75" hidden="1" customHeight="1" x14ac:dyDescent="0.3"/>
    <row r="6461" ht="33.75" hidden="1" customHeight="1" x14ac:dyDescent="0.3"/>
    <row r="6462" ht="33.75" hidden="1" customHeight="1" x14ac:dyDescent="0.3"/>
    <row r="6463" ht="33.75" hidden="1" customHeight="1" x14ac:dyDescent="0.3"/>
    <row r="6464" ht="33.75" hidden="1" customHeight="1" x14ac:dyDescent="0.3"/>
    <row r="6465" ht="33.75" hidden="1" customHeight="1" x14ac:dyDescent="0.3"/>
    <row r="6466" ht="33.75" hidden="1" customHeight="1" x14ac:dyDescent="0.3"/>
    <row r="6467" ht="33.75" hidden="1" customHeight="1" x14ac:dyDescent="0.3"/>
    <row r="6468" ht="33.75" hidden="1" customHeight="1" x14ac:dyDescent="0.3"/>
    <row r="6469" ht="33.75" hidden="1" customHeight="1" x14ac:dyDescent="0.3"/>
    <row r="6470" ht="33.75" hidden="1" customHeight="1" x14ac:dyDescent="0.3"/>
    <row r="6471" ht="33.75" hidden="1" customHeight="1" x14ac:dyDescent="0.3"/>
    <row r="6472" ht="33.75" hidden="1" customHeight="1" x14ac:dyDescent="0.3"/>
    <row r="6473" ht="33.75" hidden="1" customHeight="1" x14ac:dyDescent="0.3"/>
    <row r="6474" ht="33.75" hidden="1" customHeight="1" x14ac:dyDescent="0.3"/>
    <row r="6475" ht="33.75" hidden="1" customHeight="1" x14ac:dyDescent="0.3"/>
    <row r="6476" ht="33.75" hidden="1" customHeight="1" x14ac:dyDescent="0.3"/>
    <row r="6477" ht="33.75" hidden="1" customHeight="1" x14ac:dyDescent="0.3"/>
    <row r="6478" ht="33.75" hidden="1" customHeight="1" x14ac:dyDescent="0.3"/>
    <row r="6479" ht="33.75" hidden="1" customHeight="1" x14ac:dyDescent="0.3"/>
    <row r="6480" ht="33.75" hidden="1" customHeight="1" x14ac:dyDescent="0.3"/>
    <row r="6481" ht="33.75" hidden="1" customHeight="1" x14ac:dyDescent="0.3"/>
    <row r="6482" ht="33.75" hidden="1" customHeight="1" x14ac:dyDescent="0.3"/>
    <row r="6483" ht="33.75" hidden="1" customHeight="1" x14ac:dyDescent="0.3"/>
    <row r="6484" ht="33.75" hidden="1" customHeight="1" x14ac:dyDescent="0.3"/>
    <row r="6485" ht="33.75" hidden="1" customHeight="1" x14ac:dyDescent="0.3"/>
    <row r="6486" ht="33.75" hidden="1" customHeight="1" x14ac:dyDescent="0.3"/>
    <row r="6487" ht="33.75" hidden="1" customHeight="1" x14ac:dyDescent="0.3"/>
    <row r="6488" ht="33.75" hidden="1" customHeight="1" x14ac:dyDescent="0.3"/>
    <row r="6489" ht="33.75" hidden="1" customHeight="1" x14ac:dyDescent="0.3"/>
    <row r="6490" ht="33.75" hidden="1" customHeight="1" x14ac:dyDescent="0.3"/>
    <row r="6491" ht="33.75" hidden="1" customHeight="1" x14ac:dyDescent="0.3"/>
    <row r="6492" ht="33.75" hidden="1" customHeight="1" x14ac:dyDescent="0.3"/>
    <row r="6493" ht="33.75" hidden="1" customHeight="1" x14ac:dyDescent="0.3"/>
    <row r="6494" ht="33.75" hidden="1" customHeight="1" x14ac:dyDescent="0.3"/>
    <row r="6495" ht="33.75" hidden="1" customHeight="1" x14ac:dyDescent="0.3"/>
    <row r="6496" ht="33.75" hidden="1" customHeight="1" x14ac:dyDescent="0.3"/>
    <row r="6497" ht="33.75" hidden="1" customHeight="1" x14ac:dyDescent="0.3"/>
    <row r="6498" ht="33.75" hidden="1" customHeight="1" x14ac:dyDescent="0.3"/>
    <row r="6499" ht="33.75" hidden="1" customHeight="1" x14ac:dyDescent="0.3"/>
    <row r="6500" ht="33.75" hidden="1" customHeight="1" x14ac:dyDescent="0.3"/>
    <row r="6501" ht="33.75" hidden="1" customHeight="1" x14ac:dyDescent="0.3"/>
    <row r="6502" ht="33.75" hidden="1" customHeight="1" x14ac:dyDescent="0.3"/>
    <row r="6503" ht="33.75" hidden="1" customHeight="1" x14ac:dyDescent="0.3"/>
    <row r="6504" ht="33.75" hidden="1" customHeight="1" x14ac:dyDescent="0.3"/>
    <row r="6505" ht="33.75" hidden="1" customHeight="1" x14ac:dyDescent="0.3"/>
    <row r="6506" ht="33.75" hidden="1" customHeight="1" x14ac:dyDescent="0.3"/>
    <row r="6507" ht="33.75" hidden="1" customHeight="1" x14ac:dyDescent="0.3"/>
    <row r="6508" ht="33.75" hidden="1" customHeight="1" x14ac:dyDescent="0.3"/>
    <row r="6509" ht="33.75" hidden="1" customHeight="1" x14ac:dyDescent="0.3"/>
    <row r="6510" ht="33.75" hidden="1" customHeight="1" x14ac:dyDescent="0.3"/>
    <row r="6511" ht="33.75" hidden="1" customHeight="1" x14ac:dyDescent="0.3"/>
    <row r="6512" ht="33.75" hidden="1" customHeight="1" x14ac:dyDescent="0.3"/>
    <row r="6513" ht="33.75" hidden="1" customHeight="1" x14ac:dyDescent="0.3"/>
    <row r="6514" ht="33.75" hidden="1" customHeight="1" x14ac:dyDescent="0.3"/>
    <row r="6515" ht="33.75" hidden="1" customHeight="1" x14ac:dyDescent="0.3"/>
    <row r="6516" ht="33.75" hidden="1" customHeight="1" x14ac:dyDescent="0.3"/>
    <row r="6517" ht="33.75" hidden="1" customHeight="1" x14ac:dyDescent="0.3"/>
    <row r="6518" ht="33.75" hidden="1" customHeight="1" x14ac:dyDescent="0.3"/>
    <row r="6519" ht="33.75" hidden="1" customHeight="1" x14ac:dyDescent="0.3"/>
    <row r="6520" ht="33.75" hidden="1" customHeight="1" x14ac:dyDescent="0.3"/>
    <row r="6521" ht="33.75" hidden="1" customHeight="1" x14ac:dyDescent="0.3"/>
    <row r="6522" ht="33.75" hidden="1" customHeight="1" x14ac:dyDescent="0.3"/>
    <row r="6523" ht="33.75" hidden="1" customHeight="1" x14ac:dyDescent="0.3"/>
    <row r="6524" ht="33.75" hidden="1" customHeight="1" x14ac:dyDescent="0.3"/>
    <row r="6525" ht="33.75" hidden="1" customHeight="1" x14ac:dyDescent="0.3"/>
    <row r="6526" ht="33.75" hidden="1" customHeight="1" x14ac:dyDescent="0.3"/>
    <row r="6527" ht="33.75" hidden="1" customHeight="1" x14ac:dyDescent="0.3"/>
    <row r="6528" ht="33.75" hidden="1" customHeight="1" x14ac:dyDescent="0.3"/>
    <row r="6529" ht="33.75" hidden="1" customHeight="1" x14ac:dyDescent="0.3"/>
    <row r="6530" ht="33.75" hidden="1" customHeight="1" x14ac:dyDescent="0.3"/>
    <row r="6531" ht="33.75" hidden="1" customHeight="1" x14ac:dyDescent="0.3"/>
    <row r="6532" ht="33.75" hidden="1" customHeight="1" x14ac:dyDescent="0.3"/>
    <row r="6533" ht="33.75" hidden="1" customHeight="1" x14ac:dyDescent="0.3"/>
    <row r="6534" ht="33.75" hidden="1" customHeight="1" x14ac:dyDescent="0.3"/>
    <row r="6535" ht="33.75" hidden="1" customHeight="1" x14ac:dyDescent="0.3"/>
    <row r="6536" ht="33.75" hidden="1" customHeight="1" x14ac:dyDescent="0.3"/>
    <row r="6537" ht="33.75" hidden="1" customHeight="1" x14ac:dyDescent="0.3"/>
    <row r="6538" ht="33.75" hidden="1" customHeight="1" x14ac:dyDescent="0.3"/>
    <row r="6539" ht="33.75" hidden="1" customHeight="1" x14ac:dyDescent="0.3"/>
    <row r="6540" ht="33.75" hidden="1" customHeight="1" x14ac:dyDescent="0.3"/>
    <row r="6541" ht="33.75" hidden="1" customHeight="1" x14ac:dyDescent="0.3"/>
    <row r="6542" ht="33.75" hidden="1" customHeight="1" x14ac:dyDescent="0.3"/>
    <row r="6543" ht="33.75" hidden="1" customHeight="1" x14ac:dyDescent="0.3"/>
    <row r="6544" ht="33.75" hidden="1" customHeight="1" x14ac:dyDescent="0.3"/>
    <row r="6545" ht="33.75" hidden="1" customHeight="1" x14ac:dyDescent="0.3"/>
    <row r="6546" ht="33.75" hidden="1" customHeight="1" x14ac:dyDescent="0.3"/>
    <row r="6547" ht="33.75" hidden="1" customHeight="1" x14ac:dyDescent="0.3"/>
    <row r="6548" ht="33.75" hidden="1" customHeight="1" x14ac:dyDescent="0.3"/>
    <row r="6549" ht="33.75" hidden="1" customHeight="1" x14ac:dyDescent="0.3"/>
    <row r="6550" ht="33.75" hidden="1" customHeight="1" x14ac:dyDescent="0.3"/>
    <row r="6551" ht="33.75" hidden="1" customHeight="1" x14ac:dyDescent="0.3"/>
    <row r="6552" ht="33.75" hidden="1" customHeight="1" x14ac:dyDescent="0.3"/>
    <row r="6553" ht="33.75" hidden="1" customHeight="1" x14ac:dyDescent="0.3"/>
    <row r="6554" ht="33.75" hidden="1" customHeight="1" x14ac:dyDescent="0.3"/>
    <row r="6555" ht="33.75" hidden="1" customHeight="1" x14ac:dyDescent="0.3"/>
    <row r="6556" ht="33.75" hidden="1" customHeight="1" x14ac:dyDescent="0.3"/>
    <row r="6557" ht="33.75" hidden="1" customHeight="1" x14ac:dyDescent="0.3"/>
    <row r="6558" ht="33.75" hidden="1" customHeight="1" x14ac:dyDescent="0.3"/>
    <row r="6559" ht="33.75" hidden="1" customHeight="1" x14ac:dyDescent="0.3"/>
    <row r="6560" ht="33.75" hidden="1" customHeight="1" x14ac:dyDescent="0.3"/>
    <row r="6561" ht="33.75" hidden="1" customHeight="1" x14ac:dyDescent="0.3"/>
    <row r="6562" ht="33.75" hidden="1" customHeight="1" x14ac:dyDescent="0.3"/>
    <row r="6563" ht="33.75" hidden="1" customHeight="1" x14ac:dyDescent="0.3"/>
    <row r="6564" ht="33.75" hidden="1" customHeight="1" x14ac:dyDescent="0.3"/>
    <row r="6565" ht="33.75" hidden="1" customHeight="1" x14ac:dyDescent="0.3"/>
    <row r="6566" ht="33.75" hidden="1" customHeight="1" x14ac:dyDescent="0.3"/>
    <row r="6567" ht="33.75" hidden="1" customHeight="1" x14ac:dyDescent="0.3"/>
    <row r="6568" ht="33.75" hidden="1" customHeight="1" x14ac:dyDescent="0.3"/>
    <row r="6569" ht="33.75" hidden="1" customHeight="1" x14ac:dyDescent="0.3"/>
    <row r="6570" ht="33.75" hidden="1" customHeight="1" x14ac:dyDescent="0.3"/>
    <row r="6571" ht="33.75" hidden="1" customHeight="1" x14ac:dyDescent="0.3"/>
    <row r="6572" ht="33.75" hidden="1" customHeight="1" x14ac:dyDescent="0.3"/>
    <row r="6573" ht="33.75" hidden="1" customHeight="1" x14ac:dyDescent="0.3"/>
    <row r="6574" ht="33.75" hidden="1" customHeight="1" x14ac:dyDescent="0.3"/>
    <row r="6575" ht="33.75" hidden="1" customHeight="1" x14ac:dyDescent="0.3"/>
    <row r="6576" ht="33.75" hidden="1" customHeight="1" x14ac:dyDescent="0.3"/>
    <row r="6577" ht="33.75" hidden="1" customHeight="1" x14ac:dyDescent="0.3"/>
    <row r="6578" ht="33.75" hidden="1" customHeight="1" x14ac:dyDescent="0.3"/>
    <row r="6579" ht="33.75" hidden="1" customHeight="1" x14ac:dyDescent="0.3"/>
    <row r="6580" ht="33.75" hidden="1" customHeight="1" x14ac:dyDescent="0.3"/>
    <row r="6581" ht="33.75" hidden="1" customHeight="1" x14ac:dyDescent="0.3"/>
    <row r="6582" ht="33.75" hidden="1" customHeight="1" x14ac:dyDescent="0.3"/>
    <row r="6583" ht="33.75" hidden="1" customHeight="1" x14ac:dyDescent="0.3"/>
    <row r="6584" ht="33.75" hidden="1" customHeight="1" x14ac:dyDescent="0.3"/>
    <row r="6585" ht="33.75" hidden="1" customHeight="1" x14ac:dyDescent="0.3"/>
    <row r="6586" ht="33.75" hidden="1" customHeight="1" x14ac:dyDescent="0.3"/>
    <row r="6587" ht="33.75" hidden="1" customHeight="1" x14ac:dyDescent="0.3"/>
    <row r="6588" ht="33.75" hidden="1" customHeight="1" x14ac:dyDescent="0.3"/>
    <row r="6589" ht="33.75" hidden="1" customHeight="1" x14ac:dyDescent="0.3"/>
    <row r="6590" ht="33.75" hidden="1" customHeight="1" x14ac:dyDescent="0.3"/>
    <row r="6591" ht="33.75" hidden="1" customHeight="1" x14ac:dyDescent="0.3"/>
    <row r="6592" ht="33.75" hidden="1" customHeight="1" x14ac:dyDescent="0.3"/>
    <row r="6593" ht="33.75" hidden="1" customHeight="1" x14ac:dyDescent="0.3"/>
    <row r="6594" ht="33.75" hidden="1" customHeight="1" x14ac:dyDescent="0.3"/>
    <row r="6595" ht="33.75" hidden="1" customHeight="1" x14ac:dyDescent="0.3"/>
    <row r="6596" ht="33.75" hidden="1" customHeight="1" x14ac:dyDescent="0.3"/>
    <row r="6597" ht="33.75" hidden="1" customHeight="1" x14ac:dyDescent="0.3"/>
    <row r="6598" ht="33.75" hidden="1" customHeight="1" x14ac:dyDescent="0.3"/>
    <row r="6599" ht="33.75" hidden="1" customHeight="1" x14ac:dyDescent="0.3"/>
    <row r="6600" ht="33.75" hidden="1" customHeight="1" x14ac:dyDescent="0.3"/>
    <row r="6601" ht="33.75" hidden="1" customHeight="1" x14ac:dyDescent="0.3"/>
    <row r="6602" ht="33.75" hidden="1" customHeight="1" x14ac:dyDescent="0.3"/>
    <row r="6603" ht="33.75" hidden="1" customHeight="1" x14ac:dyDescent="0.3"/>
    <row r="6604" ht="33.75" hidden="1" customHeight="1" x14ac:dyDescent="0.3"/>
    <row r="6605" ht="33.75" hidden="1" customHeight="1" x14ac:dyDescent="0.3"/>
    <row r="6606" ht="33.75" hidden="1" customHeight="1" x14ac:dyDescent="0.3"/>
    <row r="6607" ht="33.75" hidden="1" customHeight="1" x14ac:dyDescent="0.3"/>
    <row r="6608" ht="33.75" hidden="1" customHeight="1" x14ac:dyDescent="0.3"/>
    <row r="6609" ht="33.75" hidden="1" customHeight="1" x14ac:dyDescent="0.3"/>
    <row r="6610" ht="33.75" hidden="1" customHeight="1" x14ac:dyDescent="0.3"/>
    <row r="6611" ht="33.75" hidden="1" customHeight="1" x14ac:dyDescent="0.3"/>
    <row r="6612" ht="33.75" hidden="1" customHeight="1" x14ac:dyDescent="0.3"/>
    <row r="6613" ht="33.75" hidden="1" customHeight="1" x14ac:dyDescent="0.3"/>
    <row r="6614" ht="33.75" hidden="1" customHeight="1" x14ac:dyDescent="0.3"/>
    <row r="6615" ht="33.75" hidden="1" customHeight="1" x14ac:dyDescent="0.3"/>
    <row r="6616" ht="33.75" hidden="1" customHeight="1" x14ac:dyDescent="0.3"/>
    <row r="6617" ht="33.75" hidden="1" customHeight="1" x14ac:dyDescent="0.3"/>
    <row r="6618" ht="33.75" hidden="1" customHeight="1" x14ac:dyDescent="0.3"/>
    <row r="6619" ht="33.75" hidden="1" customHeight="1" x14ac:dyDescent="0.3"/>
    <row r="6620" ht="33.75" hidden="1" customHeight="1" x14ac:dyDescent="0.3"/>
    <row r="6621" ht="33.75" hidden="1" customHeight="1" x14ac:dyDescent="0.3"/>
    <row r="6622" ht="33.75" hidden="1" customHeight="1" x14ac:dyDescent="0.3"/>
    <row r="6623" ht="33.75" hidden="1" customHeight="1" x14ac:dyDescent="0.3"/>
    <row r="6624" ht="33.75" hidden="1" customHeight="1" x14ac:dyDescent="0.3"/>
    <row r="6625" ht="33.75" hidden="1" customHeight="1" x14ac:dyDescent="0.3"/>
    <row r="6626" ht="33.75" hidden="1" customHeight="1" x14ac:dyDescent="0.3"/>
    <row r="6627" ht="33.75" hidden="1" customHeight="1" x14ac:dyDescent="0.3"/>
    <row r="6628" ht="33.75" hidden="1" customHeight="1" x14ac:dyDescent="0.3"/>
    <row r="6629" ht="33.75" hidden="1" customHeight="1" x14ac:dyDescent="0.3"/>
    <row r="6630" ht="33.75" hidden="1" customHeight="1" x14ac:dyDescent="0.3"/>
    <row r="6631" ht="33.75" hidden="1" customHeight="1" x14ac:dyDescent="0.3"/>
    <row r="6632" ht="33.75" hidden="1" customHeight="1" x14ac:dyDescent="0.3"/>
    <row r="6633" ht="33.75" hidden="1" customHeight="1" x14ac:dyDescent="0.3"/>
    <row r="6634" ht="33.75" hidden="1" customHeight="1" x14ac:dyDescent="0.3"/>
    <row r="6635" ht="33.75" hidden="1" customHeight="1" x14ac:dyDescent="0.3"/>
    <row r="6636" ht="33.75" hidden="1" customHeight="1" x14ac:dyDescent="0.3"/>
    <row r="6637" ht="33.75" hidden="1" customHeight="1" x14ac:dyDescent="0.3"/>
    <row r="6638" ht="33.75" hidden="1" customHeight="1" x14ac:dyDescent="0.3"/>
    <row r="6639" ht="33.75" hidden="1" customHeight="1" x14ac:dyDescent="0.3"/>
    <row r="6640" ht="33.75" hidden="1" customHeight="1" x14ac:dyDescent="0.3"/>
    <row r="6641" ht="33.75" hidden="1" customHeight="1" x14ac:dyDescent="0.3"/>
    <row r="6642" ht="33.75" hidden="1" customHeight="1" x14ac:dyDescent="0.3"/>
    <row r="6643" ht="33.75" hidden="1" customHeight="1" x14ac:dyDescent="0.3"/>
    <row r="6644" ht="33.75" hidden="1" customHeight="1" x14ac:dyDescent="0.3"/>
    <row r="6645" ht="33.75" hidden="1" customHeight="1" x14ac:dyDescent="0.3"/>
    <row r="6646" ht="33.75" hidden="1" customHeight="1" x14ac:dyDescent="0.3"/>
    <row r="6647" ht="33.75" hidden="1" customHeight="1" x14ac:dyDescent="0.3"/>
    <row r="6648" ht="33.75" hidden="1" customHeight="1" x14ac:dyDescent="0.3"/>
    <row r="6649" ht="33.75" hidden="1" customHeight="1" x14ac:dyDescent="0.3"/>
    <row r="6650" ht="33.75" hidden="1" customHeight="1" x14ac:dyDescent="0.3"/>
    <row r="6651" ht="33.75" hidden="1" customHeight="1" x14ac:dyDescent="0.3"/>
    <row r="6652" ht="33.75" hidden="1" customHeight="1" x14ac:dyDescent="0.3"/>
    <row r="6653" ht="33.75" hidden="1" customHeight="1" x14ac:dyDescent="0.3"/>
    <row r="6654" ht="33.75" hidden="1" customHeight="1" x14ac:dyDescent="0.3"/>
    <row r="6655" ht="33.75" hidden="1" customHeight="1" x14ac:dyDescent="0.3"/>
    <row r="6656" ht="33.75" hidden="1" customHeight="1" x14ac:dyDescent="0.3"/>
    <row r="6657" ht="33.75" hidden="1" customHeight="1" x14ac:dyDescent="0.3"/>
    <row r="6658" ht="33.75" hidden="1" customHeight="1" x14ac:dyDescent="0.3"/>
    <row r="6659" ht="33.75" hidden="1" customHeight="1" x14ac:dyDescent="0.3"/>
    <row r="6660" ht="33.75" hidden="1" customHeight="1" x14ac:dyDescent="0.3"/>
    <row r="6661" ht="33.75" hidden="1" customHeight="1" x14ac:dyDescent="0.3"/>
    <row r="6662" ht="33.75" hidden="1" customHeight="1" x14ac:dyDescent="0.3"/>
    <row r="6663" ht="33.75" hidden="1" customHeight="1" x14ac:dyDescent="0.3"/>
    <row r="6664" ht="33.75" hidden="1" customHeight="1" x14ac:dyDescent="0.3"/>
    <row r="6665" ht="33.75" hidden="1" customHeight="1" x14ac:dyDescent="0.3"/>
    <row r="6666" ht="33.75" hidden="1" customHeight="1" x14ac:dyDescent="0.3"/>
    <row r="6667" ht="33.75" hidden="1" customHeight="1" x14ac:dyDescent="0.3"/>
    <row r="6668" ht="33.75" hidden="1" customHeight="1" x14ac:dyDescent="0.3"/>
    <row r="6669" ht="33.75" hidden="1" customHeight="1" x14ac:dyDescent="0.3"/>
    <row r="6670" ht="33.75" hidden="1" customHeight="1" x14ac:dyDescent="0.3"/>
    <row r="6671" ht="33.75" hidden="1" customHeight="1" x14ac:dyDescent="0.3"/>
    <row r="6672" ht="33.75" hidden="1" customHeight="1" x14ac:dyDescent="0.3"/>
    <row r="6673" ht="33.75" hidden="1" customHeight="1" x14ac:dyDescent="0.3"/>
    <row r="6674" ht="33.75" hidden="1" customHeight="1" x14ac:dyDescent="0.3"/>
    <row r="6675" ht="33.75" hidden="1" customHeight="1" x14ac:dyDescent="0.3"/>
    <row r="6676" ht="33.75" hidden="1" customHeight="1" x14ac:dyDescent="0.3"/>
    <row r="6677" ht="33.75" hidden="1" customHeight="1" x14ac:dyDescent="0.3"/>
    <row r="6678" ht="33.75" hidden="1" customHeight="1" x14ac:dyDescent="0.3"/>
    <row r="6679" ht="33.75" hidden="1" customHeight="1" x14ac:dyDescent="0.3"/>
    <row r="6680" ht="33.75" hidden="1" customHeight="1" x14ac:dyDescent="0.3"/>
    <row r="6681" ht="33.75" hidden="1" customHeight="1" x14ac:dyDescent="0.3"/>
    <row r="6682" ht="33.75" hidden="1" customHeight="1" x14ac:dyDescent="0.3"/>
    <row r="6683" ht="33.75" hidden="1" customHeight="1" x14ac:dyDescent="0.3"/>
    <row r="6684" ht="33.75" hidden="1" customHeight="1" x14ac:dyDescent="0.3"/>
    <row r="6685" ht="33.75" hidden="1" customHeight="1" x14ac:dyDescent="0.3"/>
    <row r="6686" ht="33.75" hidden="1" customHeight="1" x14ac:dyDescent="0.3"/>
    <row r="6687" ht="33.75" hidden="1" customHeight="1" x14ac:dyDescent="0.3"/>
    <row r="6688" ht="33.75" hidden="1" customHeight="1" x14ac:dyDescent="0.3"/>
    <row r="6689" ht="33.75" hidden="1" customHeight="1" x14ac:dyDescent="0.3"/>
    <row r="6690" ht="33.75" hidden="1" customHeight="1" x14ac:dyDescent="0.3"/>
    <row r="6691" ht="33.75" hidden="1" customHeight="1" x14ac:dyDescent="0.3"/>
    <row r="6692" ht="33.75" hidden="1" customHeight="1" x14ac:dyDescent="0.3"/>
    <row r="6693" ht="33.75" hidden="1" customHeight="1" x14ac:dyDescent="0.3"/>
    <row r="6694" ht="33.75" hidden="1" customHeight="1" x14ac:dyDescent="0.3"/>
    <row r="6695" ht="33.75" hidden="1" customHeight="1" x14ac:dyDescent="0.3"/>
    <row r="6696" ht="33.75" hidden="1" customHeight="1" x14ac:dyDescent="0.3"/>
    <row r="6697" ht="33.75" hidden="1" customHeight="1" x14ac:dyDescent="0.3"/>
    <row r="6698" ht="33.75" hidden="1" customHeight="1" x14ac:dyDescent="0.3"/>
    <row r="6699" ht="33.75" hidden="1" customHeight="1" x14ac:dyDescent="0.3"/>
    <row r="6700" ht="33.75" hidden="1" customHeight="1" x14ac:dyDescent="0.3"/>
    <row r="6701" ht="33.75" hidden="1" customHeight="1" x14ac:dyDescent="0.3"/>
    <row r="6702" ht="33.75" hidden="1" customHeight="1" x14ac:dyDescent="0.3"/>
    <row r="6703" ht="33.75" hidden="1" customHeight="1" x14ac:dyDescent="0.3"/>
    <row r="6704" ht="33.75" hidden="1" customHeight="1" x14ac:dyDescent="0.3"/>
    <row r="6705" ht="33.75" hidden="1" customHeight="1" x14ac:dyDescent="0.3"/>
    <row r="6706" ht="33.75" hidden="1" customHeight="1" x14ac:dyDescent="0.3"/>
    <row r="6707" ht="33.75" hidden="1" customHeight="1" x14ac:dyDescent="0.3"/>
    <row r="6708" ht="33.75" hidden="1" customHeight="1" x14ac:dyDescent="0.3"/>
    <row r="6709" ht="33.75" hidden="1" customHeight="1" x14ac:dyDescent="0.3"/>
    <row r="6710" ht="33.75" hidden="1" customHeight="1" x14ac:dyDescent="0.3"/>
    <row r="6711" ht="33.75" hidden="1" customHeight="1" x14ac:dyDescent="0.3"/>
    <row r="6712" ht="33.75" hidden="1" customHeight="1" x14ac:dyDescent="0.3"/>
    <row r="6713" ht="33.75" hidden="1" customHeight="1" x14ac:dyDescent="0.3"/>
    <row r="6714" ht="33.75" hidden="1" customHeight="1" x14ac:dyDescent="0.3"/>
    <row r="6715" ht="33.75" hidden="1" customHeight="1" x14ac:dyDescent="0.3"/>
    <row r="6716" ht="33.75" hidden="1" customHeight="1" x14ac:dyDescent="0.3"/>
    <row r="6717" ht="33.75" hidden="1" customHeight="1" x14ac:dyDescent="0.3"/>
    <row r="6718" ht="33.75" hidden="1" customHeight="1" x14ac:dyDescent="0.3"/>
    <row r="6719" ht="33.75" hidden="1" customHeight="1" x14ac:dyDescent="0.3"/>
    <row r="6720" ht="33.75" hidden="1" customHeight="1" x14ac:dyDescent="0.3"/>
    <row r="6721" ht="33.75" hidden="1" customHeight="1" x14ac:dyDescent="0.3"/>
    <row r="6722" ht="33.75" hidden="1" customHeight="1" x14ac:dyDescent="0.3"/>
    <row r="6723" ht="33.75" hidden="1" customHeight="1" x14ac:dyDescent="0.3"/>
    <row r="6724" ht="33.75" hidden="1" customHeight="1" x14ac:dyDescent="0.3"/>
    <row r="6725" ht="33.75" hidden="1" customHeight="1" x14ac:dyDescent="0.3"/>
    <row r="6726" ht="33.75" hidden="1" customHeight="1" x14ac:dyDescent="0.3"/>
    <row r="6727" ht="33.75" hidden="1" customHeight="1" x14ac:dyDescent="0.3"/>
    <row r="6728" ht="33.75" hidden="1" customHeight="1" x14ac:dyDescent="0.3"/>
    <row r="6729" ht="33.75" hidden="1" customHeight="1" x14ac:dyDescent="0.3"/>
    <row r="6730" ht="33.75" hidden="1" customHeight="1" x14ac:dyDescent="0.3"/>
    <row r="6731" ht="33.75" hidden="1" customHeight="1" x14ac:dyDescent="0.3"/>
    <row r="6732" ht="33.75" hidden="1" customHeight="1" x14ac:dyDescent="0.3"/>
    <row r="6733" ht="33.75" hidden="1" customHeight="1" x14ac:dyDescent="0.3"/>
    <row r="6734" ht="33.75" hidden="1" customHeight="1" x14ac:dyDescent="0.3"/>
    <row r="6735" ht="33.75" hidden="1" customHeight="1" x14ac:dyDescent="0.3"/>
    <row r="6736" ht="33.75" hidden="1" customHeight="1" x14ac:dyDescent="0.3"/>
    <row r="6737" ht="33.75" hidden="1" customHeight="1" x14ac:dyDescent="0.3"/>
    <row r="6738" ht="33.75" hidden="1" customHeight="1" x14ac:dyDescent="0.3"/>
    <row r="6739" ht="33.75" hidden="1" customHeight="1" x14ac:dyDescent="0.3"/>
    <row r="6740" ht="33.75" hidden="1" customHeight="1" x14ac:dyDescent="0.3"/>
    <row r="6741" ht="33.75" hidden="1" customHeight="1" x14ac:dyDescent="0.3"/>
    <row r="6742" ht="33.75" hidden="1" customHeight="1" x14ac:dyDescent="0.3"/>
    <row r="6743" ht="33.75" hidden="1" customHeight="1" x14ac:dyDescent="0.3"/>
    <row r="6744" ht="33.75" hidden="1" customHeight="1" x14ac:dyDescent="0.3"/>
    <row r="6745" ht="33.75" hidden="1" customHeight="1" x14ac:dyDescent="0.3"/>
    <row r="6746" ht="33.75" hidden="1" customHeight="1" x14ac:dyDescent="0.3"/>
    <row r="6747" ht="33.75" hidden="1" customHeight="1" x14ac:dyDescent="0.3"/>
    <row r="6748" ht="33.75" hidden="1" customHeight="1" x14ac:dyDescent="0.3"/>
    <row r="6749" ht="33.75" hidden="1" customHeight="1" x14ac:dyDescent="0.3"/>
    <row r="6750" ht="33.75" hidden="1" customHeight="1" x14ac:dyDescent="0.3"/>
    <row r="6751" ht="33.75" hidden="1" customHeight="1" x14ac:dyDescent="0.3"/>
    <row r="6752" ht="33.75" hidden="1" customHeight="1" x14ac:dyDescent="0.3"/>
    <row r="6753" ht="33.75" hidden="1" customHeight="1" x14ac:dyDescent="0.3"/>
    <row r="6754" ht="33.75" hidden="1" customHeight="1" x14ac:dyDescent="0.3"/>
    <row r="6755" ht="33.75" hidden="1" customHeight="1" x14ac:dyDescent="0.3"/>
    <row r="6756" ht="33.75" hidden="1" customHeight="1" x14ac:dyDescent="0.3"/>
    <row r="6757" ht="33.75" hidden="1" customHeight="1" x14ac:dyDescent="0.3"/>
    <row r="6758" ht="33.75" hidden="1" customHeight="1" x14ac:dyDescent="0.3"/>
    <row r="6759" ht="33.75" hidden="1" customHeight="1" x14ac:dyDescent="0.3"/>
    <row r="6760" ht="33.75" hidden="1" customHeight="1" x14ac:dyDescent="0.3"/>
    <row r="6761" ht="33.75" hidden="1" customHeight="1" x14ac:dyDescent="0.3"/>
    <row r="6762" ht="33.75" hidden="1" customHeight="1" x14ac:dyDescent="0.3"/>
    <row r="6763" ht="33.75" hidden="1" customHeight="1" x14ac:dyDescent="0.3"/>
    <row r="6764" ht="33.75" hidden="1" customHeight="1" x14ac:dyDescent="0.3"/>
    <row r="6765" ht="33.75" hidden="1" customHeight="1" x14ac:dyDescent="0.3"/>
    <row r="6766" ht="33.75" hidden="1" customHeight="1" x14ac:dyDescent="0.3"/>
    <row r="6767" ht="33.75" hidden="1" customHeight="1" x14ac:dyDescent="0.3"/>
    <row r="6768" ht="33.75" hidden="1" customHeight="1" x14ac:dyDescent="0.3"/>
    <row r="6769" ht="33.75" hidden="1" customHeight="1" x14ac:dyDescent="0.3"/>
    <row r="6770" ht="33.75" hidden="1" customHeight="1" x14ac:dyDescent="0.3"/>
    <row r="6771" ht="33.75" hidden="1" customHeight="1" x14ac:dyDescent="0.3"/>
    <row r="6772" ht="33.75" hidden="1" customHeight="1" x14ac:dyDescent="0.3"/>
    <row r="6773" ht="33.75" hidden="1" customHeight="1" x14ac:dyDescent="0.3"/>
    <row r="6774" ht="33.75" hidden="1" customHeight="1" x14ac:dyDescent="0.3"/>
    <row r="6775" ht="33.75" hidden="1" customHeight="1" x14ac:dyDescent="0.3"/>
    <row r="6776" ht="33.75" hidden="1" customHeight="1" x14ac:dyDescent="0.3"/>
    <row r="6777" ht="33.75" hidden="1" customHeight="1" x14ac:dyDescent="0.3"/>
    <row r="6778" ht="33.75" hidden="1" customHeight="1" x14ac:dyDescent="0.3"/>
    <row r="6779" ht="33.75" hidden="1" customHeight="1" x14ac:dyDescent="0.3"/>
    <row r="6780" ht="33.75" hidden="1" customHeight="1" x14ac:dyDescent="0.3"/>
    <row r="6781" ht="33.75" hidden="1" customHeight="1" x14ac:dyDescent="0.3"/>
    <row r="6782" ht="33.75" hidden="1" customHeight="1" x14ac:dyDescent="0.3"/>
    <row r="6783" ht="33.75" hidden="1" customHeight="1" x14ac:dyDescent="0.3"/>
    <row r="6784" ht="33.75" hidden="1" customHeight="1" x14ac:dyDescent="0.3"/>
    <row r="6785" ht="33.75" hidden="1" customHeight="1" x14ac:dyDescent="0.3"/>
    <row r="6786" ht="33.75" hidden="1" customHeight="1" x14ac:dyDescent="0.3"/>
    <row r="6787" ht="33.75" hidden="1" customHeight="1" x14ac:dyDescent="0.3"/>
    <row r="6788" ht="33.75" hidden="1" customHeight="1" x14ac:dyDescent="0.3"/>
    <row r="6789" ht="33.75" hidden="1" customHeight="1" x14ac:dyDescent="0.3"/>
    <row r="6790" ht="33.75" hidden="1" customHeight="1" x14ac:dyDescent="0.3"/>
    <row r="6791" ht="33.75" hidden="1" customHeight="1" x14ac:dyDescent="0.3"/>
    <row r="6792" ht="33.75" hidden="1" customHeight="1" x14ac:dyDescent="0.3"/>
    <row r="6793" ht="33.75" hidden="1" customHeight="1" x14ac:dyDescent="0.3"/>
    <row r="6794" ht="33.75" hidden="1" customHeight="1" x14ac:dyDescent="0.3"/>
    <row r="6795" ht="33.75" hidden="1" customHeight="1" x14ac:dyDescent="0.3"/>
    <row r="6796" ht="33.75" hidden="1" customHeight="1" x14ac:dyDescent="0.3"/>
    <row r="6797" ht="33.75" hidden="1" customHeight="1" x14ac:dyDescent="0.3"/>
    <row r="6798" ht="33.75" hidden="1" customHeight="1" x14ac:dyDescent="0.3"/>
    <row r="6799" ht="33.75" hidden="1" customHeight="1" x14ac:dyDescent="0.3"/>
    <row r="6800" ht="33.75" hidden="1" customHeight="1" x14ac:dyDescent="0.3"/>
    <row r="6801" ht="33.75" hidden="1" customHeight="1" x14ac:dyDescent="0.3"/>
    <row r="6802" ht="33.75" hidden="1" customHeight="1" x14ac:dyDescent="0.3"/>
    <row r="6803" ht="33.75" hidden="1" customHeight="1" x14ac:dyDescent="0.3"/>
    <row r="6804" ht="33.75" hidden="1" customHeight="1" x14ac:dyDescent="0.3"/>
    <row r="6805" ht="33.75" hidden="1" customHeight="1" x14ac:dyDescent="0.3"/>
    <row r="6806" ht="33.75" hidden="1" customHeight="1" x14ac:dyDescent="0.3"/>
    <row r="6807" ht="33.75" hidden="1" customHeight="1" x14ac:dyDescent="0.3"/>
    <row r="6808" ht="33.75" hidden="1" customHeight="1" x14ac:dyDescent="0.3"/>
    <row r="6809" ht="33.75" hidden="1" customHeight="1" x14ac:dyDescent="0.3"/>
    <row r="6810" ht="33.75" hidden="1" customHeight="1" x14ac:dyDescent="0.3"/>
    <row r="6811" ht="33.75" hidden="1" customHeight="1" x14ac:dyDescent="0.3"/>
    <row r="6812" ht="33.75" hidden="1" customHeight="1" x14ac:dyDescent="0.3"/>
    <row r="6813" ht="33.75" hidden="1" customHeight="1" x14ac:dyDescent="0.3"/>
    <row r="6814" ht="33.75" hidden="1" customHeight="1" x14ac:dyDescent="0.3"/>
    <row r="6815" ht="33.75" hidden="1" customHeight="1" x14ac:dyDescent="0.3"/>
    <row r="6816" ht="33.75" hidden="1" customHeight="1" x14ac:dyDescent="0.3"/>
    <row r="6817" ht="33.75" hidden="1" customHeight="1" x14ac:dyDescent="0.3"/>
    <row r="6818" ht="33.75" hidden="1" customHeight="1" x14ac:dyDescent="0.3"/>
    <row r="6819" ht="33.75" hidden="1" customHeight="1" x14ac:dyDescent="0.3"/>
    <row r="6820" ht="33.75" hidden="1" customHeight="1" x14ac:dyDescent="0.3"/>
    <row r="6821" ht="33.75" hidden="1" customHeight="1" x14ac:dyDescent="0.3"/>
    <row r="6822" ht="33.75" hidden="1" customHeight="1" x14ac:dyDescent="0.3"/>
    <row r="6823" ht="33.75" hidden="1" customHeight="1" x14ac:dyDescent="0.3"/>
    <row r="6824" ht="33.75" hidden="1" customHeight="1" x14ac:dyDescent="0.3"/>
    <row r="6825" ht="33.75" hidden="1" customHeight="1" x14ac:dyDescent="0.3"/>
    <row r="6826" ht="33.75" hidden="1" customHeight="1" x14ac:dyDescent="0.3"/>
    <row r="6827" ht="33.75" hidden="1" customHeight="1" x14ac:dyDescent="0.3"/>
    <row r="6828" ht="33.75" hidden="1" customHeight="1" x14ac:dyDescent="0.3"/>
    <row r="6829" ht="33.75" hidden="1" customHeight="1" x14ac:dyDescent="0.3"/>
    <row r="6830" ht="33.75" hidden="1" customHeight="1" x14ac:dyDescent="0.3"/>
    <row r="6831" ht="33.75" hidden="1" customHeight="1" x14ac:dyDescent="0.3"/>
    <row r="6832" ht="33.75" hidden="1" customHeight="1" x14ac:dyDescent="0.3"/>
    <row r="6833" ht="33.75" hidden="1" customHeight="1" x14ac:dyDescent="0.3"/>
    <row r="6834" ht="33.75" hidden="1" customHeight="1" x14ac:dyDescent="0.3"/>
    <row r="6835" ht="33.75" hidden="1" customHeight="1" x14ac:dyDescent="0.3"/>
    <row r="6836" ht="33.75" hidden="1" customHeight="1" x14ac:dyDescent="0.3"/>
    <row r="6837" ht="33.75" hidden="1" customHeight="1" x14ac:dyDescent="0.3"/>
    <row r="6838" ht="33.75" hidden="1" customHeight="1" x14ac:dyDescent="0.3"/>
    <row r="6839" ht="33.75" hidden="1" customHeight="1" x14ac:dyDescent="0.3"/>
    <row r="6840" ht="33.75" hidden="1" customHeight="1" x14ac:dyDescent="0.3"/>
    <row r="6841" ht="33.75" hidden="1" customHeight="1" x14ac:dyDescent="0.3"/>
    <row r="6842" ht="33.75" hidden="1" customHeight="1" x14ac:dyDescent="0.3"/>
    <row r="6843" ht="33.75" hidden="1" customHeight="1" x14ac:dyDescent="0.3"/>
    <row r="6844" ht="33.75" hidden="1" customHeight="1" x14ac:dyDescent="0.3"/>
    <row r="6845" ht="33.75" hidden="1" customHeight="1" x14ac:dyDescent="0.3"/>
    <row r="6846" ht="33.75" hidden="1" customHeight="1" x14ac:dyDescent="0.3"/>
    <row r="6847" ht="33.75" hidden="1" customHeight="1" x14ac:dyDescent="0.3"/>
    <row r="6848" ht="33.75" hidden="1" customHeight="1" x14ac:dyDescent="0.3"/>
    <row r="6849" ht="33.75" hidden="1" customHeight="1" x14ac:dyDescent="0.3"/>
    <row r="6850" ht="33.75" hidden="1" customHeight="1" x14ac:dyDescent="0.3"/>
    <row r="6851" ht="33.75" hidden="1" customHeight="1" x14ac:dyDescent="0.3"/>
    <row r="6852" ht="33.75" hidden="1" customHeight="1" x14ac:dyDescent="0.3"/>
    <row r="6853" ht="33.75" hidden="1" customHeight="1" x14ac:dyDescent="0.3"/>
    <row r="6854" ht="33.75" hidden="1" customHeight="1" x14ac:dyDescent="0.3"/>
    <row r="6855" ht="33.75" hidden="1" customHeight="1" x14ac:dyDescent="0.3"/>
    <row r="6856" ht="33.75" hidden="1" customHeight="1" x14ac:dyDescent="0.3"/>
    <row r="6857" ht="33.75" hidden="1" customHeight="1" x14ac:dyDescent="0.3"/>
    <row r="6858" ht="33.75" hidden="1" customHeight="1" x14ac:dyDescent="0.3"/>
    <row r="6859" ht="33.75" hidden="1" customHeight="1" x14ac:dyDescent="0.3"/>
    <row r="6860" ht="33.75" hidden="1" customHeight="1" x14ac:dyDescent="0.3"/>
    <row r="6861" ht="33.75" hidden="1" customHeight="1" x14ac:dyDescent="0.3"/>
    <row r="6862" ht="33.75" hidden="1" customHeight="1" x14ac:dyDescent="0.3"/>
    <row r="6863" ht="33.75" hidden="1" customHeight="1" x14ac:dyDescent="0.3"/>
    <row r="6864" ht="33.75" hidden="1" customHeight="1" x14ac:dyDescent="0.3"/>
    <row r="6865" ht="33.75" hidden="1" customHeight="1" x14ac:dyDescent="0.3"/>
    <row r="6866" ht="33.75" hidden="1" customHeight="1" x14ac:dyDescent="0.3"/>
    <row r="6867" ht="33.75" hidden="1" customHeight="1" x14ac:dyDescent="0.3"/>
    <row r="6868" ht="33.75" hidden="1" customHeight="1" x14ac:dyDescent="0.3"/>
    <row r="6869" ht="33.75" hidden="1" customHeight="1" x14ac:dyDescent="0.3"/>
    <row r="6870" ht="33.75" hidden="1" customHeight="1" x14ac:dyDescent="0.3"/>
    <row r="6871" ht="33.75" hidden="1" customHeight="1" x14ac:dyDescent="0.3"/>
    <row r="6872" ht="33.75" hidden="1" customHeight="1" x14ac:dyDescent="0.3"/>
    <row r="6873" ht="33.75" hidden="1" customHeight="1" x14ac:dyDescent="0.3"/>
    <row r="6874" ht="33.75" hidden="1" customHeight="1" x14ac:dyDescent="0.3"/>
    <row r="6875" ht="33.75" hidden="1" customHeight="1" x14ac:dyDescent="0.3"/>
    <row r="6876" ht="33.75" hidden="1" customHeight="1" x14ac:dyDescent="0.3"/>
    <row r="6877" ht="33.75" hidden="1" customHeight="1" x14ac:dyDescent="0.3"/>
    <row r="6878" ht="33.75" hidden="1" customHeight="1" x14ac:dyDescent="0.3"/>
    <row r="6879" ht="33.75" hidden="1" customHeight="1" x14ac:dyDescent="0.3"/>
    <row r="6880" ht="33.75" hidden="1" customHeight="1" x14ac:dyDescent="0.3"/>
    <row r="6881" ht="33.75" hidden="1" customHeight="1" x14ac:dyDescent="0.3"/>
    <row r="6882" ht="33.75" hidden="1" customHeight="1" x14ac:dyDescent="0.3"/>
    <row r="6883" ht="33.75" hidden="1" customHeight="1" x14ac:dyDescent="0.3"/>
    <row r="6884" ht="33.75" hidden="1" customHeight="1" x14ac:dyDescent="0.3"/>
    <row r="6885" ht="33.75" hidden="1" customHeight="1" x14ac:dyDescent="0.3"/>
    <row r="6886" ht="33.75" hidden="1" customHeight="1" x14ac:dyDescent="0.3"/>
    <row r="6887" ht="33.75" hidden="1" customHeight="1" x14ac:dyDescent="0.3"/>
    <row r="6888" ht="33.75" hidden="1" customHeight="1" x14ac:dyDescent="0.3"/>
    <row r="6889" ht="33.75" hidden="1" customHeight="1" x14ac:dyDescent="0.3"/>
    <row r="6890" ht="33.75" hidden="1" customHeight="1" x14ac:dyDescent="0.3"/>
    <row r="6891" ht="33.75" hidden="1" customHeight="1" x14ac:dyDescent="0.3"/>
    <row r="6892" ht="33.75" hidden="1" customHeight="1" x14ac:dyDescent="0.3"/>
    <row r="6893" ht="33.75" hidden="1" customHeight="1" x14ac:dyDescent="0.3"/>
    <row r="6894" ht="33.75" hidden="1" customHeight="1" x14ac:dyDescent="0.3"/>
    <row r="6895" ht="33.75" hidden="1" customHeight="1" x14ac:dyDescent="0.3"/>
    <row r="6896" ht="33.75" hidden="1" customHeight="1" x14ac:dyDescent="0.3"/>
    <row r="6897" ht="33.75" hidden="1" customHeight="1" x14ac:dyDescent="0.3"/>
    <row r="6898" ht="33.75" hidden="1" customHeight="1" x14ac:dyDescent="0.3"/>
    <row r="6899" ht="33.75" hidden="1" customHeight="1" x14ac:dyDescent="0.3"/>
    <row r="6900" ht="33.75" hidden="1" customHeight="1" x14ac:dyDescent="0.3"/>
    <row r="6901" ht="33.75" hidden="1" customHeight="1" x14ac:dyDescent="0.3"/>
    <row r="6902" ht="33.75" hidden="1" customHeight="1" x14ac:dyDescent="0.3"/>
    <row r="6903" ht="33.75" hidden="1" customHeight="1" x14ac:dyDescent="0.3"/>
    <row r="6904" ht="33.75" hidden="1" customHeight="1" x14ac:dyDescent="0.3"/>
    <row r="6905" ht="33.75" hidden="1" customHeight="1" x14ac:dyDescent="0.3"/>
    <row r="6906" ht="33.75" hidden="1" customHeight="1" x14ac:dyDescent="0.3"/>
    <row r="6907" ht="33.75" hidden="1" customHeight="1" x14ac:dyDescent="0.3"/>
    <row r="6908" ht="33.75" hidden="1" customHeight="1" x14ac:dyDescent="0.3"/>
    <row r="6909" ht="33.75" hidden="1" customHeight="1" x14ac:dyDescent="0.3"/>
    <row r="6910" ht="33.75" hidden="1" customHeight="1" x14ac:dyDescent="0.3"/>
    <row r="6911" ht="33.75" hidden="1" customHeight="1" x14ac:dyDescent="0.3"/>
    <row r="6912" ht="33.75" hidden="1" customHeight="1" x14ac:dyDescent="0.3"/>
    <row r="6913" ht="33.75" hidden="1" customHeight="1" x14ac:dyDescent="0.3"/>
    <row r="6914" ht="33.75" hidden="1" customHeight="1" x14ac:dyDescent="0.3"/>
    <row r="6915" ht="33.75" hidden="1" customHeight="1" x14ac:dyDescent="0.3"/>
    <row r="6916" ht="33.75" hidden="1" customHeight="1" x14ac:dyDescent="0.3"/>
    <row r="6917" ht="33.75" hidden="1" customHeight="1" x14ac:dyDescent="0.3"/>
    <row r="6918" ht="33.75" hidden="1" customHeight="1" x14ac:dyDescent="0.3"/>
    <row r="6919" ht="33.75" hidden="1" customHeight="1" x14ac:dyDescent="0.3"/>
    <row r="6920" ht="33.75" hidden="1" customHeight="1" x14ac:dyDescent="0.3"/>
    <row r="6921" ht="33.75" hidden="1" customHeight="1" x14ac:dyDescent="0.3"/>
    <row r="6922" ht="33.75" hidden="1" customHeight="1" x14ac:dyDescent="0.3"/>
    <row r="6923" ht="33.75" hidden="1" customHeight="1" x14ac:dyDescent="0.3"/>
    <row r="6924" ht="33.75" hidden="1" customHeight="1" x14ac:dyDescent="0.3"/>
    <row r="6925" ht="33.75" hidden="1" customHeight="1" x14ac:dyDescent="0.3"/>
    <row r="6926" ht="33.75" hidden="1" customHeight="1" x14ac:dyDescent="0.3"/>
    <row r="6927" ht="33.75" hidden="1" customHeight="1" x14ac:dyDescent="0.3"/>
    <row r="6928" ht="33.75" hidden="1" customHeight="1" x14ac:dyDescent="0.3"/>
    <row r="6929" ht="33.75" hidden="1" customHeight="1" x14ac:dyDescent="0.3"/>
    <row r="6930" ht="33.75" hidden="1" customHeight="1" x14ac:dyDescent="0.3"/>
    <row r="6931" ht="33.75" hidden="1" customHeight="1" x14ac:dyDescent="0.3"/>
    <row r="6932" ht="33.75" hidden="1" customHeight="1" x14ac:dyDescent="0.3"/>
    <row r="6933" ht="33.75" hidden="1" customHeight="1" x14ac:dyDescent="0.3"/>
    <row r="6934" ht="33.75" hidden="1" customHeight="1" x14ac:dyDescent="0.3"/>
    <row r="6935" ht="33.75" hidden="1" customHeight="1" x14ac:dyDescent="0.3"/>
    <row r="6936" ht="33.75" hidden="1" customHeight="1" x14ac:dyDescent="0.3"/>
    <row r="6937" ht="33.75" hidden="1" customHeight="1" x14ac:dyDescent="0.3"/>
    <row r="6938" ht="33.75" hidden="1" customHeight="1" x14ac:dyDescent="0.3"/>
    <row r="6939" ht="33.75" hidden="1" customHeight="1" x14ac:dyDescent="0.3"/>
    <row r="6940" ht="33.75" hidden="1" customHeight="1" x14ac:dyDescent="0.3"/>
    <row r="6941" ht="33.75" hidden="1" customHeight="1" x14ac:dyDescent="0.3"/>
    <row r="6942" ht="33.75" hidden="1" customHeight="1" x14ac:dyDescent="0.3"/>
    <row r="6943" ht="33.75" hidden="1" customHeight="1" x14ac:dyDescent="0.3"/>
    <row r="6944" ht="33.75" hidden="1" customHeight="1" x14ac:dyDescent="0.3"/>
    <row r="6945" ht="33.75" hidden="1" customHeight="1" x14ac:dyDescent="0.3"/>
    <row r="6946" ht="33.75" hidden="1" customHeight="1" x14ac:dyDescent="0.3"/>
    <row r="6947" ht="33.75" hidden="1" customHeight="1" x14ac:dyDescent="0.3"/>
    <row r="6948" ht="33.75" hidden="1" customHeight="1" x14ac:dyDescent="0.3"/>
    <row r="6949" ht="33.75" hidden="1" customHeight="1" x14ac:dyDescent="0.3"/>
    <row r="6950" ht="33.75" hidden="1" customHeight="1" x14ac:dyDescent="0.3"/>
    <row r="6951" ht="33.75" hidden="1" customHeight="1" x14ac:dyDescent="0.3"/>
    <row r="6952" ht="33.75" hidden="1" customHeight="1" x14ac:dyDescent="0.3"/>
    <row r="6953" ht="33.75" hidden="1" customHeight="1" x14ac:dyDescent="0.3"/>
    <row r="6954" ht="33.75" hidden="1" customHeight="1" x14ac:dyDescent="0.3"/>
    <row r="6955" ht="33.75" hidden="1" customHeight="1" x14ac:dyDescent="0.3"/>
    <row r="6956" ht="33.75" hidden="1" customHeight="1" x14ac:dyDescent="0.3"/>
    <row r="6957" ht="33.75" hidden="1" customHeight="1" x14ac:dyDescent="0.3"/>
    <row r="6958" ht="33.75" hidden="1" customHeight="1" x14ac:dyDescent="0.3"/>
    <row r="6959" ht="33.75" hidden="1" customHeight="1" x14ac:dyDescent="0.3"/>
    <row r="6960" ht="33.75" hidden="1" customHeight="1" x14ac:dyDescent="0.3"/>
    <row r="6961" ht="33.75" hidden="1" customHeight="1" x14ac:dyDescent="0.3"/>
    <row r="6962" ht="33.75" hidden="1" customHeight="1" x14ac:dyDescent="0.3"/>
    <row r="6963" ht="33.75" hidden="1" customHeight="1" x14ac:dyDescent="0.3"/>
    <row r="6964" ht="33.75" hidden="1" customHeight="1" x14ac:dyDescent="0.3"/>
    <row r="6965" ht="33.75" hidden="1" customHeight="1" x14ac:dyDescent="0.3"/>
    <row r="6966" ht="33.75" hidden="1" customHeight="1" x14ac:dyDescent="0.3"/>
    <row r="6967" ht="33.75" hidden="1" customHeight="1" x14ac:dyDescent="0.3"/>
    <row r="6968" ht="33.75" hidden="1" customHeight="1" x14ac:dyDescent="0.3"/>
    <row r="6969" ht="33.75" hidden="1" customHeight="1" x14ac:dyDescent="0.3"/>
    <row r="6970" ht="33.75" hidden="1" customHeight="1" x14ac:dyDescent="0.3"/>
    <row r="6971" ht="33.75" hidden="1" customHeight="1" x14ac:dyDescent="0.3"/>
    <row r="6972" ht="33.75" hidden="1" customHeight="1" x14ac:dyDescent="0.3"/>
    <row r="6973" ht="33.75" hidden="1" customHeight="1" x14ac:dyDescent="0.3"/>
    <row r="6974" ht="33.75" hidden="1" customHeight="1" x14ac:dyDescent="0.3"/>
    <row r="6975" ht="33.75" hidden="1" customHeight="1" x14ac:dyDescent="0.3"/>
    <row r="6976" ht="33.75" hidden="1" customHeight="1" x14ac:dyDescent="0.3"/>
    <row r="6977" ht="33.75" hidden="1" customHeight="1" x14ac:dyDescent="0.3"/>
    <row r="6978" ht="33.75" hidden="1" customHeight="1" x14ac:dyDescent="0.3"/>
    <row r="6979" ht="33.75" hidden="1" customHeight="1" x14ac:dyDescent="0.3"/>
    <row r="6980" ht="33.75" hidden="1" customHeight="1" x14ac:dyDescent="0.3"/>
    <row r="6981" ht="33.75" hidden="1" customHeight="1" x14ac:dyDescent="0.3"/>
    <row r="6982" ht="33.75" hidden="1" customHeight="1" x14ac:dyDescent="0.3"/>
    <row r="6983" ht="33.75" hidden="1" customHeight="1" x14ac:dyDescent="0.3"/>
    <row r="6984" ht="33.75" hidden="1" customHeight="1" x14ac:dyDescent="0.3"/>
    <row r="6985" ht="33.75" hidden="1" customHeight="1" x14ac:dyDescent="0.3"/>
    <row r="6986" ht="33.75" hidden="1" customHeight="1" x14ac:dyDescent="0.3"/>
    <row r="6987" ht="33.75" hidden="1" customHeight="1" x14ac:dyDescent="0.3"/>
    <row r="6988" ht="33.75" hidden="1" customHeight="1" x14ac:dyDescent="0.3"/>
    <row r="6989" ht="33.75" hidden="1" customHeight="1" x14ac:dyDescent="0.3"/>
    <row r="6990" ht="33.75" hidden="1" customHeight="1" x14ac:dyDescent="0.3"/>
    <row r="6991" ht="33.75" hidden="1" customHeight="1" x14ac:dyDescent="0.3"/>
    <row r="6992" ht="33.75" hidden="1" customHeight="1" x14ac:dyDescent="0.3"/>
    <row r="6993" ht="33.75" hidden="1" customHeight="1" x14ac:dyDescent="0.3"/>
    <row r="6994" ht="33.75" hidden="1" customHeight="1" x14ac:dyDescent="0.3"/>
    <row r="6995" ht="33.75" hidden="1" customHeight="1" x14ac:dyDescent="0.3"/>
    <row r="6996" ht="33.75" hidden="1" customHeight="1" x14ac:dyDescent="0.3"/>
    <row r="6997" ht="33.75" hidden="1" customHeight="1" x14ac:dyDescent="0.3"/>
    <row r="6998" ht="33.75" hidden="1" customHeight="1" x14ac:dyDescent="0.3"/>
    <row r="6999" ht="33.75" hidden="1" customHeight="1" x14ac:dyDescent="0.3"/>
    <row r="7000" ht="33.75" hidden="1" customHeight="1" x14ac:dyDescent="0.3"/>
    <row r="7001" ht="33.75" hidden="1" customHeight="1" x14ac:dyDescent="0.3"/>
    <row r="7002" ht="33.75" hidden="1" customHeight="1" x14ac:dyDescent="0.3"/>
    <row r="7003" ht="33.75" hidden="1" customHeight="1" x14ac:dyDescent="0.3"/>
    <row r="7004" ht="33.75" hidden="1" customHeight="1" x14ac:dyDescent="0.3"/>
    <row r="7005" ht="33.75" hidden="1" customHeight="1" x14ac:dyDescent="0.3"/>
    <row r="7006" ht="33.75" hidden="1" customHeight="1" x14ac:dyDescent="0.3"/>
    <row r="7007" ht="33.75" hidden="1" customHeight="1" x14ac:dyDescent="0.3"/>
    <row r="7008" ht="33.75" hidden="1" customHeight="1" x14ac:dyDescent="0.3"/>
    <row r="7009" ht="33.75" hidden="1" customHeight="1" x14ac:dyDescent="0.3"/>
    <row r="7010" ht="33.75" hidden="1" customHeight="1" x14ac:dyDescent="0.3"/>
    <row r="7011" ht="33.75" hidden="1" customHeight="1" x14ac:dyDescent="0.3"/>
    <row r="7012" ht="33.75" hidden="1" customHeight="1" x14ac:dyDescent="0.3"/>
    <row r="7013" ht="33.75" hidden="1" customHeight="1" x14ac:dyDescent="0.3"/>
    <row r="7014" ht="33.75" hidden="1" customHeight="1" x14ac:dyDescent="0.3"/>
    <row r="7015" ht="33.75" hidden="1" customHeight="1" x14ac:dyDescent="0.3"/>
    <row r="7016" ht="33.75" hidden="1" customHeight="1" x14ac:dyDescent="0.3"/>
    <row r="7017" ht="33.75" hidden="1" customHeight="1" x14ac:dyDescent="0.3"/>
    <row r="7018" ht="33.75" hidden="1" customHeight="1" x14ac:dyDescent="0.3"/>
    <row r="7019" ht="33.75" hidden="1" customHeight="1" x14ac:dyDescent="0.3"/>
    <row r="7020" ht="33.75" hidden="1" customHeight="1" x14ac:dyDescent="0.3"/>
    <row r="7021" ht="33.75" hidden="1" customHeight="1" x14ac:dyDescent="0.3"/>
    <row r="7022" ht="33.75" hidden="1" customHeight="1" x14ac:dyDescent="0.3"/>
    <row r="7023" ht="33.75" hidden="1" customHeight="1" x14ac:dyDescent="0.3"/>
    <row r="7024" ht="33.75" hidden="1" customHeight="1" x14ac:dyDescent="0.3"/>
    <row r="7025" ht="33.75" hidden="1" customHeight="1" x14ac:dyDescent="0.3"/>
    <row r="7026" ht="33.75" hidden="1" customHeight="1" x14ac:dyDescent="0.3"/>
    <row r="7027" ht="33.75" hidden="1" customHeight="1" x14ac:dyDescent="0.3"/>
    <row r="7028" ht="33.75" hidden="1" customHeight="1" x14ac:dyDescent="0.3"/>
    <row r="7029" ht="33.75" hidden="1" customHeight="1" x14ac:dyDescent="0.3"/>
    <row r="7030" ht="33.75" hidden="1" customHeight="1" x14ac:dyDescent="0.3"/>
    <row r="7031" ht="33.75" hidden="1" customHeight="1" x14ac:dyDescent="0.3"/>
    <row r="7032" ht="33.75" hidden="1" customHeight="1" x14ac:dyDescent="0.3"/>
    <row r="7033" ht="33.75" hidden="1" customHeight="1" x14ac:dyDescent="0.3"/>
    <row r="7034" ht="33.75" hidden="1" customHeight="1" x14ac:dyDescent="0.3"/>
    <row r="7035" ht="33.75" hidden="1" customHeight="1" x14ac:dyDescent="0.3"/>
    <row r="7036" ht="33.75" hidden="1" customHeight="1" x14ac:dyDescent="0.3"/>
    <row r="7037" ht="33.75" hidden="1" customHeight="1" x14ac:dyDescent="0.3"/>
    <row r="7038" ht="33.75" hidden="1" customHeight="1" x14ac:dyDescent="0.3"/>
    <row r="7039" ht="33.75" hidden="1" customHeight="1" x14ac:dyDescent="0.3"/>
    <row r="7040" ht="33.75" hidden="1" customHeight="1" x14ac:dyDescent="0.3"/>
    <row r="7041" ht="33.75" hidden="1" customHeight="1" x14ac:dyDescent="0.3"/>
    <row r="7042" ht="33.75" hidden="1" customHeight="1" x14ac:dyDescent="0.3"/>
    <row r="7043" ht="33.75" hidden="1" customHeight="1" x14ac:dyDescent="0.3"/>
    <row r="7044" ht="33.75" hidden="1" customHeight="1" x14ac:dyDescent="0.3"/>
    <row r="7045" ht="33.75" hidden="1" customHeight="1" x14ac:dyDescent="0.3"/>
    <row r="7046" ht="33.75" hidden="1" customHeight="1" x14ac:dyDescent="0.3"/>
    <row r="7047" ht="33.75" hidden="1" customHeight="1" x14ac:dyDescent="0.3"/>
    <row r="7048" ht="33.75" hidden="1" customHeight="1" x14ac:dyDescent="0.3"/>
    <row r="7049" ht="33.75" hidden="1" customHeight="1" x14ac:dyDescent="0.3"/>
    <row r="7050" ht="33.75" hidden="1" customHeight="1" x14ac:dyDescent="0.3"/>
    <row r="7051" ht="33.75" hidden="1" customHeight="1" x14ac:dyDescent="0.3"/>
    <row r="7052" ht="33.75" hidden="1" customHeight="1" x14ac:dyDescent="0.3"/>
    <row r="7053" ht="33.75" hidden="1" customHeight="1" x14ac:dyDescent="0.3"/>
    <row r="7054" ht="33.75" hidden="1" customHeight="1" x14ac:dyDescent="0.3"/>
    <row r="7055" ht="33.75" hidden="1" customHeight="1" x14ac:dyDescent="0.3"/>
    <row r="7056" ht="33.75" hidden="1" customHeight="1" x14ac:dyDescent="0.3"/>
    <row r="7057" ht="33.75" hidden="1" customHeight="1" x14ac:dyDescent="0.3"/>
    <row r="7058" ht="33.75" hidden="1" customHeight="1" x14ac:dyDescent="0.3"/>
    <row r="7059" ht="33.75" hidden="1" customHeight="1" x14ac:dyDescent="0.3"/>
    <row r="7060" ht="33.75" hidden="1" customHeight="1" x14ac:dyDescent="0.3"/>
    <row r="7061" ht="33.75" hidden="1" customHeight="1" x14ac:dyDescent="0.3"/>
    <row r="7062" ht="33.75" hidden="1" customHeight="1" x14ac:dyDescent="0.3"/>
    <row r="7063" ht="33.75" hidden="1" customHeight="1" x14ac:dyDescent="0.3"/>
    <row r="7064" ht="33.75" hidden="1" customHeight="1" x14ac:dyDescent="0.3"/>
    <row r="7065" ht="33.75" hidden="1" customHeight="1" x14ac:dyDescent="0.3"/>
    <row r="7066" ht="33.75" hidden="1" customHeight="1" x14ac:dyDescent="0.3"/>
    <row r="7067" ht="33.75" hidden="1" customHeight="1" x14ac:dyDescent="0.3"/>
    <row r="7068" ht="33.75" hidden="1" customHeight="1" x14ac:dyDescent="0.3"/>
    <row r="7069" ht="33.75" hidden="1" customHeight="1" x14ac:dyDescent="0.3"/>
    <row r="7070" ht="33.75" hidden="1" customHeight="1" x14ac:dyDescent="0.3"/>
    <row r="7071" ht="33.75" hidden="1" customHeight="1" x14ac:dyDescent="0.3"/>
    <row r="7072" ht="33.75" hidden="1" customHeight="1" x14ac:dyDescent="0.3"/>
    <row r="7073" ht="33.75" hidden="1" customHeight="1" x14ac:dyDescent="0.3"/>
    <row r="7074" ht="33.75" hidden="1" customHeight="1" x14ac:dyDescent="0.3"/>
    <row r="7075" ht="33.75" hidden="1" customHeight="1" x14ac:dyDescent="0.3"/>
    <row r="7076" ht="33.75" hidden="1" customHeight="1" x14ac:dyDescent="0.3"/>
    <row r="7077" ht="33.75" hidden="1" customHeight="1" x14ac:dyDescent="0.3"/>
    <row r="7078" ht="33.75" hidden="1" customHeight="1" x14ac:dyDescent="0.3"/>
    <row r="7079" ht="33.75" hidden="1" customHeight="1" x14ac:dyDescent="0.3"/>
    <row r="7080" ht="33.75" hidden="1" customHeight="1" x14ac:dyDescent="0.3"/>
    <row r="7081" ht="33.75" hidden="1" customHeight="1" x14ac:dyDescent="0.3"/>
    <row r="7082" ht="33.75" hidden="1" customHeight="1" x14ac:dyDescent="0.3"/>
    <row r="7083" ht="33.75" hidden="1" customHeight="1" x14ac:dyDescent="0.3"/>
    <row r="7084" ht="33.75" hidden="1" customHeight="1" x14ac:dyDescent="0.3"/>
    <row r="7085" ht="33.75" hidden="1" customHeight="1" x14ac:dyDescent="0.3"/>
    <row r="7086" ht="33.75" hidden="1" customHeight="1" x14ac:dyDescent="0.3"/>
    <row r="7087" ht="33.75" hidden="1" customHeight="1" x14ac:dyDescent="0.3"/>
    <row r="7088" ht="33.75" hidden="1" customHeight="1" x14ac:dyDescent="0.3"/>
    <row r="7089" ht="33.75" hidden="1" customHeight="1" x14ac:dyDescent="0.3"/>
    <row r="7090" ht="33.75" hidden="1" customHeight="1" x14ac:dyDescent="0.3"/>
    <row r="7091" ht="33.75" hidden="1" customHeight="1" x14ac:dyDescent="0.3"/>
    <row r="7092" ht="33.75" hidden="1" customHeight="1" x14ac:dyDescent="0.3"/>
    <row r="7093" ht="33.75" hidden="1" customHeight="1" x14ac:dyDescent="0.3"/>
    <row r="7094" ht="33.75" hidden="1" customHeight="1" x14ac:dyDescent="0.3"/>
    <row r="7095" ht="33.75" hidden="1" customHeight="1" x14ac:dyDescent="0.3"/>
    <row r="7096" ht="33.75" hidden="1" customHeight="1" x14ac:dyDescent="0.3"/>
    <row r="7097" ht="33.75" hidden="1" customHeight="1" x14ac:dyDescent="0.3"/>
    <row r="7098" ht="33.75" hidden="1" customHeight="1" x14ac:dyDescent="0.3"/>
    <row r="7099" ht="33.75" hidden="1" customHeight="1" x14ac:dyDescent="0.3"/>
    <row r="7100" ht="33.75" hidden="1" customHeight="1" x14ac:dyDescent="0.3"/>
    <row r="7101" ht="33.75" hidden="1" customHeight="1" x14ac:dyDescent="0.3"/>
    <row r="7102" ht="33.75" hidden="1" customHeight="1" x14ac:dyDescent="0.3"/>
    <row r="7103" ht="33.75" hidden="1" customHeight="1" x14ac:dyDescent="0.3"/>
    <row r="7104" ht="33.75" hidden="1" customHeight="1" x14ac:dyDescent="0.3"/>
    <row r="7105" ht="33.75" hidden="1" customHeight="1" x14ac:dyDescent="0.3"/>
    <row r="7106" ht="33.75" hidden="1" customHeight="1" x14ac:dyDescent="0.3"/>
    <row r="7107" ht="33.75" hidden="1" customHeight="1" x14ac:dyDescent="0.3"/>
    <row r="7108" ht="33.75" hidden="1" customHeight="1" x14ac:dyDescent="0.3"/>
    <row r="7109" ht="33.75" hidden="1" customHeight="1" x14ac:dyDescent="0.3"/>
    <row r="7110" ht="33.75" hidden="1" customHeight="1" x14ac:dyDescent="0.3"/>
    <row r="7111" ht="33.75" hidden="1" customHeight="1" x14ac:dyDescent="0.3"/>
    <row r="7112" ht="33.75" hidden="1" customHeight="1" x14ac:dyDescent="0.3"/>
    <row r="7113" ht="33.75" hidden="1" customHeight="1" x14ac:dyDescent="0.3"/>
    <row r="7114" ht="33.75" hidden="1" customHeight="1" x14ac:dyDescent="0.3"/>
    <row r="7115" ht="33.75" hidden="1" customHeight="1" x14ac:dyDescent="0.3"/>
    <row r="7116" ht="33.75" hidden="1" customHeight="1" x14ac:dyDescent="0.3"/>
    <row r="7117" ht="33.75" hidden="1" customHeight="1" x14ac:dyDescent="0.3"/>
    <row r="7118" ht="33.75" hidden="1" customHeight="1" x14ac:dyDescent="0.3"/>
    <row r="7119" ht="33.75" hidden="1" customHeight="1" x14ac:dyDescent="0.3"/>
    <row r="7120" ht="33.75" hidden="1" customHeight="1" x14ac:dyDescent="0.3"/>
    <row r="7121" ht="33.75" hidden="1" customHeight="1" x14ac:dyDescent="0.3"/>
    <row r="7122" ht="33.75" hidden="1" customHeight="1" x14ac:dyDescent="0.3"/>
    <row r="7123" ht="33.75" hidden="1" customHeight="1" x14ac:dyDescent="0.3"/>
    <row r="7124" ht="33.75" hidden="1" customHeight="1" x14ac:dyDescent="0.3"/>
    <row r="7125" ht="33.75" hidden="1" customHeight="1" x14ac:dyDescent="0.3"/>
    <row r="7126" ht="33.75" hidden="1" customHeight="1" x14ac:dyDescent="0.3"/>
    <row r="7127" ht="33.75" hidden="1" customHeight="1" x14ac:dyDescent="0.3"/>
    <row r="7128" ht="33.75" hidden="1" customHeight="1" x14ac:dyDescent="0.3"/>
    <row r="7129" ht="33.75" hidden="1" customHeight="1" x14ac:dyDescent="0.3"/>
    <row r="7130" ht="33.75" hidden="1" customHeight="1" x14ac:dyDescent="0.3"/>
    <row r="7131" ht="33.75" hidden="1" customHeight="1" x14ac:dyDescent="0.3"/>
    <row r="7132" ht="33.75" hidden="1" customHeight="1" x14ac:dyDescent="0.3"/>
    <row r="7133" ht="33.75" hidden="1" customHeight="1" x14ac:dyDescent="0.3"/>
    <row r="7134" ht="33.75" hidden="1" customHeight="1" x14ac:dyDescent="0.3"/>
    <row r="7135" ht="33.75" hidden="1" customHeight="1" x14ac:dyDescent="0.3"/>
    <row r="7136" ht="33.75" hidden="1" customHeight="1" x14ac:dyDescent="0.3"/>
    <row r="7137" ht="33.75" hidden="1" customHeight="1" x14ac:dyDescent="0.3"/>
    <row r="7138" ht="33.75" hidden="1" customHeight="1" x14ac:dyDescent="0.3"/>
    <row r="7139" ht="33.75" hidden="1" customHeight="1" x14ac:dyDescent="0.3"/>
    <row r="7140" ht="33.75" hidden="1" customHeight="1" x14ac:dyDescent="0.3"/>
    <row r="7141" ht="33.75" hidden="1" customHeight="1" x14ac:dyDescent="0.3"/>
    <row r="7142" ht="33.75" hidden="1" customHeight="1" x14ac:dyDescent="0.3"/>
    <row r="7143" ht="33.75" hidden="1" customHeight="1" x14ac:dyDescent="0.3"/>
    <row r="7144" ht="33.75" hidden="1" customHeight="1" x14ac:dyDescent="0.3"/>
    <row r="7145" ht="33.75" hidden="1" customHeight="1" x14ac:dyDescent="0.3"/>
    <row r="7146" ht="33.75" hidden="1" customHeight="1" x14ac:dyDescent="0.3"/>
    <row r="7147" ht="33.75" hidden="1" customHeight="1" x14ac:dyDescent="0.3"/>
    <row r="7148" ht="33.75" hidden="1" customHeight="1" x14ac:dyDescent="0.3"/>
    <row r="7149" ht="33.75" hidden="1" customHeight="1" x14ac:dyDescent="0.3"/>
    <row r="7150" ht="33.75" hidden="1" customHeight="1" x14ac:dyDescent="0.3"/>
    <row r="7151" ht="33.75" hidden="1" customHeight="1" x14ac:dyDescent="0.3"/>
    <row r="7152" ht="33.75" hidden="1" customHeight="1" x14ac:dyDescent="0.3"/>
    <row r="7153" ht="33.75" hidden="1" customHeight="1" x14ac:dyDescent="0.3"/>
    <row r="7154" ht="33.75" hidden="1" customHeight="1" x14ac:dyDescent="0.3"/>
    <row r="7155" ht="33.75" hidden="1" customHeight="1" x14ac:dyDescent="0.3"/>
    <row r="7156" ht="33.75" hidden="1" customHeight="1" x14ac:dyDescent="0.3"/>
    <row r="7157" ht="33.75" hidden="1" customHeight="1" x14ac:dyDescent="0.3"/>
    <row r="7158" ht="33.75" hidden="1" customHeight="1" x14ac:dyDescent="0.3"/>
    <row r="7159" ht="33.75" hidden="1" customHeight="1" x14ac:dyDescent="0.3"/>
    <row r="7160" ht="33.75" hidden="1" customHeight="1" x14ac:dyDescent="0.3"/>
    <row r="7161" ht="33.75" hidden="1" customHeight="1" x14ac:dyDescent="0.3"/>
    <row r="7162" ht="33.75" hidden="1" customHeight="1" x14ac:dyDescent="0.3"/>
    <row r="7163" ht="33.75" hidden="1" customHeight="1" x14ac:dyDescent="0.3"/>
    <row r="7164" ht="33.75" hidden="1" customHeight="1" x14ac:dyDescent="0.3"/>
    <row r="7165" ht="33.75" hidden="1" customHeight="1" x14ac:dyDescent="0.3"/>
    <row r="7166" ht="33.75" hidden="1" customHeight="1" x14ac:dyDescent="0.3"/>
    <row r="7167" ht="33.75" hidden="1" customHeight="1" x14ac:dyDescent="0.3"/>
    <row r="7168" ht="33.75" hidden="1" customHeight="1" x14ac:dyDescent="0.3"/>
    <row r="7169" ht="33.75" hidden="1" customHeight="1" x14ac:dyDescent="0.3"/>
    <row r="7170" ht="33.75" hidden="1" customHeight="1" x14ac:dyDescent="0.3"/>
    <row r="7171" ht="33.75" hidden="1" customHeight="1" x14ac:dyDescent="0.3"/>
    <row r="7172" ht="33.75" hidden="1" customHeight="1" x14ac:dyDescent="0.3"/>
    <row r="7173" ht="33.75" hidden="1" customHeight="1" x14ac:dyDescent="0.3"/>
    <row r="7174" ht="33.75" hidden="1" customHeight="1" x14ac:dyDescent="0.3"/>
    <row r="7175" ht="33.75" hidden="1" customHeight="1" x14ac:dyDescent="0.3"/>
    <row r="7176" ht="33.75" hidden="1" customHeight="1" x14ac:dyDescent="0.3"/>
    <row r="7177" ht="33.75" hidden="1" customHeight="1" x14ac:dyDescent="0.3"/>
    <row r="7178" ht="33.75" hidden="1" customHeight="1" x14ac:dyDescent="0.3"/>
    <row r="7179" ht="33.75" hidden="1" customHeight="1" x14ac:dyDescent="0.3"/>
    <row r="7180" ht="33.75" hidden="1" customHeight="1" x14ac:dyDescent="0.3"/>
    <row r="7181" ht="33.75" hidden="1" customHeight="1" x14ac:dyDescent="0.3"/>
    <row r="7182" ht="33.75" hidden="1" customHeight="1" x14ac:dyDescent="0.3"/>
    <row r="7183" ht="33.75" hidden="1" customHeight="1" x14ac:dyDescent="0.3"/>
    <row r="7184" ht="33.75" hidden="1" customHeight="1" x14ac:dyDescent="0.3"/>
    <row r="7185" ht="33.75" hidden="1" customHeight="1" x14ac:dyDescent="0.3"/>
    <row r="7186" ht="33.75" hidden="1" customHeight="1" x14ac:dyDescent="0.3"/>
    <row r="7187" ht="33.75" hidden="1" customHeight="1" x14ac:dyDescent="0.3"/>
    <row r="7188" ht="33.75" hidden="1" customHeight="1" x14ac:dyDescent="0.3"/>
    <row r="7189" ht="33.75" hidden="1" customHeight="1" x14ac:dyDescent="0.3"/>
    <row r="7190" ht="33.75" hidden="1" customHeight="1" x14ac:dyDescent="0.3"/>
    <row r="7191" ht="33.75" hidden="1" customHeight="1" x14ac:dyDescent="0.3"/>
    <row r="7192" ht="33.75" hidden="1" customHeight="1" x14ac:dyDescent="0.3"/>
    <row r="7193" ht="33.75" hidden="1" customHeight="1" x14ac:dyDescent="0.3"/>
    <row r="7194" ht="33.75" hidden="1" customHeight="1" x14ac:dyDescent="0.3"/>
    <row r="7195" ht="33.75" hidden="1" customHeight="1" x14ac:dyDescent="0.3"/>
    <row r="7196" ht="33.75" hidden="1" customHeight="1" x14ac:dyDescent="0.3"/>
    <row r="7197" ht="33.75" hidden="1" customHeight="1" x14ac:dyDescent="0.3"/>
    <row r="7198" ht="33.75" hidden="1" customHeight="1" x14ac:dyDescent="0.3"/>
    <row r="7199" ht="33.75" hidden="1" customHeight="1" x14ac:dyDescent="0.3"/>
    <row r="7200" ht="33.75" hidden="1" customHeight="1" x14ac:dyDescent="0.3"/>
    <row r="7201" ht="33.75" hidden="1" customHeight="1" x14ac:dyDescent="0.3"/>
    <row r="7202" ht="33.75" hidden="1" customHeight="1" x14ac:dyDescent="0.3"/>
    <row r="7203" ht="33.75" hidden="1" customHeight="1" x14ac:dyDescent="0.3"/>
    <row r="7204" ht="33.75" hidden="1" customHeight="1" x14ac:dyDescent="0.3"/>
    <row r="7205" ht="33.75" hidden="1" customHeight="1" x14ac:dyDescent="0.3"/>
    <row r="7206" ht="33.75" hidden="1" customHeight="1" x14ac:dyDescent="0.3"/>
    <row r="7207" ht="33.75" hidden="1" customHeight="1" x14ac:dyDescent="0.3"/>
    <row r="7208" ht="33.75" hidden="1" customHeight="1" x14ac:dyDescent="0.3"/>
    <row r="7209" ht="33.75" hidden="1" customHeight="1" x14ac:dyDescent="0.3"/>
    <row r="7210" ht="33.75" hidden="1" customHeight="1" x14ac:dyDescent="0.3"/>
    <row r="7211" ht="33.75" hidden="1" customHeight="1" x14ac:dyDescent="0.3"/>
    <row r="7212" ht="33.75" hidden="1" customHeight="1" x14ac:dyDescent="0.3"/>
    <row r="7213" ht="33.75" hidden="1" customHeight="1" x14ac:dyDescent="0.3"/>
    <row r="7214" ht="33.75" hidden="1" customHeight="1" x14ac:dyDescent="0.3"/>
    <row r="7215" ht="33.75" hidden="1" customHeight="1" x14ac:dyDescent="0.3"/>
    <row r="7216" ht="33.75" hidden="1" customHeight="1" x14ac:dyDescent="0.3"/>
    <row r="7217" ht="33.75" hidden="1" customHeight="1" x14ac:dyDescent="0.3"/>
    <row r="7218" ht="33.75" hidden="1" customHeight="1" x14ac:dyDescent="0.3"/>
    <row r="7219" ht="33.75" hidden="1" customHeight="1" x14ac:dyDescent="0.3"/>
    <row r="7220" ht="33.75" hidden="1" customHeight="1" x14ac:dyDescent="0.3"/>
    <row r="7221" ht="33.75" hidden="1" customHeight="1" x14ac:dyDescent="0.3"/>
    <row r="7222" ht="33.75" hidden="1" customHeight="1" x14ac:dyDescent="0.3"/>
    <row r="7223" ht="33.75" hidden="1" customHeight="1" x14ac:dyDescent="0.3"/>
    <row r="7224" ht="33.75" hidden="1" customHeight="1" x14ac:dyDescent="0.3"/>
    <row r="7225" ht="33.75" hidden="1" customHeight="1" x14ac:dyDescent="0.3"/>
    <row r="7226" ht="33.75" hidden="1" customHeight="1" x14ac:dyDescent="0.3"/>
    <row r="7227" ht="33.75" hidden="1" customHeight="1" x14ac:dyDescent="0.3"/>
    <row r="7228" ht="33.75" hidden="1" customHeight="1" x14ac:dyDescent="0.3"/>
    <row r="7229" ht="33.75" hidden="1" customHeight="1" x14ac:dyDescent="0.3"/>
    <row r="7230" ht="33.75" hidden="1" customHeight="1" x14ac:dyDescent="0.3"/>
    <row r="7231" ht="33.75" hidden="1" customHeight="1" x14ac:dyDescent="0.3"/>
    <row r="7232" ht="33.75" hidden="1" customHeight="1" x14ac:dyDescent="0.3"/>
    <row r="7233" ht="33.75" hidden="1" customHeight="1" x14ac:dyDescent="0.3"/>
    <row r="7234" ht="33.75" hidden="1" customHeight="1" x14ac:dyDescent="0.3"/>
    <row r="7235" ht="33.75" hidden="1" customHeight="1" x14ac:dyDescent="0.3"/>
    <row r="7236" ht="33.75" hidden="1" customHeight="1" x14ac:dyDescent="0.3"/>
    <row r="7237" ht="33.75" hidden="1" customHeight="1" x14ac:dyDescent="0.3"/>
    <row r="7238" ht="33.75" hidden="1" customHeight="1" x14ac:dyDescent="0.3"/>
    <row r="7239" ht="33.75" hidden="1" customHeight="1" x14ac:dyDescent="0.3"/>
    <row r="7240" ht="33.75" hidden="1" customHeight="1" x14ac:dyDescent="0.3"/>
    <row r="7241" ht="33.75" hidden="1" customHeight="1" x14ac:dyDescent="0.3"/>
    <row r="7242" ht="33.75" hidden="1" customHeight="1" x14ac:dyDescent="0.3"/>
    <row r="7243" ht="33.75" hidden="1" customHeight="1" x14ac:dyDescent="0.3"/>
    <row r="7244" ht="33.75" hidden="1" customHeight="1" x14ac:dyDescent="0.3"/>
    <row r="7245" ht="33.75" hidden="1" customHeight="1" x14ac:dyDescent="0.3"/>
    <row r="7246" ht="33.75" hidden="1" customHeight="1" x14ac:dyDescent="0.3"/>
    <row r="7247" ht="33.75" hidden="1" customHeight="1" x14ac:dyDescent="0.3"/>
    <row r="7248" ht="33.75" hidden="1" customHeight="1" x14ac:dyDescent="0.3"/>
    <row r="7249" ht="33.75" hidden="1" customHeight="1" x14ac:dyDescent="0.3"/>
    <row r="7250" ht="33.75" hidden="1" customHeight="1" x14ac:dyDescent="0.3"/>
    <row r="7251" ht="33.75" hidden="1" customHeight="1" x14ac:dyDescent="0.3"/>
    <row r="7252" ht="33.75" hidden="1" customHeight="1" x14ac:dyDescent="0.3"/>
    <row r="7253" ht="33.75" hidden="1" customHeight="1" x14ac:dyDescent="0.3"/>
    <row r="7254" ht="33.75" hidden="1" customHeight="1" x14ac:dyDescent="0.3"/>
    <row r="7255" ht="33.75" hidden="1" customHeight="1" x14ac:dyDescent="0.3"/>
    <row r="7256" ht="33.75" hidden="1" customHeight="1" x14ac:dyDescent="0.3"/>
    <row r="7257" ht="33.75" hidden="1" customHeight="1" x14ac:dyDescent="0.3"/>
    <row r="7258" ht="33.75" hidden="1" customHeight="1" x14ac:dyDescent="0.3"/>
    <row r="7259" ht="33.75" hidden="1" customHeight="1" x14ac:dyDescent="0.3"/>
    <row r="7260" ht="33.75" hidden="1" customHeight="1" x14ac:dyDescent="0.3"/>
    <row r="7261" ht="33.75" hidden="1" customHeight="1" x14ac:dyDescent="0.3"/>
    <row r="7262" ht="33.75" hidden="1" customHeight="1" x14ac:dyDescent="0.3"/>
    <row r="7263" ht="33.75" hidden="1" customHeight="1" x14ac:dyDescent="0.3"/>
    <row r="7264" ht="33.75" hidden="1" customHeight="1" x14ac:dyDescent="0.3"/>
    <row r="7265" ht="33.75" hidden="1" customHeight="1" x14ac:dyDescent="0.3"/>
    <row r="7266" ht="33.75" hidden="1" customHeight="1" x14ac:dyDescent="0.3"/>
    <row r="7267" ht="33.75" hidden="1" customHeight="1" x14ac:dyDescent="0.3"/>
    <row r="7268" ht="33.75" hidden="1" customHeight="1" x14ac:dyDescent="0.3"/>
    <row r="7269" ht="33.75" hidden="1" customHeight="1" x14ac:dyDescent="0.3"/>
    <row r="7270" ht="33.75" hidden="1" customHeight="1" x14ac:dyDescent="0.3"/>
    <row r="7271" ht="33.75" hidden="1" customHeight="1" x14ac:dyDescent="0.3"/>
    <row r="7272" ht="33.75" hidden="1" customHeight="1" x14ac:dyDescent="0.3"/>
    <row r="7273" ht="33.75" hidden="1" customHeight="1" x14ac:dyDescent="0.3"/>
    <row r="7274" ht="33.75" hidden="1" customHeight="1" x14ac:dyDescent="0.3"/>
    <row r="7275" ht="33.75" hidden="1" customHeight="1" x14ac:dyDescent="0.3"/>
    <row r="7276" ht="33.75" hidden="1" customHeight="1" x14ac:dyDescent="0.3"/>
    <row r="7277" ht="33.75" hidden="1" customHeight="1" x14ac:dyDescent="0.3"/>
    <row r="7278" ht="33.75" hidden="1" customHeight="1" x14ac:dyDescent="0.3"/>
    <row r="7279" ht="33.75" hidden="1" customHeight="1" x14ac:dyDescent="0.3"/>
    <row r="7280" ht="33.75" hidden="1" customHeight="1" x14ac:dyDescent="0.3"/>
    <row r="7281" ht="33.75" hidden="1" customHeight="1" x14ac:dyDescent="0.3"/>
    <row r="7282" ht="33.75" hidden="1" customHeight="1" x14ac:dyDescent="0.3"/>
    <row r="7283" ht="33.75" hidden="1" customHeight="1" x14ac:dyDescent="0.3"/>
    <row r="7284" ht="33.75" hidden="1" customHeight="1" x14ac:dyDescent="0.3"/>
    <row r="7285" ht="33.75" hidden="1" customHeight="1" x14ac:dyDescent="0.3"/>
    <row r="7286" ht="33.75" hidden="1" customHeight="1" x14ac:dyDescent="0.3"/>
    <row r="7287" ht="33.75" hidden="1" customHeight="1" x14ac:dyDescent="0.3"/>
    <row r="7288" ht="33.75" hidden="1" customHeight="1" x14ac:dyDescent="0.3"/>
    <row r="7289" ht="33.75" hidden="1" customHeight="1" x14ac:dyDescent="0.3"/>
    <row r="7290" ht="33.75" hidden="1" customHeight="1" x14ac:dyDescent="0.3"/>
    <row r="7291" ht="33.75" hidden="1" customHeight="1" x14ac:dyDescent="0.3"/>
    <row r="7292" ht="33.75" hidden="1" customHeight="1" x14ac:dyDescent="0.3"/>
    <row r="7293" ht="33.75" hidden="1" customHeight="1" x14ac:dyDescent="0.3"/>
    <row r="7294" ht="33.75" hidden="1" customHeight="1" x14ac:dyDescent="0.3"/>
    <row r="7295" ht="33.75" hidden="1" customHeight="1" x14ac:dyDescent="0.3"/>
    <row r="7296" ht="33.75" hidden="1" customHeight="1" x14ac:dyDescent="0.3"/>
    <row r="7297" ht="33.75" hidden="1" customHeight="1" x14ac:dyDescent="0.3"/>
    <row r="7298" ht="33.75" hidden="1" customHeight="1" x14ac:dyDescent="0.3"/>
    <row r="7299" ht="33.75" hidden="1" customHeight="1" x14ac:dyDescent="0.3"/>
    <row r="7300" ht="33.75" hidden="1" customHeight="1" x14ac:dyDescent="0.3"/>
    <row r="7301" ht="33.75" hidden="1" customHeight="1" x14ac:dyDescent="0.3"/>
    <row r="7302" ht="33.75" hidden="1" customHeight="1" x14ac:dyDescent="0.3"/>
    <row r="7303" ht="33.75" hidden="1" customHeight="1" x14ac:dyDescent="0.3"/>
    <row r="7304" ht="33.75" hidden="1" customHeight="1" x14ac:dyDescent="0.3"/>
    <row r="7305" ht="33.75" hidden="1" customHeight="1" x14ac:dyDescent="0.3"/>
    <row r="7306" ht="33.75" hidden="1" customHeight="1" x14ac:dyDescent="0.3"/>
    <row r="7307" ht="33.75" hidden="1" customHeight="1" x14ac:dyDescent="0.3"/>
    <row r="7308" ht="33.75" hidden="1" customHeight="1" x14ac:dyDescent="0.3"/>
    <row r="7309" ht="33.75" hidden="1" customHeight="1" x14ac:dyDescent="0.3"/>
    <row r="7310" ht="33.75" hidden="1" customHeight="1" x14ac:dyDescent="0.3"/>
    <row r="7311" ht="33.75" hidden="1" customHeight="1" x14ac:dyDescent="0.3"/>
    <row r="7312" ht="33.75" hidden="1" customHeight="1" x14ac:dyDescent="0.3"/>
    <row r="7313" ht="33.75" hidden="1" customHeight="1" x14ac:dyDescent="0.3"/>
    <row r="7314" ht="33.75" hidden="1" customHeight="1" x14ac:dyDescent="0.3"/>
    <row r="7315" ht="33.75" hidden="1" customHeight="1" x14ac:dyDescent="0.3"/>
    <row r="7316" ht="33.75" hidden="1" customHeight="1" x14ac:dyDescent="0.3"/>
    <row r="7317" ht="33.75" hidden="1" customHeight="1" x14ac:dyDescent="0.3"/>
    <row r="7318" ht="33.75" hidden="1" customHeight="1" x14ac:dyDescent="0.3"/>
    <row r="7319" ht="33.75" hidden="1" customHeight="1" x14ac:dyDescent="0.3"/>
    <row r="7320" ht="33.75" hidden="1" customHeight="1" x14ac:dyDescent="0.3"/>
    <row r="7321" ht="33.75" hidden="1" customHeight="1" x14ac:dyDescent="0.3"/>
    <row r="7322" ht="33.75" hidden="1" customHeight="1" x14ac:dyDescent="0.3"/>
    <row r="7323" ht="33.75" hidden="1" customHeight="1" x14ac:dyDescent="0.3"/>
    <row r="7324" ht="33.75" hidden="1" customHeight="1" x14ac:dyDescent="0.3"/>
    <row r="7325" ht="33.75" hidden="1" customHeight="1" x14ac:dyDescent="0.3"/>
    <row r="7326" ht="33.75" hidden="1" customHeight="1" x14ac:dyDescent="0.3"/>
    <row r="7327" ht="33.75" hidden="1" customHeight="1" x14ac:dyDescent="0.3"/>
    <row r="7328" ht="33.75" hidden="1" customHeight="1" x14ac:dyDescent="0.3"/>
    <row r="7329" ht="33.75" hidden="1" customHeight="1" x14ac:dyDescent="0.3"/>
    <row r="7330" ht="33.75" hidden="1" customHeight="1" x14ac:dyDescent="0.3"/>
    <row r="7331" ht="33.75" hidden="1" customHeight="1" x14ac:dyDescent="0.3"/>
    <row r="7332" ht="33.75" hidden="1" customHeight="1" x14ac:dyDescent="0.3"/>
    <row r="7333" ht="33.75" hidden="1" customHeight="1" x14ac:dyDescent="0.3"/>
    <row r="7334" ht="33.75" hidden="1" customHeight="1" x14ac:dyDescent="0.3"/>
    <row r="7335" ht="33.75" hidden="1" customHeight="1" x14ac:dyDescent="0.3"/>
    <row r="7336" ht="33.75" hidden="1" customHeight="1" x14ac:dyDescent="0.3"/>
    <row r="7337" ht="33.75" hidden="1" customHeight="1" x14ac:dyDescent="0.3"/>
    <row r="7338" ht="33.75" hidden="1" customHeight="1" x14ac:dyDescent="0.3"/>
    <row r="7339" ht="33.75" hidden="1" customHeight="1" x14ac:dyDescent="0.3"/>
    <row r="7340" ht="33.75" hidden="1" customHeight="1" x14ac:dyDescent="0.3"/>
    <row r="7341" ht="33.75" hidden="1" customHeight="1" x14ac:dyDescent="0.3"/>
    <row r="7342" ht="33.75" hidden="1" customHeight="1" x14ac:dyDescent="0.3"/>
    <row r="7343" ht="33.75" hidden="1" customHeight="1" x14ac:dyDescent="0.3"/>
    <row r="7344" ht="33.75" hidden="1" customHeight="1" x14ac:dyDescent="0.3"/>
    <row r="7345" ht="33.75" hidden="1" customHeight="1" x14ac:dyDescent="0.3"/>
    <row r="7346" ht="33.75" hidden="1" customHeight="1" x14ac:dyDescent="0.3"/>
    <row r="7347" ht="33.75" hidden="1" customHeight="1" x14ac:dyDescent="0.3"/>
    <row r="7348" ht="33.75" hidden="1" customHeight="1" x14ac:dyDescent="0.3"/>
    <row r="7349" ht="33.75" hidden="1" customHeight="1" x14ac:dyDescent="0.3"/>
    <row r="7350" ht="33.75" hidden="1" customHeight="1" x14ac:dyDescent="0.3"/>
    <row r="7351" ht="33.75" hidden="1" customHeight="1" x14ac:dyDescent="0.3"/>
    <row r="7352" ht="33.75" hidden="1" customHeight="1" x14ac:dyDescent="0.3"/>
    <row r="7353" ht="33.75" hidden="1" customHeight="1" x14ac:dyDescent="0.3"/>
    <row r="7354" ht="33.75" hidden="1" customHeight="1" x14ac:dyDescent="0.3"/>
    <row r="7355" ht="33.75" hidden="1" customHeight="1" x14ac:dyDescent="0.3"/>
    <row r="7356" ht="33.75" hidden="1" customHeight="1" x14ac:dyDescent="0.3"/>
    <row r="7357" ht="33.75" hidden="1" customHeight="1" x14ac:dyDescent="0.3"/>
    <row r="7358" ht="33.75" hidden="1" customHeight="1" x14ac:dyDescent="0.3"/>
    <row r="7359" ht="33.75" hidden="1" customHeight="1" x14ac:dyDescent="0.3"/>
    <row r="7360" ht="33.75" hidden="1" customHeight="1" x14ac:dyDescent="0.3"/>
    <row r="7361" ht="33.75" hidden="1" customHeight="1" x14ac:dyDescent="0.3"/>
    <row r="7362" ht="33.75" hidden="1" customHeight="1" x14ac:dyDescent="0.3"/>
    <row r="7363" ht="33.75" hidden="1" customHeight="1" x14ac:dyDescent="0.3"/>
    <row r="7364" ht="33.75" hidden="1" customHeight="1" x14ac:dyDescent="0.3"/>
    <row r="7365" ht="33.75" hidden="1" customHeight="1" x14ac:dyDescent="0.3"/>
    <row r="7366" ht="33.75" hidden="1" customHeight="1" x14ac:dyDescent="0.3"/>
    <row r="7367" ht="33.75" hidden="1" customHeight="1" x14ac:dyDescent="0.3"/>
    <row r="7368" ht="33.75" hidden="1" customHeight="1" x14ac:dyDescent="0.3"/>
    <row r="7369" ht="33.75" hidden="1" customHeight="1" x14ac:dyDescent="0.3"/>
    <row r="7370" ht="33.75" hidden="1" customHeight="1" x14ac:dyDescent="0.3"/>
    <row r="7371" ht="33.75" hidden="1" customHeight="1" x14ac:dyDescent="0.3"/>
    <row r="7372" ht="33.75" hidden="1" customHeight="1" x14ac:dyDescent="0.3"/>
    <row r="7373" ht="33.75" hidden="1" customHeight="1" x14ac:dyDescent="0.3"/>
    <row r="7374" ht="33.75" hidden="1" customHeight="1" x14ac:dyDescent="0.3"/>
    <row r="7375" ht="33.75" hidden="1" customHeight="1" x14ac:dyDescent="0.3"/>
    <row r="7376" ht="33.75" hidden="1" customHeight="1" x14ac:dyDescent="0.3"/>
    <row r="7377" ht="33.75" hidden="1" customHeight="1" x14ac:dyDescent="0.3"/>
    <row r="7378" ht="33.75" hidden="1" customHeight="1" x14ac:dyDescent="0.3"/>
    <row r="7379" ht="33.75" hidden="1" customHeight="1" x14ac:dyDescent="0.3"/>
    <row r="7380" ht="33.75" hidden="1" customHeight="1" x14ac:dyDescent="0.3"/>
    <row r="7381" ht="33.75" hidden="1" customHeight="1" x14ac:dyDescent="0.3"/>
    <row r="7382" ht="33.75" hidden="1" customHeight="1" x14ac:dyDescent="0.3"/>
    <row r="7383" ht="33.75" hidden="1" customHeight="1" x14ac:dyDescent="0.3"/>
    <row r="7384" ht="33.75" hidden="1" customHeight="1" x14ac:dyDescent="0.3"/>
    <row r="7385" ht="33.75" hidden="1" customHeight="1" x14ac:dyDescent="0.3"/>
    <row r="7386" ht="33.75" hidden="1" customHeight="1" x14ac:dyDescent="0.3"/>
    <row r="7387" ht="33.75" hidden="1" customHeight="1" x14ac:dyDescent="0.3"/>
    <row r="7388" ht="33.75" hidden="1" customHeight="1" x14ac:dyDescent="0.3"/>
    <row r="7389" ht="33.75" hidden="1" customHeight="1" x14ac:dyDescent="0.3"/>
    <row r="7390" ht="33.75" hidden="1" customHeight="1" x14ac:dyDescent="0.3"/>
    <row r="7391" ht="33.75" hidden="1" customHeight="1" x14ac:dyDescent="0.3"/>
    <row r="7392" ht="33.75" hidden="1" customHeight="1" x14ac:dyDescent="0.3"/>
    <row r="7393" ht="33.75" hidden="1" customHeight="1" x14ac:dyDescent="0.3"/>
    <row r="7394" ht="33.75" hidden="1" customHeight="1" x14ac:dyDescent="0.3"/>
    <row r="7395" ht="33.75" hidden="1" customHeight="1" x14ac:dyDescent="0.3"/>
    <row r="7396" ht="33.75" hidden="1" customHeight="1" x14ac:dyDescent="0.3"/>
    <row r="7397" ht="33.75" hidden="1" customHeight="1" x14ac:dyDescent="0.3"/>
    <row r="7398" ht="33.75" hidden="1" customHeight="1" x14ac:dyDescent="0.3"/>
    <row r="7399" ht="33.75" hidden="1" customHeight="1" x14ac:dyDescent="0.3"/>
    <row r="7400" ht="33.75" hidden="1" customHeight="1" x14ac:dyDescent="0.3"/>
    <row r="7401" ht="33.75" hidden="1" customHeight="1" x14ac:dyDescent="0.3"/>
    <row r="7402" ht="33.75" hidden="1" customHeight="1" x14ac:dyDescent="0.3"/>
    <row r="7403" ht="33.75" hidden="1" customHeight="1" x14ac:dyDescent="0.3"/>
    <row r="7404" ht="33.75" hidden="1" customHeight="1" x14ac:dyDescent="0.3"/>
    <row r="7405" ht="33.75" hidden="1" customHeight="1" x14ac:dyDescent="0.3"/>
    <row r="7406" ht="33.75" hidden="1" customHeight="1" x14ac:dyDescent="0.3"/>
    <row r="7407" ht="33.75" hidden="1" customHeight="1" x14ac:dyDescent="0.3"/>
    <row r="7408" ht="33.75" hidden="1" customHeight="1" x14ac:dyDescent="0.3"/>
    <row r="7409" ht="33.75" hidden="1" customHeight="1" x14ac:dyDescent="0.3"/>
    <row r="7410" ht="33.75" hidden="1" customHeight="1" x14ac:dyDescent="0.3"/>
    <row r="7411" ht="33.75" hidden="1" customHeight="1" x14ac:dyDescent="0.3"/>
    <row r="7412" ht="33.75" hidden="1" customHeight="1" x14ac:dyDescent="0.3"/>
    <row r="7413" ht="33.75" hidden="1" customHeight="1" x14ac:dyDescent="0.3"/>
    <row r="7414" ht="33.75" hidden="1" customHeight="1" x14ac:dyDescent="0.3"/>
    <row r="7415" ht="33.75" hidden="1" customHeight="1" x14ac:dyDescent="0.3"/>
    <row r="7416" ht="33.75" hidden="1" customHeight="1" x14ac:dyDescent="0.3"/>
    <row r="7417" ht="33.75" hidden="1" customHeight="1" x14ac:dyDescent="0.3"/>
    <row r="7418" ht="33.75" hidden="1" customHeight="1" x14ac:dyDescent="0.3"/>
    <row r="7419" ht="33.75" hidden="1" customHeight="1" x14ac:dyDescent="0.3"/>
    <row r="7420" ht="33.75" hidden="1" customHeight="1" x14ac:dyDescent="0.3"/>
    <row r="7421" ht="33.75" hidden="1" customHeight="1" x14ac:dyDescent="0.3"/>
    <row r="7422" ht="33.75" hidden="1" customHeight="1" x14ac:dyDescent="0.3"/>
    <row r="7423" ht="33.75" hidden="1" customHeight="1" x14ac:dyDescent="0.3"/>
    <row r="7424" ht="33.75" hidden="1" customHeight="1" x14ac:dyDescent="0.3"/>
    <row r="7425" ht="33.75" hidden="1" customHeight="1" x14ac:dyDescent="0.3"/>
    <row r="7426" ht="33.75" hidden="1" customHeight="1" x14ac:dyDescent="0.3"/>
    <row r="7427" ht="33.75" hidden="1" customHeight="1" x14ac:dyDescent="0.3"/>
    <row r="7428" ht="33.75" hidden="1" customHeight="1" x14ac:dyDescent="0.3"/>
    <row r="7429" ht="33.75" hidden="1" customHeight="1" x14ac:dyDescent="0.3"/>
    <row r="7430" ht="33.75" hidden="1" customHeight="1" x14ac:dyDescent="0.3"/>
    <row r="7431" ht="33.75" hidden="1" customHeight="1" x14ac:dyDescent="0.3"/>
    <row r="7432" ht="33.75" hidden="1" customHeight="1" x14ac:dyDescent="0.3"/>
    <row r="7433" ht="33.75" hidden="1" customHeight="1" x14ac:dyDescent="0.3"/>
    <row r="7434" ht="33.75" hidden="1" customHeight="1" x14ac:dyDescent="0.3"/>
    <row r="7435" ht="33.75" hidden="1" customHeight="1" x14ac:dyDescent="0.3"/>
    <row r="7436" ht="33.75" hidden="1" customHeight="1" x14ac:dyDescent="0.3"/>
    <row r="7437" ht="33.75" hidden="1" customHeight="1" x14ac:dyDescent="0.3"/>
    <row r="7438" ht="33.75" hidden="1" customHeight="1" x14ac:dyDescent="0.3"/>
    <row r="7439" ht="33.75" hidden="1" customHeight="1" x14ac:dyDescent="0.3"/>
    <row r="7440" ht="33.75" hidden="1" customHeight="1" x14ac:dyDescent="0.3"/>
    <row r="7441" ht="33.75" hidden="1" customHeight="1" x14ac:dyDescent="0.3"/>
    <row r="7442" ht="33.75" hidden="1" customHeight="1" x14ac:dyDescent="0.3"/>
    <row r="7443" ht="33.75" hidden="1" customHeight="1" x14ac:dyDescent="0.3"/>
    <row r="7444" ht="33.75" hidden="1" customHeight="1" x14ac:dyDescent="0.3"/>
    <row r="7445" ht="33.75" hidden="1" customHeight="1" x14ac:dyDescent="0.3"/>
    <row r="7446" ht="33.75" hidden="1" customHeight="1" x14ac:dyDescent="0.3"/>
    <row r="7447" ht="33.75" hidden="1" customHeight="1" x14ac:dyDescent="0.3"/>
    <row r="7448" ht="33.75" hidden="1" customHeight="1" x14ac:dyDescent="0.3"/>
    <row r="7449" ht="33.75" hidden="1" customHeight="1" x14ac:dyDescent="0.3"/>
    <row r="7450" ht="33.75" hidden="1" customHeight="1" x14ac:dyDescent="0.3"/>
    <row r="7451" ht="33.75" hidden="1" customHeight="1" x14ac:dyDescent="0.3"/>
    <row r="7452" ht="33.75" hidden="1" customHeight="1" x14ac:dyDescent="0.3"/>
    <row r="7453" ht="33.75" hidden="1" customHeight="1" x14ac:dyDescent="0.3"/>
    <row r="7454" ht="33.75" hidden="1" customHeight="1" x14ac:dyDescent="0.3"/>
    <row r="7455" ht="33.75" hidden="1" customHeight="1" x14ac:dyDescent="0.3"/>
    <row r="7456" ht="33.75" hidden="1" customHeight="1" x14ac:dyDescent="0.3"/>
    <row r="7457" ht="33.75" hidden="1" customHeight="1" x14ac:dyDescent="0.3"/>
    <row r="7458" ht="33.75" hidden="1" customHeight="1" x14ac:dyDescent="0.3"/>
    <row r="7459" ht="33.75" hidden="1" customHeight="1" x14ac:dyDescent="0.3"/>
    <row r="7460" ht="33.75" hidden="1" customHeight="1" x14ac:dyDescent="0.3"/>
    <row r="7461" ht="33.75" hidden="1" customHeight="1" x14ac:dyDescent="0.3"/>
    <row r="7462" ht="33.75" hidden="1" customHeight="1" x14ac:dyDescent="0.3"/>
    <row r="7463" ht="33.75" hidden="1" customHeight="1" x14ac:dyDescent="0.3"/>
    <row r="7464" ht="33.75" hidden="1" customHeight="1" x14ac:dyDescent="0.3"/>
    <row r="7465" ht="33.75" hidden="1" customHeight="1" x14ac:dyDescent="0.3"/>
    <row r="7466" ht="33.75" hidden="1" customHeight="1" x14ac:dyDescent="0.3"/>
    <row r="7467" ht="33.75" hidden="1" customHeight="1" x14ac:dyDescent="0.3"/>
    <row r="7468" ht="33.75" hidden="1" customHeight="1" x14ac:dyDescent="0.3"/>
    <row r="7469" ht="33.75" hidden="1" customHeight="1" x14ac:dyDescent="0.3"/>
    <row r="7470" ht="33.75" hidden="1" customHeight="1" x14ac:dyDescent="0.3"/>
    <row r="7471" ht="33.75" hidden="1" customHeight="1" x14ac:dyDescent="0.3"/>
    <row r="7472" ht="33.75" hidden="1" customHeight="1" x14ac:dyDescent="0.3"/>
    <row r="7473" ht="33.75" hidden="1" customHeight="1" x14ac:dyDescent="0.3"/>
    <row r="7474" ht="33.75" hidden="1" customHeight="1" x14ac:dyDescent="0.3"/>
    <row r="7475" ht="33.75" hidden="1" customHeight="1" x14ac:dyDescent="0.3"/>
    <row r="7476" ht="33.75" hidden="1" customHeight="1" x14ac:dyDescent="0.3"/>
    <row r="7477" ht="33.75" hidden="1" customHeight="1" x14ac:dyDescent="0.3"/>
    <row r="7478" ht="33.75" hidden="1" customHeight="1" x14ac:dyDescent="0.3"/>
    <row r="7479" ht="33.75" hidden="1" customHeight="1" x14ac:dyDescent="0.3"/>
    <row r="7480" ht="33.75" hidden="1" customHeight="1" x14ac:dyDescent="0.3"/>
    <row r="7481" ht="33.75" hidden="1" customHeight="1" x14ac:dyDescent="0.3"/>
    <row r="7482" ht="33.75" hidden="1" customHeight="1" x14ac:dyDescent="0.3"/>
    <row r="7483" ht="33.75" hidden="1" customHeight="1" x14ac:dyDescent="0.3"/>
    <row r="7484" ht="33.75" hidden="1" customHeight="1" x14ac:dyDescent="0.3"/>
    <row r="7485" ht="33.75" hidden="1" customHeight="1" x14ac:dyDescent="0.3"/>
    <row r="7486" ht="33.75" hidden="1" customHeight="1" x14ac:dyDescent="0.3"/>
    <row r="7487" ht="33.75" hidden="1" customHeight="1" x14ac:dyDescent="0.3"/>
    <row r="7488" ht="33.75" hidden="1" customHeight="1" x14ac:dyDescent="0.3"/>
    <row r="7489" ht="33.75" hidden="1" customHeight="1" x14ac:dyDescent="0.3"/>
    <row r="7490" ht="33.75" hidden="1" customHeight="1" x14ac:dyDescent="0.3"/>
    <row r="7491" ht="33.75" hidden="1" customHeight="1" x14ac:dyDescent="0.3"/>
    <row r="7492" ht="33.75" hidden="1" customHeight="1" x14ac:dyDescent="0.3"/>
    <row r="7493" ht="33.75" hidden="1" customHeight="1" x14ac:dyDescent="0.3"/>
    <row r="7494" ht="33.75" hidden="1" customHeight="1" x14ac:dyDescent="0.3"/>
    <row r="7495" ht="33.75" hidden="1" customHeight="1" x14ac:dyDescent="0.3"/>
    <row r="7496" ht="33.75" hidden="1" customHeight="1" x14ac:dyDescent="0.3"/>
    <row r="7497" ht="33.75" hidden="1" customHeight="1" x14ac:dyDescent="0.3"/>
    <row r="7498" ht="33.75" hidden="1" customHeight="1" x14ac:dyDescent="0.3"/>
    <row r="7499" ht="33.75" hidden="1" customHeight="1" x14ac:dyDescent="0.3"/>
    <row r="7500" ht="33.75" hidden="1" customHeight="1" x14ac:dyDescent="0.3"/>
    <row r="7501" ht="33.75" hidden="1" customHeight="1" x14ac:dyDescent="0.3"/>
    <row r="7502" ht="33.75" hidden="1" customHeight="1" x14ac:dyDescent="0.3"/>
    <row r="7503" ht="33.75" hidden="1" customHeight="1" x14ac:dyDescent="0.3"/>
    <row r="7504" ht="33.75" hidden="1" customHeight="1" x14ac:dyDescent="0.3"/>
    <row r="7505" ht="33.75" hidden="1" customHeight="1" x14ac:dyDescent="0.3"/>
    <row r="7506" ht="33.75" hidden="1" customHeight="1" x14ac:dyDescent="0.3"/>
    <row r="7507" ht="33.75" hidden="1" customHeight="1" x14ac:dyDescent="0.3"/>
    <row r="7508" ht="33.75" hidden="1" customHeight="1" x14ac:dyDescent="0.3"/>
    <row r="7509" ht="33.75" hidden="1" customHeight="1" x14ac:dyDescent="0.3"/>
    <row r="7510" ht="33.75" hidden="1" customHeight="1" x14ac:dyDescent="0.3"/>
    <row r="7511" ht="33.75" hidden="1" customHeight="1" x14ac:dyDescent="0.3"/>
    <row r="7512" ht="33.75" hidden="1" customHeight="1" x14ac:dyDescent="0.3"/>
    <row r="7513" ht="33.75" hidden="1" customHeight="1" x14ac:dyDescent="0.3"/>
    <row r="7514" ht="33.75" hidden="1" customHeight="1" x14ac:dyDescent="0.3"/>
    <row r="7515" ht="33.75" hidden="1" customHeight="1" x14ac:dyDescent="0.3"/>
    <row r="7516" ht="33.75" hidden="1" customHeight="1" x14ac:dyDescent="0.3"/>
    <row r="7517" ht="33.75" hidden="1" customHeight="1" x14ac:dyDescent="0.3"/>
    <row r="7518" ht="33.75" hidden="1" customHeight="1" x14ac:dyDescent="0.3"/>
    <row r="7519" ht="33.75" hidden="1" customHeight="1" x14ac:dyDescent="0.3"/>
    <row r="7520" ht="33.75" hidden="1" customHeight="1" x14ac:dyDescent="0.3"/>
    <row r="7521" ht="33.75" hidden="1" customHeight="1" x14ac:dyDescent="0.3"/>
    <row r="7522" ht="33.75" hidden="1" customHeight="1" x14ac:dyDescent="0.3"/>
    <row r="7523" ht="33.75" hidden="1" customHeight="1" x14ac:dyDescent="0.3"/>
    <row r="7524" ht="33.75" hidden="1" customHeight="1" x14ac:dyDescent="0.3"/>
    <row r="7525" ht="33.75" hidden="1" customHeight="1" x14ac:dyDescent="0.3"/>
    <row r="7526" ht="33.75" hidden="1" customHeight="1" x14ac:dyDescent="0.3"/>
    <row r="7527" ht="33.75" hidden="1" customHeight="1" x14ac:dyDescent="0.3"/>
    <row r="7528" ht="33.75" hidden="1" customHeight="1" x14ac:dyDescent="0.3"/>
    <row r="7529" ht="33.75" hidden="1" customHeight="1" x14ac:dyDescent="0.3"/>
    <row r="7530" ht="33.75" hidden="1" customHeight="1" x14ac:dyDescent="0.3"/>
    <row r="7531" ht="33.75" hidden="1" customHeight="1" x14ac:dyDescent="0.3"/>
    <row r="7532" ht="33.75" hidden="1" customHeight="1" x14ac:dyDescent="0.3"/>
    <row r="7533" ht="33.75" hidden="1" customHeight="1" x14ac:dyDescent="0.3"/>
    <row r="7534" ht="33.75" hidden="1" customHeight="1" x14ac:dyDescent="0.3"/>
    <row r="7535" ht="33.75" hidden="1" customHeight="1" x14ac:dyDescent="0.3"/>
    <row r="7536" ht="33.75" hidden="1" customHeight="1" x14ac:dyDescent="0.3"/>
    <row r="7537" ht="33.75" hidden="1" customHeight="1" x14ac:dyDescent="0.3"/>
    <row r="7538" ht="33.75" hidden="1" customHeight="1" x14ac:dyDescent="0.3"/>
    <row r="7539" ht="33.75" hidden="1" customHeight="1" x14ac:dyDescent="0.3"/>
    <row r="7540" ht="33.75" hidden="1" customHeight="1" x14ac:dyDescent="0.3"/>
    <row r="7541" ht="33.75" hidden="1" customHeight="1" x14ac:dyDescent="0.3"/>
    <row r="7542" ht="33.75" hidden="1" customHeight="1" x14ac:dyDescent="0.3"/>
    <row r="7543" ht="33.75" hidden="1" customHeight="1" x14ac:dyDescent="0.3"/>
    <row r="7544" ht="33.75" hidden="1" customHeight="1" x14ac:dyDescent="0.3"/>
    <row r="7545" ht="33.75" hidden="1" customHeight="1" x14ac:dyDescent="0.3"/>
    <row r="7546" ht="33.75" hidden="1" customHeight="1" x14ac:dyDescent="0.3"/>
    <row r="7547" ht="33.75" hidden="1" customHeight="1" x14ac:dyDescent="0.3"/>
    <row r="7548" ht="33.75" hidden="1" customHeight="1" x14ac:dyDescent="0.3"/>
    <row r="7549" ht="33.75" hidden="1" customHeight="1" x14ac:dyDescent="0.3"/>
    <row r="7550" ht="33.75" hidden="1" customHeight="1" x14ac:dyDescent="0.3"/>
    <row r="7551" ht="33.75" hidden="1" customHeight="1" x14ac:dyDescent="0.3"/>
    <row r="7552" ht="33.75" hidden="1" customHeight="1" x14ac:dyDescent="0.3"/>
    <row r="7553" ht="33.75" hidden="1" customHeight="1" x14ac:dyDescent="0.3"/>
    <row r="7554" ht="33.75" hidden="1" customHeight="1" x14ac:dyDescent="0.3"/>
    <row r="7555" ht="33.75" hidden="1" customHeight="1" x14ac:dyDescent="0.3"/>
    <row r="7556" ht="33.75" hidden="1" customHeight="1" x14ac:dyDescent="0.3"/>
    <row r="7557" ht="33.75" hidden="1" customHeight="1" x14ac:dyDescent="0.3"/>
    <row r="7558" ht="33.75" hidden="1" customHeight="1" x14ac:dyDescent="0.3"/>
    <row r="7559" ht="33.75" hidden="1" customHeight="1" x14ac:dyDescent="0.3"/>
    <row r="7560" ht="33.75" hidden="1" customHeight="1" x14ac:dyDescent="0.3"/>
    <row r="7561" ht="33.75" hidden="1" customHeight="1" x14ac:dyDescent="0.3"/>
    <row r="7562" ht="33.75" hidden="1" customHeight="1" x14ac:dyDescent="0.3"/>
    <row r="7563" ht="33.75" hidden="1" customHeight="1" x14ac:dyDescent="0.3"/>
    <row r="7564" ht="33.75" hidden="1" customHeight="1" x14ac:dyDescent="0.3"/>
    <row r="7565" ht="33.75" hidden="1" customHeight="1" x14ac:dyDescent="0.3"/>
    <row r="7566" ht="33.75" hidden="1" customHeight="1" x14ac:dyDescent="0.3"/>
    <row r="7567" ht="33.75" hidden="1" customHeight="1" x14ac:dyDescent="0.3"/>
    <row r="7568" ht="33.75" hidden="1" customHeight="1" x14ac:dyDescent="0.3"/>
    <row r="7569" ht="33.75" hidden="1" customHeight="1" x14ac:dyDescent="0.3"/>
    <row r="7570" ht="33.75" hidden="1" customHeight="1" x14ac:dyDescent="0.3"/>
    <row r="7571" ht="33.75" hidden="1" customHeight="1" x14ac:dyDescent="0.3"/>
    <row r="7572" ht="33.75" hidden="1" customHeight="1" x14ac:dyDescent="0.3"/>
    <row r="7573" ht="33.75" hidden="1" customHeight="1" x14ac:dyDescent="0.3"/>
    <row r="7574" ht="33.75" hidden="1" customHeight="1" x14ac:dyDescent="0.3"/>
    <row r="7575" ht="33.75" hidden="1" customHeight="1" x14ac:dyDescent="0.3"/>
    <row r="7576" ht="33.75" hidden="1" customHeight="1" x14ac:dyDescent="0.3"/>
    <row r="7577" ht="33.75" hidden="1" customHeight="1" x14ac:dyDescent="0.3"/>
    <row r="7578" ht="33.75" hidden="1" customHeight="1" x14ac:dyDescent="0.3"/>
    <row r="7579" ht="33.75" hidden="1" customHeight="1" x14ac:dyDescent="0.3"/>
    <row r="7580" ht="33.75" hidden="1" customHeight="1" x14ac:dyDescent="0.3"/>
    <row r="7581" ht="33.75" hidden="1" customHeight="1" x14ac:dyDescent="0.3"/>
    <row r="7582" ht="33.75" hidden="1" customHeight="1" x14ac:dyDescent="0.3"/>
    <row r="7583" ht="33.75" hidden="1" customHeight="1" x14ac:dyDescent="0.3"/>
    <row r="7584" ht="33.75" hidden="1" customHeight="1" x14ac:dyDescent="0.3"/>
    <row r="7585" ht="33.75" hidden="1" customHeight="1" x14ac:dyDescent="0.3"/>
    <row r="7586" ht="33.75" hidden="1" customHeight="1" x14ac:dyDescent="0.3"/>
    <row r="7587" ht="33.75" hidden="1" customHeight="1" x14ac:dyDescent="0.3"/>
    <row r="7588" ht="33.75" hidden="1" customHeight="1" x14ac:dyDescent="0.3"/>
    <row r="7589" ht="33.75" hidden="1" customHeight="1" x14ac:dyDescent="0.3"/>
    <row r="7590" ht="33.75" hidden="1" customHeight="1" x14ac:dyDescent="0.3"/>
    <row r="7591" ht="33.75" hidden="1" customHeight="1" x14ac:dyDescent="0.3"/>
    <row r="7592" ht="33.75" hidden="1" customHeight="1" x14ac:dyDescent="0.3"/>
    <row r="7593" ht="33.75" hidden="1" customHeight="1" x14ac:dyDescent="0.3"/>
    <row r="7594" ht="33.75" hidden="1" customHeight="1" x14ac:dyDescent="0.3"/>
    <row r="7595" ht="33.75" hidden="1" customHeight="1" x14ac:dyDescent="0.3"/>
    <row r="7596" ht="33.75" hidden="1" customHeight="1" x14ac:dyDescent="0.3"/>
    <row r="7597" ht="33.75" hidden="1" customHeight="1" x14ac:dyDescent="0.3"/>
    <row r="7598" ht="33.75" hidden="1" customHeight="1" x14ac:dyDescent="0.3"/>
    <row r="7599" ht="33.75" hidden="1" customHeight="1" x14ac:dyDescent="0.3"/>
    <row r="7600" ht="33.75" hidden="1" customHeight="1" x14ac:dyDescent="0.3"/>
    <row r="7601" ht="33.75" hidden="1" customHeight="1" x14ac:dyDescent="0.3"/>
    <row r="7602" ht="33.75" hidden="1" customHeight="1" x14ac:dyDescent="0.3"/>
    <row r="7603" ht="33.75" hidden="1" customHeight="1" x14ac:dyDescent="0.3"/>
    <row r="7604" ht="33.75" hidden="1" customHeight="1" x14ac:dyDescent="0.3"/>
    <row r="7605" ht="33.75" hidden="1" customHeight="1" x14ac:dyDescent="0.3"/>
    <row r="7606" ht="33.75" hidden="1" customHeight="1" x14ac:dyDescent="0.3"/>
    <row r="7607" ht="33.75" hidden="1" customHeight="1" x14ac:dyDescent="0.3"/>
    <row r="7608" ht="33.75" hidden="1" customHeight="1" x14ac:dyDescent="0.3"/>
    <row r="7609" ht="33.75" hidden="1" customHeight="1" x14ac:dyDescent="0.3"/>
    <row r="7610" ht="33.75" hidden="1" customHeight="1" x14ac:dyDescent="0.3"/>
    <row r="7611" ht="33.75" hidden="1" customHeight="1" x14ac:dyDescent="0.3"/>
    <row r="7612" ht="33.75" hidden="1" customHeight="1" x14ac:dyDescent="0.3"/>
    <row r="7613" ht="33.75" hidden="1" customHeight="1" x14ac:dyDescent="0.3"/>
    <row r="7614" ht="33.75" hidden="1" customHeight="1" x14ac:dyDescent="0.3"/>
    <row r="7615" ht="33.75" hidden="1" customHeight="1" x14ac:dyDescent="0.3"/>
    <row r="7616" ht="33.75" hidden="1" customHeight="1" x14ac:dyDescent="0.3"/>
    <row r="7617" ht="33.75" hidden="1" customHeight="1" x14ac:dyDescent="0.3"/>
    <row r="7618" ht="33.75" hidden="1" customHeight="1" x14ac:dyDescent="0.3"/>
    <row r="7619" ht="33.75" hidden="1" customHeight="1" x14ac:dyDescent="0.3"/>
    <row r="7620" ht="33.75" hidden="1" customHeight="1" x14ac:dyDescent="0.3"/>
    <row r="7621" ht="33.75" hidden="1" customHeight="1" x14ac:dyDescent="0.3"/>
    <row r="7622" ht="33.75" hidden="1" customHeight="1" x14ac:dyDescent="0.3"/>
    <row r="7623" ht="33.75" hidden="1" customHeight="1" x14ac:dyDescent="0.3"/>
    <row r="7624" ht="33.75" hidden="1" customHeight="1" x14ac:dyDescent="0.3"/>
    <row r="7625" ht="33.75" hidden="1" customHeight="1" x14ac:dyDescent="0.3"/>
    <row r="7626" ht="33.75" hidden="1" customHeight="1" x14ac:dyDescent="0.3"/>
    <row r="7627" ht="33.75" hidden="1" customHeight="1" x14ac:dyDescent="0.3"/>
    <row r="7628" ht="33.75" hidden="1" customHeight="1" x14ac:dyDescent="0.3"/>
    <row r="7629" ht="33.75" hidden="1" customHeight="1" x14ac:dyDescent="0.3"/>
    <row r="7630" ht="33.75" hidden="1" customHeight="1" x14ac:dyDescent="0.3"/>
    <row r="7631" ht="33.75" hidden="1" customHeight="1" x14ac:dyDescent="0.3"/>
    <row r="7632" ht="33.75" hidden="1" customHeight="1" x14ac:dyDescent="0.3"/>
    <row r="7633" ht="33.75" hidden="1" customHeight="1" x14ac:dyDescent="0.3"/>
    <row r="7634" ht="33.75" hidden="1" customHeight="1" x14ac:dyDescent="0.3"/>
    <row r="7635" ht="33.75" hidden="1" customHeight="1" x14ac:dyDescent="0.3"/>
    <row r="7636" ht="33.75" hidden="1" customHeight="1" x14ac:dyDescent="0.3"/>
    <row r="7637" ht="33.75" hidden="1" customHeight="1" x14ac:dyDescent="0.3"/>
    <row r="7638" ht="33.75" hidden="1" customHeight="1" x14ac:dyDescent="0.3"/>
    <row r="7639" ht="33.75" hidden="1" customHeight="1" x14ac:dyDescent="0.3"/>
    <row r="7640" ht="33.75" hidden="1" customHeight="1" x14ac:dyDescent="0.3"/>
    <row r="7641" ht="33.75" hidden="1" customHeight="1" x14ac:dyDescent="0.3"/>
    <row r="7642" ht="33.75" hidden="1" customHeight="1" x14ac:dyDescent="0.3"/>
    <row r="7643" ht="33.75" hidden="1" customHeight="1" x14ac:dyDescent="0.3"/>
    <row r="7644" ht="33.75" hidden="1" customHeight="1" x14ac:dyDescent="0.3"/>
    <row r="7645" ht="33.75" hidden="1" customHeight="1" x14ac:dyDescent="0.3"/>
    <row r="7646" ht="33.75" hidden="1" customHeight="1" x14ac:dyDescent="0.3"/>
    <row r="7647" ht="33.75" hidden="1" customHeight="1" x14ac:dyDescent="0.3"/>
    <row r="7648" ht="33.75" hidden="1" customHeight="1" x14ac:dyDescent="0.3"/>
    <row r="7649" ht="33.75" hidden="1" customHeight="1" x14ac:dyDescent="0.3"/>
    <row r="7650" ht="33.75" hidden="1" customHeight="1" x14ac:dyDescent="0.3"/>
    <row r="7651" ht="33.75" hidden="1" customHeight="1" x14ac:dyDescent="0.3"/>
    <row r="7652" ht="33.75" hidden="1" customHeight="1" x14ac:dyDescent="0.3"/>
    <row r="7653" ht="33.75" hidden="1" customHeight="1" x14ac:dyDescent="0.3"/>
    <row r="7654" ht="33.75" hidden="1" customHeight="1" x14ac:dyDescent="0.3"/>
    <row r="7655" ht="33.75" hidden="1" customHeight="1" x14ac:dyDescent="0.3"/>
    <row r="7656" ht="33.75" hidden="1" customHeight="1" x14ac:dyDescent="0.3"/>
    <row r="7657" ht="33.75" hidden="1" customHeight="1" x14ac:dyDescent="0.3"/>
    <row r="7658" ht="33.75" hidden="1" customHeight="1" x14ac:dyDescent="0.3"/>
    <row r="7659" ht="33.75" hidden="1" customHeight="1" x14ac:dyDescent="0.3"/>
    <row r="7660" ht="33.75" hidden="1" customHeight="1" x14ac:dyDescent="0.3"/>
    <row r="7661" ht="33.75" hidden="1" customHeight="1" x14ac:dyDescent="0.3"/>
    <row r="7662" ht="33.75" hidden="1" customHeight="1" x14ac:dyDescent="0.3"/>
    <row r="7663" ht="33.75" hidden="1" customHeight="1" x14ac:dyDescent="0.3"/>
    <row r="7664" ht="33.75" hidden="1" customHeight="1" x14ac:dyDescent="0.3"/>
    <row r="7665" ht="33.75" hidden="1" customHeight="1" x14ac:dyDescent="0.3"/>
    <row r="7666" ht="33.75" hidden="1" customHeight="1" x14ac:dyDescent="0.3"/>
    <row r="7667" ht="33.75" hidden="1" customHeight="1" x14ac:dyDescent="0.3"/>
    <row r="7668" ht="33.75" hidden="1" customHeight="1" x14ac:dyDescent="0.3"/>
    <row r="7669" ht="33.75" hidden="1" customHeight="1" x14ac:dyDescent="0.3"/>
    <row r="7670" ht="33.75" hidden="1" customHeight="1" x14ac:dyDescent="0.3"/>
    <row r="7671" ht="33.75" hidden="1" customHeight="1" x14ac:dyDescent="0.3"/>
    <row r="7672" ht="33.75" hidden="1" customHeight="1" x14ac:dyDescent="0.3"/>
    <row r="7673" ht="33.75" hidden="1" customHeight="1" x14ac:dyDescent="0.3"/>
    <row r="7674" ht="33.75" hidden="1" customHeight="1" x14ac:dyDescent="0.3"/>
    <row r="7675" ht="33.75" hidden="1" customHeight="1" x14ac:dyDescent="0.3"/>
    <row r="7676" ht="33.75" hidden="1" customHeight="1" x14ac:dyDescent="0.3"/>
    <row r="7677" ht="33.75" hidden="1" customHeight="1" x14ac:dyDescent="0.3"/>
    <row r="7678" ht="33.75" hidden="1" customHeight="1" x14ac:dyDescent="0.3"/>
    <row r="7679" ht="33.75" hidden="1" customHeight="1" x14ac:dyDescent="0.3"/>
    <row r="7680" ht="33.75" hidden="1" customHeight="1" x14ac:dyDescent="0.3"/>
    <row r="7681" ht="33.75" hidden="1" customHeight="1" x14ac:dyDescent="0.3"/>
    <row r="7682" ht="33.75" hidden="1" customHeight="1" x14ac:dyDescent="0.3"/>
    <row r="7683" ht="33.75" hidden="1" customHeight="1" x14ac:dyDescent="0.3"/>
    <row r="7684" ht="33.75" hidden="1" customHeight="1" x14ac:dyDescent="0.3"/>
    <row r="7685" ht="33.75" hidden="1" customHeight="1" x14ac:dyDescent="0.3"/>
    <row r="7686" ht="33.75" hidden="1" customHeight="1" x14ac:dyDescent="0.3"/>
    <row r="7687" ht="33.75" hidden="1" customHeight="1" x14ac:dyDescent="0.3"/>
    <row r="7688" ht="33.75" hidden="1" customHeight="1" x14ac:dyDescent="0.3"/>
    <row r="7689" ht="33.75" hidden="1" customHeight="1" x14ac:dyDescent="0.3"/>
    <row r="7690" ht="33.75" hidden="1" customHeight="1" x14ac:dyDescent="0.3"/>
    <row r="7691" ht="33.75" hidden="1" customHeight="1" x14ac:dyDescent="0.3"/>
    <row r="7692" ht="33.75" hidden="1" customHeight="1" x14ac:dyDescent="0.3"/>
    <row r="7693" ht="33.75" hidden="1" customHeight="1" x14ac:dyDescent="0.3"/>
    <row r="7694" ht="33.75" hidden="1" customHeight="1" x14ac:dyDescent="0.3"/>
    <row r="7695" ht="33.75" hidden="1" customHeight="1" x14ac:dyDescent="0.3"/>
    <row r="7696" ht="33.75" hidden="1" customHeight="1" x14ac:dyDescent="0.3"/>
    <row r="7697" ht="33.75" hidden="1" customHeight="1" x14ac:dyDescent="0.3"/>
    <row r="7698" ht="33.75" hidden="1" customHeight="1" x14ac:dyDescent="0.3"/>
    <row r="7699" ht="33.75" hidden="1" customHeight="1" x14ac:dyDescent="0.3"/>
    <row r="7700" ht="33.75" hidden="1" customHeight="1" x14ac:dyDescent="0.3"/>
    <row r="7701" ht="33.75" hidden="1" customHeight="1" x14ac:dyDescent="0.3"/>
    <row r="7702" ht="33.75" hidden="1" customHeight="1" x14ac:dyDescent="0.3"/>
    <row r="7703" ht="33.75" hidden="1" customHeight="1" x14ac:dyDescent="0.3"/>
    <row r="7704" ht="33.75" hidden="1" customHeight="1" x14ac:dyDescent="0.3"/>
    <row r="7705" ht="33.75" hidden="1" customHeight="1" x14ac:dyDescent="0.3"/>
    <row r="7706" ht="33.75" hidden="1" customHeight="1" x14ac:dyDescent="0.3"/>
    <row r="7707" ht="33.75" hidden="1" customHeight="1" x14ac:dyDescent="0.3"/>
    <row r="7708" ht="33.75" hidden="1" customHeight="1" x14ac:dyDescent="0.3"/>
    <row r="7709" ht="33.75" hidden="1" customHeight="1" x14ac:dyDescent="0.3"/>
    <row r="7710" ht="33.75" hidden="1" customHeight="1" x14ac:dyDescent="0.3"/>
    <row r="7711" ht="33.75" hidden="1" customHeight="1" x14ac:dyDescent="0.3"/>
    <row r="7712" ht="33.75" hidden="1" customHeight="1" x14ac:dyDescent="0.3"/>
    <row r="7713" ht="33.75" hidden="1" customHeight="1" x14ac:dyDescent="0.3"/>
    <row r="7714" ht="33.75" hidden="1" customHeight="1" x14ac:dyDescent="0.3"/>
    <row r="7715" ht="33.75" hidden="1" customHeight="1" x14ac:dyDescent="0.3"/>
    <row r="7716" ht="33.75" hidden="1" customHeight="1" x14ac:dyDescent="0.3"/>
    <row r="7717" ht="33.75" hidden="1" customHeight="1" x14ac:dyDescent="0.3"/>
    <row r="7718" ht="33.75" hidden="1" customHeight="1" x14ac:dyDescent="0.3"/>
    <row r="7719" ht="33.75" hidden="1" customHeight="1" x14ac:dyDescent="0.3"/>
    <row r="7720" ht="33.75" hidden="1" customHeight="1" x14ac:dyDescent="0.3"/>
    <row r="7721" ht="33.75" hidden="1" customHeight="1" x14ac:dyDescent="0.3"/>
    <row r="7722" ht="33.75" hidden="1" customHeight="1" x14ac:dyDescent="0.3"/>
    <row r="7723" ht="33.75" hidden="1" customHeight="1" x14ac:dyDescent="0.3"/>
    <row r="7724" ht="33.75" hidden="1" customHeight="1" x14ac:dyDescent="0.3"/>
    <row r="7725" ht="33.75" hidden="1" customHeight="1" x14ac:dyDescent="0.3"/>
    <row r="7726" ht="33.75" hidden="1" customHeight="1" x14ac:dyDescent="0.3"/>
    <row r="7727" ht="33.75" hidden="1" customHeight="1" x14ac:dyDescent="0.3"/>
    <row r="7728" ht="33.75" hidden="1" customHeight="1" x14ac:dyDescent="0.3"/>
    <row r="7729" ht="33.75" hidden="1" customHeight="1" x14ac:dyDescent="0.3"/>
    <row r="7730" ht="33.75" hidden="1" customHeight="1" x14ac:dyDescent="0.3"/>
    <row r="7731" ht="33.75" hidden="1" customHeight="1" x14ac:dyDescent="0.3"/>
    <row r="7732" ht="33.75" hidden="1" customHeight="1" x14ac:dyDescent="0.3"/>
    <row r="7733" ht="33.75" hidden="1" customHeight="1" x14ac:dyDescent="0.3"/>
    <row r="7734" ht="33.75" hidden="1" customHeight="1" x14ac:dyDescent="0.3"/>
    <row r="7735" ht="33.75" hidden="1" customHeight="1" x14ac:dyDescent="0.3"/>
    <row r="7736" ht="33.75" hidden="1" customHeight="1" x14ac:dyDescent="0.3"/>
    <row r="7737" ht="33.75" hidden="1" customHeight="1" x14ac:dyDescent="0.3"/>
    <row r="7738" ht="33.75" hidden="1" customHeight="1" x14ac:dyDescent="0.3"/>
    <row r="7739" ht="33.75" hidden="1" customHeight="1" x14ac:dyDescent="0.3"/>
    <row r="7740" ht="33.75" hidden="1" customHeight="1" x14ac:dyDescent="0.3"/>
    <row r="7741" ht="33.75" hidden="1" customHeight="1" x14ac:dyDescent="0.3"/>
    <row r="7742" ht="33.75" hidden="1" customHeight="1" x14ac:dyDescent="0.3"/>
    <row r="7743" ht="33.75" hidden="1" customHeight="1" x14ac:dyDescent="0.3"/>
    <row r="7744" ht="33.75" hidden="1" customHeight="1" x14ac:dyDescent="0.3"/>
    <row r="7745" ht="33.75" hidden="1" customHeight="1" x14ac:dyDescent="0.3"/>
    <row r="7746" ht="33.75" hidden="1" customHeight="1" x14ac:dyDescent="0.3"/>
    <row r="7747" ht="33.75" hidden="1" customHeight="1" x14ac:dyDescent="0.3"/>
    <row r="7748" ht="33.75" hidden="1" customHeight="1" x14ac:dyDescent="0.3"/>
    <row r="7749" ht="33.75" hidden="1" customHeight="1" x14ac:dyDescent="0.3"/>
    <row r="7750" ht="33.75" hidden="1" customHeight="1" x14ac:dyDescent="0.3"/>
    <row r="7751" ht="33.75" hidden="1" customHeight="1" x14ac:dyDescent="0.3"/>
    <row r="7752" ht="33.75" hidden="1" customHeight="1" x14ac:dyDescent="0.3"/>
    <row r="7753" ht="33.75" hidden="1" customHeight="1" x14ac:dyDescent="0.3"/>
    <row r="7754" ht="33.75" hidden="1" customHeight="1" x14ac:dyDescent="0.3"/>
    <row r="7755" ht="33.75" hidden="1" customHeight="1" x14ac:dyDescent="0.3"/>
    <row r="7756" ht="33.75" hidden="1" customHeight="1" x14ac:dyDescent="0.3"/>
    <row r="7757" ht="33.75" hidden="1" customHeight="1" x14ac:dyDescent="0.3"/>
    <row r="7758" ht="33.75" hidden="1" customHeight="1" x14ac:dyDescent="0.3"/>
    <row r="7759" ht="33.75" hidden="1" customHeight="1" x14ac:dyDescent="0.3"/>
    <row r="7760" ht="33.75" hidden="1" customHeight="1" x14ac:dyDescent="0.3"/>
    <row r="7761" ht="33.75" hidden="1" customHeight="1" x14ac:dyDescent="0.3"/>
    <row r="7762" ht="33.75" hidden="1" customHeight="1" x14ac:dyDescent="0.3"/>
    <row r="7763" ht="33.75" hidden="1" customHeight="1" x14ac:dyDescent="0.3"/>
    <row r="7764" ht="33.75" hidden="1" customHeight="1" x14ac:dyDescent="0.3"/>
    <row r="7765" ht="33.75" hidden="1" customHeight="1" x14ac:dyDescent="0.3"/>
    <row r="7766" ht="33.75" hidden="1" customHeight="1" x14ac:dyDescent="0.3"/>
    <row r="7767" ht="33.75" hidden="1" customHeight="1" x14ac:dyDescent="0.3"/>
    <row r="7768" ht="33.75" hidden="1" customHeight="1" x14ac:dyDescent="0.3"/>
    <row r="7769" ht="33.75" hidden="1" customHeight="1" x14ac:dyDescent="0.3"/>
    <row r="7770" ht="33.75" hidden="1" customHeight="1" x14ac:dyDescent="0.3"/>
    <row r="7771" ht="33.75" hidden="1" customHeight="1" x14ac:dyDescent="0.3"/>
    <row r="7772" ht="33.75" hidden="1" customHeight="1" x14ac:dyDescent="0.3"/>
    <row r="7773" ht="33.75" hidden="1" customHeight="1" x14ac:dyDescent="0.3"/>
    <row r="7774" ht="33.75" hidden="1" customHeight="1" x14ac:dyDescent="0.3"/>
    <row r="7775" ht="33.75" hidden="1" customHeight="1" x14ac:dyDescent="0.3"/>
    <row r="7776" ht="33.75" hidden="1" customHeight="1" x14ac:dyDescent="0.3"/>
    <row r="7777" ht="33.75" hidden="1" customHeight="1" x14ac:dyDescent="0.3"/>
    <row r="7778" ht="33.75" hidden="1" customHeight="1" x14ac:dyDescent="0.3"/>
    <row r="7779" ht="33.75" hidden="1" customHeight="1" x14ac:dyDescent="0.3"/>
    <row r="7780" ht="33.75" hidden="1" customHeight="1" x14ac:dyDescent="0.3"/>
    <row r="7781" ht="33.75" hidden="1" customHeight="1" x14ac:dyDescent="0.3"/>
    <row r="7782" ht="33.75" hidden="1" customHeight="1" x14ac:dyDescent="0.3"/>
    <row r="7783" ht="33.75" hidden="1" customHeight="1" x14ac:dyDescent="0.3"/>
    <row r="7784" ht="33.75" hidden="1" customHeight="1" x14ac:dyDescent="0.3"/>
    <row r="7785" ht="33.75" hidden="1" customHeight="1" x14ac:dyDescent="0.3"/>
    <row r="7786" ht="33.75" hidden="1" customHeight="1" x14ac:dyDescent="0.3"/>
    <row r="7787" ht="33.75" hidden="1" customHeight="1" x14ac:dyDescent="0.3"/>
    <row r="7788" ht="33.75" hidden="1" customHeight="1" x14ac:dyDescent="0.3"/>
    <row r="7789" ht="33.75" hidden="1" customHeight="1" x14ac:dyDescent="0.3"/>
    <row r="7790" ht="33.75" hidden="1" customHeight="1" x14ac:dyDescent="0.3"/>
    <row r="7791" ht="33.75" hidden="1" customHeight="1" x14ac:dyDescent="0.3"/>
    <row r="7792" ht="33.75" hidden="1" customHeight="1" x14ac:dyDescent="0.3"/>
    <row r="7793" ht="33.75" hidden="1" customHeight="1" x14ac:dyDescent="0.3"/>
    <row r="7794" ht="33.75" hidden="1" customHeight="1" x14ac:dyDescent="0.3"/>
    <row r="7795" ht="33.75" hidden="1" customHeight="1" x14ac:dyDescent="0.3"/>
    <row r="7796" ht="33.75" hidden="1" customHeight="1" x14ac:dyDescent="0.3"/>
    <row r="7797" ht="33.75" hidden="1" customHeight="1" x14ac:dyDescent="0.3"/>
    <row r="7798" ht="33.75" hidden="1" customHeight="1" x14ac:dyDescent="0.3"/>
    <row r="7799" ht="33.75" hidden="1" customHeight="1" x14ac:dyDescent="0.3"/>
    <row r="7800" ht="33.75" hidden="1" customHeight="1" x14ac:dyDescent="0.3"/>
    <row r="7801" ht="33.75" hidden="1" customHeight="1" x14ac:dyDescent="0.3"/>
    <row r="7802" ht="33.75" hidden="1" customHeight="1" x14ac:dyDescent="0.3"/>
    <row r="7803" ht="33.75" hidden="1" customHeight="1" x14ac:dyDescent="0.3"/>
    <row r="7804" ht="33.75" hidden="1" customHeight="1" x14ac:dyDescent="0.3"/>
    <row r="7805" ht="33.75" hidden="1" customHeight="1" x14ac:dyDescent="0.3"/>
    <row r="7806" ht="33.75" hidden="1" customHeight="1" x14ac:dyDescent="0.3"/>
    <row r="7807" ht="33.75" hidden="1" customHeight="1" x14ac:dyDescent="0.3"/>
    <row r="7808" ht="33.75" hidden="1" customHeight="1" x14ac:dyDescent="0.3"/>
    <row r="7809" ht="33.75" hidden="1" customHeight="1" x14ac:dyDescent="0.3"/>
    <row r="7810" ht="33.75" hidden="1" customHeight="1" x14ac:dyDescent="0.3"/>
    <row r="7811" ht="33.75" hidden="1" customHeight="1" x14ac:dyDescent="0.3"/>
    <row r="7812" ht="33.75" hidden="1" customHeight="1" x14ac:dyDescent="0.3"/>
    <row r="7813" ht="33.75" hidden="1" customHeight="1" x14ac:dyDescent="0.3"/>
    <row r="7814" ht="33.75" hidden="1" customHeight="1" x14ac:dyDescent="0.3"/>
    <row r="7815" ht="33.75" hidden="1" customHeight="1" x14ac:dyDescent="0.3"/>
    <row r="7816" ht="33.75" hidden="1" customHeight="1" x14ac:dyDescent="0.3"/>
    <row r="7817" ht="33.75" hidden="1" customHeight="1" x14ac:dyDescent="0.3"/>
    <row r="7818" ht="33.75" hidden="1" customHeight="1" x14ac:dyDescent="0.3"/>
    <row r="7819" ht="33.75" hidden="1" customHeight="1" x14ac:dyDescent="0.3"/>
    <row r="7820" ht="33.75" hidden="1" customHeight="1" x14ac:dyDescent="0.3"/>
    <row r="7821" ht="33.75" hidden="1" customHeight="1" x14ac:dyDescent="0.3"/>
    <row r="7822" ht="33.75" hidden="1" customHeight="1" x14ac:dyDescent="0.3"/>
    <row r="7823" ht="33.75" hidden="1" customHeight="1" x14ac:dyDescent="0.3"/>
    <row r="7824" ht="33.75" hidden="1" customHeight="1" x14ac:dyDescent="0.3"/>
    <row r="7825" ht="33.75" hidden="1" customHeight="1" x14ac:dyDescent="0.3"/>
    <row r="7826" ht="33.75" hidden="1" customHeight="1" x14ac:dyDescent="0.3"/>
    <row r="7827" ht="33.75" hidden="1" customHeight="1" x14ac:dyDescent="0.3"/>
    <row r="7828" ht="33.75" hidden="1" customHeight="1" x14ac:dyDescent="0.3"/>
    <row r="7829" ht="33.75" hidden="1" customHeight="1" x14ac:dyDescent="0.3"/>
    <row r="7830" ht="33.75" hidden="1" customHeight="1" x14ac:dyDescent="0.3"/>
    <row r="7831" ht="33.75" hidden="1" customHeight="1" x14ac:dyDescent="0.3"/>
    <row r="7832" ht="33.75" hidden="1" customHeight="1" x14ac:dyDescent="0.3"/>
    <row r="7833" ht="33.75" hidden="1" customHeight="1" x14ac:dyDescent="0.3"/>
    <row r="7834" ht="33.75" hidden="1" customHeight="1" x14ac:dyDescent="0.3"/>
    <row r="7835" ht="33.75" hidden="1" customHeight="1" x14ac:dyDescent="0.3"/>
    <row r="7836" ht="33.75" hidden="1" customHeight="1" x14ac:dyDescent="0.3"/>
    <row r="7837" ht="33.75" hidden="1" customHeight="1" x14ac:dyDescent="0.3"/>
    <row r="7838" ht="33.75" hidden="1" customHeight="1" x14ac:dyDescent="0.3"/>
    <row r="7839" ht="33.75" hidden="1" customHeight="1" x14ac:dyDescent="0.3"/>
    <row r="7840" ht="33.75" hidden="1" customHeight="1" x14ac:dyDescent="0.3"/>
    <row r="7841" ht="33.75" hidden="1" customHeight="1" x14ac:dyDescent="0.3"/>
    <row r="7842" ht="33.75" hidden="1" customHeight="1" x14ac:dyDescent="0.3"/>
    <row r="7843" ht="33.75" hidden="1" customHeight="1" x14ac:dyDescent="0.3"/>
    <row r="7844" ht="33.75" hidden="1" customHeight="1" x14ac:dyDescent="0.3"/>
    <row r="7845" ht="33.75" hidden="1" customHeight="1" x14ac:dyDescent="0.3"/>
    <row r="7846" ht="33.75" hidden="1" customHeight="1" x14ac:dyDescent="0.3"/>
    <row r="7847" ht="33.75" hidden="1" customHeight="1" x14ac:dyDescent="0.3"/>
    <row r="7848" ht="33.75" hidden="1" customHeight="1" x14ac:dyDescent="0.3"/>
    <row r="7849" ht="33.75" hidden="1" customHeight="1" x14ac:dyDescent="0.3"/>
    <row r="7850" ht="33.75" hidden="1" customHeight="1" x14ac:dyDescent="0.3"/>
    <row r="7851" ht="33.75" hidden="1" customHeight="1" x14ac:dyDescent="0.3"/>
    <row r="7852" ht="33.75" hidden="1" customHeight="1" x14ac:dyDescent="0.3"/>
    <row r="7853" ht="33.75" hidden="1" customHeight="1" x14ac:dyDescent="0.3"/>
    <row r="7854" ht="33.75" hidden="1" customHeight="1" x14ac:dyDescent="0.3"/>
    <row r="7855" ht="33.75" hidden="1" customHeight="1" x14ac:dyDescent="0.3"/>
    <row r="7856" ht="33.75" hidden="1" customHeight="1" x14ac:dyDescent="0.3"/>
    <row r="7857" ht="33.75" hidden="1" customHeight="1" x14ac:dyDescent="0.3"/>
    <row r="7858" ht="33.75" hidden="1" customHeight="1" x14ac:dyDescent="0.3"/>
    <row r="7859" ht="33.75" hidden="1" customHeight="1" x14ac:dyDescent="0.3"/>
    <row r="7860" ht="33.75" hidden="1" customHeight="1" x14ac:dyDescent="0.3"/>
    <row r="7861" ht="33.75" hidden="1" customHeight="1" x14ac:dyDescent="0.3"/>
    <row r="7862" ht="33.75" hidden="1" customHeight="1" x14ac:dyDescent="0.3"/>
    <row r="7863" ht="33.75" hidden="1" customHeight="1" x14ac:dyDescent="0.3"/>
    <row r="7864" ht="33.75" hidden="1" customHeight="1" x14ac:dyDescent="0.3"/>
    <row r="7865" ht="33.75" hidden="1" customHeight="1" x14ac:dyDescent="0.3"/>
    <row r="7866" ht="33.75" hidden="1" customHeight="1" x14ac:dyDescent="0.3"/>
    <row r="7867" ht="33.75" hidden="1" customHeight="1" x14ac:dyDescent="0.3"/>
    <row r="7868" ht="33.75" hidden="1" customHeight="1" x14ac:dyDescent="0.3"/>
    <row r="7869" ht="33.75" hidden="1" customHeight="1" x14ac:dyDescent="0.3"/>
    <row r="7870" ht="33.75" hidden="1" customHeight="1" x14ac:dyDescent="0.3"/>
    <row r="7871" ht="33.75" hidden="1" customHeight="1" x14ac:dyDescent="0.3"/>
    <row r="7872" ht="33.75" hidden="1" customHeight="1" x14ac:dyDescent="0.3"/>
    <row r="7873" ht="33.75" hidden="1" customHeight="1" x14ac:dyDescent="0.3"/>
    <row r="7874" ht="33.75" hidden="1" customHeight="1" x14ac:dyDescent="0.3"/>
    <row r="7875" ht="33.75" hidden="1" customHeight="1" x14ac:dyDescent="0.3"/>
    <row r="7876" ht="33.75" hidden="1" customHeight="1" x14ac:dyDescent="0.3"/>
    <row r="7877" ht="33.75" hidden="1" customHeight="1" x14ac:dyDescent="0.3"/>
    <row r="7878" ht="33.75" hidden="1" customHeight="1" x14ac:dyDescent="0.3"/>
    <row r="7879" ht="33.75" hidden="1" customHeight="1" x14ac:dyDescent="0.3"/>
    <row r="7880" ht="33.75" hidden="1" customHeight="1" x14ac:dyDescent="0.3"/>
    <row r="7881" ht="33.75" hidden="1" customHeight="1" x14ac:dyDescent="0.3"/>
    <row r="7882" ht="33.75" hidden="1" customHeight="1" x14ac:dyDescent="0.3"/>
    <row r="7883" ht="33.75" hidden="1" customHeight="1" x14ac:dyDescent="0.3"/>
    <row r="7884" ht="33.75" hidden="1" customHeight="1" x14ac:dyDescent="0.3"/>
    <row r="7885" ht="33.75" hidden="1" customHeight="1" x14ac:dyDescent="0.3"/>
    <row r="7886" ht="33.75" hidden="1" customHeight="1" x14ac:dyDescent="0.3"/>
    <row r="7887" ht="33.75" hidden="1" customHeight="1" x14ac:dyDescent="0.3"/>
    <row r="7888" ht="33.75" hidden="1" customHeight="1" x14ac:dyDescent="0.3"/>
    <row r="7889" ht="33.75" hidden="1" customHeight="1" x14ac:dyDescent="0.3"/>
    <row r="7890" ht="33.75" hidden="1" customHeight="1" x14ac:dyDescent="0.3"/>
    <row r="7891" ht="33.75" hidden="1" customHeight="1" x14ac:dyDescent="0.3"/>
    <row r="7892" ht="33.75" hidden="1" customHeight="1" x14ac:dyDescent="0.3"/>
    <row r="7893" ht="33.75" hidden="1" customHeight="1" x14ac:dyDescent="0.3"/>
    <row r="7894" ht="33.75" hidden="1" customHeight="1" x14ac:dyDescent="0.3"/>
    <row r="7895" ht="33.75" hidden="1" customHeight="1" x14ac:dyDescent="0.3"/>
    <row r="7896" ht="33.75" hidden="1" customHeight="1" x14ac:dyDescent="0.3"/>
    <row r="7897" ht="33.75" hidden="1" customHeight="1" x14ac:dyDescent="0.3"/>
    <row r="7898" ht="33.75" hidden="1" customHeight="1" x14ac:dyDescent="0.3"/>
    <row r="7899" ht="33.75" hidden="1" customHeight="1" x14ac:dyDescent="0.3"/>
    <row r="7900" ht="33.75" hidden="1" customHeight="1" x14ac:dyDescent="0.3"/>
    <row r="7901" ht="33.75" hidden="1" customHeight="1" x14ac:dyDescent="0.3"/>
    <row r="7902" ht="33.75" hidden="1" customHeight="1" x14ac:dyDescent="0.3"/>
    <row r="7903" ht="33.75" hidden="1" customHeight="1" x14ac:dyDescent="0.3"/>
    <row r="7904" ht="33.75" hidden="1" customHeight="1" x14ac:dyDescent="0.3"/>
    <row r="7905" ht="33.75" hidden="1" customHeight="1" x14ac:dyDescent="0.3"/>
    <row r="7906" ht="33.75" hidden="1" customHeight="1" x14ac:dyDescent="0.3"/>
    <row r="7907" ht="33.75" hidden="1" customHeight="1" x14ac:dyDescent="0.3"/>
    <row r="7908" ht="33.75" hidden="1" customHeight="1" x14ac:dyDescent="0.3"/>
    <row r="7909" ht="33.75" hidden="1" customHeight="1" x14ac:dyDescent="0.3"/>
    <row r="7910" ht="33.75" hidden="1" customHeight="1" x14ac:dyDescent="0.3"/>
    <row r="7911" ht="33.75" hidden="1" customHeight="1" x14ac:dyDescent="0.3"/>
    <row r="7912" ht="33.75" hidden="1" customHeight="1" x14ac:dyDescent="0.3"/>
    <row r="7913" ht="33.75" hidden="1" customHeight="1" x14ac:dyDescent="0.3"/>
    <row r="7914" ht="33.75" hidden="1" customHeight="1" x14ac:dyDescent="0.3"/>
    <row r="7915" ht="33.75" hidden="1" customHeight="1" x14ac:dyDescent="0.3"/>
    <row r="7916" ht="33.75" hidden="1" customHeight="1" x14ac:dyDescent="0.3"/>
    <row r="7917" ht="33.75" hidden="1" customHeight="1" x14ac:dyDescent="0.3"/>
    <row r="7918" ht="33.75" hidden="1" customHeight="1" x14ac:dyDescent="0.3"/>
    <row r="7919" ht="33.75" hidden="1" customHeight="1" x14ac:dyDescent="0.3"/>
    <row r="7920" ht="33.75" hidden="1" customHeight="1" x14ac:dyDescent="0.3"/>
    <row r="7921" ht="33.75" hidden="1" customHeight="1" x14ac:dyDescent="0.3"/>
    <row r="7922" ht="33.75" hidden="1" customHeight="1" x14ac:dyDescent="0.3"/>
    <row r="7923" ht="33.75" hidden="1" customHeight="1" x14ac:dyDescent="0.3"/>
    <row r="7924" ht="33.75" hidden="1" customHeight="1" x14ac:dyDescent="0.3"/>
    <row r="7925" ht="33.75" hidden="1" customHeight="1" x14ac:dyDescent="0.3"/>
    <row r="7926" ht="33.75" hidden="1" customHeight="1" x14ac:dyDescent="0.3"/>
    <row r="7927" ht="33.75" hidden="1" customHeight="1" x14ac:dyDescent="0.3"/>
    <row r="7928" ht="33.75" hidden="1" customHeight="1" x14ac:dyDescent="0.3"/>
    <row r="7929" ht="33.75" hidden="1" customHeight="1" x14ac:dyDescent="0.3"/>
    <row r="7930" ht="33.75" hidden="1" customHeight="1" x14ac:dyDescent="0.3"/>
    <row r="7931" ht="33.75" hidden="1" customHeight="1" x14ac:dyDescent="0.3"/>
    <row r="7932" ht="33.75" hidden="1" customHeight="1" x14ac:dyDescent="0.3"/>
    <row r="7933" ht="33.75" hidden="1" customHeight="1" x14ac:dyDescent="0.3"/>
    <row r="7934" ht="33.75" hidden="1" customHeight="1" x14ac:dyDescent="0.3"/>
    <row r="7935" ht="33.75" hidden="1" customHeight="1" x14ac:dyDescent="0.3"/>
    <row r="7936" ht="33.75" hidden="1" customHeight="1" x14ac:dyDescent="0.3"/>
    <row r="7937" ht="33.75" hidden="1" customHeight="1" x14ac:dyDescent="0.3"/>
    <row r="7938" ht="33.75" hidden="1" customHeight="1" x14ac:dyDescent="0.3"/>
    <row r="7939" ht="33.75" hidden="1" customHeight="1" x14ac:dyDescent="0.3"/>
    <row r="7940" ht="33.75" hidden="1" customHeight="1" x14ac:dyDescent="0.3"/>
    <row r="7941" ht="33.75" hidden="1" customHeight="1" x14ac:dyDescent="0.3"/>
    <row r="7942" ht="33.75" hidden="1" customHeight="1" x14ac:dyDescent="0.3"/>
    <row r="7943" ht="33.75" hidden="1" customHeight="1" x14ac:dyDescent="0.3"/>
    <row r="7944" ht="33.75" hidden="1" customHeight="1" x14ac:dyDescent="0.3"/>
    <row r="7945" ht="33.75" hidden="1" customHeight="1" x14ac:dyDescent="0.3"/>
    <row r="7946" ht="33.75" hidden="1" customHeight="1" x14ac:dyDescent="0.3"/>
    <row r="7947" ht="33.75" hidden="1" customHeight="1" x14ac:dyDescent="0.3"/>
    <row r="7948" ht="33.75" hidden="1" customHeight="1" x14ac:dyDescent="0.3"/>
    <row r="7949" ht="33.75" hidden="1" customHeight="1" x14ac:dyDescent="0.3"/>
    <row r="7950" ht="33.75" hidden="1" customHeight="1" x14ac:dyDescent="0.3"/>
    <row r="7951" ht="33.75" hidden="1" customHeight="1" x14ac:dyDescent="0.3"/>
    <row r="7952" ht="33.75" hidden="1" customHeight="1" x14ac:dyDescent="0.3"/>
    <row r="7953" ht="33.75" hidden="1" customHeight="1" x14ac:dyDescent="0.3"/>
    <row r="7954" ht="33.75" hidden="1" customHeight="1" x14ac:dyDescent="0.3"/>
    <row r="7955" ht="33.75" hidden="1" customHeight="1" x14ac:dyDescent="0.3"/>
    <row r="7956" ht="33.75" hidden="1" customHeight="1" x14ac:dyDescent="0.3"/>
    <row r="7957" ht="33.75" hidden="1" customHeight="1" x14ac:dyDescent="0.3"/>
    <row r="7958" ht="33.75" hidden="1" customHeight="1" x14ac:dyDescent="0.3"/>
    <row r="7959" ht="33.75" hidden="1" customHeight="1" x14ac:dyDescent="0.3"/>
    <row r="7960" ht="33.75" hidden="1" customHeight="1" x14ac:dyDescent="0.3"/>
    <row r="7961" ht="33.75" hidden="1" customHeight="1" x14ac:dyDescent="0.3"/>
    <row r="7962" ht="33.75" hidden="1" customHeight="1" x14ac:dyDescent="0.3"/>
    <row r="7963" ht="33.75" hidden="1" customHeight="1" x14ac:dyDescent="0.3"/>
    <row r="7964" ht="33.75" hidden="1" customHeight="1" x14ac:dyDescent="0.3"/>
    <row r="7965" ht="33.75" hidden="1" customHeight="1" x14ac:dyDescent="0.3"/>
    <row r="7966" ht="33.75" hidden="1" customHeight="1" x14ac:dyDescent="0.3"/>
    <row r="7967" ht="33.75" hidden="1" customHeight="1" x14ac:dyDescent="0.3"/>
    <row r="7968" ht="33.75" hidden="1" customHeight="1" x14ac:dyDescent="0.3"/>
    <row r="7969" ht="33.75" hidden="1" customHeight="1" x14ac:dyDescent="0.3"/>
    <row r="7970" ht="33.75" hidden="1" customHeight="1" x14ac:dyDescent="0.3"/>
    <row r="7971" ht="33.75" hidden="1" customHeight="1" x14ac:dyDescent="0.3"/>
    <row r="7972" ht="33.75" hidden="1" customHeight="1" x14ac:dyDescent="0.3"/>
    <row r="7973" ht="33.75" hidden="1" customHeight="1" x14ac:dyDescent="0.3"/>
    <row r="7974" ht="33.75" hidden="1" customHeight="1" x14ac:dyDescent="0.3"/>
    <row r="7975" ht="33.75" hidden="1" customHeight="1" x14ac:dyDescent="0.3"/>
    <row r="7976" ht="33.75" hidden="1" customHeight="1" x14ac:dyDescent="0.3"/>
    <row r="7977" ht="33.75" hidden="1" customHeight="1" x14ac:dyDescent="0.3"/>
    <row r="7978" ht="33.75" hidden="1" customHeight="1" x14ac:dyDescent="0.3"/>
    <row r="7979" ht="33.75" hidden="1" customHeight="1" x14ac:dyDescent="0.3"/>
    <row r="7980" ht="33.75" hidden="1" customHeight="1" x14ac:dyDescent="0.3"/>
    <row r="7981" ht="33.75" hidden="1" customHeight="1" x14ac:dyDescent="0.3"/>
    <row r="7982" ht="33.75" hidden="1" customHeight="1" x14ac:dyDescent="0.3"/>
    <row r="7983" ht="33.75" hidden="1" customHeight="1" x14ac:dyDescent="0.3"/>
    <row r="7984" ht="33.75" hidden="1" customHeight="1" x14ac:dyDescent="0.3"/>
    <row r="7985" ht="33.75" hidden="1" customHeight="1" x14ac:dyDescent="0.3"/>
    <row r="7986" ht="33.75" hidden="1" customHeight="1" x14ac:dyDescent="0.3"/>
    <row r="7987" ht="33.75" hidden="1" customHeight="1" x14ac:dyDescent="0.3"/>
    <row r="7988" ht="33.75" hidden="1" customHeight="1" x14ac:dyDescent="0.3"/>
    <row r="7989" ht="33.75" hidden="1" customHeight="1" x14ac:dyDescent="0.3"/>
    <row r="7990" ht="33.75" hidden="1" customHeight="1" x14ac:dyDescent="0.3"/>
    <row r="7991" ht="33.75" hidden="1" customHeight="1" x14ac:dyDescent="0.3"/>
    <row r="7992" ht="33.75" hidden="1" customHeight="1" x14ac:dyDescent="0.3"/>
    <row r="7993" ht="33.75" hidden="1" customHeight="1" x14ac:dyDescent="0.3"/>
    <row r="7994" ht="33.75" hidden="1" customHeight="1" x14ac:dyDescent="0.3"/>
    <row r="7995" ht="33.75" hidden="1" customHeight="1" x14ac:dyDescent="0.3"/>
    <row r="7996" ht="33.75" hidden="1" customHeight="1" x14ac:dyDescent="0.3"/>
    <row r="7997" ht="33.75" hidden="1" customHeight="1" x14ac:dyDescent="0.3"/>
    <row r="7998" ht="33.75" hidden="1" customHeight="1" x14ac:dyDescent="0.3"/>
    <row r="7999" ht="33.75" hidden="1" customHeight="1" x14ac:dyDescent="0.3"/>
    <row r="8000" ht="33.75" hidden="1" customHeight="1" x14ac:dyDescent="0.3"/>
    <row r="8001" ht="33.75" hidden="1" customHeight="1" x14ac:dyDescent="0.3"/>
    <row r="8002" ht="33.75" hidden="1" customHeight="1" x14ac:dyDescent="0.3"/>
    <row r="8003" ht="33.75" hidden="1" customHeight="1" x14ac:dyDescent="0.3"/>
    <row r="8004" ht="33.75" hidden="1" customHeight="1" x14ac:dyDescent="0.3"/>
    <row r="8005" ht="33.75" hidden="1" customHeight="1" x14ac:dyDescent="0.3"/>
    <row r="8006" ht="33.75" hidden="1" customHeight="1" x14ac:dyDescent="0.3"/>
    <row r="8007" ht="33.75" hidden="1" customHeight="1" x14ac:dyDescent="0.3"/>
    <row r="8008" ht="33.75" hidden="1" customHeight="1" x14ac:dyDescent="0.3"/>
    <row r="8009" ht="33.75" hidden="1" customHeight="1" x14ac:dyDescent="0.3"/>
    <row r="8010" ht="33.75" hidden="1" customHeight="1" x14ac:dyDescent="0.3"/>
    <row r="8011" ht="33.75" hidden="1" customHeight="1" x14ac:dyDescent="0.3"/>
    <row r="8012" ht="33.75" hidden="1" customHeight="1" x14ac:dyDescent="0.3"/>
    <row r="8013" ht="33.75" hidden="1" customHeight="1" x14ac:dyDescent="0.3"/>
    <row r="8014" ht="33.75" hidden="1" customHeight="1" x14ac:dyDescent="0.3"/>
    <row r="8015" ht="33.75" hidden="1" customHeight="1" x14ac:dyDescent="0.3"/>
    <row r="8016" ht="33.75" hidden="1" customHeight="1" x14ac:dyDescent="0.3"/>
    <row r="8017" ht="33.75" hidden="1" customHeight="1" x14ac:dyDescent="0.3"/>
    <row r="8018" ht="33.75" hidden="1" customHeight="1" x14ac:dyDescent="0.3"/>
    <row r="8019" ht="33.75" hidden="1" customHeight="1" x14ac:dyDescent="0.3"/>
    <row r="8020" ht="33.75" hidden="1" customHeight="1" x14ac:dyDescent="0.3"/>
    <row r="8021" ht="33.75" hidden="1" customHeight="1" x14ac:dyDescent="0.3"/>
    <row r="8022" ht="33.75" hidden="1" customHeight="1" x14ac:dyDescent="0.3"/>
    <row r="8023" ht="33.75" hidden="1" customHeight="1" x14ac:dyDescent="0.3"/>
    <row r="8024" ht="33.75" hidden="1" customHeight="1" x14ac:dyDescent="0.3"/>
    <row r="8025" ht="33.75" hidden="1" customHeight="1" x14ac:dyDescent="0.3"/>
    <row r="8026" ht="33.75" hidden="1" customHeight="1" x14ac:dyDescent="0.3"/>
    <row r="8027" ht="33.75" hidden="1" customHeight="1" x14ac:dyDescent="0.3"/>
    <row r="8028" ht="33.75" hidden="1" customHeight="1" x14ac:dyDescent="0.3"/>
    <row r="8029" ht="33.75" hidden="1" customHeight="1" x14ac:dyDescent="0.3"/>
    <row r="8030" ht="33.75" hidden="1" customHeight="1" x14ac:dyDescent="0.3"/>
    <row r="8031" ht="33.75" hidden="1" customHeight="1" x14ac:dyDescent="0.3"/>
    <row r="8032" ht="33.75" hidden="1" customHeight="1" x14ac:dyDescent="0.3"/>
    <row r="8033" ht="33.75" hidden="1" customHeight="1" x14ac:dyDescent="0.3"/>
    <row r="8034" ht="33.75" hidden="1" customHeight="1" x14ac:dyDescent="0.3"/>
    <row r="8035" ht="33.75" hidden="1" customHeight="1" x14ac:dyDescent="0.3"/>
    <row r="8036" ht="33.75" hidden="1" customHeight="1" x14ac:dyDescent="0.3"/>
    <row r="8037" ht="33.75" hidden="1" customHeight="1" x14ac:dyDescent="0.3"/>
    <row r="8038" ht="33.75" hidden="1" customHeight="1" x14ac:dyDescent="0.3"/>
    <row r="8039" ht="33.75" hidden="1" customHeight="1" x14ac:dyDescent="0.3"/>
    <row r="8040" ht="33.75" hidden="1" customHeight="1" x14ac:dyDescent="0.3"/>
    <row r="8041" ht="33.75" hidden="1" customHeight="1" x14ac:dyDescent="0.3"/>
    <row r="8042" ht="33.75" hidden="1" customHeight="1" x14ac:dyDescent="0.3"/>
    <row r="8043" ht="33.75" hidden="1" customHeight="1" x14ac:dyDescent="0.3"/>
    <row r="8044" ht="33.75" hidden="1" customHeight="1" x14ac:dyDescent="0.3"/>
    <row r="8045" ht="33.75" hidden="1" customHeight="1" x14ac:dyDescent="0.3"/>
    <row r="8046" ht="33.75" hidden="1" customHeight="1" x14ac:dyDescent="0.3"/>
    <row r="8047" ht="33.75" hidden="1" customHeight="1" x14ac:dyDescent="0.3"/>
    <row r="8048" ht="33.75" hidden="1" customHeight="1" x14ac:dyDescent="0.3"/>
    <row r="8049" ht="33.75" hidden="1" customHeight="1" x14ac:dyDescent="0.3"/>
    <row r="8050" ht="33.75" hidden="1" customHeight="1" x14ac:dyDescent="0.3"/>
    <row r="8051" ht="33.75" hidden="1" customHeight="1" x14ac:dyDescent="0.3"/>
    <row r="8052" ht="33.75" hidden="1" customHeight="1" x14ac:dyDescent="0.3"/>
    <row r="8053" ht="33.75" hidden="1" customHeight="1" x14ac:dyDescent="0.3"/>
    <row r="8054" ht="33.75" hidden="1" customHeight="1" x14ac:dyDescent="0.3"/>
    <row r="8055" ht="33.75" hidden="1" customHeight="1" x14ac:dyDescent="0.3"/>
    <row r="8056" ht="33.75" hidden="1" customHeight="1" x14ac:dyDescent="0.3"/>
    <row r="8057" ht="33.75" hidden="1" customHeight="1" x14ac:dyDescent="0.3"/>
    <row r="8058" ht="33.75" hidden="1" customHeight="1" x14ac:dyDescent="0.3"/>
    <row r="8059" ht="33.75" hidden="1" customHeight="1" x14ac:dyDescent="0.3"/>
    <row r="8060" ht="33.75" hidden="1" customHeight="1" x14ac:dyDescent="0.3"/>
    <row r="8061" ht="33.75" hidden="1" customHeight="1" x14ac:dyDescent="0.3"/>
    <row r="8062" ht="33.75" hidden="1" customHeight="1" x14ac:dyDescent="0.3"/>
    <row r="8063" ht="33.75" hidden="1" customHeight="1" x14ac:dyDescent="0.3"/>
    <row r="8064" ht="33.75" hidden="1" customHeight="1" x14ac:dyDescent="0.3"/>
    <row r="8065" ht="33.75" hidden="1" customHeight="1" x14ac:dyDescent="0.3"/>
    <row r="8066" ht="33.75" hidden="1" customHeight="1" x14ac:dyDescent="0.3"/>
    <row r="8067" ht="33.75" hidden="1" customHeight="1" x14ac:dyDescent="0.3"/>
    <row r="8068" ht="33.75" hidden="1" customHeight="1" x14ac:dyDescent="0.3"/>
    <row r="8069" ht="33.75" hidden="1" customHeight="1" x14ac:dyDescent="0.3"/>
    <row r="8070" ht="33.75" hidden="1" customHeight="1" x14ac:dyDescent="0.3"/>
    <row r="8071" ht="33.75" hidden="1" customHeight="1" x14ac:dyDescent="0.3"/>
    <row r="8072" ht="33.75" hidden="1" customHeight="1" x14ac:dyDescent="0.3"/>
    <row r="8073" ht="33.75" hidden="1" customHeight="1" x14ac:dyDescent="0.3"/>
    <row r="8074" ht="33.75" hidden="1" customHeight="1" x14ac:dyDescent="0.3"/>
    <row r="8075" ht="33.75" hidden="1" customHeight="1" x14ac:dyDescent="0.3"/>
    <row r="8076" ht="33.75" hidden="1" customHeight="1" x14ac:dyDescent="0.3"/>
    <row r="8077" ht="33.75" hidden="1" customHeight="1" x14ac:dyDescent="0.3"/>
    <row r="8078" ht="33.75" hidden="1" customHeight="1" x14ac:dyDescent="0.3"/>
    <row r="8079" ht="33.75" hidden="1" customHeight="1" x14ac:dyDescent="0.3"/>
    <row r="8080" ht="33.75" hidden="1" customHeight="1" x14ac:dyDescent="0.3"/>
    <row r="8081" ht="33.75" hidden="1" customHeight="1" x14ac:dyDescent="0.3"/>
    <row r="8082" ht="33.75" hidden="1" customHeight="1" x14ac:dyDescent="0.3"/>
    <row r="8083" ht="33.75" hidden="1" customHeight="1" x14ac:dyDescent="0.3"/>
    <row r="8084" ht="33.75" hidden="1" customHeight="1" x14ac:dyDescent="0.3"/>
    <row r="8085" ht="33.75" hidden="1" customHeight="1" x14ac:dyDescent="0.3"/>
    <row r="8086" ht="33.75" hidden="1" customHeight="1" x14ac:dyDescent="0.3"/>
    <row r="8087" ht="33.75" hidden="1" customHeight="1" x14ac:dyDescent="0.3"/>
    <row r="8088" ht="33.75" hidden="1" customHeight="1" x14ac:dyDescent="0.3"/>
    <row r="8089" ht="33.75" hidden="1" customHeight="1" x14ac:dyDescent="0.3"/>
    <row r="8090" ht="33.75" hidden="1" customHeight="1" x14ac:dyDescent="0.3"/>
    <row r="8091" ht="33.75" hidden="1" customHeight="1" x14ac:dyDescent="0.3"/>
    <row r="8092" ht="33.75" hidden="1" customHeight="1" x14ac:dyDescent="0.3"/>
    <row r="8093" ht="33.75" hidden="1" customHeight="1" x14ac:dyDescent="0.3"/>
    <row r="8094" ht="33.75" hidden="1" customHeight="1" x14ac:dyDescent="0.3"/>
    <row r="8095" ht="33.75" hidden="1" customHeight="1" x14ac:dyDescent="0.3"/>
    <row r="8096" ht="33.75" hidden="1" customHeight="1" x14ac:dyDescent="0.3"/>
    <row r="8097" ht="33.75" hidden="1" customHeight="1" x14ac:dyDescent="0.3"/>
    <row r="8098" ht="33.75" hidden="1" customHeight="1" x14ac:dyDescent="0.3"/>
    <row r="8099" ht="33.75" hidden="1" customHeight="1" x14ac:dyDescent="0.3"/>
    <row r="8100" ht="33.75" hidden="1" customHeight="1" x14ac:dyDescent="0.3"/>
    <row r="8101" ht="33.75" hidden="1" customHeight="1" x14ac:dyDescent="0.3"/>
    <row r="8102" ht="33.75" hidden="1" customHeight="1" x14ac:dyDescent="0.3"/>
    <row r="8103" ht="33.75" hidden="1" customHeight="1" x14ac:dyDescent="0.3"/>
    <row r="8104" ht="33.75" hidden="1" customHeight="1" x14ac:dyDescent="0.3"/>
    <row r="8105" ht="33.75" hidden="1" customHeight="1" x14ac:dyDescent="0.3"/>
    <row r="8106" ht="33.75" hidden="1" customHeight="1" x14ac:dyDescent="0.3"/>
    <row r="8107" ht="33.75" hidden="1" customHeight="1" x14ac:dyDescent="0.3"/>
    <row r="8108" ht="33.75" hidden="1" customHeight="1" x14ac:dyDescent="0.3"/>
    <row r="8109" ht="33.75" hidden="1" customHeight="1" x14ac:dyDescent="0.3"/>
    <row r="8110" ht="33.75" hidden="1" customHeight="1" x14ac:dyDescent="0.3"/>
    <row r="8111" ht="33.75" hidden="1" customHeight="1" x14ac:dyDescent="0.3"/>
    <row r="8112" ht="33.75" hidden="1" customHeight="1" x14ac:dyDescent="0.3"/>
    <row r="8113" ht="33.75" hidden="1" customHeight="1" x14ac:dyDescent="0.3"/>
    <row r="8114" ht="33.75" hidden="1" customHeight="1" x14ac:dyDescent="0.3"/>
    <row r="8115" ht="33.75" hidden="1" customHeight="1" x14ac:dyDescent="0.3"/>
    <row r="8116" ht="33.75" hidden="1" customHeight="1" x14ac:dyDescent="0.3"/>
    <row r="8117" ht="33.75" hidden="1" customHeight="1" x14ac:dyDescent="0.3"/>
    <row r="8118" ht="33.75" hidden="1" customHeight="1" x14ac:dyDescent="0.3"/>
    <row r="8119" ht="33.75" hidden="1" customHeight="1" x14ac:dyDescent="0.3"/>
    <row r="8120" ht="33.75" hidden="1" customHeight="1" x14ac:dyDescent="0.3"/>
    <row r="8121" ht="33.75" hidden="1" customHeight="1" x14ac:dyDescent="0.3"/>
    <row r="8122" ht="33.75" hidden="1" customHeight="1" x14ac:dyDescent="0.3"/>
    <row r="8123" ht="33.75" hidden="1" customHeight="1" x14ac:dyDescent="0.3"/>
    <row r="8124" ht="33.75" hidden="1" customHeight="1" x14ac:dyDescent="0.3"/>
    <row r="8125" ht="33.75" hidden="1" customHeight="1" x14ac:dyDescent="0.3"/>
    <row r="8126" ht="33.75" hidden="1" customHeight="1" x14ac:dyDescent="0.3"/>
    <row r="8127" ht="33.75" hidden="1" customHeight="1" x14ac:dyDescent="0.3"/>
    <row r="8128" ht="33.75" hidden="1" customHeight="1" x14ac:dyDescent="0.3"/>
    <row r="8129" ht="33.75" hidden="1" customHeight="1" x14ac:dyDescent="0.3"/>
    <row r="8130" ht="33.75" hidden="1" customHeight="1" x14ac:dyDescent="0.3"/>
    <row r="8131" ht="33.75" hidden="1" customHeight="1" x14ac:dyDescent="0.3"/>
    <row r="8132" ht="33.75" hidden="1" customHeight="1" x14ac:dyDescent="0.3"/>
    <row r="8133" ht="33.75" hidden="1" customHeight="1" x14ac:dyDescent="0.3"/>
    <row r="8134" ht="33.75" hidden="1" customHeight="1" x14ac:dyDescent="0.3"/>
    <row r="8135" ht="33.75" hidden="1" customHeight="1" x14ac:dyDescent="0.3"/>
    <row r="8136" ht="33.75" hidden="1" customHeight="1" x14ac:dyDescent="0.3"/>
    <row r="8137" ht="33.75" hidden="1" customHeight="1" x14ac:dyDescent="0.3"/>
    <row r="8138" ht="33.75" hidden="1" customHeight="1" x14ac:dyDescent="0.3"/>
    <row r="8139" ht="33.75" hidden="1" customHeight="1" x14ac:dyDescent="0.3"/>
    <row r="8140" ht="33.75" hidden="1" customHeight="1" x14ac:dyDescent="0.3"/>
    <row r="8141" ht="33.75" hidden="1" customHeight="1" x14ac:dyDescent="0.3"/>
    <row r="8142" ht="33.75" hidden="1" customHeight="1" x14ac:dyDescent="0.3"/>
    <row r="8143" ht="33.75" hidden="1" customHeight="1" x14ac:dyDescent="0.3"/>
    <row r="8144" ht="33.75" hidden="1" customHeight="1" x14ac:dyDescent="0.3"/>
    <row r="8145" ht="33.75" hidden="1" customHeight="1" x14ac:dyDescent="0.3"/>
    <row r="8146" ht="33.75" hidden="1" customHeight="1" x14ac:dyDescent="0.3"/>
    <row r="8147" ht="33.75" hidden="1" customHeight="1" x14ac:dyDescent="0.3"/>
    <row r="8148" ht="33.75" hidden="1" customHeight="1" x14ac:dyDescent="0.3"/>
    <row r="8149" ht="33.75" hidden="1" customHeight="1" x14ac:dyDescent="0.3"/>
    <row r="8150" ht="33.75" hidden="1" customHeight="1" x14ac:dyDescent="0.3"/>
    <row r="8151" ht="33.75" hidden="1" customHeight="1" x14ac:dyDescent="0.3"/>
    <row r="8152" ht="33.75" hidden="1" customHeight="1" x14ac:dyDescent="0.3"/>
    <row r="8153" ht="33.75" hidden="1" customHeight="1" x14ac:dyDescent="0.3"/>
    <row r="8154" ht="33.75" hidden="1" customHeight="1" x14ac:dyDescent="0.3"/>
    <row r="8155" ht="33.75" hidden="1" customHeight="1" x14ac:dyDescent="0.3"/>
    <row r="8156" ht="33.75" hidden="1" customHeight="1" x14ac:dyDescent="0.3"/>
    <row r="8157" ht="33.75" hidden="1" customHeight="1" x14ac:dyDescent="0.3"/>
    <row r="8158" ht="33.75" hidden="1" customHeight="1" x14ac:dyDescent="0.3"/>
    <row r="8159" ht="33.75" hidden="1" customHeight="1" x14ac:dyDescent="0.3"/>
    <row r="8160" ht="33.75" hidden="1" customHeight="1" x14ac:dyDescent="0.3"/>
    <row r="8161" ht="33.75" hidden="1" customHeight="1" x14ac:dyDescent="0.3"/>
    <row r="8162" ht="33.75" hidden="1" customHeight="1" x14ac:dyDescent="0.3"/>
    <row r="8163" ht="33.75" hidden="1" customHeight="1" x14ac:dyDescent="0.3"/>
    <row r="8164" ht="33.75" hidden="1" customHeight="1" x14ac:dyDescent="0.3"/>
    <row r="8165" ht="33.75" hidden="1" customHeight="1" x14ac:dyDescent="0.3"/>
    <row r="8166" ht="33.75" hidden="1" customHeight="1" x14ac:dyDescent="0.3"/>
    <row r="8167" ht="33.75" hidden="1" customHeight="1" x14ac:dyDescent="0.3"/>
    <row r="8168" ht="33.75" hidden="1" customHeight="1" x14ac:dyDescent="0.3"/>
    <row r="8169" ht="33.75" hidden="1" customHeight="1" x14ac:dyDescent="0.3"/>
    <row r="8170" ht="33.75" hidden="1" customHeight="1" x14ac:dyDescent="0.3"/>
    <row r="8171" ht="33.75" hidden="1" customHeight="1" x14ac:dyDescent="0.3"/>
    <row r="8172" ht="33.75" hidden="1" customHeight="1" x14ac:dyDescent="0.3"/>
    <row r="8173" ht="33.75" hidden="1" customHeight="1" x14ac:dyDescent="0.3"/>
    <row r="8174" ht="33.75" hidden="1" customHeight="1" x14ac:dyDescent="0.3"/>
    <row r="8175" ht="33.75" hidden="1" customHeight="1" x14ac:dyDescent="0.3"/>
    <row r="8176" ht="33.75" hidden="1" customHeight="1" x14ac:dyDescent="0.3"/>
    <row r="8177" ht="33.75" hidden="1" customHeight="1" x14ac:dyDescent="0.3"/>
    <row r="8178" ht="33.75" hidden="1" customHeight="1" x14ac:dyDescent="0.3"/>
    <row r="8179" ht="33.75" hidden="1" customHeight="1" x14ac:dyDescent="0.3"/>
    <row r="8180" ht="33.75" hidden="1" customHeight="1" x14ac:dyDescent="0.3"/>
    <row r="8181" ht="33.75" hidden="1" customHeight="1" x14ac:dyDescent="0.3"/>
    <row r="8182" ht="33.75" hidden="1" customHeight="1" x14ac:dyDescent="0.3"/>
    <row r="8183" ht="33.75" hidden="1" customHeight="1" x14ac:dyDescent="0.3"/>
    <row r="8184" ht="33.75" hidden="1" customHeight="1" x14ac:dyDescent="0.3"/>
    <row r="8185" ht="33.75" hidden="1" customHeight="1" x14ac:dyDescent="0.3"/>
    <row r="8186" ht="33.75" hidden="1" customHeight="1" x14ac:dyDescent="0.3"/>
    <row r="8187" ht="33.75" hidden="1" customHeight="1" x14ac:dyDescent="0.3"/>
    <row r="8188" ht="33.75" hidden="1" customHeight="1" x14ac:dyDescent="0.3"/>
    <row r="8189" ht="33.75" hidden="1" customHeight="1" x14ac:dyDescent="0.3"/>
    <row r="8190" ht="33.75" hidden="1" customHeight="1" x14ac:dyDescent="0.3"/>
    <row r="8191" ht="33.75" hidden="1" customHeight="1" x14ac:dyDescent="0.3"/>
    <row r="8192" ht="33.75" hidden="1" customHeight="1" x14ac:dyDescent="0.3"/>
    <row r="8193" ht="33.75" hidden="1" customHeight="1" x14ac:dyDescent="0.3"/>
    <row r="8194" ht="33.75" hidden="1" customHeight="1" x14ac:dyDescent="0.3"/>
    <row r="8195" ht="33.75" hidden="1" customHeight="1" x14ac:dyDescent="0.3"/>
    <row r="8196" ht="33.75" hidden="1" customHeight="1" x14ac:dyDescent="0.3"/>
    <row r="8197" ht="33.75" hidden="1" customHeight="1" x14ac:dyDescent="0.3"/>
    <row r="8198" ht="33.75" hidden="1" customHeight="1" x14ac:dyDescent="0.3"/>
    <row r="8199" ht="33.75" hidden="1" customHeight="1" x14ac:dyDescent="0.3"/>
    <row r="8200" ht="33.75" hidden="1" customHeight="1" x14ac:dyDescent="0.3"/>
    <row r="8201" ht="33.75" hidden="1" customHeight="1" x14ac:dyDescent="0.3"/>
    <row r="8202" ht="33.75" hidden="1" customHeight="1" x14ac:dyDescent="0.3"/>
    <row r="8203" ht="33.75" hidden="1" customHeight="1" x14ac:dyDescent="0.3"/>
    <row r="8204" ht="33.75" hidden="1" customHeight="1" x14ac:dyDescent="0.3"/>
    <row r="8205" ht="33.75" hidden="1" customHeight="1" x14ac:dyDescent="0.3"/>
    <row r="8206" ht="33.75" hidden="1" customHeight="1" x14ac:dyDescent="0.3"/>
    <row r="8207" ht="33.75" hidden="1" customHeight="1" x14ac:dyDescent="0.3"/>
    <row r="8208" ht="33.75" hidden="1" customHeight="1" x14ac:dyDescent="0.3"/>
    <row r="8209" ht="33.75" hidden="1" customHeight="1" x14ac:dyDescent="0.3"/>
    <row r="8210" ht="33.75" hidden="1" customHeight="1" x14ac:dyDescent="0.3"/>
    <row r="8211" ht="33.75" hidden="1" customHeight="1" x14ac:dyDescent="0.3"/>
    <row r="8212" ht="33.75" hidden="1" customHeight="1" x14ac:dyDescent="0.3"/>
    <row r="8213" ht="33.75" hidden="1" customHeight="1" x14ac:dyDescent="0.3"/>
    <row r="8214" ht="33.75" hidden="1" customHeight="1" x14ac:dyDescent="0.3"/>
    <row r="8215" ht="33.75" hidden="1" customHeight="1" x14ac:dyDescent="0.3"/>
    <row r="8216" ht="33.75" hidden="1" customHeight="1" x14ac:dyDescent="0.3"/>
    <row r="8217" ht="33.75" hidden="1" customHeight="1" x14ac:dyDescent="0.3"/>
    <row r="8218" ht="33.75" hidden="1" customHeight="1" x14ac:dyDescent="0.3"/>
    <row r="8219" ht="33.75" hidden="1" customHeight="1" x14ac:dyDescent="0.3"/>
    <row r="8220" ht="33.75" hidden="1" customHeight="1" x14ac:dyDescent="0.3"/>
    <row r="8221" ht="33.75" hidden="1" customHeight="1" x14ac:dyDescent="0.3"/>
    <row r="8222" ht="33.75" hidden="1" customHeight="1" x14ac:dyDescent="0.3"/>
    <row r="8223" ht="33.75" hidden="1" customHeight="1" x14ac:dyDescent="0.3"/>
    <row r="8224" ht="33.75" hidden="1" customHeight="1" x14ac:dyDescent="0.3"/>
    <row r="8225" ht="33.75" hidden="1" customHeight="1" x14ac:dyDescent="0.3"/>
    <row r="8226" ht="33.75" hidden="1" customHeight="1" x14ac:dyDescent="0.3"/>
    <row r="8227" ht="33.75" hidden="1" customHeight="1" x14ac:dyDescent="0.3"/>
    <row r="8228" ht="33.75" hidden="1" customHeight="1" x14ac:dyDescent="0.3"/>
    <row r="8229" ht="33.75" hidden="1" customHeight="1" x14ac:dyDescent="0.3"/>
    <row r="8230" ht="33.75" hidden="1" customHeight="1" x14ac:dyDescent="0.3"/>
    <row r="8231" ht="33.75" hidden="1" customHeight="1" x14ac:dyDescent="0.3"/>
    <row r="8232" ht="33.75" hidden="1" customHeight="1" x14ac:dyDescent="0.3"/>
    <row r="8233" ht="33.75" hidden="1" customHeight="1" x14ac:dyDescent="0.3"/>
    <row r="8234" ht="33.75" hidden="1" customHeight="1" x14ac:dyDescent="0.3"/>
    <row r="8235" ht="33.75" hidden="1" customHeight="1" x14ac:dyDescent="0.3"/>
    <row r="8236" ht="33.75" hidden="1" customHeight="1" x14ac:dyDescent="0.3"/>
    <row r="8237" ht="33.75" hidden="1" customHeight="1" x14ac:dyDescent="0.3"/>
    <row r="8238" ht="33.75" hidden="1" customHeight="1" x14ac:dyDescent="0.3"/>
    <row r="8239" ht="33.75" hidden="1" customHeight="1" x14ac:dyDescent="0.3"/>
    <row r="8240" ht="33.75" hidden="1" customHeight="1" x14ac:dyDescent="0.3"/>
    <row r="8241" ht="33.75" hidden="1" customHeight="1" x14ac:dyDescent="0.3"/>
    <row r="8242" ht="33.75" hidden="1" customHeight="1" x14ac:dyDescent="0.3"/>
    <row r="8243" ht="33.75" hidden="1" customHeight="1" x14ac:dyDescent="0.3"/>
    <row r="8244" ht="33.75" hidden="1" customHeight="1" x14ac:dyDescent="0.3"/>
    <row r="8245" ht="33.75" hidden="1" customHeight="1" x14ac:dyDescent="0.3"/>
    <row r="8246" ht="33.75" hidden="1" customHeight="1" x14ac:dyDescent="0.3"/>
    <row r="8247" ht="33.75" hidden="1" customHeight="1" x14ac:dyDescent="0.3"/>
    <row r="8248" ht="33.75" hidden="1" customHeight="1" x14ac:dyDescent="0.3"/>
    <row r="8249" ht="33.75" hidden="1" customHeight="1" x14ac:dyDescent="0.3"/>
    <row r="8250" ht="33.75" hidden="1" customHeight="1" x14ac:dyDescent="0.3"/>
    <row r="8251" ht="33.75" hidden="1" customHeight="1" x14ac:dyDescent="0.3"/>
    <row r="8252" ht="33.75" hidden="1" customHeight="1" x14ac:dyDescent="0.3"/>
    <row r="8253" ht="33.75" hidden="1" customHeight="1" x14ac:dyDescent="0.3"/>
    <row r="8254" ht="33.75" hidden="1" customHeight="1" x14ac:dyDescent="0.3"/>
    <row r="8255" ht="33.75" hidden="1" customHeight="1" x14ac:dyDescent="0.3"/>
    <row r="8256" ht="33.75" hidden="1" customHeight="1" x14ac:dyDescent="0.3"/>
    <row r="8257" ht="33.75" hidden="1" customHeight="1" x14ac:dyDescent="0.3"/>
    <row r="8258" ht="33.75" hidden="1" customHeight="1" x14ac:dyDescent="0.3"/>
    <row r="8259" ht="33.75" hidden="1" customHeight="1" x14ac:dyDescent="0.3"/>
    <row r="8260" ht="33.75" hidden="1" customHeight="1" x14ac:dyDescent="0.3"/>
    <row r="8261" ht="33.75" hidden="1" customHeight="1" x14ac:dyDescent="0.3"/>
    <row r="8262" ht="33.75" hidden="1" customHeight="1" x14ac:dyDescent="0.3"/>
    <row r="8263" ht="33.75" hidden="1" customHeight="1" x14ac:dyDescent="0.3"/>
    <row r="8264" ht="33.75" hidden="1" customHeight="1" x14ac:dyDescent="0.3"/>
    <row r="8265" ht="33.75" hidden="1" customHeight="1" x14ac:dyDescent="0.3"/>
    <row r="8266" ht="33.75" hidden="1" customHeight="1" x14ac:dyDescent="0.3"/>
    <row r="8267" ht="33.75" hidden="1" customHeight="1" x14ac:dyDescent="0.3"/>
    <row r="8268" ht="33.75" hidden="1" customHeight="1" x14ac:dyDescent="0.3"/>
    <row r="8269" ht="33.75" hidden="1" customHeight="1" x14ac:dyDescent="0.3"/>
    <row r="8270" ht="33.75" hidden="1" customHeight="1" x14ac:dyDescent="0.3"/>
    <row r="8271" ht="33.75" hidden="1" customHeight="1" x14ac:dyDescent="0.3"/>
    <row r="8272" ht="33.75" hidden="1" customHeight="1" x14ac:dyDescent="0.3"/>
    <row r="8273" ht="33.75" hidden="1" customHeight="1" x14ac:dyDescent="0.3"/>
    <row r="8274" ht="33.75" hidden="1" customHeight="1" x14ac:dyDescent="0.3"/>
    <row r="8275" ht="33.75" hidden="1" customHeight="1" x14ac:dyDescent="0.3"/>
    <row r="8276" ht="33.75" hidden="1" customHeight="1" x14ac:dyDescent="0.3"/>
    <row r="8277" ht="33.75" hidden="1" customHeight="1" x14ac:dyDescent="0.3"/>
    <row r="8278" ht="33.75" hidden="1" customHeight="1" x14ac:dyDescent="0.3"/>
    <row r="8279" ht="33.75" hidden="1" customHeight="1" x14ac:dyDescent="0.3"/>
    <row r="8280" ht="33.75" hidden="1" customHeight="1" x14ac:dyDescent="0.3"/>
    <row r="8281" ht="33.75" hidden="1" customHeight="1" x14ac:dyDescent="0.3"/>
    <row r="8282" ht="33.75" hidden="1" customHeight="1" x14ac:dyDescent="0.3"/>
    <row r="8283" ht="33.75" hidden="1" customHeight="1" x14ac:dyDescent="0.3"/>
    <row r="8284" ht="33.75" hidden="1" customHeight="1" x14ac:dyDescent="0.3"/>
    <row r="8285" ht="33.75" hidden="1" customHeight="1" x14ac:dyDescent="0.3"/>
    <row r="8286" ht="33.75" hidden="1" customHeight="1" x14ac:dyDescent="0.3"/>
    <row r="8287" ht="33.75" hidden="1" customHeight="1" x14ac:dyDescent="0.3"/>
    <row r="8288" ht="33.75" hidden="1" customHeight="1" x14ac:dyDescent="0.3"/>
    <row r="8289" ht="33.75" hidden="1" customHeight="1" x14ac:dyDescent="0.3"/>
    <row r="8290" ht="33.75" hidden="1" customHeight="1" x14ac:dyDescent="0.3"/>
    <row r="8291" ht="33.75" hidden="1" customHeight="1" x14ac:dyDescent="0.3"/>
    <row r="8292" ht="33.75" hidden="1" customHeight="1" x14ac:dyDescent="0.3"/>
    <row r="8293" ht="33.75" hidden="1" customHeight="1" x14ac:dyDescent="0.3"/>
    <row r="8294" ht="33.75" hidden="1" customHeight="1" x14ac:dyDescent="0.3"/>
    <row r="8295" ht="33.75" hidden="1" customHeight="1" x14ac:dyDescent="0.3"/>
    <row r="8296" ht="33.75" hidden="1" customHeight="1" x14ac:dyDescent="0.3"/>
    <row r="8297" ht="33.75" hidden="1" customHeight="1" x14ac:dyDescent="0.3"/>
    <row r="8298" ht="33.75" hidden="1" customHeight="1" x14ac:dyDescent="0.3"/>
    <row r="8299" ht="33.75" hidden="1" customHeight="1" x14ac:dyDescent="0.3"/>
    <row r="8300" ht="33.75" hidden="1" customHeight="1" x14ac:dyDescent="0.3"/>
    <row r="8301" ht="33.75" hidden="1" customHeight="1" x14ac:dyDescent="0.3"/>
    <row r="8302" ht="33.75" hidden="1" customHeight="1" x14ac:dyDescent="0.3"/>
    <row r="8303" ht="33.75" hidden="1" customHeight="1" x14ac:dyDescent="0.3"/>
    <row r="8304" ht="33.75" hidden="1" customHeight="1" x14ac:dyDescent="0.3"/>
    <row r="8305" ht="33.75" hidden="1" customHeight="1" x14ac:dyDescent="0.3"/>
    <row r="8306" ht="33.75" hidden="1" customHeight="1" x14ac:dyDescent="0.3"/>
    <row r="8307" ht="33.75" hidden="1" customHeight="1" x14ac:dyDescent="0.3"/>
    <row r="8308" ht="33.75" hidden="1" customHeight="1" x14ac:dyDescent="0.3"/>
    <row r="8309" ht="33.75" hidden="1" customHeight="1" x14ac:dyDescent="0.3"/>
    <row r="8310" ht="33.75" hidden="1" customHeight="1" x14ac:dyDescent="0.3"/>
    <row r="8311" ht="33.75" hidden="1" customHeight="1" x14ac:dyDescent="0.3"/>
    <row r="8312" ht="33.75" hidden="1" customHeight="1" x14ac:dyDescent="0.3"/>
    <row r="8313" ht="33.75" hidden="1" customHeight="1" x14ac:dyDescent="0.3"/>
    <row r="8314" ht="33.75" hidden="1" customHeight="1" x14ac:dyDescent="0.3"/>
    <row r="8315" ht="33.75" hidden="1" customHeight="1" x14ac:dyDescent="0.3"/>
    <row r="8316" ht="33.75" hidden="1" customHeight="1" x14ac:dyDescent="0.3"/>
    <row r="8317" ht="33.75" hidden="1" customHeight="1" x14ac:dyDescent="0.3"/>
    <row r="8318" ht="33.75" hidden="1" customHeight="1" x14ac:dyDescent="0.3"/>
    <row r="8319" ht="33.75" hidden="1" customHeight="1" x14ac:dyDescent="0.3"/>
    <row r="8320" ht="33.75" hidden="1" customHeight="1" x14ac:dyDescent="0.3"/>
    <row r="8321" ht="33.75" hidden="1" customHeight="1" x14ac:dyDescent="0.3"/>
    <row r="8322" ht="33.75" hidden="1" customHeight="1" x14ac:dyDescent="0.3"/>
    <row r="8323" ht="33.75" hidden="1" customHeight="1" x14ac:dyDescent="0.3"/>
    <row r="8324" ht="33.75" hidden="1" customHeight="1" x14ac:dyDescent="0.3"/>
    <row r="8325" ht="33.75" hidden="1" customHeight="1" x14ac:dyDescent="0.3"/>
    <row r="8326" ht="33.75" hidden="1" customHeight="1" x14ac:dyDescent="0.3"/>
    <row r="8327" ht="33.75" hidden="1" customHeight="1" x14ac:dyDescent="0.3"/>
    <row r="8328" ht="33.75" hidden="1" customHeight="1" x14ac:dyDescent="0.3"/>
    <row r="8329" ht="33.75" hidden="1" customHeight="1" x14ac:dyDescent="0.3"/>
    <row r="8330" ht="33.75" hidden="1" customHeight="1" x14ac:dyDescent="0.3"/>
    <row r="8331" ht="33.75" hidden="1" customHeight="1" x14ac:dyDescent="0.3"/>
    <row r="8332" ht="33.75" hidden="1" customHeight="1" x14ac:dyDescent="0.3"/>
    <row r="8333" ht="33.75" hidden="1" customHeight="1" x14ac:dyDescent="0.3"/>
    <row r="8334" ht="33.75" hidden="1" customHeight="1" x14ac:dyDescent="0.3"/>
    <row r="8335" ht="33.75" hidden="1" customHeight="1" x14ac:dyDescent="0.3"/>
    <row r="8336" ht="33.75" hidden="1" customHeight="1" x14ac:dyDescent="0.3"/>
    <row r="8337" ht="33.75" hidden="1" customHeight="1" x14ac:dyDescent="0.3"/>
    <row r="8338" ht="33.75" hidden="1" customHeight="1" x14ac:dyDescent="0.3"/>
    <row r="8339" ht="33.75" hidden="1" customHeight="1" x14ac:dyDescent="0.3"/>
    <row r="8340" ht="33.75" hidden="1" customHeight="1" x14ac:dyDescent="0.3"/>
    <row r="8341" ht="33.75" hidden="1" customHeight="1" x14ac:dyDescent="0.3"/>
    <row r="8342" ht="33.75" hidden="1" customHeight="1" x14ac:dyDescent="0.3"/>
    <row r="8343" ht="33.75" hidden="1" customHeight="1" x14ac:dyDescent="0.3"/>
    <row r="8344" ht="33.75" hidden="1" customHeight="1" x14ac:dyDescent="0.3"/>
    <row r="8345" ht="33.75" hidden="1" customHeight="1" x14ac:dyDescent="0.3"/>
    <row r="8346" ht="33.75" hidden="1" customHeight="1" x14ac:dyDescent="0.3"/>
    <row r="8347" ht="33.75" hidden="1" customHeight="1" x14ac:dyDescent="0.3"/>
    <row r="8348" ht="33.75" hidden="1" customHeight="1" x14ac:dyDescent="0.3"/>
    <row r="8349" ht="33.75" hidden="1" customHeight="1" x14ac:dyDescent="0.3"/>
    <row r="8350" ht="33.75" hidden="1" customHeight="1" x14ac:dyDescent="0.3"/>
    <row r="8351" ht="33.75" hidden="1" customHeight="1" x14ac:dyDescent="0.3"/>
    <row r="8352" ht="33.75" hidden="1" customHeight="1" x14ac:dyDescent="0.3"/>
    <row r="8353" ht="33.75" hidden="1" customHeight="1" x14ac:dyDescent="0.3"/>
    <row r="8354" ht="33.75" hidden="1" customHeight="1" x14ac:dyDescent="0.3"/>
    <row r="8355" ht="33.75" hidden="1" customHeight="1" x14ac:dyDescent="0.3"/>
    <row r="8356" ht="33.75" hidden="1" customHeight="1" x14ac:dyDescent="0.3"/>
    <row r="8357" ht="33.75" hidden="1" customHeight="1" x14ac:dyDescent="0.3"/>
    <row r="8358" ht="33.75" hidden="1" customHeight="1" x14ac:dyDescent="0.3"/>
    <row r="8359" ht="33.75" hidden="1" customHeight="1" x14ac:dyDescent="0.3"/>
    <row r="8360" ht="33.75" hidden="1" customHeight="1" x14ac:dyDescent="0.3"/>
    <row r="8361" ht="33.75" hidden="1" customHeight="1" x14ac:dyDescent="0.3"/>
    <row r="8362" ht="33.75" hidden="1" customHeight="1" x14ac:dyDescent="0.3"/>
    <row r="8363" ht="33.75" hidden="1" customHeight="1" x14ac:dyDescent="0.3"/>
    <row r="8364" ht="33.75" hidden="1" customHeight="1" x14ac:dyDescent="0.3"/>
    <row r="8365" ht="33.75" hidden="1" customHeight="1" x14ac:dyDescent="0.3"/>
    <row r="8366" ht="33.75" hidden="1" customHeight="1" x14ac:dyDescent="0.3"/>
    <row r="8367" ht="33.75" hidden="1" customHeight="1" x14ac:dyDescent="0.3"/>
    <row r="8368" ht="33.75" hidden="1" customHeight="1" x14ac:dyDescent="0.3"/>
    <row r="8369" ht="33.75" hidden="1" customHeight="1" x14ac:dyDescent="0.3"/>
    <row r="8370" ht="33.75" hidden="1" customHeight="1" x14ac:dyDescent="0.3"/>
    <row r="8371" ht="33.75" hidden="1" customHeight="1" x14ac:dyDescent="0.3"/>
    <row r="8372" ht="33.75" hidden="1" customHeight="1" x14ac:dyDescent="0.3"/>
    <row r="8373" ht="33.75" hidden="1" customHeight="1" x14ac:dyDescent="0.3"/>
    <row r="8374" ht="33.75" hidden="1" customHeight="1" x14ac:dyDescent="0.3"/>
    <row r="8375" ht="33.75" hidden="1" customHeight="1" x14ac:dyDescent="0.3"/>
    <row r="8376" ht="33.75" hidden="1" customHeight="1" x14ac:dyDescent="0.3"/>
    <row r="8377" ht="33.75" hidden="1" customHeight="1" x14ac:dyDescent="0.3"/>
    <row r="8378" ht="33.75" hidden="1" customHeight="1" x14ac:dyDescent="0.3"/>
    <row r="8379" ht="33.75" hidden="1" customHeight="1" x14ac:dyDescent="0.3"/>
    <row r="8380" ht="33.75" hidden="1" customHeight="1" x14ac:dyDescent="0.3"/>
    <row r="8381" ht="33.75" hidden="1" customHeight="1" x14ac:dyDescent="0.3"/>
    <row r="8382" ht="33.75" hidden="1" customHeight="1" x14ac:dyDescent="0.3"/>
    <row r="8383" ht="33.75" hidden="1" customHeight="1" x14ac:dyDescent="0.3"/>
    <row r="8384" ht="33.75" hidden="1" customHeight="1" x14ac:dyDescent="0.3"/>
    <row r="8385" ht="33.75" hidden="1" customHeight="1" x14ac:dyDescent="0.3"/>
    <row r="8386" ht="33.75" hidden="1" customHeight="1" x14ac:dyDescent="0.3"/>
    <row r="8387" ht="33.75" hidden="1" customHeight="1" x14ac:dyDescent="0.3"/>
    <row r="8388" ht="33.75" hidden="1" customHeight="1" x14ac:dyDescent="0.3"/>
    <row r="8389" ht="33.75" hidden="1" customHeight="1" x14ac:dyDescent="0.3"/>
    <row r="8390" ht="33.75" hidden="1" customHeight="1" x14ac:dyDescent="0.3"/>
    <row r="8391" ht="33.75" hidden="1" customHeight="1" x14ac:dyDescent="0.3"/>
    <row r="8392" ht="33.75" hidden="1" customHeight="1" x14ac:dyDescent="0.3"/>
    <row r="8393" ht="33.75" hidden="1" customHeight="1" x14ac:dyDescent="0.3"/>
    <row r="8394" ht="33.75" hidden="1" customHeight="1" x14ac:dyDescent="0.3"/>
    <row r="8395" ht="33.75" hidden="1" customHeight="1" x14ac:dyDescent="0.3"/>
    <row r="8396" ht="33.75" hidden="1" customHeight="1" x14ac:dyDescent="0.3"/>
    <row r="8397" ht="33.75" hidden="1" customHeight="1" x14ac:dyDescent="0.3"/>
    <row r="8398" ht="33.75" hidden="1" customHeight="1" x14ac:dyDescent="0.3"/>
    <row r="8399" ht="33.75" hidden="1" customHeight="1" x14ac:dyDescent="0.3"/>
    <row r="8400" ht="33.75" hidden="1" customHeight="1" x14ac:dyDescent="0.3"/>
    <row r="8401" ht="33.75" hidden="1" customHeight="1" x14ac:dyDescent="0.3"/>
    <row r="8402" ht="33.75" hidden="1" customHeight="1" x14ac:dyDescent="0.3"/>
    <row r="8403" ht="33.75" hidden="1" customHeight="1" x14ac:dyDescent="0.3"/>
    <row r="8404" ht="33.75" hidden="1" customHeight="1" x14ac:dyDescent="0.3"/>
    <row r="8405" ht="33.75" hidden="1" customHeight="1" x14ac:dyDescent="0.3"/>
    <row r="8406" ht="33.75" hidden="1" customHeight="1" x14ac:dyDescent="0.3"/>
    <row r="8407" ht="33.75" hidden="1" customHeight="1" x14ac:dyDescent="0.3"/>
    <row r="8408" ht="33.75" hidden="1" customHeight="1" x14ac:dyDescent="0.3"/>
    <row r="8409" ht="33.75" hidden="1" customHeight="1" x14ac:dyDescent="0.3"/>
    <row r="8410" ht="33.75" hidden="1" customHeight="1" x14ac:dyDescent="0.3"/>
    <row r="8411" ht="33.75" hidden="1" customHeight="1" x14ac:dyDescent="0.3"/>
    <row r="8412" ht="33.75" hidden="1" customHeight="1" x14ac:dyDescent="0.3"/>
    <row r="8413" ht="33.75" hidden="1" customHeight="1" x14ac:dyDescent="0.3"/>
    <row r="8414" ht="33.75" hidden="1" customHeight="1" x14ac:dyDescent="0.3"/>
    <row r="8415" ht="33.75" hidden="1" customHeight="1" x14ac:dyDescent="0.3"/>
    <row r="8416" ht="33.75" hidden="1" customHeight="1" x14ac:dyDescent="0.3"/>
    <row r="8417" ht="33.75" hidden="1" customHeight="1" x14ac:dyDescent="0.3"/>
    <row r="8418" ht="33.75" hidden="1" customHeight="1" x14ac:dyDescent="0.3"/>
    <row r="8419" ht="33.75" hidden="1" customHeight="1" x14ac:dyDescent="0.3"/>
    <row r="8420" ht="33.75" hidden="1" customHeight="1" x14ac:dyDescent="0.3"/>
    <row r="8421" ht="33.75" hidden="1" customHeight="1" x14ac:dyDescent="0.3"/>
    <row r="8422" ht="33.75" hidden="1" customHeight="1" x14ac:dyDescent="0.3"/>
    <row r="8423" ht="33.75" hidden="1" customHeight="1" x14ac:dyDescent="0.3"/>
    <row r="8424" ht="33.75" hidden="1" customHeight="1" x14ac:dyDescent="0.3"/>
    <row r="8425" ht="33.75" hidden="1" customHeight="1" x14ac:dyDescent="0.3"/>
    <row r="8426" ht="33.75" hidden="1" customHeight="1" x14ac:dyDescent="0.3"/>
    <row r="8427" ht="33.75" hidden="1" customHeight="1" x14ac:dyDescent="0.3"/>
    <row r="8428" ht="33.75" hidden="1" customHeight="1" x14ac:dyDescent="0.3"/>
    <row r="8429" ht="33.75" hidden="1" customHeight="1" x14ac:dyDescent="0.3"/>
    <row r="8430" ht="33.75" hidden="1" customHeight="1" x14ac:dyDescent="0.3"/>
    <row r="8431" ht="33.75" hidden="1" customHeight="1" x14ac:dyDescent="0.3"/>
    <row r="8432" ht="33.75" hidden="1" customHeight="1" x14ac:dyDescent="0.3"/>
    <row r="8433" ht="33.75" hidden="1" customHeight="1" x14ac:dyDescent="0.3"/>
    <row r="8434" ht="33.75" hidden="1" customHeight="1" x14ac:dyDescent="0.3"/>
    <row r="8435" ht="33.75" hidden="1" customHeight="1" x14ac:dyDescent="0.3"/>
    <row r="8436" ht="33.75" hidden="1" customHeight="1" x14ac:dyDescent="0.3"/>
    <row r="8437" ht="33.75" hidden="1" customHeight="1" x14ac:dyDescent="0.3"/>
    <row r="8438" ht="33.75" hidden="1" customHeight="1" x14ac:dyDescent="0.3"/>
    <row r="8439" ht="33.75" hidden="1" customHeight="1" x14ac:dyDescent="0.3"/>
    <row r="8440" ht="33.75" hidden="1" customHeight="1" x14ac:dyDescent="0.3"/>
    <row r="8441" ht="33.75" hidden="1" customHeight="1" x14ac:dyDescent="0.3"/>
    <row r="8442" ht="33.75" hidden="1" customHeight="1" x14ac:dyDescent="0.3"/>
    <row r="8443" ht="33.75" hidden="1" customHeight="1" x14ac:dyDescent="0.3"/>
    <row r="8444" ht="33.75" hidden="1" customHeight="1" x14ac:dyDescent="0.3"/>
    <row r="8445" ht="33.75" hidden="1" customHeight="1" x14ac:dyDescent="0.3"/>
    <row r="8446" ht="33.75" hidden="1" customHeight="1" x14ac:dyDescent="0.3"/>
    <row r="8447" ht="33.75" hidden="1" customHeight="1" x14ac:dyDescent="0.3"/>
    <row r="8448" ht="33.75" hidden="1" customHeight="1" x14ac:dyDescent="0.3"/>
    <row r="8449" ht="33.75" hidden="1" customHeight="1" x14ac:dyDescent="0.3"/>
    <row r="8450" ht="33.75" hidden="1" customHeight="1" x14ac:dyDescent="0.3"/>
    <row r="8451" ht="33.75" hidden="1" customHeight="1" x14ac:dyDescent="0.3"/>
    <row r="8452" ht="33.75" hidden="1" customHeight="1" x14ac:dyDescent="0.3"/>
    <row r="8453" ht="33.75" hidden="1" customHeight="1" x14ac:dyDescent="0.3"/>
    <row r="8454" ht="33.75" hidden="1" customHeight="1" x14ac:dyDescent="0.3"/>
    <row r="8455" ht="33.75" hidden="1" customHeight="1" x14ac:dyDescent="0.3"/>
    <row r="8456" ht="33.75" hidden="1" customHeight="1" x14ac:dyDescent="0.3"/>
    <row r="8457" ht="33.75" hidden="1" customHeight="1" x14ac:dyDescent="0.3"/>
    <row r="8458" ht="33.75" hidden="1" customHeight="1" x14ac:dyDescent="0.3"/>
    <row r="8459" ht="33.75" hidden="1" customHeight="1" x14ac:dyDescent="0.3"/>
    <row r="8460" ht="33.75" hidden="1" customHeight="1" x14ac:dyDescent="0.3"/>
    <row r="8461" ht="33.75" hidden="1" customHeight="1" x14ac:dyDescent="0.3"/>
    <row r="8462" ht="33.75" hidden="1" customHeight="1" x14ac:dyDescent="0.3"/>
    <row r="8463" ht="33.75" hidden="1" customHeight="1" x14ac:dyDescent="0.3"/>
    <row r="8464" ht="33.75" hidden="1" customHeight="1" x14ac:dyDescent="0.3"/>
    <row r="8465" ht="33.75" hidden="1" customHeight="1" x14ac:dyDescent="0.3"/>
    <row r="8466" ht="33.75" hidden="1" customHeight="1" x14ac:dyDescent="0.3"/>
    <row r="8467" ht="33.75" hidden="1" customHeight="1" x14ac:dyDescent="0.3"/>
    <row r="8468" ht="33.75" hidden="1" customHeight="1" x14ac:dyDescent="0.3"/>
    <row r="8469" ht="33.75" hidden="1" customHeight="1" x14ac:dyDescent="0.3"/>
    <row r="8470" ht="33.75" hidden="1" customHeight="1" x14ac:dyDescent="0.3"/>
    <row r="8471" ht="33.75" hidden="1" customHeight="1" x14ac:dyDescent="0.3"/>
    <row r="8472" ht="33.75" hidden="1" customHeight="1" x14ac:dyDescent="0.3"/>
    <row r="8473" ht="33.75" hidden="1" customHeight="1" x14ac:dyDescent="0.3"/>
    <row r="8474" ht="33.75" hidden="1" customHeight="1" x14ac:dyDescent="0.3"/>
    <row r="8475" ht="33.75" hidden="1" customHeight="1" x14ac:dyDescent="0.3"/>
    <row r="8476" ht="33.75" hidden="1" customHeight="1" x14ac:dyDescent="0.3"/>
    <row r="8477" ht="33.75" hidden="1" customHeight="1" x14ac:dyDescent="0.3"/>
    <row r="8478" ht="33.75" hidden="1" customHeight="1" x14ac:dyDescent="0.3"/>
    <row r="8479" ht="33.75" hidden="1" customHeight="1" x14ac:dyDescent="0.3"/>
    <row r="8480" ht="33.75" hidden="1" customHeight="1" x14ac:dyDescent="0.3"/>
    <row r="8481" ht="33.75" hidden="1" customHeight="1" x14ac:dyDescent="0.3"/>
    <row r="8482" ht="33.75" hidden="1" customHeight="1" x14ac:dyDescent="0.3"/>
    <row r="8483" ht="33.75" hidden="1" customHeight="1" x14ac:dyDescent="0.3"/>
    <row r="8484" ht="33.75" hidden="1" customHeight="1" x14ac:dyDescent="0.3"/>
    <row r="8485" ht="33.75" hidden="1" customHeight="1" x14ac:dyDescent="0.3"/>
    <row r="8486" ht="33.75" hidden="1" customHeight="1" x14ac:dyDescent="0.3"/>
    <row r="8487" ht="33.75" hidden="1" customHeight="1" x14ac:dyDescent="0.3"/>
    <row r="8488" ht="33.75" hidden="1" customHeight="1" x14ac:dyDescent="0.3"/>
    <row r="8489" ht="33.75" hidden="1" customHeight="1" x14ac:dyDescent="0.3"/>
    <row r="8490" ht="33.75" hidden="1" customHeight="1" x14ac:dyDescent="0.3"/>
    <row r="8491" ht="33.75" hidden="1" customHeight="1" x14ac:dyDescent="0.3"/>
    <row r="8492" ht="33.75" hidden="1" customHeight="1" x14ac:dyDescent="0.3"/>
    <row r="8493" ht="33.75" hidden="1" customHeight="1" x14ac:dyDescent="0.3"/>
    <row r="8494" ht="33.75" hidden="1" customHeight="1" x14ac:dyDescent="0.3"/>
    <row r="8495" ht="33.75" hidden="1" customHeight="1" x14ac:dyDescent="0.3"/>
    <row r="8496" ht="33.75" hidden="1" customHeight="1" x14ac:dyDescent="0.3"/>
    <row r="8497" ht="33.75" hidden="1" customHeight="1" x14ac:dyDescent="0.3"/>
    <row r="8498" ht="33.75" hidden="1" customHeight="1" x14ac:dyDescent="0.3"/>
    <row r="8499" ht="33.75" hidden="1" customHeight="1" x14ac:dyDescent="0.3"/>
    <row r="8500" ht="33.75" hidden="1" customHeight="1" x14ac:dyDescent="0.3"/>
    <row r="8501" ht="33.75" hidden="1" customHeight="1" x14ac:dyDescent="0.3"/>
    <row r="8502" ht="33.75" hidden="1" customHeight="1" x14ac:dyDescent="0.3"/>
    <row r="8503" ht="33.75" hidden="1" customHeight="1" x14ac:dyDescent="0.3"/>
    <row r="8504" ht="33.75" hidden="1" customHeight="1" x14ac:dyDescent="0.3"/>
    <row r="8505" ht="33.75" hidden="1" customHeight="1" x14ac:dyDescent="0.3"/>
    <row r="8506" ht="33.75" hidden="1" customHeight="1" x14ac:dyDescent="0.3"/>
    <row r="8507" ht="33.75" hidden="1" customHeight="1" x14ac:dyDescent="0.3"/>
    <row r="8508" ht="33.75" hidden="1" customHeight="1" x14ac:dyDescent="0.3"/>
    <row r="8509" ht="33.75" hidden="1" customHeight="1" x14ac:dyDescent="0.3"/>
    <row r="8510" ht="33.75" hidden="1" customHeight="1" x14ac:dyDescent="0.3"/>
    <row r="8511" ht="33.75" hidden="1" customHeight="1" x14ac:dyDescent="0.3"/>
    <row r="8512" ht="33.75" hidden="1" customHeight="1" x14ac:dyDescent="0.3"/>
    <row r="8513" ht="33.75" hidden="1" customHeight="1" x14ac:dyDescent="0.3"/>
    <row r="8514" ht="33.75" hidden="1" customHeight="1" x14ac:dyDescent="0.3"/>
    <row r="8515" ht="33.75" hidden="1" customHeight="1" x14ac:dyDescent="0.3"/>
    <row r="8516" ht="33.75" hidden="1" customHeight="1" x14ac:dyDescent="0.3"/>
    <row r="8517" ht="33.75" hidden="1" customHeight="1" x14ac:dyDescent="0.3"/>
    <row r="8518" ht="33.75" hidden="1" customHeight="1" x14ac:dyDescent="0.3"/>
    <row r="8519" ht="33.75" hidden="1" customHeight="1" x14ac:dyDescent="0.3"/>
    <row r="8520" ht="33.75" hidden="1" customHeight="1" x14ac:dyDescent="0.3"/>
    <row r="8521" ht="33.75" hidden="1" customHeight="1" x14ac:dyDescent="0.3"/>
    <row r="8522" ht="33.75" hidden="1" customHeight="1" x14ac:dyDescent="0.3"/>
    <row r="8523" ht="33.75" hidden="1" customHeight="1" x14ac:dyDescent="0.3"/>
    <row r="8524" ht="33.75" hidden="1" customHeight="1" x14ac:dyDescent="0.3"/>
    <row r="8525" ht="33.75" hidden="1" customHeight="1" x14ac:dyDescent="0.3"/>
    <row r="8526" ht="33.75" hidden="1" customHeight="1" x14ac:dyDescent="0.3"/>
    <row r="8527" ht="33.75" hidden="1" customHeight="1" x14ac:dyDescent="0.3"/>
    <row r="8528" ht="33.75" hidden="1" customHeight="1" x14ac:dyDescent="0.3"/>
    <row r="8529" ht="33.75" hidden="1" customHeight="1" x14ac:dyDescent="0.3"/>
  </sheetData>
  <mergeCells count="3">
    <mergeCell ref="O1:P1"/>
    <mergeCell ref="Q1:AA1"/>
    <mergeCell ref="AB1:AF1"/>
  </mergeCells>
  <phoneticPr fontId="20" type="noConversion"/>
  <conditionalFormatting sqref="M3:M100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{606BB39C-0D3F-4438-B192-9ABBBEF06125}</x14:id>
        </ext>
      </extLst>
    </cfRule>
  </conditionalFormatting>
  <pageMargins left="0.25" right="0.25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6BB39C-0D3F-4438-B192-9ABBBEF061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M3:M1006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A9DA-3A8B-4097-8A0F-509202894325}">
  <dimension ref="A1:K21"/>
  <sheetViews>
    <sheetView workbookViewId="0">
      <selection activeCell="A20" sqref="A20"/>
    </sheetView>
  </sheetViews>
  <sheetFormatPr defaultColWidth="20.25" defaultRowHeight="16.5" x14ac:dyDescent="0.3"/>
  <sheetData>
    <row r="1" spans="1:2" x14ac:dyDescent="0.3">
      <c r="A1" t="s">
        <v>2063</v>
      </c>
      <c r="B1" t="s">
        <v>25</v>
      </c>
    </row>
    <row r="2" spans="1:2" x14ac:dyDescent="0.3">
      <c r="A2" t="s">
        <v>61</v>
      </c>
      <c r="B2" t="s">
        <v>39</v>
      </c>
    </row>
    <row r="3" spans="1:2" x14ac:dyDescent="0.3">
      <c r="A3" t="s">
        <v>100</v>
      </c>
      <c r="B3" t="s">
        <v>52</v>
      </c>
    </row>
    <row r="4" spans="1:2" x14ac:dyDescent="0.3">
      <c r="A4" t="s">
        <v>38</v>
      </c>
      <c r="B4" t="s">
        <v>39</v>
      </c>
    </row>
    <row r="5" spans="1:2" x14ac:dyDescent="0.3">
      <c r="A5" t="s">
        <v>31</v>
      </c>
      <c r="B5" t="s">
        <v>32</v>
      </c>
    </row>
    <row r="6" spans="1:2" x14ac:dyDescent="0.3">
      <c r="A6" t="s">
        <v>55</v>
      </c>
      <c r="B6" t="s">
        <v>56</v>
      </c>
    </row>
    <row r="7" spans="1:2" x14ac:dyDescent="0.3">
      <c r="A7" t="s">
        <v>45</v>
      </c>
      <c r="B7" t="s">
        <v>46</v>
      </c>
    </row>
    <row r="8" spans="1:2" x14ac:dyDescent="0.3">
      <c r="A8" t="s">
        <v>51</v>
      </c>
      <c r="B8" t="s">
        <v>52</v>
      </c>
    </row>
    <row r="9" spans="1:2" x14ac:dyDescent="0.3">
      <c r="A9" t="s">
        <v>65</v>
      </c>
      <c r="B9" t="s">
        <v>46</v>
      </c>
    </row>
    <row r="10" spans="1:2" x14ac:dyDescent="0.3">
      <c r="A10" t="s">
        <v>74</v>
      </c>
      <c r="B10" t="s">
        <v>52</v>
      </c>
    </row>
    <row r="11" spans="1:2" x14ac:dyDescent="0.3">
      <c r="A11" t="s">
        <v>84</v>
      </c>
      <c r="B11" t="s">
        <v>85</v>
      </c>
    </row>
    <row r="20" spans="1:11" x14ac:dyDescent="0.3">
      <c r="A20" s="13" t="s">
        <v>2063</v>
      </c>
      <c r="B20" s="14" t="s">
        <v>61</v>
      </c>
      <c r="C20" s="15" t="s">
        <v>100</v>
      </c>
      <c r="D20" s="14" t="s">
        <v>38</v>
      </c>
      <c r="E20" s="15" t="s">
        <v>31</v>
      </c>
      <c r="F20" s="14" t="s">
        <v>55</v>
      </c>
      <c r="G20" s="15" t="s">
        <v>45</v>
      </c>
      <c r="H20" s="14" t="s">
        <v>51</v>
      </c>
      <c r="I20" s="15" t="s">
        <v>65</v>
      </c>
      <c r="J20" s="14" t="s">
        <v>74</v>
      </c>
      <c r="K20" s="15" t="s">
        <v>84</v>
      </c>
    </row>
    <row r="21" spans="1:11" x14ac:dyDescent="0.3">
      <c r="A21" s="18" t="s">
        <v>25</v>
      </c>
      <c r="B21" s="19" t="s">
        <v>39</v>
      </c>
      <c r="C21" s="20" t="s">
        <v>52</v>
      </c>
      <c r="D21" s="19" t="s">
        <v>39</v>
      </c>
      <c r="E21" s="20" t="s">
        <v>32</v>
      </c>
      <c r="F21" s="19" t="s">
        <v>56</v>
      </c>
      <c r="G21" s="20" t="s">
        <v>46</v>
      </c>
      <c r="H21" s="19" t="s">
        <v>52</v>
      </c>
      <c r="I21" s="20" t="s">
        <v>46</v>
      </c>
      <c r="J21" s="19" t="s">
        <v>52</v>
      </c>
      <c r="K21" s="20" t="s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3A9D-FF3F-4A6D-8489-9219BAA12B7E}">
  <dimension ref="B2:J11"/>
  <sheetViews>
    <sheetView workbookViewId="0">
      <selection activeCell="B5" sqref="B5"/>
    </sheetView>
  </sheetViews>
  <sheetFormatPr defaultColWidth="12.375" defaultRowHeight="16.5" x14ac:dyDescent="0.3"/>
  <cols>
    <col min="1" max="1" width="4" style="27" customWidth="1"/>
    <col min="2" max="2" width="12.375" style="27"/>
    <col min="3" max="3" width="16.125" style="27" customWidth="1"/>
    <col min="4" max="4" width="16.375" style="27" customWidth="1"/>
    <col min="5" max="16384" width="12.375" style="27"/>
  </cols>
  <sheetData>
    <row r="2" spans="2:10" x14ac:dyDescent="0.3">
      <c r="B2" s="27" t="s">
        <v>2076</v>
      </c>
      <c r="C2" s="27" t="s">
        <v>2078</v>
      </c>
      <c r="D2" s="27" t="s">
        <v>2079</v>
      </c>
      <c r="H2" s="30" t="s">
        <v>2078</v>
      </c>
    </row>
    <row r="3" spans="2:10" x14ac:dyDescent="0.3">
      <c r="B3" s="27" t="s">
        <v>2080</v>
      </c>
      <c r="C3" s="28">
        <v>4879</v>
      </c>
      <c r="D3" s="27">
        <v>0</v>
      </c>
      <c r="H3" s="31">
        <f>INDEX(Table1[Diameter],5)</f>
        <v>142984</v>
      </c>
    </row>
    <row r="4" spans="2:10" x14ac:dyDescent="0.3">
      <c r="B4" s="27" t="s">
        <v>2081</v>
      </c>
      <c r="C4" s="28">
        <v>12104</v>
      </c>
      <c r="D4" s="27">
        <v>0</v>
      </c>
    </row>
    <row r="5" spans="2:10" x14ac:dyDescent="0.3">
      <c r="B5" s="27" t="s">
        <v>2082</v>
      </c>
      <c r="C5" s="28">
        <v>12756</v>
      </c>
      <c r="D5" s="27">
        <v>1</v>
      </c>
      <c r="H5" s="29" t="s">
        <v>2076</v>
      </c>
      <c r="I5" s="30" t="s">
        <v>2077</v>
      </c>
      <c r="J5" s="30" t="s">
        <v>2078</v>
      </c>
    </row>
    <row r="6" spans="2:10" x14ac:dyDescent="0.3">
      <c r="B6" s="27" t="s">
        <v>2083</v>
      </c>
      <c r="C6" s="28">
        <v>6792</v>
      </c>
      <c r="D6" s="27">
        <v>2</v>
      </c>
      <c r="H6" s="27" t="s">
        <v>2088</v>
      </c>
      <c r="I6" s="27">
        <f>MATCH(H6,Table1[Planet],0)</f>
        <v>9</v>
      </c>
      <c r="J6" s="31">
        <f>INDEX(Table1[Diameter],MATCH(H6,Table1[Planet],0))</f>
        <v>2306</v>
      </c>
    </row>
    <row r="7" spans="2:10" x14ac:dyDescent="0.3">
      <c r="B7" s="27" t="s">
        <v>2084</v>
      </c>
      <c r="C7" s="28">
        <v>142984</v>
      </c>
      <c r="D7" s="27">
        <v>67</v>
      </c>
    </row>
    <row r="8" spans="2:10" x14ac:dyDescent="0.3">
      <c r="B8" s="27" t="s">
        <v>2085</v>
      </c>
      <c r="C8" s="28">
        <v>120536</v>
      </c>
      <c r="D8" s="27">
        <v>200</v>
      </c>
    </row>
    <row r="9" spans="2:10" x14ac:dyDescent="0.3">
      <c r="B9" s="27" t="s">
        <v>2086</v>
      </c>
      <c r="C9" s="28">
        <v>51118</v>
      </c>
      <c r="D9" s="27">
        <v>27</v>
      </c>
    </row>
    <row r="10" spans="2:10" x14ac:dyDescent="0.3">
      <c r="B10" s="27" t="s">
        <v>2087</v>
      </c>
      <c r="C10" s="28">
        <v>49528</v>
      </c>
      <c r="D10" s="27">
        <v>13</v>
      </c>
    </row>
    <row r="11" spans="2:10" x14ac:dyDescent="0.3">
      <c r="B11" s="27" t="s">
        <v>2088</v>
      </c>
      <c r="C11" s="28">
        <v>2306</v>
      </c>
      <c r="D11" s="27">
        <v>5</v>
      </c>
    </row>
  </sheetData>
  <dataValidations count="1">
    <dataValidation type="list" allowBlank="1" showInputMessage="1" showErrorMessage="1" sqref="H6" xr:uid="{331ACA09-D342-4405-8CAB-200CC9DDD8CA}">
      <formula1>$B$3:$B$11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lookUp</vt:lpstr>
      <vt:lpstr>Index&amp;Match</vt:lpstr>
      <vt:lpstr>d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</dc:creator>
  <cp:lastModifiedBy>Bassam Elshoraa</cp:lastModifiedBy>
  <cp:lastPrinted>2025-04-21T12:32:13Z</cp:lastPrinted>
  <dcterms:created xsi:type="dcterms:W3CDTF">2022-07-30T20:06:27Z</dcterms:created>
  <dcterms:modified xsi:type="dcterms:W3CDTF">2025-04-29T03:46:36Z</dcterms:modified>
</cp:coreProperties>
</file>