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C:\Users\28322\Documents\SYB预测表计算\"/>
    </mc:Choice>
  </mc:AlternateContent>
  <xr:revisionPtr revIDLastSave="0" documentId="13_ncr:1_{51641CB8-C421-409D-821E-E0CA09312FD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销售收入预测" sheetId="1" r:id="rId1"/>
    <sheet name="销售与成长计划" sheetId="2" r:id="rId2"/>
    <sheet name="现金流计划" sheetId="3" r:id="rId3"/>
  </sheets>
  <calcPr calcId="191029"/>
</workbook>
</file>

<file path=xl/calcChain.xml><?xml version="1.0" encoding="utf-8"?>
<calcChain xmlns="http://schemas.openxmlformats.org/spreadsheetml/2006/main">
  <c r="E6" i="1" l="1"/>
  <c r="F6" i="1" s="1"/>
  <c r="D6" i="1"/>
  <c r="C6" i="1"/>
  <c r="E3" i="1"/>
  <c r="F3" i="1" s="1"/>
  <c r="D3" i="1"/>
  <c r="D4" i="1" s="1"/>
  <c r="E20" i="2"/>
  <c r="F20" i="2"/>
  <c r="G20" i="2" s="1"/>
  <c r="E19" i="2"/>
  <c r="F19" i="2" s="1"/>
  <c r="G18" i="2"/>
  <c r="H18" i="2"/>
  <c r="I18" i="2" s="1"/>
  <c r="G14" i="2"/>
  <c r="H14" i="2" s="1"/>
  <c r="G11" i="2"/>
  <c r="H11" i="2"/>
  <c r="I11" i="2"/>
  <c r="I12" i="3" s="1"/>
  <c r="J11" i="2"/>
  <c r="J12" i="3" s="1"/>
  <c r="K11" i="2"/>
  <c r="L11" i="2"/>
  <c r="O11" i="2" s="1"/>
  <c r="M11" i="2"/>
  <c r="M12" i="3" s="1"/>
  <c r="N11" i="2"/>
  <c r="N12" i="3" s="1"/>
  <c r="G10" i="2"/>
  <c r="H10" i="2" s="1"/>
  <c r="O6" i="2"/>
  <c r="O7" i="2"/>
  <c r="D7" i="2"/>
  <c r="E7" i="2"/>
  <c r="F7" i="2"/>
  <c r="G7" i="2"/>
  <c r="H7" i="2"/>
  <c r="I7" i="2"/>
  <c r="J7" i="2"/>
  <c r="K7" i="2"/>
  <c r="L7" i="2"/>
  <c r="M7" i="2"/>
  <c r="N7" i="2"/>
  <c r="D6" i="2"/>
  <c r="E6" i="2"/>
  <c r="F6" i="2"/>
  <c r="G6" i="2"/>
  <c r="H6" i="2"/>
  <c r="I6" i="2"/>
  <c r="J6" i="2"/>
  <c r="K6" i="2"/>
  <c r="L6" i="2"/>
  <c r="M6" i="2"/>
  <c r="N6" i="2"/>
  <c r="C7" i="2"/>
  <c r="C6" i="2"/>
  <c r="C21" i="2" s="1"/>
  <c r="C14" i="3"/>
  <c r="H19" i="3"/>
  <c r="G19" i="3"/>
  <c r="C19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G15" i="3"/>
  <c r="C15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L12" i="3"/>
  <c r="K12" i="3"/>
  <c r="H12" i="3"/>
  <c r="G12" i="3"/>
  <c r="F12" i="3"/>
  <c r="E12" i="3"/>
  <c r="D12" i="3"/>
  <c r="C12" i="3"/>
  <c r="G11" i="3"/>
  <c r="C11" i="3"/>
  <c r="O6" i="3"/>
  <c r="D20" i="2"/>
  <c r="D19" i="2"/>
  <c r="D18" i="2"/>
  <c r="D19" i="3" s="1"/>
  <c r="O17" i="2"/>
  <c r="F17" i="2"/>
  <c r="E17" i="2"/>
  <c r="D17" i="2"/>
  <c r="O16" i="2"/>
  <c r="F16" i="2"/>
  <c r="E16" i="2"/>
  <c r="D16" i="2"/>
  <c r="O15" i="2"/>
  <c r="F15" i="2"/>
  <c r="E15" i="2"/>
  <c r="D15" i="2"/>
  <c r="D14" i="2"/>
  <c r="E14" i="2" s="1"/>
  <c r="D13" i="2"/>
  <c r="D14" i="3" s="1"/>
  <c r="O12" i="2"/>
  <c r="F12" i="2"/>
  <c r="E12" i="2"/>
  <c r="D12" i="2"/>
  <c r="F11" i="2"/>
  <c r="E11" i="2"/>
  <c r="D11" i="2"/>
  <c r="D10" i="2"/>
  <c r="D11" i="3" s="1"/>
  <c r="N5" i="1"/>
  <c r="N20" i="1" s="1"/>
  <c r="M5" i="1"/>
  <c r="L5" i="1"/>
  <c r="K5" i="1"/>
  <c r="J5" i="1"/>
  <c r="I5" i="1"/>
  <c r="I20" i="1" s="1"/>
  <c r="H5" i="1"/>
  <c r="H20" i="1" s="1"/>
  <c r="G5" i="1"/>
  <c r="G20" i="1" s="1"/>
  <c r="F5" i="1"/>
  <c r="F20" i="1" s="1"/>
  <c r="E5" i="1"/>
  <c r="E20" i="1" s="1"/>
  <c r="D5" i="1"/>
  <c r="D7" i="1" s="1"/>
  <c r="C5" i="1"/>
  <c r="C7" i="1" s="1"/>
  <c r="E4" i="1"/>
  <c r="C4" i="1"/>
  <c r="O2" i="1"/>
  <c r="G6" i="1" l="1"/>
  <c r="H6" i="1" s="1"/>
  <c r="I6" i="1" s="1"/>
  <c r="J6" i="1" s="1"/>
  <c r="K6" i="1" s="1"/>
  <c r="L6" i="1" s="1"/>
  <c r="M6" i="1" s="1"/>
  <c r="N6" i="1" s="1"/>
  <c r="O6" i="1"/>
  <c r="K7" i="1"/>
  <c r="M7" i="1"/>
  <c r="J7" i="1"/>
  <c r="L7" i="1"/>
  <c r="G3" i="1"/>
  <c r="F4" i="1"/>
  <c r="O20" i="2"/>
  <c r="H20" i="2"/>
  <c r="I20" i="2" s="1"/>
  <c r="J20" i="2" s="1"/>
  <c r="K20" i="2" s="1"/>
  <c r="L20" i="2" s="1"/>
  <c r="M20" i="2" s="1"/>
  <c r="N20" i="2" s="1"/>
  <c r="G19" i="2"/>
  <c r="H19" i="2" s="1"/>
  <c r="I19" i="2" s="1"/>
  <c r="J19" i="2" s="1"/>
  <c r="K19" i="2" s="1"/>
  <c r="L19" i="2" s="1"/>
  <c r="M19" i="2" s="1"/>
  <c r="N19" i="2" s="1"/>
  <c r="J18" i="2"/>
  <c r="I19" i="3"/>
  <c r="E18" i="2"/>
  <c r="I14" i="2"/>
  <c r="H15" i="3"/>
  <c r="E15" i="3"/>
  <c r="F14" i="2"/>
  <c r="F15" i="3" s="1"/>
  <c r="D15" i="3"/>
  <c r="O12" i="3"/>
  <c r="I10" i="2"/>
  <c r="H11" i="3"/>
  <c r="E10" i="2"/>
  <c r="C21" i="1"/>
  <c r="C2" i="2" s="1"/>
  <c r="C20" i="1"/>
  <c r="E7" i="1"/>
  <c r="E21" i="1" s="1"/>
  <c r="E2" i="2" s="1"/>
  <c r="M20" i="1"/>
  <c r="D21" i="1"/>
  <c r="D2" i="2" s="1"/>
  <c r="O5" i="1"/>
  <c r="O20" i="1" s="1"/>
  <c r="F7" i="1"/>
  <c r="F21" i="1" s="1"/>
  <c r="F2" i="2" s="1"/>
  <c r="N7" i="1"/>
  <c r="L20" i="1"/>
  <c r="D20" i="1"/>
  <c r="G7" i="1"/>
  <c r="K20" i="1"/>
  <c r="H7" i="1"/>
  <c r="J20" i="1"/>
  <c r="I7" i="1"/>
  <c r="E13" i="2"/>
  <c r="D21" i="2"/>
  <c r="G4" i="1" l="1"/>
  <c r="H3" i="1"/>
  <c r="O19" i="2"/>
  <c r="K18" i="2"/>
  <c r="J19" i="3"/>
  <c r="E19" i="3"/>
  <c r="F18" i="2"/>
  <c r="I15" i="3"/>
  <c r="J14" i="2"/>
  <c r="J10" i="2"/>
  <c r="I11" i="3"/>
  <c r="E11" i="3"/>
  <c r="F10" i="2"/>
  <c r="F11" i="3" s="1"/>
  <c r="E3" i="2"/>
  <c r="E3" i="3"/>
  <c r="E7" i="3" s="1"/>
  <c r="O7" i="1"/>
  <c r="F3" i="2"/>
  <c r="F3" i="3"/>
  <c r="F7" i="3" s="1"/>
  <c r="D3" i="3"/>
  <c r="D7" i="3" s="1"/>
  <c r="D3" i="2"/>
  <c r="F13" i="2"/>
  <c r="E21" i="2"/>
  <c r="E14" i="3"/>
  <c r="H4" i="1" l="1"/>
  <c r="H21" i="1" s="1"/>
  <c r="H2" i="2" s="1"/>
  <c r="I3" i="1"/>
  <c r="G21" i="1"/>
  <c r="G2" i="2" s="1"/>
  <c r="K19" i="3"/>
  <c r="L18" i="2"/>
  <c r="F19" i="3"/>
  <c r="K14" i="2"/>
  <c r="J15" i="3"/>
  <c r="J11" i="3"/>
  <c r="K10" i="2"/>
  <c r="E4" i="2"/>
  <c r="E23" i="2" s="1"/>
  <c r="E22" i="2"/>
  <c r="E22" i="3" s="1"/>
  <c r="E26" i="3" s="1"/>
  <c r="D4" i="2"/>
  <c r="D22" i="2"/>
  <c r="D22" i="3" s="1"/>
  <c r="D26" i="3" s="1"/>
  <c r="F4" i="2"/>
  <c r="F22" i="2"/>
  <c r="F22" i="3" s="1"/>
  <c r="G13" i="2"/>
  <c r="F21" i="2"/>
  <c r="F14" i="3"/>
  <c r="D23" i="2" l="1"/>
  <c r="I4" i="1"/>
  <c r="J3" i="1"/>
  <c r="G3" i="2"/>
  <c r="G22" i="2" s="1"/>
  <c r="G22" i="3" s="1"/>
  <c r="G3" i="3"/>
  <c r="G7" i="3" s="1"/>
  <c r="H3" i="2"/>
  <c r="H3" i="3"/>
  <c r="H7" i="3" s="1"/>
  <c r="L19" i="3"/>
  <c r="M18" i="2"/>
  <c r="K15" i="3"/>
  <c r="L14" i="2"/>
  <c r="K11" i="3"/>
  <c r="L10" i="2"/>
  <c r="F23" i="2"/>
  <c r="F26" i="3"/>
  <c r="G21" i="2"/>
  <c r="H13" i="2"/>
  <c r="G14" i="3"/>
  <c r="H22" i="2" l="1"/>
  <c r="H22" i="3" s="1"/>
  <c r="H4" i="2"/>
  <c r="K3" i="1"/>
  <c r="J4" i="1"/>
  <c r="J21" i="1" s="1"/>
  <c r="J2" i="2" s="1"/>
  <c r="G26" i="3"/>
  <c r="I21" i="1"/>
  <c r="I2" i="2" s="1"/>
  <c r="G4" i="2"/>
  <c r="G23" i="2" s="1"/>
  <c r="M19" i="3"/>
  <c r="N18" i="2"/>
  <c r="N19" i="3" s="1"/>
  <c r="O18" i="2"/>
  <c r="O19" i="3"/>
  <c r="L15" i="3"/>
  <c r="M14" i="2"/>
  <c r="L11" i="3"/>
  <c r="M10" i="2"/>
  <c r="I13" i="2"/>
  <c r="H14" i="3"/>
  <c r="H26" i="3" s="1"/>
  <c r="H21" i="2"/>
  <c r="H23" i="2" s="1"/>
  <c r="I3" i="2" l="1"/>
  <c r="I3" i="3"/>
  <c r="I7" i="3" s="1"/>
  <c r="J3" i="3"/>
  <c r="J7" i="3" s="1"/>
  <c r="J3" i="2"/>
  <c r="J4" i="2"/>
  <c r="K4" i="1"/>
  <c r="K21" i="1" s="1"/>
  <c r="K2" i="2" s="1"/>
  <c r="L3" i="1"/>
  <c r="M15" i="3"/>
  <c r="N14" i="2"/>
  <c r="N15" i="3" s="1"/>
  <c r="O15" i="3" s="1"/>
  <c r="O14" i="2"/>
  <c r="M11" i="3"/>
  <c r="N10" i="2"/>
  <c r="N11" i="3" s="1"/>
  <c r="O10" i="2"/>
  <c r="I21" i="2"/>
  <c r="J13" i="2"/>
  <c r="I14" i="3"/>
  <c r="M3" i="1" l="1"/>
  <c r="L4" i="1"/>
  <c r="K3" i="2"/>
  <c r="K22" i="2" s="1"/>
  <c r="K22" i="3" s="1"/>
  <c r="K3" i="3"/>
  <c r="K7" i="3" s="1"/>
  <c r="J22" i="2"/>
  <c r="J22" i="3" s="1"/>
  <c r="I4" i="2"/>
  <c r="I22" i="2"/>
  <c r="I22" i="3" s="1"/>
  <c r="I26" i="3" s="1"/>
  <c r="O11" i="3"/>
  <c r="J14" i="3"/>
  <c r="K13" i="2"/>
  <c r="J21" i="2"/>
  <c r="I23" i="2" l="1"/>
  <c r="J23" i="2"/>
  <c r="L21" i="1"/>
  <c r="L2" i="2" s="1"/>
  <c r="K4" i="2"/>
  <c r="N3" i="1"/>
  <c r="M4" i="1"/>
  <c r="M21" i="1" s="1"/>
  <c r="M2" i="2" s="1"/>
  <c r="K21" i="2"/>
  <c r="L13" i="2"/>
  <c r="K14" i="3"/>
  <c r="K26" i="3" s="1"/>
  <c r="J26" i="3"/>
  <c r="M3" i="3" l="1"/>
  <c r="M7" i="3" s="1"/>
  <c r="M3" i="2"/>
  <c r="N4" i="1"/>
  <c r="O3" i="1"/>
  <c r="L3" i="3"/>
  <c r="L7" i="3" s="1"/>
  <c r="L3" i="2"/>
  <c r="L4" i="2"/>
  <c r="L14" i="3"/>
  <c r="L21" i="2"/>
  <c r="M13" i="2"/>
  <c r="K23" i="2"/>
  <c r="M4" i="2" l="1"/>
  <c r="M22" i="2"/>
  <c r="M22" i="3" s="1"/>
  <c r="L22" i="2"/>
  <c r="L22" i="3"/>
  <c r="N21" i="1"/>
  <c r="N2" i="2" s="1"/>
  <c r="O4" i="1"/>
  <c r="L23" i="2"/>
  <c r="L26" i="3"/>
  <c r="M14" i="3"/>
  <c r="N13" i="2"/>
  <c r="M21" i="2"/>
  <c r="O13" i="2"/>
  <c r="O2" i="2" l="1"/>
  <c r="O3" i="2" s="1"/>
  <c r="O4" i="2" s="1"/>
  <c r="O21" i="1"/>
  <c r="N3" i="2"/>
  <c r="N22" i="2" s="1"/>
  <c r="N22" i="3" s="1"/>
  <c r="N3" i="3"/>
  <c r="N7" i="3" s="1"/>
  <c r="N4" i="2"/>
  <c r="M26" i="3"/>
  <c r="M23" i="2"/>
  <c r="N21" i="2"/>
  <c r="N23" i="2" s="1"/>
  <c r="N14" i="3"/>
  <c r="O14" i="3"/>
  <c r="N26" i="3" l="1"/>
  <c r="O21" i="2"/>
  <c r="C3" i="2"/>
  <c r="C3" i="3"/>
  <c r="O3" i="3" s="1"/>
  <c r="C22" i="2" l="1"/>
  <c r="O22" i="2" s="1"/>
  <c r="C7" i="3"/>
  <c r="C4" i="2"/>
  <c r="C23" i="2" l="1"/>
  <c r="O23" i="2" s="1"/>
  <c r="O24" i="2" s="1"/>
  <c r="O27" i="2" s="1"/>
  <c r="C22" i="3"/>
  <c r="C26" i="3" s="1"/>
  <c r="O22" i="3"/>
  <c r="O7" i="3"/>
  <c r="O26" i="3" l="1"/>
  <c r="C27" i="3"/>
  <c r="D2" i="3"/>
  <c r="D27" i="3" l="1"/>
  <c r="E2" i="3" l="1"/>
  <c r="E27" i="3" l="1"/>
  <c r="F2" i="3" l="1"/>
  <c r="F27" i="3" l="1"/>
  <c r="G2" i="3" l="1"/>
  <c r="G27" i="3" l="1"/>
  <c r="H2" i="3" l="1"/>
  <c r="H27" i="3" l="1"/>
  <c r="I2" i="3" s="1"/>
  <c r="I27" i="3" s="1"/>
  <c r="J2" i="3" s="1"/>
  <c r="J27" i="3" s="1"/>
  <c r="K2" i="3" s="1"/>
  <c r="K27" i="3" s="1"/>
  <c r="L2" i="3" s="1"/>
  <c r="L27" i="3" s="1"/>
  <c r="M2" i="3" s="1"/>
  <c r="M27" i="3" s="1"/>
  <c r="N2" i="3" s="1"/>
  <c r="N27" i="3" s="1"/>
  <c r="O27" i="3" s="1"/>
  <c r="O2" i="3" l="1"/>
</calcChain>
</file>

<file path=xl/sharedStrings.xml><?xml version="1.0" encoding="utf-8"?>
<sst xmlns="http://schemas.openxmlformats.org/spreadsheetml/2006/main" count="118" uniqueCount="65">
  <si>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</si>
  <si>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</si>
  <si>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</si>
  <si>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</si>
  <si>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</si>
  <si>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</si>
  <si>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</si>
  <si>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</si>
  <si>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</si>
  <si>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</si>
  <si>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</si>
  <si>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</si>
  <si>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</si>
  <si>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开发者网站</t>
  </si>
  <si>
    <t>销售数量</t>
  </si>
  <si>
    <t>平均单价</t>
  </si>
  <si>
    <t>月销售额</t>
  </si>
  <si>
    <t>安卓APP</t>
  </si>
  <si>
    <t>销售总量</t>
  </si>
  <si>
    <t>销售总收入</t>
  </si>
  <si>
    <t>注：八、九、十3张表格，要求逐月填写1年的销售收入预测，如企业授资回收周期较长，可速择按季成年来填写。</t>
  </si>
  <si>
    <t>销售</t>
  </si>
  <si>
    <t>含税销售收入</t>
  </si>
  <si>
    <t>增值税</t>
  </si>
  <si>
    <t>销售净收入</t>
  </si>
  <si>
    <t>成本</t>
  </si>
  <si>
    <t>原材料（列出项目）</t>
  </si>
  <si>
    <t>(3)</t>
  </si>
  <si>
    <t>包装费</t>
  </si>
  <si>
    <t>工资和薪金</t>
  </si>
  <si>
    <t>租金</t>
  </si>
  <si>
    <t>促销费</t>
  </si>
  <si>
    <t>保险费</t>
  </si>
  <si>
    <t>维修费</t>
  </si>
  <si>
    <t>水电费</t>
  </si>
  <si>
    <t>电话费</t>
  </si>
  <si>
    <t>宽带费</t>
  </si>
  <si>
    <t>办公用品购置费</t>
  </si>
  <si>
    <t>其他费用</t>
  </si>
  <si>
    <t>折旧和摊销</t>
  </si>
  <si>
    <t>总成本</t>
  </si>
  <si>
    <t>附加税费</t>
  </si>
  <si>
    <t>利润</t>
  </si>
  <si>
    <t>所得税</t>
  </si>
  <si>
    <t>企业所得税</t>
  </si>
  <si>
    <t>个人所得税</t>
  </si>
  <si>
    <t>其他</t>
  </si>
  <si>
    <t>净利润</t>
  </si>
  <si>
    <t>月初现金（A)</t>
  </si>
  <si>
    <t>现金流入</t>
  </si>
  <si>
    <t>现金销售收入</t>
  </si>
  <si>
    <t>赊账销售收入</t>
  </si>
  <si>
    <t>贷款</t>
  </si>
  <si>
    <t>企业主（股东）投入</t>
  </si>
  <si>
    <t>现金流入合计(B)</t>
  </si>
  <si>
    <t>现金流出</t>
  </si>
  <si>
    <t>现金采购</t>
  </si>
  <si>
    <t>赊账采购</t>
  </si>
  <si>
    <t>贷款本息</t>
  </si>
  <si>
    <t>税金</t>
  </si>
  <si>
    <t>投资（列出项目）</t>
  </si>
  <si>
    <t>现金流出合计(C)</t>
  </si>
  <si>
    <t>月底现金(A+B-C)</t>
  </si>
  <si>
    <t>(1)电脑4090</t>
    <phoneticPr fontId="1" type="noConversion"/>
  </si>
  <si>
    <t>(2)电脑4090ti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</si>
</sst>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 "/>
  </numFmts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textRotation="255"/>
    </xf>
    <xf numFmtId="176" fontId="0" fillId="0" borderId="1" xfId="0" applyNumberForma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wrapText="1" indent="1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 indent="1"/>
    </xf>
    <xf numFmtId="176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textRotation="255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807D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450850</xdr:colOff>
      <xdr:row>0</xdr:row>
      <xdr:rowOff>1270</xdr:rowOff>
    </xdr:from>
    <xdr:to>
      <xdr:col>2</xdr:col>
      <xdr:colOff>25400</xdr:colOff>
      <xdr:row>1</xdr:row>
      <xdr:rowOff>0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stCxn id="20" idx="0"/>
        </xdr:cNvCxnSpPr>
      </xdr:nvCxnSpPr>
      <xdr:spPr>
        <a:xfrm>
          <a:off x="450850" y="1270"/>
          <a:ext cx="1397000" cy="50673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6350</xdr:colOff>
      <xdr:row>0</xdr:row>
      <xdr:rowOff>184150</xdr:rowOff>
    </xdr:from>
    <xdr:to>
      <xdr:col>2</xdr:col>
      <xdr:colOff>25400</xdr:colOff>
      <xdr:row>1</xdr:row>
      <xdr:rowOff>6350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350" y="184150"/>
          <a:ext cx="1841500" cy="33020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209550</xdr:colOff>
      <xdr:row>0</xdr:row>
      <xdr:rowOff>8255</xdr:rowOff>
    </xdr:from>
    <xdr:ext cx="724535" cy="273685"/>
    <xdr:sp macro="" textlink="">
      <xdr:nvSpPr>
        <xdr:cNvPr id="19" name="文本框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965200" y="8255"/>
          <a:ext cx="7245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月/季/年</a:t>
          </a:r>
        </a:p>
      </xdr:txBody>
    </xdr:sp>
    <xdr:clientData/>
  </xdr:oneCellAnchor>
  <xdr:oneCellAnchor>
    <xdr:from>
      <xdr:col>0</xdr:col>
      <xdr:colOff>635</xdr:colOff>
      <xdr:row>0</xdr:row>
      <xdr:rowOff>635</xdr:rowOff>
    </xdr:from>
    <xdr:ext cx="899795" cy="257175"/>
    <xdr:sp macro="" textlink="">
      <xdr:nvSpPr>
        <xdr:cNvPr id="20" name="文本框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635" y="635"/>
          <a:ext cx="89979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/>
            <a:t>销售情况(元)</a:t>
          </a:r>
        </a:p>
      </xdr:txBody>
    </xdr:sp>
    <xdr:clientData/>
  </xdr:oneCellAnchor>
  <xdr:oneCellAnchor>
    <xdr:from>
      <xdr:col>0</xdr:col>
      <xdr:colOff>6350</xdr:colOff>
      <xdr:row>0</xdr:row>
      <xdr:rowOff>222885</xdr:rowOff>
    </xdr:from>
    <xdr:ext cx="884555" cy="273685"/>
    <xdr:sp macro="" textlink="">
      <xdr:nvSpPr>
        <xdr:cNvPr id="21" name="文本框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6350" y="222885"/>
          <a:ext cx="88455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产品或服务</a:t>
          </a:r>
        </a:p>
      </xdr:txBody>
    </xdr:sp>
    <xdr:clientData/>
  </xdr:oneCellAnchor>
  <xdr:oneCellAnchor>
    <xdr:from>
      <xdr:col>0</xdr:col>
      <xdr:colOff>6350</xdr:colOff>
      <xdr:row>0</xdr:row>
      <xdr:rowOff>476250</xdr:rowOff>
    </xdr:from>
    <xdr:ext cx="566420" cy="412115"/>
    <xdr:sp macro="" textlink="">
      <xdr:nvSpPr>
        <xdr:cNvPr id="22" name="文本框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6350" y="476250"/>
          <a:ext cx="566420" cy="41211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/>
        <a:lstStyle/>
        <a:p>
          <a:pPr algn="l"/>
          <a:endParaRPr lang="zh-CN" alt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379730</xdr:colOff>
      <xdr:row>0</xdr:row>
      <xdr:rowOff>6350</xdr:rowOff>
    </xdr:from>
    <xdr:to>
      <xdr:col>2</xdr:col>
      <xdr:colOff>19050</xdr:colOff>
      <xdr:row>0</xdr:row>
      <xdr:rowOff>482600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>
          <a:stCxn id="10" idx="0"/>
        </xdr:cNvCxnSpPr>
      </xdr:nvCxnSpPr>
      <xdr:spPr>
        <a:xfrm>
          <a:off x="379730" y="6350"/>
          <a:ext cx="1487170" cy="47625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5080</xdr:colOff>
      <xdr:row>0</xdr:row>
      <xdr:rowOff>184150</xdr:rowOff>
    </xdr:from>
    <xdr:to>
      <xdr:col>2</xdr:col>
      <xdr:colOff>0</xdr:colOff>
      <xdr:row>0</xdr:row>
      <xdr:rowOff>487680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5080" y="184150"/>
          <a:ext cx="1808480" cy="30353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1</xdr:col>
      <xdr:colOff>247650</xdr:colOff>
      <xdr:row>0</xdr:row>
      <xdr:rowOff>1270</xdr:rowOff>
    </xdr:from>
    <xdr:ext cx="724535" cy="273685"/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819150" y="1270"/>
          <a:ext cx="7245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月/季/年</a:t>
          </a:r>
        </a:p>
      </xdr:txBody>
    </xdr:sp>
    <xdr:clientData/>
  </xdr:oneCellAnchor>
  <xdr:oneCellAnchor>
    <xdr:from>
      <xdr:col>0</xdr:col>
      <xdr:colOff>57150</xdr:colOff>
      <xdr:row>0</xdr:row>
      <xdr:rowOff>6350</xdr:rowOff>
    </xdr:from>
    <xdr:ext cx="644525" cy="257175"/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57150" y="6350"/>
          <a:ext cx="64452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000" b="1"/>
            <a:t>金额(元)</a:t>
          </a:r>
        </a:p>
      </xdr:txBody>
    </xdr:sp>
    <xdr:clientData/>
  </xdr:oneCellAnchor>
  <xdr:oneCellAnchor>
    <xdr:from>
      <xdr:col>0</xdr:col>
      <xdr:colOff>6350</xdr:colOff>
      <xdr:row>0</xdr:row>
      <xdr:rowOff>222885</xdr:rowOff>
    </xdr:from>
    <xdr:ext cx="463550" cy="273685"/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350" y="222885"/>
          <a:ext cx="46355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zh-CN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100" b="1"/>
            <a:t>项目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379730</xdr:colOff>
      <xdr:row>0</xdr:row>
      <xdr:rowOff>6350</xdr:rowOff>
    </xdr:from>
    <xdr:to>
      <xdr:col>2</xdr:col>
      <xdr:colOff>19050</xdr:colOff>
      <xdr:row>0</xdr:row>
      <xdr:rowOff>488950</xdr:rowOff>
    </xdr:to>
    <xdr:cxnSp macro="">
      <xdr:nvCxnSpPr>
        <xdr:cNvPr id="2" name="直接连接符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>
          <a:stCxn id="5" idx="0"/>
        </xdr:cNvCxnSpPr>
      </xdr:nvCxnSpPr>
      <xdr:spPr>
        <a:xfrm>
          <a:off x="379730" y="6350"/>
          <a:ext cx="1614170" cy="482600"/>
        </a:xfrm>
        <a:prstGeom prst="line">
          <a:avLst/>
        </a:prstGeom>
      </xdr:spPr>
      <xdr:style>
        <a:lnRef idx="3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2540</xdr:colOff>
      <xdr:row>0</xdr:row>
      <xdr:rowOff>184150</xdr:rowOff>
    </xdr:from>
    <xdr:to>
      <xdr:col>2</xdr:col>
      <xdr:colOff>12700</xdr:colOff>
      <xdr:row>0</xdr:row>
      <xdr:rowOff>488950</xdr:rowOff>
    </xdr:to>
    <xdr:cxnSp macro="">
      <xdr:nvCxnSpPr>
        <xdr:cNvPr id="3" name="直接连接符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2540" y="184150"/>
          <a:ext cx="1985010" cy="304800"/>
        </a:xfrm>
        <a:prstGeom prst="line">
          <a:avLst/>
        </a:prstGeom>
      </xdr:spPr>
      <xdr:style>
        <a:lnRef idx="2">
          <a:prstClr val="black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oneCellAnchor>
    <xdr:from>
      <xdr:col>1</xdr:col>
      <xdr:colOff>311150</xdr:colOff>
      <xdr:row>0</xdr:row>
      <xdr:rowOff>635</xdr:rowOff>
    </xdr:from>
    <xdr:ext cx="724535" cy="273685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933450" y="635"/>
          <a:ext cx="724535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 b="1"/>
            <a:t>月/季/年</a:t>
          </a:r>
        </a:p>
      </xdr:txBody>
    </xdr:sp>
    <xdr:clientData/>
  </xdr:oneCellAnchor>
  <xdr:oneCellAnchor>
    <xdr:from>
      <xdr:col>0</xdr:col>
      <xdr:colOff>57150</xdr:colOff>
      <xdr:row>0</xdr:row>
      <xdr:rowOff>6350</xdr:rowOff>
    </xdr:from>
    <xdr:ext cx="644525" cy="257175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57150" y="6350"/>
          <a:ext cx="644525" cy="25717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000" b="1"/>
            <a:t>金额(元)</a:t>
          </a:r>
        </a:p>
      </xdr:txBody>
    </xdr:sp>
    <xdr:clientData/>
  </xdr:oneCellAnchor>
  <xdr:oneCellAnchor>
    <xdr:from>
      <xdr:col>0</xdr:col>
      <xdr:colOff>1270</xdr:colOff>
      <xdr:row>0</xdr:row>
      <xdr:rowOff>222885</xdr:rowOff>
    </xdr:from>
    <xdr:ext cx="463550" cy="273685"/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/>
      </xdr:nvSpPr>
      <xdr:spPr>
        <a:xfrm>
          <a:off x="1270" y="222885"/>
          <a:ext cx="463550" cy="273685"/>
        </a:xfrm>
        <a:prstGeom prst="rect">
          <a:avLst/>
        </a:prstGeom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zh-CN" altLang="en-US" sz="1100" b="1"/>
            <a:t>项目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I6" sqref="I6"/>
    </sheetView>
  </sheetViews>
  <sheetFormatPr defaultColWidth="8.77734375" defaultRowHeight="14.4" x14ac:dyDescent="0.25"/>
  <cols>
    <col min="1" max="1" width="10.77734375" customWidth="1"/>
    <col min="2" max="2" width="15.21875" customWidth="1"/>
  </cols>
  <sheetData>
    <row r="1" spans="1:17" ht="40.049999999999997" customHeight="1" x14ac:dyDescent="0.25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2"/>
      <c r="Q1" s="2"/>
    </row>
    <row r="2" spans="1:17" x14ac:dyDescent="0.25">
      <c r="A2" s="6" t="s">
        <v>13</v>
      </c>
      <c r="B2" s="5" t="s">
        <v>14</v>
      </c>
      <c r="C2" s="5">
        <v>1200</v>
      </c>
      <c r="D2" s="5">
        <v>1300</v>
      </c>
      <c r="E2" s="5">
        <v>1300</v>
      </c>
      <c r="F2" s="5">
        <v>1300</v>
      </c>
      <c r="G2" s="5">
        <v>1300</v>
      </c>
      <c r="H2" s="5">
        <v>1600</v>
      </c>
      <c r="I2" s="5">
        <v>1600</v>
      </c>
      <c r="J2" s="5">
        <v>1700</v>
      </c>
      <c r="K2" s="5">
        <v>1800</v>
      </c>
      <c r="L2" s="5">
        <v>1900</v>
      </c>
      <c r="M2" s="5">
        <v>2000</v>
      </c>
      <c r="N2" s="5">
        <v>2100</v>
      </c>
      <c r="O2" s="5">
        <f t="shared" ref="O2:O7" si="0">SUM(C2:N2)</f>
        <v>19100</v>
      </c>
      <c r="P2" s="2"/>
      <c r="Q2" s="2"/>
    </row>
    <row r="3" spans="1:17" x14ac:dyDescent="0.25">
      <c r="A3" s="6"/>
      <c r="B3" s="5" t="s">
        <v>15</v>
      </c>
      <c r="C3" s="5">
        <v>40</v>
      </c>
      <c r="D3" s="5">
        <f>C3</f>
        <v>40</v>
      </c>
      <c r="E3" s="5">
        <f t="shared" ref="E3:N3" si="1">D3</f>
        <v>40</v>
      </c>
      <c r="F3" s="5">
        <f t="shared" si="1"/>
        <v>40</v>
      </c>
      <c r="G3" s="5">
        <f t="shared" si="1"/>
        <v>40</v>
      </c>
      <c r="H3" s="5">
        <f t="shared" si="1"/>
        <v>40</v>
      </c>
      <c r="I3" s="5">
        <f t="shared" si="1"/>
        <v>40</v>
      </c>
      <c r="J3" s="5">
        <f t="shared" si="1"/>
        <v>40</v>
      </c>
      <c r="K3" s="5">
        <f t="shared" si="1"/>
        <v>40</v>
      </c>
      <c r="L3" s="5">
        <f t="shared" si="1"/>
        <v>40</v>
      </c>
      <c r="M3" s="5">
        <f t="shared" si="1"/>
        <v>40</v>
      </c>
      <c r="N3" s="5">
        <f t="shared" si="1"/>
        <v>40</v>
      </c>
      <c r="O3" s="5">
        <f t="shared" si="0"/>
        <v>480</v>
      </c>
      <c r="P3" s="2"/>
      <c r="Q3" s="2"/>
    </row>
    <row r="4" spans="1:17" x14ac:dyDescent="0.25">
      <c r="A4" s="6"/>
      <c r="B4" s="5" t="s">
        <v>16</v>
      </c>
      <c r="C4" s="5">
        <f>C2*C3</f>
        <v>48000</v>
      </c>
      <c r="D4" s="5">
        <f t="shared" ref="D4:N4" si="2">D2*D3</f>
        <v>52000</v>
      </c>
      <c r="E4" s="5">
        <f t="shared" si="2"/>
        <v>52000</v>
      </c>
      <c r="F4" s="5">
        <f t="shared" si="2"/>
        <v>52000</v>
      </c>
      <c r="G4" s="5">
        <f t="shared" si="2"/>
        <v>52000</v>
      </c>
      <c r="H4" s="5">
        <f t="shared" si="2"/>
        <v>64000</v>
      </c>
      <c r="I4" s="5">
        <f t="shared" si="2"/>
        <v>64000</v>
      </c>
      <c r="J4" s="5">
        <f t="shared" si="2"/>
        <v>68000</v>
      </c>
      <c r="K4" s="5">
        <f t="shared" si="2"/>
        <v>72000</v>
      </c>
      <c r="L4" s="5">
        <f t="shared" si="2"/>
        <v>76000</v>
      </c>
      <c r="M4" s="5">
        <f t="shared" si="2"/>
        <v>80000</v>
      </c>
      <c r="N4" s="5">
        <f t="shared" si="2"/>
        <v>84000</v>
      </c>
      <c r="O4" s="5">
        <f t="shared" si="0"/>
        <v>764000</v>
      </c>
      <c r="P4" s="2"/>
      <c r="Q4" s="2"/>
    </row>
    <row r="5" spans="1:17" x14ac:dyDescent="0.25">
      <c r="A5" s="6" t="s">
        <v>17</v>
      </c>
      <c r="B5" s="5" t="s">
        <v>14</v>
      </c>
      <c r="C5" s="5">
        <f>C2+200</f>
        <v>1400</v>
      </c>
      <c r="D5" s="5">
        <f t="shared" ref="D5:N5" si="3">D2+200</f>
        <v>1500</v>
      </c>
      <c r="E5" s="5">
        <f t="shared" si="3"/>
        <v>1500</v>
      </c>
      <c r="F5" s="5">
        <f t="shared" si="3"/>
        <v>1500</v>
      </c>
      <c r="G5" s="5">
        <f t="shared" si="3"/>
        <v>1500</v>
      </c>
      <c r="H5" s="5">
        <f t="shared" si="3"/>
        <v>1800</v>
      </c>
      <c r="I5" s="5">
        <f t="shared" si="3"/>
        <v>1800</v>
      </c>
      <c r="J5" s="5">
        <f t="shared" si="3"/>
        <v>1900</v>
      </c>
      <c r="K5" s="5">
        <f t="shared" si="3"/>
        <v>2000</v>
      </c>
      <c r="L5" s="5">
        <f t="shared" si="3"/>
        <v>2100</v>
      </c>
      <c r="M5" s="5">
        <f t="shared" si="3"/>
        <v>2200</v>
      </c>
      <c r="N5" s="5">
        <f t="shared" si="3"/>
        <v>2300</v>
      </c>
      <c r="O5" s="5">
        <f t="shared" si="0"/>
        <v>21500</v>
      </c>
      <c r="P5" s="2"/>
      <c r="Q5" s="2"/>
    </row>
    <row r="6" spans="1:17" x14ac:dyDescent="0.25">
      <c r="A6" s="6"/>
      <c r="B6" s="5" t="s">
        <v>15</v>
      </c>
      <c r="C6" s="5">
        <f>45</f>
        <v>45</v>
      </c>
      <c r="D6" s="5">
        <f>C6</f>
        <v>45</v>
      </c>
      <c r="E6" s="5">
        <f t="shared" ref="E6:N6" si="4">D6</f>
        <v>45</v>
      </c>
      <c r="F6" s="5">
        <f t="shared" si="4"/>
        <v>45</v>
      </c>
      <c r="G6" s="5">
        <f t="shared" si="4"/>
        <v>45</v>
      </c>
      <c r="H6" s="5">
        <f t="shared" si="4"/>
        <v>45</v>
      </c>
      <c r="I6" s="5">
        <f t="shared" si="4"/>
        <v>45</v>
      </c>
      <c r="J6" s="5">
        <f t="shared" si="4"/>
        <v>45</v>
      </c>
      <c r="K6" s="5">
        <f t="shared" si="4"/>
        <v>45</v>
      </c>
      <c r="L6" s="5">
        <f t="shared" si="4"/>
        <v>45</v>
      </c>
      <c r="M6" s="5">
        <f t="shared" si="4"/>
        <v>45</v>
      </c>
      <c r="N6" s="5">
        <f t="shared" si="4"/>
        <v>45</v>
      </c>
      <c r="O6" s="5">
        <f t="shared" si="0"/>
        <v>540</v>
      </c>
      <c r="P6" s="2"/>
      <c r="Q6" s="2"/>
    </row>
    <row r="7" spans="1:17" x14ac:dyDescent="0.25">
      <c r="A7" s="6"/>
      <c r="B7" s="5" t="s">
        <v>16</v>
      </c>
      <c r="C7" s="5">
        <f>C5*C6</f>
        <v>63000</v>
      </c>
      <c r="D7" s="5">
        <f t="shared" ref="D7:N7" si="5">D5*D6</f>
        <v>67500</v>
      </c>
      <c r="E7" s="5">
        <f t="shared" si="5"/>
        <v>67500</v>
      </c>
      <c r="F7" s="5">
        <f t="shared" si="5"/>
        <v>67500</v>
      </c>
      <c r="G7" s="5">
        <f t="shared" si="5"/>
        <v>67500</v>
      </c>
      <c r="H7" s="5">
        <f t="shared" si="5"/>
        <v>81000</v>
      </c>
      <c r="I7" s="5">
        <f t="shared" si="5"/>
        <v>81000</v>
      </c>
      <c r="J7" s="5">
        <f t="shared" si="5"/>
        <v>85500</v>
      </c>
      <c r="K7" s="5">
        <f t="shared" si="5"/>
        <v>90000</v>
      </c>
      <c r="L7" s="5">
        <f t="shared" si="5"/>
        <v>94500</v>
      </c>
      <c r="M7" s="5">
        <f t="shared" si="5"/>
        <v>99000</v>
      </c>
      <c r="N7" s="5">
        <f t="shared" si="5"/>
        <v>103500</v>
      </c>
      <c r="O7" s="5">
        <f t="shared" si="0"/>
        <v>967500</v>
      </c>
      <c r="P7" s="2"/>
      <c r="Q7" s="2"/>
    </row>
    <row r="8" spans="1:17" x14ac:dyDescent="0.25">
      <c r="A8" s="6"/>
      <c r="B8" s="5" t="s">
        <v>14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2"/>
      <c r="Q8" s="2"/>
    </row>
    <row r="9" spans="1:17" x14ac:dyDescent="0.25">
      <c r="A9" s="6"/>
      <c r="B9" s="5" t="s">
        <v>15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2"/>
      <c r="Q9" s="2"/>
    </row>
    <row r="10" spans="1:17" x14ac:dyDescent="0.25">
      <c r="A10" s="6"/>
      <c r="B10" s="5" t="s">
        <v>16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2"/>
      <c r="Q10" s="2"/>
    </row>
    <row r="11" spans="1:17" x14ac:dyDescent="0.25">
      <c r="A11" s="6"/>
      <c r="B11" s="5" t="s">
        <v>14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2"/>
      <c r="Q11" s="2"/>
    </row>
    <row r="12" spans="1:17" x14ac:dyDescent="0.25">
      <c r="A12" s="6"/>
      <c r="B12" s="5" t="s">
        <v>15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2"/>
      <c r="Q12" s="2"/>
    </row>
    <row r="13" spans="1:17" x14ac:dyDescent="0.25">
      <c r="A13" s="6"/>
      <c r="B13" s="5" t="s">
        <v>16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2"/>
      <c r="Q13" s="2"/>
    </row>
    <row r="14" spans="1:17" x14ac:dyDescent="0.25">
      <c r="A14" s="6"/>
      <c r="B14" s="5" t="s">
        <v>14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2"/>
      <c r="Q14" s="2"/>
    </row>
    <row r="15" spans="1:17" x14ac:dyDescent="0.25">
      <c r="A15" s="6"/>
      <c r="B15" s="5" t="s">
        <v>15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2"/>
      <c r="Q15" s="2"/>
    </row>
    <row r="16" spans="1:17" x14ac:dyDescent="0.25">
      <c r="A16" s="6"/>
      <c r="B16" s="5" t="s">
        <v>16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2"/>
      <c r="Q16" s="2"/>
    </row>
    <row r="17" spans="1:17" x14ac:dyDescent="0.25">
      <c r="A17" s="6"/>
      <c r="B17" s="5" t="s">
        <v>14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2"/>
      <c r="Q17" s="2"/>
    </row>
    <row r="18" spans="1:17" x14ac:dyDescent="0.25">
      <c r="A18" s="6"/>
      <c r="B18" s="5" t="s">
        <v>15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2"/>
      <c r="Q18" s="2"/>
    </row>
    <row r="19" spans="1:17" x14ac:dyDescent="0.25">
      <c r="A19" s="6"/>
      <c r="B19" s="5" t="s">
        <v>16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2"/>
      <c r="Q19" s="2"/>
    </row>
    <row r="20" spans="1:17" x14ac:dyDescent="0.25">
      <c r="A20" s="6" t="s">
        <v>12</v>
      </c>
      <c r="B20" s="5" t="s">
        <v>18</v>
      </c>
      <c r="C20" s="5">
        <f>C2+C5+C8+C11+C14+C17</f>
        <v>2600</v>
      </c>
      <c r="D20" s="5">
        <f t="shared" ref="D20:O20" si="6">D2+D5+D8+D11+D14+D17</f>
        <v>2800</v>
      </c>
      <c r="E20" s="5">
        <f t="shared" si="6"/>
        <v>2800</v>
      </c>
      <c r="F20" s="5">
        <f t="shared" si="6"/>
        <v>2800</v>
      </c>
      <c r="G20" s="5">
        <f t="shared" si="6"/>
        <v>2800</v>
      </c>
      <c r="H20" s="5">
        <f t="shared" si="6"/>
        <v>3400</v>
      </c>
      <c r="I20" s="5">
        <f t="shared" si="6"/>
        <v>3400</v>
      </c>
      <c r="J20" s="5">
        <f t="shared" si="6"/>
        <v>3600</v>
      </c>
      <c r="K20" s="5">
        <f t="shared" si="6"/>
        <v>3800</v>
      </c>
      <c r="L20" s="5">
        <f t="shared" si="6"/>
        <v>4000</v>
      </c>
      <c r="M20" s="5">
        <f t="shared" si="6"/>
        <v>4200</v>
      </c>
      <c r="N20" s="5">
        <f t="shared" si="6"/>
        <v>4400</v>
      </c>
      <c r="O20" s="5">
        <f t="shared" si="6"/>
        <v>40600</v>
      </c>
      <c r="P20" s="2"/>
      <c r="Q20" s="2"/>
    </row>
    <row r="21" spans="1:17" x14ac:dyDescent="0.25">
      <c r="A21" s="6"/>
      <c r="B21" s="5" t="s">
        <v>19</v>
      </c>
      <c r="C21" s="5">
        <f>C4+C7+C10+C13+C16+C19</f>
        <v>111000</v>
      </c>
      <c r="D21" s="5">
        <f t="shared" ref="D21:N21" si="7">D4+D7+D10+D13+D16+D19</f>
        <v>119500</v>
      </c>
      <c r="E21" s="5">
        <f t="shared" si="7"/>
        <v>119500</v>
      </c>
      <c r="F21" s="5">
        <f t="shared" si="7"/>
        <v>119500</v>
      </c>
      <c r="G21" s="5">
        <f t="shared" si="7"/>
        <v>119500</v>
      </c>
      <c r="H21" s="5">
        <f t="shared" si="7"/>
        <v>145000</v>
      </c>
      <c r="I21" s="5">
        <f t="shared" si="7"/>
        <v>145000</v>
      </c>
      <c r="J21" s="5">
        <f t="shared" si="7"/>
        <v>153500</v>
      </c>
      <c r="K21" s="5">
        <f t="shared" si="7"/>
        <v>162000</v>
      </c>
      <c r="L21" s="5">
        <f t="shared" si="7"/>
        <v>170500</v>
      </c>
      <c r="M21" s="5">
        <f t="shared" si="7"/>
        <v>179000</v>
      </c>
      <c r="N21" s="5">
        <f t="shared" si="7"/>
        <v>187500</v>
      </c>
      <c r="O21" s="5">
        <f>O4+O7</f>
        <v>1731500</v>
      </c>
      <c r="P21" s="2"/>
      <c r="Q21" s="2"/>
    </row>
    <row r="22" spans="1:17" x14ac:dyDescent="0.25">
      <c r="A22" s="5"/>
      <c r="B22" s="6" t="s">
        <v>20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5"/>
      <c r="N22" s="5"/>
      <c r="O22" s="5"/>
      <c r="P22" s="2"/>
      <c r="Q22" s="2"/>
    </row>
    <row r="23" spans="1:1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</sheetData>
  <mergeCells count="9">
    <mergeCell ref="A1:B1"/>
    <mergeCell ref="B22:L22"/>
    <mergeCell ref="A2:A4"/>
    <mergeCell ref="A5:A7"/>
    <mergeCell ref="A8:A10"/>
    <mergeCell ref="A11:A13"/>
    <mergeCell ref="A14:A16"/>
    <mergeCell ref="A17:A19"/>
    <mergeCell ref="A20:A21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8"/>
  <sheetViews>
    <sheetView workbookViewId="0">
      <selection activeCell="G21" sqref="G21"/>
    </sheetView>
  </sheetViews>
  <sheetFormatPr defaultColWidth="8.77734375" defaultRowHeight="14.4" x14ac:dyDescent="0.25"/>
  <cols>
    <col min="1" max="1" width="8.21875" customWidth="1"/>
    <col min="2" max="2" width="18.21875" customWidth="1"/>
    <col min="3" max="15" width="12.77734375"/>
  </cols>
  <sheetData>
    <row r="1" spans="1:16" ht="39" customHeight="1" x14ac:dyDescent="0.25">
      <c r="A1" s="4"/>
      <c r="B1" s="4"/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2"/>
    </row>
    <row r="2" spans="1:16" x14ac:dyDescent="0.25">
      <c r="A2" s="7" t="s">
        <v>21</v>
      </c>
      <c r="B2" s="5" t="s">
        <v>22</v>
      </c>
      <c r="C2" s="8">
        <f>销售收入预测!C21</f>
        <v>111000</v>
      </c>
      <c r="D2" s="8">
        <f>销售收入预测!D21</f>
        <v>119500</v>
      </c>
      <c r="E2" s="8">
        <f>销售收入预测!E21</f>
        <v>119500</v>
      </c>
      <c r="F2" s="8">
        <f>销售收入预测!F21</f>
        <v>119500</v>
      </c>
      <c r="G2" s="8">
        <f>销售收入预测!G21</f>
        <v>119500</v>
      </c>
      <c r="H2" s="8">
        <f>销售收入预测!H21</f>
        <v>145000</v>
      </c>
      <c r="I2" s="8">
        <f>销售收入预测!I21</f>
        <v>145000</v>
      </c>
      <c r="J2" s="8">
        <f>销售收入预测!J21</f>
        <v>153500</v>
      </c>
      <c r="K2" s="8">
        <f>销售收入预测!K21</f>
        <v>162000</v>
      </c>
      <c r="L2" s="8">
        <f>销售收入预测!L21</f>
        <v>170500</v>
      </c>
      <c r="M2" s="8">
        <f>销售收入预测!M21</f>
        <v>179000</v>
      </c>
      <c r="N2" s="8">
        <f>销售收入预测!N21</f>
        <v>187500</v>
      </c>
      <c r="O2" s="5">
        <f>销售收入预测!O4</f>
        <v>764000</v>
      </c>
      <c r="P2" s="2"/>
    </row>
    <row r="3" spans="1:16" x14ac:dyDescent="0.25">
      <c r="A3" s="7"/>
      <c r="B3" s="5" t="s">
        <v>23</v>
      </c>
      <c r="C3" s="8">
        <f>C2/1.03*0.03</f>
        <v>3233.009708737864</v>
      </c>
      <c r="D3" s="8">
        <f t="shared" ref="D3:O3" si="0">D2/1.03*0.03</f>
        <v>3480.5825242718447</v>
      </c>
      <c r="E3" s="8">
        <f t="shared" si="0"/>
        <v>3480.5825242718447</v>
      </c>
      <c r="F3" s="8">
        <f t="shared" si="0"/>
        <v>3480.5825242718447</v>
      </c>
      <c r="G3" s="8">
        <f t="shared" si="0"/>
        <v>3480.5825242718447</v>
      </c>
      <c r="H3" s="8">
        <f t="shared" si="0"/>
        <v>4223.3009708737864</v>
      </c>
      <c r="I3" s="8">
        <f t="shared" si="0"/>
        <v>4223.3009708737864</v>
      </c>
      <c r="J3" s="8">
        <f t="shared" si="0"/>
        <v>4470.8737864077666</v>
      </c>
      <c r="K3" s="8">
        <f t="shared" si="0"/>
        <v>4718.4466019417478</v>
      </c>
      <c r="L3" s="8">
        <f t="shared" si="0"/>
        <v>4966.019417475728</v>
      </c>
      <c r="M3" s="8">
        <f t="shared" si="0"/>
        <v>5213.5922330097083</v>
      </c>
      <c r="N3" s="8">
        <f t="shared" si="0"/>
        <v>5461.1650485436894</v>
      </c>
      <c r="O3" s="8">
        <f t="shared" si="0"/>
        <v>22252.427184466018</v>
      </c>
      <c r="P3" s="2"/>
    </row>
    <row r="4" spans="1:16" x14ac:dyDescent="0.25">
      <c r="A4" s="7"/>
      <c r="B4" s="5" t="s">
        <v>24</v>
      </c>
      <c r="C4" s="8">
        <f>C2-C3</f>
        <v>107766.99029126213</v>
      </c>
      <c r="D4" s="8">
        <f t="shared" ref="D4:O4" si="1">D2-D3</f>
        <v>116019.41747572816</v>
      </c>
      <c r="E4" s="8">
        <f t="shared" si="1"/>
        <v>116019.41747572816</v>
      </c>
      <c r="F4" s="8">
        <f t="shared" si="1"/>
        <v>116019.41747572816</v>
      </c>
      <c r="G4" s="8">
        <f t="shared" si="1"/>
        <v>116019.41747572816</v>
      </c>
      <c r="H4" s="8">
        <f t="shared" si="1"/>
        <v>140776.6990291262</v>
      </c>
      <c r="I4" s="8">
        <f t="shared" si="1"/>
        <v>140776.6990291262</v>
      </c>
      <c r="J4" s="8">
        <f t="shared" si="1"/>
        <v>149029.12621359224</v>
      </c>
      <c r="K4" s="8">
        <f t="shared" si="1"/>
        <v>157281.55339805825</v>
      </c>
      <c r="L4" s="8">
        <f t="shared" si="1"/>
        <v>165533.98058252427</v>
      </c>
      <c r="M4" s="8">
        <f t="shared" si="1"/>
        <v>173786.40776699031</v>
      </c>
      <c r="N4" s="8">
        <f t="shared" si="1"/>
        <v>182038.83495145632</v>
      </c>
      <c r="O4" s="8">
        <f t="shared" si="1"/>
        <v>741747.57281553396</v>
      </c>
      <c r="P4" s="2"/>
    </row>
    <row r="5" spans="1:16" x14ac:dyDescent="0.25">
      <c r="A5" s="7" t="s">
        <v>25</v>
      </c>
      <c r="B5" s="5" t="s">
        <v>26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r="6" spans="1:16" x14ac:dyDescent="0.25">
      <c r="A6" s="7"/>
      <c r="B6" s="9" t="s">
        <v>63</v>
      </c>
      <c r="C6" s="10">
        <f>10000/12</f>
        <v>833.33333333333337</v>
      </c>
      <c r="D6" s="10">
        <f t="shared" ref="D6:N6" si="2">10000/12</f>
        <v>833.33333333333337</v>
      </c>
      <c r="E6" s="10">
        <f t="shared" si="2"/>
        <v>833.33333333333337</v>
      </c>
      <c r="F6" s="10">
        <f t="shared" si="2"/>
        <v>833.33333333333337</v>
      </c>
      <c r="G6" s="10">
        <f t="shared" si="2"/>
        <v>833.33333333333337</v>
      </c>
      <c r="H6" s="10">
        <f t="shared" si="2"/>
        <v>833.33333333333337</v>
      </c>
      <c r="I6" s="10">
        <f t="shared" si="2"/>
        <v>833.33333333333337</v>
      </c>
      <c r="J6" s="10">
        <f t="shared" si="2"/>
        <v>833.33333333333337</v>
      </c>
      <c r="K6" s="10">
        <f t="shared" si="2"/>
        <v>833.33333333333337</v>
      </c>
      <c r="L6" s="10">
        <f t="shared" si="2"/>
        <v>833.33333333333337</v>
      </c>
      <c r="M6" s="10">
        <f t="shared" si="2"/>
        <v>833.33333333333337</v>
      </c>
      <c r="N6" s="10">
        <f t="shared" si="2"/>
        <v>833.33333333333337</v>
      </c>
      <c r="O6" s="8">
        <f>SUM(C6:N6)</f>
        <v>10000</v>
      </c>
      <c r="P6" s="2"/>
    </row>
    <row r="7" spans="1:16" x14ac:dyDescent="0.25">
      <c r="A7" s="7"/>
      <c r="B7" s="9" t="s">
        <v>64</v>
      </c>
      <c r="C7" s="8">
        <f>12000/12</f>
        <v>1000</v>
      </c>
      <c r="D7" s="8">
        <f t="shared" ref="D7:N7" si="3">12000/12</f>
        <v>1000</v>
      </c>
      <c r="E7" s="8">
        <f t="shared" si="3"/>
        <v>1000</v>
      </c>
      <c r="F7" s="8">
        <f t="shared" si="3"/>
        <v>1000</v>
      </c>
      <c r="G7" s="8">
        <f t="shared" si="3"/>
        <v>1000</v>
      </c>
      <c r="H7" s="8">
        <f t="shared" si="3"/>
        <v>1000</v>
      </c>
      <c r="I7" s="8">
        <f t="shared" si="3"/>
        <v>1000</v>
      </c>
      <c r="J7" s="8">
        <f t="shared" si="3"/>
        <v>1000</v>
      </c>
      <c r="K7" s="8">
        <f t="shared" si="3"/>
        <v>1000</v>
      </c>
      <c r="L7" s="8">
        <f t="shared" si="3"/>
        <v>1000</v>
      </c>
      <c r="M7" s="8">
        <f t="shared" si="3"/>
        <v>1000</v>
      </c>
      <c r="N7" s="8">
        <f t="shared" si="3"/>
        <v>1000</v>
      </c>
      <c r="O7" s="8">
        <f>SUM(C7:N7)</f>
        <v>12000</v>
      </c>
      <c r="P7" s="2"/>
    </row>
    <row r="8" spans="1:16" x14ac:dyDescent="0.25">
      <c r="A8" s="7"/>
      <c r="B8" s="11" t="s">
        <v>27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2"/>
    </row>
    <row r="9" spans="1:16" x14ac:dyDescent="0.25">
      <c r="A9" s="7"/>
      <c r="B9" s="5" t="s">
        <v>28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2"/>
    </row>
    <row r="10" spans="1:16" x14ac:dyDescent="0.25">
      <c r="A10" s="7"/>
      <c r="B10" s="5" t="s">
        <v>29</v>
      </c>
      <c r="C10" s="5">
        <v>7000</v>
      </c>
      <c r="D10" s="5">
        <f t="shared" ref="D10:D20" si="4">C10</f>
        <v>7000</v>
      </c>
      <c r="E10" s="5">
        <f t="shared" ref="E10:E20" si="5">D10</f>
        <v>7000</v>
      </c>
      <c r="F10" s="5">
        <f t="shared" ref="F10:F20" si="6">E10</f>
        <v>7000</v>
      </c>
      <c r="G10" s="5">
        <f t="shared" ref="G10:G11" si="7">F10</f>
        <v>7000</v>
      </c>
      <c r="H10" s="5">
        <f t="shared" ref="H10:H11" si="8">G10</f>
        <v>7000</v>
      </c>
      <c r="I10" s="5">
        <f t="shared" ref="I10:I11" si="9">H10</f>
        <v>7000</v>
      </c>
      <c r="J10" s="5">
        <f t="shared" ref="J10:J11" si="10">I10</f>
        <v>7000</v>
      </c>
      <c r="K10" s="5">
        <f t="shared" ref="K10:K11" si="11">J10</f>
        <v>7000</v>
      </c>
      <c r="L10" s="5">
        <f t="shared" ref="L10:L11" si="12">K10</f>
        <v>7000</v>
      </c>
      <c r="M10" s="5">
        <f t="shared" ref="M10:M11" si="13">L10</f>
        <v>7000</v>
      </c>
      <c r="N10" s="5">
        <f t="shared" ref="N10:N11" si="14">M10</f>
        <v>7000</v>
      </c>
      <c r="O10" s="5">
        <f t="shared" ref="O10:O12" si="15">SUM(C10:N10)</f>
        <v>84000</v>
      </c>
      <c r="P10" s="2"/>
    </row>
    <row r="11" spans="1:16" x14ac:dyDescent="0.25">
      <c r="A11" s="7"/>
      <c r="B11" s="5" t="s">
        <v>30</v>
      </c>
      <c r="C11" s="5">
        <v>3000</v>
      </c>
      <c r="D11" s="5">
        <f t="shared" si="4"/>
        <v>3000</v>
      </c>
      <c r="E11" s="5">
        <f t="shared" si="5"/>
        <v>3000</v>
      </c>
      <c r="F11" s="5">
        <f t="shared" si="6"/>
        <v>3000</v>
      </c>
      <c r="G11" s="5">
        <f t="shared" si="7"/>
        <v>3000</v>
      </c>
      <c r="H11" s="5">
        <f t="shared" si="8"/>
        <v>3000</v>
      </c>
      <c r="I11" s="5">
        <f t="shared" si="9"/>
        <v>3000</v>
      </c>
      <c r="J11" s="5">
        <f t="shared" si="10"/>
        <v>3000</v>
      </c>
      <c r="K11" s="5">
        <f t="shared" si="11"/>
        <v>3000</v>
      </c>
      <c r="L11" s="5">
        <f t="shared" si="12"/>
        <v>3000</v>
      </c>
      <c r="M11" s="5">
        <f t="shared" si="13"/>
        <v>3000</v>
      </c>
      <c r="N11" s="5">
        <f t="shared" si="14"/>
        <v>3000</v>
      </c>
      <c r="O11" s="5">
        <f t="shared" si="15"/>
        <v>36000</v>
      </c>
      <c r="P11" s="2"/>
    </row>
    <row r="12" spans="1:16" x14ac:dyDescent="0.25">
      <c r="A12" s="7"/>
      <c r="B12" s="5" t="s">
        <v>31</v>
      </c>
      <c r="C12" s="5">
        <v>18</v>
      </c>
      <c r="D12" s="5">
        <f t="shared" si="4"/>
        <v>18</v>
      </c>
      <c r="E12" s="5">
        <f t="shared" si="5"/>
        <v>18</v>
      </c>
      <c r="F12" s="5">
        <f t="shared" si="6"/>
        <v>18</v>
      </c>
      <c r="G12" s="5">
        <v>18</v>
      </c>
      <c r="H12" s="5">
        <v>18</v>
      </c>
      <c r="I12" s="5">
        <v>18</v>
      </c>
      <c r="J12" s="5">
        <v>18</v>
      </c>
      <c r="K12" s="5">
        <v>18</v>
      </c>
      <c r="L12" s="5">
        <v>18</v>
      </c>
      <c r="M12" s="5">
        <v>18</v>
      </c>
      <c r="N12" s="5">
        <v>18</v>
      </c>
      <c r="O12" s="5">
        <f t="shared" si="15"/>
        <v>216</v>
      </c>
      <c r="P12" s="2"/>
    </row>
    <row r="13" spans="1:16" x14ac:dyDescent="0.25">
      <c r="A13" s="7"/>
      <c r="B13" s="5" t="s">
        <v>32</v>
      </c>
      <c r="C13" s="5">
        <v>300</v>
      </c>
      <c r="D13" s="5">
        <f t="shared" si="4"/>
        <v>300</v>
      </c>
      <c r="E13" s="5">
        <f t="shared" si="5"/>
        <v>300</v>
      </c>
      <c r="F13" s="5">
        <f t="shared" si="6"/>
        <v>300</v>
      </c>
      <c r="G13" s="5">
        <f t="shared" ref="G13:G14" si="16">F13</f>
        <v>300</v>
      </c>
      <c r="H13" s="5">
        <f t="shared" ref="H13:H14" si="17">G13</f>
        <v>300</v>
      </c>
      <c r="I13" s="5">
        <f t="shared" ref="I13:I14" si="18">H13</f>
        <v>300</v>
      </c>
      <c r="J13" s="5">
        <f t="shared" ref="J13:J14" si="19">I13</f>
        <v>300</v>
      </c>
      <c r="K13" s="5">
        <f t="shared" ref="K13:K14" si="20">J13</f>
        <v>300</v>
      </c>
      <c r="L13" s="5">
        <f t="shared" ref="L13:L14" si="21">K13</f>
        <v>300</v>
      </c>
      <c r="M13" s="5">
        <f t="shared" ref="M13:M14" si="22">L13</f>
        <v>300</v>
      </c>
      <c r="N13" s="5">
        <f t="shared" ref="N13:N14" si="23">M13</f>
        <v>300</v>
      </c>
      <c r="O13" s="5">
        <f t="shared" ref="O13:O23" si="24">SUM(C13:N13)</f>
        <v>3600</v>
      </c>
      <c r="P13" s="2"/>
    </row>
    <row r="14" spans="1:16" x14ac:dyDescent="0.25">
      <c r="A14" s="7"/>
      <c r="B14" s="5" t="s">
        <v>33</v>
      </c>
      <c r="C14" s="5">
        <v>100</v>
      </c>
      <c r="D14" s="5">
        <f t="shared" si="4"/>
        <v>100</v>
      </c>
      <c r="E14" s="5">
        <f t="shared" si="5"/>
        <v>100</v>
      </c>
      <c r="F14" s="5">
        <f t="shared" si="6"/>
        <v>100</v>
      </c>
      <c r="G14" s="5">
        <f t="shared" si="16"/>
        <v>100</v>
      </c>
      <c r="H14" s="5">
        <f t="shared" si="17"/>
        <v>100</v>
      </c>
      <c r="I14" s="5">
        <f t="shared" si="18"/>
        <v>100</v>
      </c>
      <c r="J14" s="5">
        <f t="shared" si="19"/>
        <v>100</v>
      </c>
      <c r="K14" s="5">
        <f t="shared" si="20"/>
        <v>100</v>
      </c>
      <c r="L14" s="5">
        <f t="shared" si="21"/>
        <v>100</v>
      </c>
      <c r="M14" s="5">
        <f t="shared" si="22"/>
        <v>100</v>
      </c>
      <c r="N14" s="5">
        <f t="shared" si="23"/>
        <v>100</v>
      </c>
      <c r="O14" s="5">
        <f t="shared" si="24"/>
        <v>1200</v>
      </c>
      <c r="P14" s="2"/>
    </row>
    <row r="15" spans="1:16" x14ac:dyDescent="0.25">
      <c r="A15" s="7"/>
      <c r="B15" s="5" t="s">
        <v>34</v>
      </c>
      <c r="C15" s="5">
        <v>200</v>
      </c>
      <c r="D15" s="5">
        <f t="shared" si="4"/>
        <v>200</v>
      </c>
      <c r="E15" s="5">
        <f t="shared" si="5"/>
        <v>200</v>
      </c>
      <c r="F15" s="5">
        <f t="shared" si="6"/>
        <v>200</v>
      </c>
      <c r="G15" s="5">
        <v>200</v>
      </c>
      <c r="H15" s="5">
        <v>200</v>
      </c>
      <c r="I15" s="5">
        <v>200</v>
      </c>
      <c r="J15" s="5">
        <v>200</v>
      </c>
      <c r="K15" s="5">
        <v>200</v>
      </c>
      <c r="L15" s="5">
        <v>200</v>
      </c>
      <c r="M15" s="5">
        <v>200</v>
      </c>
      <c r="N15" s="5">
        <v>200</v>
      </c>
      <c r="O15" s="5">
        <f t="shared" si="24"/>
        <v>2400</v>
      </c>
      <c r="P15" s="2"/>
    </row>
    <row r="16" spans="1:16" x14ac:dyDescent="0.25">
      <c r="A16" s="7"/>
      <c r="B16" s="5" t="s">
        <v>35</v>
      </c>
      <c r="C16" s="5">
        <v>50</v>
      </c>
      <c r="D16" s="5">
        <f t="shared" si="4"/>
        <v>50</v>
      </c>
      <c r="E16" s="5">
        <f t="shared" si="5"/>
        <v>50</v>
      </c>
      <c r="F16" s="5">
        <f t="shared" si="6"/>
        <v>50</v>
      </c>
      <c r="G16" s="5">
        <v>50</v>
      </c>
      <c r="H16" s="5">
        <v>50</v>
      </c>
      <c r="I16" s="5">
        <v>50</v>
      </c>
      <c r="J16" s="5">
        <v>50</v>
      </c>
      <c r="K16" s="5">
        <v>50</v>
      </c>
      <c r="L16" s="5">
        <v>50</v>
      </c>
      <c r="M16" s="5">
        <v>50</v>
      </c>
      <c r="N16" s="5">
        <v>50</v>
      </c>
      <c r="O16" s="5">
        <f t="shared" si="24"/>
        <v>600</v>
      </c>
      <c r="P16" s="2"/>
    </row>
    <row r="17" spans="1:16" x14ac:dyDescent="0.25">
      <c r="A17" s="7"/>
      <c r="B17" s="5" t="s">
        <v>36</v>
      </c>
      <c r="C17" s="5">
        <v>100</v>
      </c>
      <c r="D17" s="5">
        <f t="shared" si="4"/>
        <v>100</v>
      </c>
      <c r="E17" s="5">
        <f t="shared" si="5"/>
        <v>100</v>
      </c>
      <c r="F17" s="5">
        <f t="shared" si="6"/>
        <v>100</v>
      </c>
      <c r="G17" s="5">
        <v>100</v>
      </c>
      <c r="H17" s="5">
        <v>100</v>
      </c>
      <c r="I17" s="5">
        <v>100</v>
      </c>
      <c r="J17" s="5">
        <v>100</v>
      </c>
      <c r="K17" s="5">
        <v>100</v>
      </c>
      <c r="L17" s="5">
        <v>100</v>
      </c>
      <c r="M17" s="5">
        <v>100</v>
      </c>
      <c r="N17" s="5">
        <v>100</v>
      </c>
      <c r="O17" s="5">
        <f t="shared" si="24"/>
        <v>1200</v>
      </c>
      <c r="P17" s="2"/>
    </row>
    <row r="18" spans="1:16" x14ac:dyDescent="0.25">
      <c r="A18" s="7"/>
      <c r="B18" s="5" t="s">
        <v>37</v>
      </c>
      <c r="C18" s="5">
        <v>50</v>
      </c>
      <c r="D18" s="5">
        <f t="shared" si="4"/>
        <v>50</v>
      </c>
      <c r="E18" s="5">
        <f t="shared" si="5"/>
        <v>50</v>
      </c>
      <c r="F18" s="5">
        <f t="shared" si="6"/>
        <v>50</v>
      </c>
      <c r="G18" s="5">
        <f t="shared" ref="G18:G20" si="25">F18</f>
        <v>50</v>
      </c>
      <c r="H18" s="5">
        <f t="shared" ref="H18:H20" si="26">G18</f>
        <v>50</v>
      </c>
      <c r="I18" s="5">
        <f t="shared" ref="I18:I20" si="27">H18</f>
        <v>50</v>
      </c>
      <c r="J18" s="5">
        <f t="shared" ref="J18:J20" si="28">I18</f>
        <v>50</v>
      </c>
      <c r="K18" s="5">
        <f t="shared" ref="K18:K20" si="29">J18</f>
        <v>50</v>
      </c>
      <c r="L18" s="5">
        <f t="shared" ref="L18:L20" si="30">K18</f>
        <v>50</v>
      </c>
      <c r="M18" s="5">
        <f t="shared" ref="M18:M20" si="31">L18</f>
        <v>50</v>
      </c>
      <c r="N18" s="5">
        <f t="shared" ref="N18:N20" si="32">M18</f>
        <v>50</v>
      </c>
      <c r="O18" s="5">
        <f t="shared" si="24"/>
        <v>600</v>
      </c>
      <c r="P18" s="2"/>
    </row>
    <row r="19" spans="1:16" x14ac:dyDescent="0.25">
      <c r="A19" s="7"/>
      <c r="B19" s="5" t="s">
        <v>38</v>
      </c>
      <c r="C19" s="5">
        <v>0</v>
      </c>
      <c r="D19" s="5">
        <f t="shared" si="4"/>
        <v>0</v>
      </c>
      <c r="E19" s="5">
        <f t="shared" si="5"/>
        <v>0</v>
      </c>
      <c r="F19" s="5">
        <f t="shared" si="6"/>
        <v>0</v>
      </c>
      <c r="G19" s="5">
        <f t="shared" si="25"/>
        <v>0</v>
      </c>
      <c r="H19" s="5">
        <f t="shared" si="26"/>
        <v>0</v>
      </c>
      <c r="I19" s="5">
        <f t="shared" si="27"/>
        <v>0</v>
      </c>
      <c r="J19" s="5">
        <f t="shared" si="28"/>
        <v>0</v>
      </c>
      <c r="K19" s="5">
        <f t="shared" si="29"/>
        <v>0</v>
      </c>
      <c r="L19" s="5">
        <f t="shared" si="30"/>
        <v>0</v>
      </c>
      <c r="M19" s="5">
        <f t="shared" si="31"/>
        <v>0</v>
      </c>
      <c r="N19" s="5">
        <f t="shared" si="32"/>
        <v>0</v>
      </c>
      <c r="O19" s="5">
        <f t="shared" si="24"/>
        <v>0</v>
      </c>
      <c r="P19" s="2"/>
    </row>
    <row r="20" spans="1:16" x14ac:dyDescent="0.25">
      <c r="A20" s="7"/>
      <c r="B20" s="5" t="s">
        <v>39</v>
      </c>
      <c r="C20" s="5">
        <v>0</v>
      </c>
      <c r="D20" s="5">
        <f t="shared" si="4"/>
        <v>0</v>
      </c>
      <c r="E20" s="5">
        <f t="shared" si="5"/>
        <v>0</v>
      </c>
      <c r="F20" s="5">
        <f t="shared" si="6"/>
        <v>0</v>
      </c>
      <c r="G20" s="5">
        <f t="shared" si="25"/>
        <v>0</v>
      </c>
      <c r="H20" s="5">
        <f t="shared" si="26"/>
        <v>0</v>
      </c>
      <c r="I20" s="5">
        <f t="shared" si="27"/>
        <v>0</v>
      </c>
      <c r="J20" s="5">
        <f t="shared" si="28"/>
        <v>0</v>
      </c>
      <c r="K20" s="5">
        <f t="shared" si="29"/>
        <v>0</v>
      </c>
      <c r="L20" s="5">
        <f t="shared" si="30"/>
        <v>0</v>
      </c>
      <c r="M20" s="5">
        <f t="shared" si="31"/>
        <v>0</v>
      </c>
      <c r="N20" s="5">
        <f t="shared" si="32"/>
        <v>0</v>
      </c>
      <c r="O20" s="5">
        <f t="shared" si="24"/>
        <v>0</v>
      </c>
      <c r="P20" s="2"/>
    </row>
    <row r="21" spans="1:16" x14ac:dyDescent="0.25">
      <c r="A21" s="7"/>
      <c r="B21" s="5" t="s">
        <v>40</v>
      </c>
      <c r="C21" s="8">
        <f>SUM(C6:C20)</f>
        <v>12651.333333333334</v>
      </c>
      <c r="D21" s="8">
        <f t="shared" ref="D21:N21" si="33">SUM(D6:D20)</f>
        <v>12651.333333333334</v>
      </c>
      <c r="E21" s="8">
        <f t="shared" si="33"/>
        <v>12651.333333333334</v>
      </c>
      <c r="F21" s="8">
        <f t="shared" si="33"/>
        <v>12651.333333333334</v>
      </c>
      <c r="G21" s="8">
        <f t="shared" si="33"/>
        <v>12651.333333333334</v>
      </c>
      <c r="H21" s="8">
        <f t="shared" si="33"/>
        <v>12651.333333333334</v>
      </c>
      <c r="I21" s="8">
        <f t="shared" si="33"/>
        <v>12651.333333333334</v>
      </c>
      <c r="J21" s="8">
        <f t="shared" si="33"/>
        <v>12651.333333333334</v>
      </c>
      <c r="K21" s="8">
        <f t="shared" si="33"/>
        <v>12651.333333333334</v>
      </c>
      <c r="L21" s="8">
        <f t="shared" si="33"/>
        <v>12651.333333333334</v>
      </c>
      <c r="M21" s="8">
        <f t="shared" si="33"/>
        <v>12651.333333333334</v>
      </c>
      <c r="N21" s="8">
        <f t="shared" si="33"/>
        <v>12651.333333333334</v>
      </c>
      <c r="O21" s="8">
        <f t="shared" si="24"/>
        <v>151816</v>
      </c>
      <c r="P21" s="1"/>
    </row>
    <row r="22" spans="1:16" x14ac:dyDescent="0.25">
      <c r="A22" s="5" t="s">
        <v>41</v>
      </c>
      <c r="B22" s="5"/>
      <c r="C22" s="8">
        <f>C3*0.05</f>
        <v>161.65048543689321</v>
      </c>
      <c r="D22" s="8">
        <f t="shared" ref="D22:N22" si="34">D3*0.05</f>
        <v>174.02912621359224</v>
      </c>
      <c r="E22" s="8">
        <f t="shared" si="34"/>
        <v>174.02912621359224</v>
      </c>
      <c r="F22" s="8">
        <f t="shared" si="34"/>
        <v>174.02912621359224</v>
      </c>
      <c r="G22" s="8">
        <f t="shared" si="34"/>
        <v>174.02912621359224</v>
      </c>
      <c r="H22" s="8">
        <f t="shared" si="34"/>
        <v>211.16504854368932</v>
      </c>
      <c r="I22" s="8">
        <f t="shared" si="34"/>
        <v>211.16504854368932</v>
      </c>
      <c r="J22" s="8">
        <f t="shared" si="34"/>
        <v>223.54368932038835</v>
      </c>
      <c r="K22" s="8">
        <f t="shared" si="34"/>
        <v>235.92233009708741</v>
      </c>
      <c r="L22" s="8">
        <f t="shared" si="34"/>
        <v>248.30097087378641</v>
      </c>
      <c r="M22" s="8">
        <f t="shared" si="34"/>
        <v>260.67961165048541</v>
      </c>
      <c r="N22" s="8">
        <f t="shared" si="34"/>
        <v>273.05825242718447</v>
      </c>
      <c r="O22" s="8">
        <f t="shared" si="24"/>
        <v>2521.6019417475732</v>
      </c>
      <c r="P22" s="2"/>
    </row>
    <row r="23" spans="1:16" x14ac:dyDescent="0.25">
      <c r="A23" s="5" t="s">
        <v>42</v>
      </c>
      <c r="B23" s="5"/>
      <c r="C23" s="8">
        <f>C4-C21-C22</f>
        <v>94954.006472491907</v>
      </c>
      <c r="D23" s="8">
        <f t="shared" ref="D23:N23" si="35">D4-D21-D22</f>
        <v>103194.05501618124</v>
      </c>
      <c r="E23" s="8">
        <f t="shared" si="35"/>
        <v>103194.05501618124</v>
      </c>
      <c r="F23" s="8">
        <f t="shared" si="35"/>
        <v>103194.05501618124</v>
      </c>
      <c r="G23" s="8">
        <f t="shared" si="35"/>
        <v>103194.05501618124</v>
      </c>
      <c r="H23" s="8">
        <f t="shared" si="35"/>
        <v>127914.20064724919</v>
      </c>
      <c r="I23" s="8">
        <f t="shared" si="35"/>
        <v>127914.20064724919</v>
      </c>
      <c r="J23" s="8">
        <f t="shared" si="35"/>
        <v>136154.24919093851</v>
      </c>
      <c r="K23" s="8">
        <f t="shared" si="35"/>
        <v>144394.29773462782</v>
      </c>
      <c r="L23" s="8">
        <f t="shared" si="35"/>
        <v>152634.34627831713</v>
      </c>
      <c r="M23" s="8">
        <f t="shared" si="35"/>
        <v>160874.39482200646</v>
      </c>
      <c r="N23" s="8">
        <f t="shared" si="35"/>
        <v>169114.4433656958</v>
      </c>
      <c r="O23" s="8">
        <f>SUM(C23:N23)</f>
        <v>1526730.3592233011</v>
      </c>
      <c r="P23" s="2"/>
    </row>
    <row r="24" spans="1:16" x14ac:dyDescent="0.25">
      <c r="A24" s="6" t="s">
        <v>43</v>
      </c>
      <c r="B24" s="5" t="s">
        <v>44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8">
        <f>IF(O23&gt;300000,O23*0.2,O23*0.5*0.2)</f>
        <v>305346.07184466021</v>
      </c>
      <c r="P24" s="2"/>
    </row>
    <row r="25" spans="1:16" x14ac:dyDescent="0.25">
      <c r="A25" s="6"/>
      <c r="B25" s="5" t="s">
        <v>45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2"/>
    </row>
    <row r="26" spans="1:16" x14ac:dyDescent="0.25">
      <c r="A26" s="6"/>
      <c r="B26" s="5" t="s">
        <v>46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8"/>
      <c r="P26" s="2"/>
    </row>
    <row r="27" spans="1:16" x14ac:dyDescent="0.25">
      <c r="A27" s="6" t="s">
        <v>47</v>
      </c>
      <c r="B27" s="6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8">
        <f>O23-O24</f>
        <v>1221384.2873786408</v>
      </c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</sheetData>
  <mergeCells count="5">
    <mergeCell ref="A1:B1"/>
    <mergeCell ref="A27:B27"/>
    <mergeCell ref="A2:A4"/>
    <mergeCell ref="A5:A21"/>
    <mergeCell ref="A24:A26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workbookViewId="0">
      <selection activeCell="G12" sqref="G12"/>
    </sheetView>
  </sheetViews>
  <sheetFormatPr defaultColWidth="8.77734375" defaultRowHeight="14.4" x14ac:dyDescent="0.25"/>
  <cols>
    <col min="1" max="1" width="8.88671875" customWidth="1"/>
    <col min="2" max="2" width="19.33203125" customWidth="1"/>
    <col min="3" max="3" width="12.77734375"/>
    <col min="4" max="14" width="11.77734375"/>
    <col min="15" max="15" width="12.88671875"/>
  </cols>
  <sheetData>
    <row r="1" spans="1:17" ht="39" customHeight="1" x14ac:dyDescent="0.25">
      <c r="A1" s="12"/>
      <c r="B1" s="12"/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1"/>
      <c r="Q1" s="2"/>
    </row>
    <row r="2" spans="1:17" x14ac:dyDescent="0.25">
      <c r="A2" s="13" t="s">
        <v>48</v>
      </c>
      <c r="B2" s="13"/>
      <c r="C2" s="8">
        <v>10000</v>
      </c>
      <c r="D2" s="8">
        <f>C27</f>
        <v>116787.33980582524</v>
      </c>
      <c r="E2" s="8">
        <f t="shared" ref="E2:N2" si="0">D27</f>
        <v>221814.72815533981</v>
      </c>
      <c r="F2" s="8">
        <f t="shared" si="0"/>
        <v>326842.11650485441</v>
      </c>
      <c r="G2" s="8">
        <f t="shared" si="0"/>
        <v>431869.50485436898</v>
      </c>
      <c r="H2" s="8">
        <f t="shared" si="0"/>
        <v>536896.89320388355</v>
      </c>
      <c r="I2" s="8">
        <f t="shared" si="0"/>
        <v>666644.42718446604</v>
      </c>
      <c r="J2" s="8">
        <f t="shared" si="0"/>
        <v>796391.96116504853</v>
      </c>
      <c r="K2" s="8">
        <f t="shared" si="0"/>
        <v>934379.54368932033</v>
      </c>
      <c r="L2" s="8">
        <f t="shared" si="0"/>
        <v>1080607.1747572816</v>
      </c>
      <c r="M2" s="8">
        <f t="shared" si="0"/>
        <v>1235074.8543689321</v>
      </c>
      <c r="N2" s="8">
        <f t="shared" si="0"/>
        <v>1397782.5825242719</v>
      </c>
      <c r="O2" s="8">
        <f>SUM(C2:N2)</f>
        <v>7755091.1262135915</v>
      </c>
      <c r="P2" s="1"/>
      <c r="Q2" s="2"/>
    </row>
    <row r="3" spans="1:17" x14ac:dyDescent="0.25">
      <c r="A3" s="14" t="s">
        <v>49</v>
      </c>
      <c r="B3" s="8" t="s">
        <v>50</v>
      </c>
      <c r="C3" s="5">
        <f>销售与成长计划!C2</f>
        <v>111000</v>
      </c>
      <c r="D3" s="5">
        <f>销售与成长计划!D2</f>
        <v>119500</v>
      </c>
      <c r="E3" s="5">
        <f>销售与成长计划!E2</f>
        <v>119500</v>
      </c>
      <c r="F3" s="5">
        <f>销售与成长计划!F2</f>
        <v>119500</v>
      </c>
      <c r="G3" s="5">
        <f>销售与成长计划!G2</f>
        <v>119500</v>
      </c>
      <c r="H3" s="5">
        <f>销售与成长计划!H2</f>
        <v>145000</v>
      </c>
      <c r="I3" s="5">
        <f>销售与成长计划!I2</f>
        <v>145000</v>
      </c>
      <c r="J3" s="5">
        <f>销售与成长计划!J2</f>
        <v>153500</v>
      </c>
      <c r="K3" s="5">
        <f>销售与成长计划!K2</f>
        <v>162000</v>
      </c>
      <c r="L3" s="5">
        <f>销售与成长计划!L2</f>
        <v>170500</v>
      </c>
      <c r="M3" s="5">
        <f>销售与成长计划!M2</f>
        <v>179000</v>
      </c>
      <c r="N3" s="5">
        <f>销售与成长计划!N2</f>
        <v>187500</v>
      </c>
      <c r="O3" s="5">
        <f t="shared" ref="O3:O27" si="1">SUM(C3:N3)</f>
        <v>1731500</v>
      </c>
      <c r="P3" s="2"/>
      <c r="Q3" s="2"/>
    </row>
    <row r="4" spans="1:17" x14ac:dyDescent="0.25">
      <c r="A4" s="14"/>
      <c r="B4" s="8" t="s">
        <v>51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  <c r="Q4" s="2"/>
    </row>
    <row r="5" spans="1:17" x14ac:dyDescent="0.25">
      <c r="A5" s="14"/>
      <c r="B5" s="8" t="s">
        <v>52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  <c r="Q5" s="2"/>
    </row>
    <row r="6" spans="1:17" x14ac:dyDescent="0.25">
      <c r="A6" s="14"/>
      <c r="B6" s="8" t="s">
        <v>53</v>
      </c>
      <c r="C6" s="5">
        <v>10000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f t="shared" si="1"/>
        <v>10000</v>
      </c>
      <c r="P6" s="2"/>
      <c r="Q6" s="2"/>
    </row>
    <row r="7" spans="1:17" x14ac:dyDescent="0.25">
      <c r="A7" s="14"/>
      <c r="B7" s="8" t="s">
        <v>54</v>
      </c>
      <c r="C7" s="5">
        <f>SUM(C3:C6)</f>
        <v>121000</v>
      </c>
      <c r="D7" s="5">
        <f t="shared" ref="D7:N7" si="2">SUM(D3:D6)</f>
        <v>119500</v>
      </c>
      <c r="E7" s="5">
        <f t="shared" si="2"/>
        <v>119500</v>
      </c>
      <c r="F7" s="5">
        <f t="shared" si="2"/>
        <v>119500</v>
      </c>
      <c r="G7" s="5">
        <f t="shared" si="2"/>
        <v>119500</v>
      </c>
      <c r="H7" s="5">
        <f t="shared" si="2"/>
        <v>145000</v>
      </c>
      <c r="I7" s="5">
        <f t="shared" si="2"/>
        <v>145000</v>
      </c>
      <c r="J7" s="5">
        <f t="shared" si="2"/>
        <v>153500</v>
      </c>
      <c r="K7" s="5">
        <f t="shared" si="2"/>
        <v>162000</v>
      </c>
      <c r="L7" s="5">
        <f t="shared" si="2"/>
        <v>170500</v>
      </c>
      <c r="M7" s="5">
        <f t="shared" si="2"/>
        <v>179000</v>
      </c>
      <c r="N7" s="5">
        <f t="shared" si="2"/>
        <v>187500</v>
      </c>
      <c r="O7" s="5">
        <f t="shared" si="1"/>
        <v>1741500</v>
      </c>
      <c r="P7" s="2"/>
      <c r="Q7" s="2"/>
    </row>
    <row r="8" spans="1:17" x14ac:dyDescent="0.25">
      <c r="A8" s="14" t="s">
        <v>55</v>
      </c>
      <c r="B8" s="8" t="s">
        <v>56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1"/>
      <c r="Q8" s="2"/>
    </row>
    <row r="9" spans="1:17" x14ac:dyDescent="0.25">
      <c r="A9" s="14"/>
      <c r="B9" s="8" t="s">
        <v>57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1"/>
      <c r="Q9" s="2"/>
    </row>
    <row r="10" spans="1:17" x14ac:dyDescent="0.25">
      <c r="A10" s="14"/>
      <c r="B10" s="8" t="s">
        <v>28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1"/>
      <c r="Q10" s="2"/>
    </row>
    <row r="11" spans="1:17" x14ac:dyDescent="0.25">
      <c r="A11" s="14"/>
      <c r="B11" s="5" t="s">
        <v>29</v>
      </c>
      <c r="C11" s="5">
        <f>销售与成长计划!C10</f>
        <v>7000</v>
      </c>
      <c r="D11" s="5">
        <f>销售与成长计划!D10</f>
        <v>7000</v>
      </c>
      <c r="E11" s="5">
        <f>销售与成长计划!E10</f>
        <v>7000</v>
      </c>
      <c r="F11" s="5">
        <f>销售与成长计划!F10</f>
        <v>7000</v>
      </c>
      <c r="G11" s="5">
        <f>销售与成长计划!G10</f>
        <v>7000</v>
      </c>
      <c r="H11" s="5">
        <f>销售与成长计划!H10</f>
        <v>7000</v>
      </c>
      <c r="I11" s="5">
        <f>销售与成长计划!I10</f>
        <v>7000</v>
      </c>
      <c r="J11" s="5">
        <f>销售与成长计划!J10</f>
        <v>7000</v>
      </c>
      <c r="K11" s="5">
        <f>销售与成长计划!K10</f>
        <v>7000</v>
      </c>
      <c r="L11" s="5">
        <f>销售与成长计划!L10</f>
        <v>7000</v>
      </c>
      <c r="M11" s="5">
        <f>销售与成长计划!M10</f>
        <v>7000</v>
      </c>
      <c r="N11" s="5">
        <f>销售与成长计划!N10</f>
        <v>7000</v>
      </c>
      <c r="O11" s="5">
        <f t="shared" si="1"/>
        <v>84000</v>
      </c>
      <c r="P11" s="2"/>
      <c r="Q11" s="2"/>
    </row>
    <row r="12" spans="1:17" x14ac:dyDescent="0.25">
      <c r="A12" s="14"/>
      <c r="B12" s="5" t="s">
        <v>30</v>
      </c>
      <c r="C12" s="5">
        <f>销售与成长计划!C11</f>
        <v>3000</v>
      </c>
      <c r="D12" s="5">
        <f>销售与成长计划!D11</f>
        <v>3000</v>
      </c>
      <c r="E12" s="5">
        <f>销售与成长计划!E11</f>
        <v>3000</v>
      </c>
      <c r="F12" s="5">
        <f>销售与成长计划!F11</f>
        <v>3000</v>
      </c>
      <c r="G12" s="5">
        <f>销售与成长计划!G11</f>
        <v>3000</v>
      </c>
      <c r="H12" s="5">
        <f>销售与成长计划!H11</f>
        <v>3000</v>
      </c>
      <c r="I12" s="5">
        <f>销售与成长计划!I11</f>
        <v>3000</v>
      </c>
      <c r="J12" s="5">
        <f>销售与成长计划!J11</f>
        <v>3000</v>
      </c>
      <c r="K12" s="5">
        <f>销售与成长计划!K11</f>
        <v>3000</v>
      </c>
      <c r="L12" s="5">
        <f>销售与成长计划!L11</f>
        <v>3000</v>
      </c>
      <c r="M12" s="5">
        <f>销售与成长计划!M11</f>
        <v>3000</v>
      </c>
      <c r="N12" s="5">
        <f>销售与成长计划!N11</f>
        <v>3000</v>
      </c>
      <c r="O12" s="5">
        <f t="shared" si="1"/>
        <v>36000</v>
      </c>
      <c r="P12" s="2"/>
      <c r="Q12" s="2"/>
    </row>
    <row r="13" spans="1:17" x14ac:dyDescent="0.25">
      <c r="A13" s="14"/>
      <c r="B13" s="5" t="s">
        <v>31</v>
      </c>
      <c r="C13" s="5">
        <f>销售与成长计划!C12</f>
        <v>18</v>
      </c>
      <c r="D13" s="5">
        <f>销售与成长计划!D12</f>
        <v>18</v>
      </c>
      <c r="E13" s="5">
        <f>销售与成长计划!E12</f>
        <v>18</v>
      </c>
      <c r="F13" s="5">
        <f>销售与成长计划!F12</f>
        <v>18</v>
      </c>
      <c r="G13" s="5">
        <f>销售与成长计划!G12</f>
        <v>18</v>
      </c>
      <c r="H13" s="5">
        <f>销售与成长计划!H12</f>
        <v>18</v>
      </c>
      <c r="I13" s="5">
        <f>销售与成长计划!I12</f>
        <v>18</v>
      </c>
      <c r="J13" s="5">
        <f>销售与成长计划!J12</f>
        <v>18</v>
      </c>
      <c r="K13" s="5">
        <f>销售与成长计划!K12</f>
        <v>18</v>
      </c>
      <c r="L13" s="5">
        <f>销售与成长计划!L12</f>
        <v>18</v>
      </c>
      <c r="M13" s="5">
        <f>销售与成长计划!M12</f>
        <v>18</v>
      </c>
      <c r="N13" s="5">
        <f>销售与成长计划!N12</f>
        <v>18</v>
      </c>
      <c r="O13" s="5">
        <f t="shared" si="1"/>
        <v>216</v>
      </c>
      <c r="P13" s="2"/>
      <c r="Q13" s="2"/>
    </row>
    <row r="14" spans="1:17" x14ac:dyDescent="0.25">
      <c r="A14" s="14"/>
      <c r="B14" s="5" t="s">
        <v>32</v>
      </c>
      <c r="C14" s="5">
        <f>销售与成长计划!C13</f>
        <v>300</v>
      </c>
      <c r="D14" s="5">
        <f>销售与成长计划!D13</f>
        <v>300</v>
      </c>
      <c r="E14" s="5">
        <f>销售与成长计划!E13</f>
        <v>300</v>
      </c>
      <c r="F14" s="5">
        <f>销售与成长计划!F13</f>
        <v>300</v>
      </c>
      <c r="G14" s="5">
        <f>销售与成长计划!G13</f>
        <v>300</v>
      </c>
      <c r="H14" s="5">
        <f>销售与成长计划!H13</f>
        <v>300</v>
      </c>
      <c r="I14" s="5">
        <f>销售与成长计划!I13</f>
        <v>300</v>
      </c>
      <c r="J14" s="5">
        <f>销售与成长计划!J13</f>
        <v>300</v>
      </c>
      <c r="K14" s="5">
        <f>销售与成长计划!K13</f>
        <v>300</v>
      </c>
      <c r="L14" s="5">
        <f>销售与成长计划!L13</f>
        <v>300</v>
      </c>
      <c r="M14" s="5">
        <f>销售与成长计划!M13</f>
        <v>300</v>
      </c>
      <c r="N14" s="5">
        <f>销售与成长计划!N13</f>
        <v>300</v>
      </c>
      <c r="O14" s="5">
        <f t="shared" si="1"/>
        <v>3600</v>
      </c>
      <c r="P14" s="2"/>
      <c r="Q14" s="2"/>
    </row>
    <row r="15" spans="1:17" x14ac:dyDescent="0.25">
      <c r="A15" s="14"/>
      <c r="B15" s="5" t="s">
        <v>33</v>
      </c>
      <c r="C15" s="5">
        <f>销售与成长计划!C14</f>
        <v>100</v>
      </c>
      <c r="D15" s="5">
        <f>销售与成长计划!D14</f>
        <v>100</v>
      </c>
      <c r="E15" s="5">
        <f>销售与成长计划!E14</f>
        <v>100</v>
      </c>
      <c r="F15" s="5">
        <f>销售与成长计划!F14</f>
        <v>100</v>
      </c>
      <c r="G15" s="5">
        <f>销售与成长计划!G14</f>
        <v>100</v>
      </c>
      <c r="H15" s="5">
        <f>销售与成长计划!H14</f>
        <v>100</v>
      </c>
      <c r="I15" s="5">
        <f>销售与成长计划!I14</f>
        <v>100</v>
      </c>
      <c r="J15" s="5">
        <f>销售与成长计划!J14</f>
        <v>100</v>
      </c>
      <c r="K15" s="5">
        <f>销售与成长计划!K14</f>
        <v>100</v>
      </c>
      <c r="L15" s="5">
        <f>销售与成长计划!L14</f>
        <v>100</v>
      </c>
      <c r="M15" s="5">
        <f>销售与成长计划!M14</f>
        <v>100</v>
      </c>
      <c r="N15" s="5">
        <f>销售与成长计划!N14</f>
        <v>100</v>
      </c>
      <c r="O15" s="5">
        <f t="shared" si="1"/>
        <v>1200</v>
      </c>
      <c r="P15" s="2"/>
      <c r="Q15" s="2"/>
    </row>
    <row r="16" spans="1:17" x14ac:dyDescent="0.25">
      <c r="A16" s="14"/>
      <c r="B16" s="5" t="s">
        <v>34</v>
      </c>
      <c r="C16" s="5">
        <f>销售与成长计划!C15</f>
        <v>200</v>
      </c>
      <c r="D16" s="5">
        <f>销售与成长计划!D15</f>
        <v>200</v>
      </c>
      <c r="E16" s="5">
        <f>销售与成长计划!E15</f>
        <v>200</v>
      </c>
      <c r="F16" s="5">
        <f>销售与成长计划!F15</f>
        <v>200</v>
      </c>
      <c r="G16" s="5">
        <f>销售与成长计划!G15</f>
        <v>200</v>
      </c>
      <c r="H16" s="5">
        <f>销售与成长计划!H15</f>
        <v>200</v>
      </c>
      <c r="I16" s="5">
        <f>销售与成长计划!I15</f>
        <v>200</v>
      </c>
      <c r="J16" s="5">
        <f>销售与成长计划!J15</f>
        <v>200</v>
      </c>
      <c r="K16" s="5">
        <f>销售与成长计划!K15</f>
        <v>200</v>
      </c>
      <c r="L16" s="5">
        <f>销售与成长计划!L15</f>
        <v>200</v>
      </c>
      <c r="M16" s="5">
        <f>销售与成长计划!M15</f>
        <v>200</v>
      </c>
      <c r="N16" s="5">
        <f>销售与成长计划!N15</f>
        <v>200</v>
      </c>
      <c r="O16" s="5">
        <f t="shared" si="1"/>
        <v>2400</v>
      </c>
      <c r="P16" s="2"/>
      <c r="Q16" s="2"/>
    </row>
    <row r="17" spans="1:17" x14ac:dyDescent="0.25">
      <c r="A17" s="14"/>
      <c r="B17" s="5" t="s">
        <v>35</v>
      </c>
      <c r="C17" s="5">
        <f>销售与成长计划!C16</f>
        <v>50</v>
      </c>
      <c r="D17" s="5">
        <f>销售与成长计划!D16</f>
        <v>50</v>
      </c>
      <c r="E17" s="5">
        <f>销售与成长计划!E16</f>
        <v>50</v>
      </c>
      <c r="F17" s="5">
        <f>销售与成长计划!F16</f>
        <v>50</v>
      </c>
      <c r="G17" s="5">
        <f>销售与成长计划!G16</f>
        <v>50</v>
      </c>
      <c r="H17" s="5">
        <f>销售与成长计划!H16</f>
        <v>50</v>
      </c>
      <c r="I17" s="5">
        <f>销售与成长计划!I16</f>
        <v>50</v>
      </c>
      <c r="J17" s="5">
        <f>销售与成长计划!J16</f>
        <v>50</v>
      </c>
      <c r="K17" s="5">
        <f>销售与成长计划!K16</f>
        <v>50</v>
      </c>
      <c r="L17" s="5">
        <f>销售与成长计划!L16</f>
        <v>50</v>
      </c>
      <c r="M17" s="5">
        <f>销售与成长计划!M16</f>
        <v>50</v>
      </c>
      <c r="N17" s="5">
        <f>销售与成长计划!N16</f>
        <v>50</v>
      </c>
      <c r="O17" s="5">
        <f t="shared" si="1"/>
        <v>600</v>
      </c>
      <c r="P17" s="2"/>
      <c r="Q17" s="2"/>
    </row>
    <row r="18" spans="1:17" x14ac:dyDescent="0.25">
      <c r="A18" s="14"/>
      <c r="B18" s="5" t="s">
        <v>36</v>
      </c>
      <c r="C18" s="5">
        <f>销售与成长计划!C17</f>
        <v>100</v>
      </c>
      <c r="D18" s="5">
        <f>销售与成长计划!D17</f>
        <v>100</v>
      </c>
      <c r="E18" s="5">
        <f>销售与成长计划!E17</f>
        <v>100</v>
      </c>
      <c r="F18" s="5">
        <f>销售与成长计划!F17</f>
        <v>100</v>
      </c>
      <c r="G18" s="5">
        <f>销售与成长计划!G17</f>
        <v>100</v>
      </c>
      <c r="H18" s="5">
        <f>销售与成长计划!H17</f>
        <v>100</v>
      </c>
      <c r="I18" s="5">
        <f>销售与成长计划!I17</f>
        <v>100</v>
      </c>
      <c r="J18" s="5">
        <f>销售与成长计划!J17</f>
        <v>100</v>
      </c>
      <c r="K18" s="5">
        <f>销售与成长计划!K17</f>
        <v>100</v>
      </c>
      <c r="L18" s="5">
        <f>销售与成长计划!L17</f>
        <v>100</v>
      </c>
      <c r="M18" s="5">
        <f>销售与成长计划!M17</f>
        <v>100</v>
      </c>
      <c r="N18" s="5">
        <f>销售与成长计划!N17</f>
        <v>100</v>
      </c>
      <c r="O18" s="5">
        <f t="shared" si="1"/>
        <v>1200</v>
      </c>
      <c r="P18" s="2"/>
      <c r="Q18" s="2"/>
    </row>
    <row r="19" spans="1:17" x14ac:dyDescent="0.25">
      <c r="A19" s="14"/>
      <c r="B19" s="5" t="s">
        <v>37</v>
      </c>
      <c r="C19" s="5">
        <f>销售与成长计划!C18</f>
        <v>50</v>
      </c>
      <c r="D19" s="5">
        <f>销售与成长计划!D18</f>
        <v>50</v>
      </c>
      <c r="E19" s="5">
        <f>销售与成长计划!E18</f>
        <v>50</v>
      </c>
      <c r="F19" s="5">
        <f>销售与成长计划!F18</f>
        <v>50</v>
      </c>
      <c r="G19" s="5">
        <f>销售与成长计划!G18</f>
        <v>50</v>
      </c>
      <c r="H19" s="5">
        <f>销售与成长计划!H18</f>
        <v>50</v>
      </c>
      <c r="I19" s="5">
        <f>销售与成长计划!I18</f>
        <v>50</v>
      </c>
      <c r="J19" s="5">
        <f>销售与成长计划!J18</f>
        <v>50</v>
      </c>
      <c r="K19" s="5">
        <f>销售与成长计划!K18</f>
        <v>50</v>
      </c>
      <c r="L19" s="5">
        <f>销售与成长计划!L18</f>
        <v>50</v>
      </c>
      <c r="M19" s="5">
        <f>销售与成长计划!M18</f>
        <v>50</v>
      </c>
      <c r="N19" s="5">
        <f>销售与成长计划!N18</f>
        <v>50</v>
      </c>
      <c r="O19" s="5">
        <f t="shared" si="1"/>
        <v>600</v>
      </c>
      <c r="P19" s="2"/>
      <c r="Q19" s="2"/>
    </row>
    <row r="20" spans="1:17" x14ac:dyDescent="0.25">
      <c r="A20" s="14"/>
      <c r="B20" s="8" t="s">
        <v>38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5"/>
      <c r="P20" s="1"/>
      <c r="Q20" s="2"/>
    </row>
    <row r="21" spans="1:17" x14ac:dyDescent="0.25">
      <c r="A21" s="14"/>
      <c r="B21" s="8" t="s">
        <v>58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1"/>
      <c r="Q21" s="2"/>
    </row>
    <row r="22" spans="1:17" x14ac:dyDescent="0.25">
      <c r="A22" s="14"/>
      <c r="B22" s="8" t="s">
        <v>59</v>
      </c>
      <c r="C22" s="8">
        <f>销售与成长计划!C3+销售与成长计划!C22</f>
        <v>3394.6601941747572</v>
      </c>
      <c r="D22" s="8">
        <f>销售与成长计划!D3+销售与成长计划!D22</f>
        <v>3654.6116504854372</v>
      </c>
      <c r="E22" s="8">
        <f>销售与成长计划!E3+销售与成长计划!E22</f>
        <v>3654.6116504854372</v>
      </c>
      <c r="F22" s="8">
        <f>销售与成长计划!F3+销售与成长计划!F22</f>
        <v>3654.6116504854372</v>
      </c>
      <c r="G22" s="8">
        <f>销售与成长计划!G3+销售与成长计划!G22</f>
        <v>3654.6116504854372</v>
      </c>
      <c r="H22" s="8">
        <f>销售与成长计划!H3+销售与成长计划!H22</f>
        <v>4434.4660194174758</v>
      </c>
      <c r="I22" s="8">
        <f>销售与成长计划!I3+销售与成长计划!I22</f>
        <v>4434.4660194174758</v>
      </c>
      <c r="J22" s="8">
        <f>销售与成长计划!J3+销售与成长计划!J22</f>
        <v>4694.4174757281553</v>
      </c>
      <c r="K22" s="8">
        <f>销售与成长计划!K3+销售与成长计划!K22</f>
        <v>4954.3689320388348</v>
      </c>
      <c r="L22" s="8">
        <f>销售与成长计划!L3+销售与成长计划!L22</f>
        <v>5214.3203883495144</v>
      </c>
      <c r="M22" s="8">
        <f>销售与成长计划!M3+销售与成长计划!M22</f>
        <v>5474.2718446601939</v>
      </c>
      <c r="N22" s="8">
        <f>销售与成长计划!N3+销售与成长计划!N22</f>
        <v>5734.2233009708743</v>
      </c>
      <c r="O22" s="8">
        <f t="shared" si="1"/>
        <v>52953.640776699023</v>
      </c>
      <c r="P22" s="1"/>
      <c r="Q22" s="2"/>
    </row>
    <row r="23" spans="1:17" x14ac:dyDescent="0.25">
      <c r="A23" s="14"/>
      <c r="B23" s="8" t="s">
        <v>60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1"/>
      <c r="Q23" s="2"/>
    </row>
    <row r="24" spans="1:17" x14ac:dyDescent="0.25">
      <c r="A24" s="1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1"/>
      <c r="Q24" s="2"/>
    </row>
    <row r="25" spans="1:17" x14ac:dyDescent="0.25">
      <c r="A25" s="1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1"/>
      <c r="Q25" s="2"/>
    </row>
    <row r="26" spans="1:17" x14ac:dyDescent="0.25">
      <c r="A26" s="14"/>
      <c r="B26" s="8" t="s">
        <v>61</v>
      </c>
      <c r="C26" s="8">
        <f>SUM(C8:C25)</f>
        <v>14212.660194174758</v>
      </c>
      <c r="D26" s="8">
        <f t="shared" ref="D26:N26" si="3">SUM(D8:D25)</f>
        <v>14472.611650485436</v>
      </c>
      <c r="E26" s="8">
        <f t="shared" si="3"/>
        <v>14472.611650485436</v>
      </c>
      <c r="F26" s="8">
        <f t="shared" si="3"/>
        <v>14472.611650485436</v>
      </c>
      <c r="G26" s="8">
        <f t="shared" si="3"/>
        <v>14472.611650485436</v>
      </c>
      <c r="H26" s="8">
        <f t="shared" si="3"/>
        <v>15252.466019417476</v>
      </c>
      <c r="I26" s="8">
        <f t="shared" si="3"/>
        <v>15252.466019417476</v>
      </c>
      <c r="J26" s="8">
        <f t="shared" si="3"/>
        <v>15512.417475728154</v>
      </c>
      <c r="K26" s="8">
        <f t="shared" si="3"/>
        <v>15772.368932038835</v>
      </c>
      <c r="L26" s="8">
        <f t="shared" si="3"/>
        <v>16032.320388349515</v>
      </c>
      <c r="M26" s="8">
        <f t="shared" si="3"/>
        <v>16292.271844660194</v>
      </c>
      <c r="N26" s="8">
        <f t="shared" si="3"/>
        <v>16552.223300970873</v>
      </c>
      <c r="O26" s="8">
        <f t="shared" si="1"/>
        <v>182769.64077669906</v>
      </c>
      <c r="P26" s="1"/>
      <c r="Q26" s="2"/>
    </row>
    <row r="27" spans="1:17" x14ac:dyDescent="0.25">
      <c r="A27" s="13" t="s">
        <v>62</v>
      </c>
      <c r="B27" s="13"/>
      <c r="C27" s="8">
        <f>C2+C7-C26</f>
        <v>116787.33980582524</v>
      </c>
      <c r="D27" s="8">
        <f t="shared" ref="D27:N27" si="4">D2+D7-D26</f>
        <v>221814.72815533981</v>
      </c>
      <c r="E27" s="8">
        <f t="shared" si="4"/>
        <v>326842.11650485441</v>
      </c>
      <c r="F27" s="8">
        <f t="shared" si="4"/>
        <v>431869.50485436898</v>
      </c>
      <c r="G27" s="8">
        <f t="shared" si="4"/>
        <v>536896.89320388355</v>
      </c>
      <c r="H27" s="8">
        <f t="shared" si="4"/>
        <v>666644.42718446604</v>
      </c>
      <c r="I27" s="8">
        <f t="shared" si="4"/>
        <v>796391.96116504853</v>
      </c>
      <c r="J27" s="8">
        <f t="shared" si="4"/>
        <v>934379.54368932033</v>
      </c>
      <c r="K27" s="8">
        <f t="shared" si="4"/>
        <v>1080607.1747572816</v>
      </c>
      <c r="L27" s="8">
        <f t="shared" si="4"/>
        <v>1235074.8543689321</v>
      </c>
      <c r="M27" s="8">
        <f t="shared" si="4"/>
        <v>1397782.5825242719</v>
      </c>
      <c r="N27" s="8">
        <f t="shared" si="4"/>
        <v>1568730.3592233011</v>
      </c>
      <c r="O27" s="8">
        <f t="shared" si="1"/>
        <v>9313821.4854368921</v>
      </c>
      <c r="P27" s="1"/>
      <c r="Q27" s="2"/>
    </row>
    <row r="28" spans="1:1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r="29" spans="1:17" x14ac:dyDescent="0.25">
      <c r="A29" s="1"/>
      <c r="B29" s="3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r="30" spans="1:17" x14ac:dyDescent="0.25">
      <c r="A30" s="1"/>
      <c r="B30" s="3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r="31" spans="1:17" x14ac:dyDescent="0.25">
      <c r="A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</sheetData>
  <mergeCells count="5">
    <mergeCell ref="A1:B1"/>
    <mergeCell ref="A2:B2"/>
    <mergeCell ref="A27:B27"/>
    <mergeCell ref="A3:A7"/>
    <mergeCell ref="A8:A26"/>
  </mergeCells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销售收入预测</vt:lpstr>
      <vt:lpstr>销售与成长计划</vt:lpstr>
      <vt:lpstr>现金流计划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28322</dc:creator>
  <cp:lastModifiedBy>叶 杨</cp:lastModifiedBy>
  <dcterms:created xsi:type="dcterms:W3CDTF">2023-09-23T13:52:00Z</dcterms:created>
  <dcterms:modified xsi:type="dcterms:W3CDTF">2023-09-24T07:48:58Z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E30EC92DAF274DC3AF7E424F936FD21A_11</vt:lpwstr>
  </property>
  <property fmtid="{D5CDD505-2E9C-101B-9397-08002B2CF9AE}" pid="3" name="KSOProductBuildVer">
    <vt:lpwstr>2052-12.1.0.15404</vt:lpwstr>
  </property>
</Properties>
</file>