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icha\Desktop\CV+INTERVIEW+INGLISH\Portfolio\Excel\Project 1-Excel\Bank Stat\"/>
    </mc:Choice>
  </mc:AlternateContent>
  <xr:revisionPtr revIDLastSave="0" documentId="13_ncr:1_{2B6040DB-C7FD-4EF8-B3D1-BB3A9D8592FC}" xr6:coauthVersionLast="47" xr6:coauthVersionMax="47" xr10:uidLastSave="{00000000-0000-0000-0000-000000000000}"/>
  <bookViews>
    <workbookView xWindow="-110" yWindow="-110" windowWidth="19420" windowHeight="11500" firstSheet="1" activeTab="1" xr2:uid="{C184375C-645F-45CA-90F6-1909E9B540D3}"/>
  </bookViews>
  <sheets>
    <sheet name="Donnees brutes" sheetId="1" r:id="rId1"/>
    <sheet name="Dashboard" sheetId="5" r:id="rId2"/>
    <sheet name="Analysis" sheetId="6" r:id="rId3"/>
    <sheet name="Transactions" sheetId="2" r:id="rId4"/>
    <sheet name="Data validation" sheetId="3" r:id="rId5"/>
    <sheet name="Rapport" sheetId="7" r:id="rId6"/>
  </sheets>
  <definedNames>
    <definedName name="_xlnm._FilterDatabase" localSheetId="3" hidden="1">Transactions!$A$1:$G$1</definedName>
    <definedName name="_xlchart.v1.0" hidden="1">Analysis!$O$4:$P$18</definedName>
    <definedName name="_xlchart.v1.1" hidden="1">Analysis!$Q$3</definedName>
    <definedName name="_xlchart.v1.2" hidden="1">Analysis!$Q$4:$Q$18</definedName>
    <definedName name="_xlchart.v1.3" hidden="1">Analysis!$O$25:$O$29</definedName>
    <definedName name="_xlchart.v1.4" hidden="1">Analysis!$P$24</definedName>
    <definedName name="_xlchart.v1.5" hidden="1">Analysis!$P$25:$P$29</definedName>
    <definedName name="Segment_Category">#N/A</definedName>
    <definedName name="Segment_Mois__Date">#N/A</definedName>
    <definedName name="SousCategories">TblDV[Sub-category]</definedName>
  </definedNames>
  <calcPr calcId="191029"/>
  <pivotCaches>
    <pivotCache cacheId="5" r:id="rId7"/>
  </pivotCaches>
  <extLst>
    <ext xmlns:x14="http://schemas.microsoft.com/office/spreadsheetml/2009/9/main" uri="{BBE1A952-AA13-448e-AADC-164F8A28A991}">
      <x14:slicerCaches>
        <x14:slicerCache r:id="rId8"/>
        <x14:slicerCache r:id="rId9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0" i="6" l="1" a="1"/>
  <c r="P20" i="6" s="1"/>
  <c r="T3" i="6" a="1"/>
  <c r="T3" i="6" s="1"/>
  <c r="Q1" i="6" s="1" a="1"/>
  <c r="Q1" i="6" s="1"/>
  <c r="C2" i="2" l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I36" i="5"/>
  <c r="J36" i="5"/>
  <c r="K36" i="5" s="1"/>
  <c r="I37" i="5"/>
  <c r="J37" i="5"/>
  <c r="K37" i="5" s="1"/>
  <c r="I38" i="5"/>
  <c r="J38" i="5"/>
  <c r="K38" i="5" s="1"/>
  <c r="I39" i="5"/>
  <c r="J39" i="5"/>
  <c r="K39" i="5" s="1"/>
  <c r="I40" i="5"/>
  <c r="J40" i="5"/>
  <c r="K40" i="5" s="1"/>
  <c r="G12" i="2"/>
  <c r="I2" i="2"/>
  <c r="J2" i="2" s="1"/>
  <c r="I3" i="2"/>
  <c r="J3" i="2" s="1"/>
  <c r="I4" i="2"/>
  <c r="J4" i="2" s="1"/>
  <c r="I5" i="2"/>
  <c r="J5" i="2" s="1"/>
  <c r="I6" i="2"/>
  <c r="J6" i="2" s="1"/>
  <c r="I7" i="2"/>
  <c r="J7" i="2" s="1"/>
  <c r="I8" i="2"/>
  <c r="J8" i="2" s="1"/>
  <c r="I9" i="2"/>
  <c r="J9" i="2" s="1"/>
  <c r="I10" i="2"/>
  <c r="J10" i="2" s="1"/>
  <c r="I11" i="2"/>
  <c r="J11" i="2" s="1"/>
  <c r="I12" i="2"/>
  <c r="J12" i="2" s="1"/>
  <c r="I13" i="2"/>
  <c r="J13" i="2" s="1"/>
  <c r="I14" i="2"/>
  <c r="J14" i="2" s="1"/>
  <c r="I42" i="2"/>
  <c r="J42" i="2" s="1"/>
  <c r="I60" i="2"/>
  <c r="J60" i="2" s="1"/>
  <c r="I67" i="2"/>
  <c r="J67" i="2" s="1"/>
  <c r="I69" i="2"/>
  <c r="J69" i="2" s="1"/>
  <c r="I70" i="2"/>
  <c r="J70" i="2" s="1"/>
  <c r="I71" i="2"/>
  <c r="J71" i="2" s="1"/>
  <c r="I72" i="2"/>
  <c r="J72" i="2" s="1"/>
  <c r="I73" i="2"/>
  <c r="J73" i="2" s="1"/>
  <c r="I74" i="2"/>
  <c r="J74" i="2" s="1"/>
  <c r="I75" i="2"/>
  <c r="J75" i="2" s="1"/>
  <c r="I76" i="2"/>
  <c r="J76" i="2" s="1"/>
  <c r="I77" i="2"/>
  <c r="J77" i="2" s="1"/>
  <c r="I78" i="2"/>
  <c r="J78" i="2" s="1"/>
  <c r="I79" i="2"/>
  <c r="J79" i="2" s="1"/>
  <c r="I80" i="2"/>
  <c r="J80" i="2" s="1"/>
  <c r="I81" i="2"/>
  <c r="J81" i="2" s="1"/>
  <c r="I85" i="2"/>
  <c r="J85" i="2" s="1"/>
  <c r="I86" i="2"/>
  <c r="J86" i="2" s="1"/>
  <c r="I89" i="2"/>
  <c r="J89" i="2" s="1"/>
  <c r="I90" i="2"/>
  <c r="J90" i="2" s="1"/>
  <c r="I91" i="2"/>
  <c r="J91" i="2" s="1"/>
  <c r="I103" i="2"/>
  <c r="J103" i="2" s="1"/>
  <c r="I108" i="2"/>
  <c r="J108" i="2" s="1"/>
  <c r="I124" i="2"/>
  <c r="J124" i="2" s="1"/>
  <c r="I129" i="2"/>
  <c r="J129" i="2" s="1"/>
  <c r="I141" i="2"/>
  <c r="J141" i="2" s="1"/>
  <c r="I142" i="2"/>
  <c r="J142" i="2" s="1"/>
  <c r="I143" i="2"/>
  <c r="J143" i="2" s="1"/>
  <c r="I144" i="2"/>
  <c r="J144" i="2" s="1"/>
  <c r="I145" i="2"/>
  <c r="J145" i="2" s="1"/>
  <c r="I146" i="2"/>
  <c r="J146" i="2" s="1"/>
  <c r="I147" i="2"/>
  <c r="J147" i="2" s="1"/>
  <c r="I148" i="2"/>
  <c r="J148" i="2" s="1"/>
  <c r="I149" i="2"/>
  <c r="J149" i="2" s="1"/>
  <c r="I150" i="2"/>
  <c r="J150" i="2" s="1"/>
  <c r="I151" i="2"/>
  <c r="J151" i="2" s="1"/>
  <c r="I152" i="2"/>
  <c r="J152" i="2" s="1"/>
  <c r="I153" i="2"/>
  <c r="J153" i="2" s="1"/>
  <c r="I154" i="2"/>
  <c r="J154" i="2" s="1"/>
  <c r="I155" i="2"/>
  <c r="J155" i="2" s="1"/>
  <c r="I156" i="2"/>
  <c r="J156" i="2" s="1"/>
  <c r="I157" i="2"/>
  <c r="J157" i="2" s="1"/>
  <c r="I158" i="2"/>
  <c r="J158" i="2" s="1"/>
  <c r="I161" i="2"/>
  <c r="J161" i="2" s="1"/>
  <c r="I164" i="2"/>
  <c r="J164" i="2" s="1"/>
  <c r="I165" i="2"/>
  <c r="J165" i="2" s="1"/>
  <c r="I172" i="2"/>
  <c r="J172" i="2" s="1"/>
  <c r="I179" i="2"/>
  <c r="J179" i="2" s="1"/>
  <c r="I189" i="2"/>
  <c r="J189" i="2" s="1"/>
  <c r="I190" i="2"/>
  <c r="J190" i="2" s="1"/>
  <c r="I191" i="2"/>
  <c r="J191" i="2" s="1"/>
  <c r="I192" i="2"/>
  <c r="J192" i="2" s="1"/>
  <c r="I193" i="2"/>
  <c r="J193" i="2" s="1"/>
  <c r="I194" i="2"/>
  <c r="J194" i="2" s="1"/>
  <c r="I195" i="2"/>
  <c r="J195" i="2" s="1"/>
  <c r="I196" i="2"/>
  <c r="J196" i="2" s="1"/>
  <c r="I197" i="2"/>
  <c r="J197" i="2" s="1"/>
  <c r="I198" i="2"/>
  <c r="J198" i="2" s="1"/>
  <c r="I199" i="2"/>
  <c r="J199" i="2" s="1"/>
  <c r="I200" i="2"/>
  <c r="J200" i="2" s="1"/>
  <c r="I201" i="2"/>
  <c r="J201" i="2" s="1"/>
  <c r="I202" i="2"/>
  <c r="J202" i="2" s="1"/>
  <c r="I203" i="2"/>
  <c r="J203" i="2" s="1"/>
  <c r="I204" i="2"/>
  <c r="J204" i="2" s="1"/>
  <c r="I205" i="2"/>
  <c r="J205" i="2" s="1"/>
  <c r="I209" i="2"/>
  <c r="J209" i="2" s="1"/>
  <c r="I215" i="2"/>
  <c r="J215" i="2" s="1"/>
  <c r="I237" i="2"/>
  <c r="J237" i="2" s="1"/>
  <c r="I238" i="2"/>
  <c r="J238" i="2" s="1"/>
  <c r="I240" i="2"/>
  <c r="J240" i="2" s="1"/>
  <c r="I250" i="2"/>
  <c r="J250" i="2" s="1"/>
  <c r="I259" i="2"/>
  <c r="J259" i="2" s="1"/>
  <c r="I260" i="2"/>
  <c r="J260" i="2" s="1"/>
  <c r="I261" i="2"/>
  <c r="J261" i="2" s="1"/>
  <c r="I262" i="2"/>
  <c r="J262" i="2" s="1"/>
  <c r="I263" i="2"/>
  <c r="J263" i="2" s="1"/>
  <c r="I264" i="2"/>
  <c r="J264" i="2" s="1"/>
  <c r="I15" i="2"/>
  <c r="J15" i="2" s="1"/>
  <c r="I16" i="2"/>
  <c r="J16" i="2" s="1"/>
  <c r="I17" i="2"/>
  <c r="J17" i="2" s="1"/>
  <c r="I18" i="2"/>
  <c r="J18" i="2" s="1"/>
  <c r="I19" i="2"/>
  <c r="J19" i="2" s="1"/>
  <c r="I20" i="2"/>
  <c r="J20" i="2" s="1"/>
  <c r="I21" i="2"/>
  <c r="J21" i="2" s="1"/>
  <c r="I22" i="2"/>
  <c r="J22" i="2" s="1"/>
  <c r="I23" i="2"/>
  <c r="J23" i="2" s="1"/>
  <c r="I24" i="2"/>
  <c r="J24" i="2" s="1"/>
  <c r="I25" i="2"/>
  <c r="J25" i="2" s="1"/>
  <c r="I26" i="2"/>
  <c r="J26" i="2" s="1"/>
  <c r="I27" i="2"/>
  <c r="J27" i="2" s="1"/>
  <c r="I28" i="2"/>
  <c r="J28" i="2" s="1"/>
  <c r="I29" i="2"/>
  <c r="J29" i="2" s="1"/>
  <c r="I30" i="2"/>
  <c r="J30" i="2" s="1"/>
  <c r="I31" i="2"/>
  <c r="J31" i="2" s="1"/>
  <c r="I32" i="2"/>
  <c r="J32" i="2" s="1"/>
  <c r="I33" i="2"/>
  <c r="J33" i="2" s="1"/>
  <c r="I35" i="2"/>
  <c r="J35" i="2" s="1"/>
  <c r="I36" i="2"/>
  <c r="J36" i="2" s="1"/>
  <c r="I34" i="2"/>
  <c r="J34" i="2" s="1"/>
  <c r="I37" i="2"/>
  <c r="J37" i="2" s="1"/>
  <c r="I38" i="2"/>
  <c r="J38" i="2" s="1"/>
  <c r="I39" i="2"/>
  <c r="J39" i="2" s="1"/>
  <c r="I40" i="2"/>
  <c r="J40" i="2" s="1"/>
  <c r="I41" i="2"/>
  <c r="J41" i="2" s="1"/>
  <c r="I43" i="2"/>
  <c r="J43" i="2" s="1"/>
  <c r="I44" i="2"/>
  <c r="J44" i="2" s="1"/>
  <c r="I45" i="2"/>
  <c r="J45" i="2" s="1"/>
  <c r="I46" i="2"/>
  <c r="J46" i="2" s="1"/>
  <c r="I47" i="2"/>
  <c r="J47" i="2" s="1"/>
  <c r="I48" i="2"/>
  <c r="J48" i="2" s="1"/>
  <c r="I49" i="2"/>
  <c r="J49" i="2" s="1"/>
  <c r="I50" i="2"/>
  <c r="J50" i="2" s="1"/>
  <c r="I51" i="2"/>
  <c r="J51" i="2" s="1"/>
  <c r="I53" i="2"/>
  <c r="J53" i="2" s="1"/>
  <c r="I52" i="2"/>
  <c r="J52" i="2" s="1"/>
  <c r="I54" i="2"/>
  <c r="J54" i="2" s="1"/>
  <c r="I55" i="2"/>
  <c r="J55" i="2" s="1"/>
  <c r="I56" i="2"/>
  <c r="J56" i="2" s="1"/>
  <c r="I57" i="2"/>
  <c r="J57" i="2" s="1"/>
  <c r="I58" i="2"/>
  <c r="J58" i="2" s="1"/>
  <c r="I59" i="2"/>
  <c r="J59" i="2" s="1"/>
  <c r="I61" i="2"/>
  <c r="J61" i="2" s="1"/>
  <c r="I62" i="2"/>
  <c r="J62" i="2" s="1"/>
  <c r="I63" i="2"/>
  <c r="J63" i="2" s="1"/>
  <c r="I64" i="2"/>
  <c r="J64" i="2" s="1"/>
  <c r="I65" i="2"/>
  <c r="J65" i="2" s="1"/>
  <c r="I66" i="2"/>
  <c r="J66" i="2" s="1"/>
  <c r="I68" i="2"/>
  <c r="J68" i="2" s="1"/>
  <c r="I82" i="2"/>
  <c r="J82" i="2" s="1"/>
  <c r="I83" i="2"/>
  <c r="J83" i="2" s="1"/>
  <c r="I84" i="2"/>
  <c r="J84" i="2" s="1"/>
  <c r="I87" i="2"/>
  <c r="J87" i="2" s="1"/>
  <c r="I88" i="2"/>
  <c r="J88" i="2" s="1"/>
  <c r="I92" i="2"/>
  <c r="J92" i="2" s="1"/>
  <c r="I93" i="2"/>
  <c r="J93" i="2" s="1"/>
  <c r="I94" i="2"/>
  <c r="J94" i="2" s="1"/>
  <c r="I95" i="2"/>
  <c r="J95" i="2" s="1"/>
  <c r="I96" i="2"/>
  <c r="J96" i="2" s="1"/>
  <c r="I97" i="2"/>
  <c r="J97" i="2" s="1"/>
  <c r="I98" i="2"/>
  <c r="J98" i="2" s="1"/>
  <c r="I99" i="2"/>
  <c r="J99" i="2" s="1"/>
  <c r="I100" i="2"/>
  <c r="J100" i="2" s="1"/>
  <c r="I101" i="2"/>
  <c r="J101" i="2" s="1"/>
  <c r="I102" i="2"/>
  <c r="J102" i="2" s="1"/>
  <c r="I104" i="2"/>
  <c r="J104" i="2" s="1"/>
  <c r="I105" i="2"/>
  <c r="J105" i="2" s="1"/>
  <c r="I106" i="2"/>
  <c r="J106" i="2" s="1"/>
  <c r="I107" i="2"/>
  <c r="J107" i="2" s="1"/>
  <c r="I109" i="2"/>
  <c r="J109" i="2" s="1"/>
  <c r="I110" i="2"/>
  <c r="J110" i="2" s="1"/>
  <c r="I111" i="2"/>
  <c r="J111" i="2" s="1"/>
  <c r="I112" i="2"/>
  <c r="J112" i="2" s="1"/>
  <c r="I113" i="2"/>
  <c r="J113" i="2" s="1"/>
  <c r="I114" i="2"/>
  <c r="J114" i="2" s="1"/>
  <c r="I115" i="2"/>
  <c r="J115" i="2" s="1"/>
  <c r="I116" i="2"/>
  <c r="J116" i="2" s="1"/>
  <c r="I118" i="2"/>
  <c r="J118" i="2" s="1"/>
  <c r="I119" i="2"/>
  <c r="J119" i="2" s="1"/>
  <c r="I120" i="2"/>
  <c r="J120" i="2" s="1"/>
  <c r="I121" i="2"/>
  <c r="J121" i="2" s="1"/>
  <c r="I122" i="2"/>
  <c r="J122" i="2" s="1"/>
  <c r="I123" i="2"/>
  <c r="J123" i="2" s="1"/>
  <c r="I117" i="2"/>
  <c r="J117" i="2" s="1"/>
  <c r="I125" i="2"/>
  <c r="J125" i="2" s="1"/>
  <c r="I126" i="2"/>
  <c r="J126" i="2" s="1"/>
  <c r="I127" i="2"/>
  <c r="J127" i="2" s="1"/>
  <c r="I128" i="2"/>
  <c r="J128" i="2" s="1"/>
  <c r="I130" i="2"/>
  <c r="J130" i="2" s="1"/>
  <c r="I131" i="2"/>
  <c r="J131" i="2" s="1"/>
  <c r="I132" i="2"/>
  <c r="J132" i="2" s="1"/>
  <c r="I133" i="2"/>
  <c r="J133" i="2" s="1"/>
  <c r="I134" i="2"/>
  <c r="J134" i="2" s="1"/>
  <c r="I135" i="2"/>
  <c r="J135" i="2" s="1"/>
  <c r="I136" i="2"/>
  <c r="J136" i="2" s="1"/>
  <c r="I137" i="2"/>
  <c r="J137" i="2" s="1"/>
  <c r="I138" i="2"/>
  <c r="J138" i="2" s="1"/>
  <c r="I139" i="2"/>
  <c r="J139" i="2" s="1"/>
  <c r="I140" i="2"/>
  <c r="J140" i="2" s="1"/>
  <c r="I159" i="2"/>
  <c r="J159" i="2" s="1"/>
  <c r="I160" i="2"/>
  <c r="J160" i="2" s="1"/>
  <c r="I162" i="2"/>
  <c r="J162" i="2" s="1"/>
  <c r="I163" i="2"/>
  <c r="J163" i="2" s="1"/>
  <c r="I166" i="2"/>
  <c r="J166" i="2" s="1"/>
  <c r="I167" i="2"/>
  <c r="J167" i="2" s="1"/>
  <c r="I168" i="2"/>
  <c r="J168" i="2" s="1"/>
  <c r="I169" i="2"/>
  <c r="J169" i="2" s="1"/>
  <c r="I170" i="2"/>
  <c r="J170" i="2" s="1"/>
  <c r="I171" i="2"/>
  <c r="J171" i="2" s="1"/>
  <c r="I173" i="2"/>
  <c r="J173" i="2" s="1"/>
  <c r="I174" i="2"/>
  <c r="J174" i="2" s="1"/>
  <c r="I175" i="2"/>
  <c r="J175" i="2" s="1"/>
  <c r="I176" i="2"/>
  <c r="J176" i="2" s="1"/>
  <c r="I177" i="2"/>
  <c r="J177" i="2" s="1"/>
  <c r="I178" i="2"/>
  <c r="J178" i="2" s="1"/>
  <c r="I180" i="2"/>
  <c r="J180" i="2" s="1"/>
  <c r="I181" i="2"/>
  <c r="J181" i="2" s="1"/>
  <c r="I182" i="2"/>
  <c r="J182" i="2" s="1"/>
  <c r="I183" i="2"/>
  <c r="J183" i="2" s="1"/>
  <c r="I184" i="2"/>
  <c r="J184" i="2" s="1"/>
  <c r="I185" i="2"/>
  <c r="J185" i="2" s="1"/>
  <c r="I186" i="2"/>
  <c r="J186" i="2" s="1"/>
  <c r="I187" i="2"/>
  <c r="J187" i="2" s="1"/>
  <c r="I188" i="2"/>
  <c r="J188" i="2" s="1"/>
  <c r="I206" i="2"/>
  <c r="J206" i="2" s="1"/>
  <c r="I207" i="2"/>
  <c r="J207" i="2" s="1"/>
  <c r="I210" i="2"/>
  <c r="J210" i="2" s="1"/>
  <c r="I208" i="2"/>
  <c r="J208" i="2" s="1"/>
  <c r="I211" i="2"/>
  <c r="J211" i="2" s="1"/>
  <c r="I212" i="2"/>
  <c r="J212" i="2" s="1"/>
  <c r="I213" i="2"/>
  <c r="J213" i="2" s="1"/>
  <c r="I214" i="2"/>
  <c r="J214" i="2" s="1"/>
  <c r="I216" i="2"/>
  <c r="J216" i="2" s="1"/>
  <c r="I217" i="2"/>
  <c r="J217" i="2" s="1"/>
  <c r="I218" i="2"/>
  <c r="J218" i="2" s="1"/>
  <c r="I219" i="2"/>
  <c r="J219" i="2" s="1"/>
  <c r="I220" i="2"/>
  <c r="J220" i="2" s="1"/>
  <c r="I221" i="2"/>
  <c r="J221" i="2" s="1"/>
  <c r="I222" i="2"/>
  <c r="J222" i="2" s="1"/>
  <c r="I223" i="2"/>
  <c r="J223" i="2" s="1"/>
  <c r="I224" i="2"/>
  <c r="J224" i="2" s="1"/>
  <c r="I225" i="2"/>
  <c r="J225" i="2" s="1"/>
  <c r="I226" i="2"/>
  <c r="J226" i="2" s="1"/>
  <c r="I227" i="2"/>
  <c r="J227" i="2" s="1"/>
  <c r="I228" i="2"/>
  <c r="J228" i="2" s="1"/>
  <c r="I229" i="2"/>
  <c r="J229" i="2" s="1"/>
  <c r="I230" i="2"/>
  <c r="J230" i="2" s="1"/>
  <c r="I231" i="2"/>
  <c r="J231" i="2" s="1"/>
  <c r="I232" i="2"/>
  <c r="J232" i="2" s="1"/>
  <c r="I234" i="2"/>
  <c r="J234" i="2" s="1"/>
  <c r="I235" i="2"/>
  <c r="J235" i="2" s="1"/>
  <c r="I236" i="2"/>
  <c r="J236" i="2" s="1"/>
  <c r="I233" i="2"/>
  <c r="J233" i="2" s="1"/>
  <c r="I239" i="2"/>
  <c r="J239" i="2" s="1"/>
  <c r="I241" i="2"/>
  <c r="J241" i="2" s="1"/>
  <c r="I242" i="2"/>
  <c r="J242" i="2" s="1"/>
  <c r="I243" i="2"/>
  <c r="J243" i="2" s="1"/>
  <c r="I244" i="2"/>
  <c r="J244" i="2" s="1"/>
  <c r="I245" i="2"/>
  <c r="J245" i="2" s="1"/>
  <c r="I246" i="2"/>
  <c r="J246" i="2" s="1"/>
  <c r="I247" i="2"/>
  <c r="J247" i="2" s="1"/>
  <c r="I248" i="2"/>
  <c r="J248" i="2" s="1"/>
  <c r="I249" i="2"/>
  <c r="J249" i="2" s="1"/>
  <c r="I251" i="2"/>
  <c r="J251" i="2" s="1"/>
  <c r="I252" i="2"/>
  <c r="J252" i="2" s="1"/>
  <c r="I253" i="2"/>
  <c r="J253" i="2" s="1"/>
  <c r="I254" i="2"/>
  <c r="J254" i="2" s="1"/>
  <c r="I255" i="2"/>
  <c r="J255" i="2" s="1"/>
  <c r="I256" i="2"/>
  <c r="J256" i="2" s="1"/>
  <c r="I257" i="2"/>
  <c r="J257" i="2" s="1"/>
  <c r="I258" i="2"/>
  <c r="J258" i="2" s="1"/>
  <c r="G224" i="2"/>
  <c r="G231" i="2"/>
  <c r="G232" i="2"/>
  <c r="G234" i="2"/>
  <c r="G235" i="2"/>
  <c r="G236" i="2"/>
  <c r="G233" i="2"/>
  <c r="G239" i="2"/>
  <c r="G241" i="2"/>
  <c r="G242" i="2"/>
  <c r="G243" i="2"/>
  <c r="G244" i="2"/>
  <c r="G245" i="2"/>
  <c r="G246" i="2"/>
  <c r="G247" i="2"/>
  <c r="G248" i="2"/>
  <c r="G249" i="2"/>
  <c r="G251" i="2"/>
  <c r="G252" i="2"/>
  <c r="G253" i="2"/>
  <c r="G254" i="2"/>
  <c r="G255" i="2"/>
  <c r="G256" i="2"/>
  <c r="G257" i="2"/>
  <c r="G258" i="2"/>
  <c r="G206" i="2"/>
  <c r="G207" i="2"/>
  <c r="G210" i="2"/>
  <c r="G208" i="2"/>
  <c r="G211" i="2"/>
  <c r="G212" i="2"/>
  <c r="G213" i="2"/>
  <c r="G214" i="2"/>
  <c r="G216" i="2"/>
  <c r="G217" i="2"/>
  <c r="G218" i="2"/>
  <c r="G219" i="2"/>
  <c r="G220" i="2"/>
  <c r="G221" i="2"/>
  <c r="G222" i="2"/>
  <c r="G223" i="2"/>
  <c r="G225" i="2"/>
  <c r="G226" i="2"/>
  <c r="G227" i="2"/>
  <c r="G228" i="2"/>
  <c r="G229" i="2"/>
  <c r="G230" i="2"/>
  <c r="G187" i="2"/>
  <c r="G188" i="2"/>
  <c r="G159" i="2"/>
  <c r="G160" i="2"/>
  <c r="G162" i="2"/>
  <c r="G163" i="2"/>
  <c r="G166" i="2"/>
  <c r="G167" i="2"/>
  <c r="G168" i="2"/>
  <c r="G169" i="2"/>
  <c r="G170" i="2"/>
  <c r="G171" i="2"/>
  <c r="G173" i="2"/>
  <c r="G174" i="2"/>
  <c r="G175" i="2"/>
  <c r="G176" i="2"/>
  <c r="G177" i="2"/>
  <c r="G178" i="2"/>
  <c r="G180" i="2"/>
  <c r="G181" i="2"/>
  <c r="G182" i="2"/>
  <c r="G183" i="2"/>
  <c r="G184" i="2"/>
  <c r="G185" i="2"/>
  <c r="G186" i="2"/>
  <c r="G114" i="2"/>
  <c r="G115" i="2"/>
  <c r="G116" i="2"/>
  <c r="G118" i="2"/>
  <c r="G119" i="2"/>
  <c r="G120" i="2"/>
  <c r="G121" i="2"/>
  <c r="G122" i="2"/>
  <c r="G123" i="2"/>
  <c r="G117" i="2"/>
  <c r="G125" i="2"/>
  <c r="G126" i="2"/>
  <c r="G127" i="2"/>
  <c r="G128" i="2"/>
  <c r="G130" i="2"/>
  <c r="G131" i="2"/>
  <c r="G132" i="2"/>
  <c r="G133" i="2"/>
  <c r="G134" i="2"/>
  <c r="G135" i="2"/>
  <c r="G136" i="2"/>
  <c r="G137" i="2"/>
  <c r="G138" i="2"/>
  <c r="G139" i="2"/>
  <c r="G140" i="2"/>
  <c r="G82" i="2"/>
  <c r="G83" i="2"/>
  <c r="G84" i="2"/>
  <c r="G87" i="2"/>
  <c r="G88" i="2"/>
  <c r="G92" i="2"/>
  <c r="G93" i="2"/>
  <c r="G94" i="2"/>
  <c r="G95" i="2"/>
  <c r="G96" i="2"/>
  <c r="G97" i="2"/>
  <c r="G98" i="2"/>
  <c r="G99" i="2"/>
  <c r="G100" i="2"/>
  <c r="G101" i="2"/>
  <c r="G102" i="2"/>
  <c r="G104" i="2"/>
  <c r="G105" i="2"/>
  <c r="G106" i="2"/>
  <c r="G107" i="2"/>
  <c r="G109" i="2"/>
  <c r="G110" i="2"/>
  <c r="G111" i="2"/>
  <c r="G112" i="2"/>
  <c r="G113" i="2"/>
  <c r="G43" i="2"/>
  <c r="G44" i="2"/>
  <c r="G45" i="2"/>
  <c r="G46" i="2"/>
  <c r="G47" i="2"/>
  <c r="G48" i="2"/>
  <c r="G49" i="2"/>
  <c r="G50" i="2"/>
  <c r="G51" i="2"/>
  <c r="G53" i="2"/>
  <c r="G52" i="2"/>
  <c r="G54" i="2"/>
  <c r="G55" i="2"/>
  <c r="G56" i="2"/>
  <c r="G57" i="2"/>
  <c r="G58" i="2"/>
  <c r="G59" i="2"/>
  <c r="G61" i="2"/>
  <c r="G62" i="2"/>
  <c r="G63" i="2"/>
  <c r="G64" i="2"/>
  <c r="G65" i="2"/>
  <c r="G66" i="2"/>
  <c r="G68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5" i="2"/>
  <c r="G36" i="2"/>
  <c r="G34" i="2"/>
  <c r="G37" i="2"/>
  <c r="G38" i="2"/>
  <c r="G39" i="2"/>
  <c r="G40" i="2"/>
  <c r="G41" i="2"/>
  <c r="G191" i="2"/>
  <c r="G192" i="2"/>
  <c r="G193" i="2"/>
  <c r="G194" i="2"/>
  <c r="G195" i="2"/>
  <c r="G197" i="2"/>
  <c r="G196" i="2"/>
  <c r="G199" i="2"/>
  <c r="G201" i="2"/>
  <c r="G202" i="2"/>
  <c r="G203" i="2"/>
  <c r="G204" i="2"/>
  <c r="G205" i="2"/>
  <c r="G141" i="2"/>
  <c r="G142" i="2"/>
  <c r="G143" i="2"/>
  <c r="G144" i="2"/>
  <c r="G145" i="2"/>
  <c r="G146" i="2"/>
  <c r="G147" i="2"/>
  <c r="G148" i="2"/>
  <c r="G150" i="2"/>
  <c r="G151" i="2"/>
  <c r="G154" i="2"/>
  <c r="G155" i="2"/>
  <c r="G156" i="2"/>
  <c r="G157" i="2"/>
  <c r="G67" i="2"/>
  <c r="G69" i="2"/>
  <c r="G70" i="2"/>
  <c r="G71" i="2"/>
  <c r="G73" i="2"/>
  <c r="G72" i="2"/>
  <c r="G74" i="2"/>
  <c r="G75" i="2"/>
  <c r="G76" i="2"/>
  <c r="G77" i="2"/>
  <c r="G78" i="2"/>
  <c r="G79" i="2"/>
  <c r="G80" i="2"/>
  <c r="G2" i="2"/>
  <c r="G3" i="2"/>
  <c r="G4" i="2"/>
  <c r="G5" i="2"/>
  <c r="G7" i="2"/>
  <c r="G8" i="2"/>
  <c r="G9" i="2"/>
  <c r="G6" i="2"/>
  <c r="G10" i="2"/>
  <c r="G11" i="2"/>
  <c r="G13" i="2"/>
  <c r="G14" i="2"/>
  <c r="G237" i="2"/>
  <c r="G238" i="2"/>
  <c r="G240" i="2"/>
  <c r="G250" i="2"/>
  <c r="G259" i="2"/>
  <c r="G260" i="2"/>
  <c r="G261" i="2"/>
  <c r="G262" i="2"/>
  <c r="G263" i="2"/>
  <c r="G264" i="2"/>
  <c r="G60" i="2"/>
  <c r="G81" i="2"/>
  <c r="G85" i="2"/>
  <c r="G86" i="2"/>
  <c r="G89" i="2"/>
  <c r="G90" i="2"/>
  <c r="G91" i="2"/>
  <c r="G103" i="2"/>
  <c r="G108" i="2"/>
  <c r="G124" i="2"/>
  <c r="G129" i="2"/>
  <c r="G149" i="2"/>
  <c r="G152" i="2"/>
  <c r="G153" i="2"/>
  <c r="G158" i="2"/>
  <c r="G161" i="2"/>
  <c r="G164" i="2"/>
  <c r="G165" i="2"/>
  <c r="G172" i="2"/>
  <c r="G179" i="2"/>
  <c r="G189" i="2"/>
  <c r="G190" i="2"/>
  <c r="G198" i="2"/>
  <c r="G200" i="2"/>
  <c r="G209" i="2"/>
  <c r="G215" i="2"/>
  <c r="G4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Aicha Ghanam</author>
  </authors>
  <commentList>
    <comment ref="D217" authorId="0" shapeId="0" xr:uid="{F152710A-DE09-482D-A867-9F99F4B3609F}">
      <text>
        <r>
          <rPr>
            <b/>
            <sz val="9"/>
            <color indexed="81"/>
            <rFont val="Tahoma"/>
            <charset val="1"/>
          </rPr>
          <t>Aicha Ghanam:</t>
        </r>
        <r>
          <rPr>
            <sz val="9"/>
            <color indexed="81"/>
            <rFont val="Tahoma"/>
            <charset val="1"/>
          </rPr>
          <t xml:space="preserve">
Henna</t>
        </r>
      </text>
    </comment>
    <comment ref="D220" authorId="0" shapeId="0" xr:uid="{75779DAC-5DB2-409B-A31C-906402ACB8E2}">
      <text>
        <r>
          <rPr>
            <b/>
            <sz val="9"/>
            <color indexed="81"/>
            <rFont val="Tahoma"/>
            <charset val="1"/>
          </rPr>
          <t>Aicha Ghanam:</t>
        </r>
        <r>
          <rPr>
            <sz val="9"/>
            <color indexed="81"/>
            <rFont val="Tahoma"/>
            <charset val="1"/>
          </rPr>
          <t xml:space="preserve">
gateaux fete</t>
        </r>
      </text>
    </comment>
    <comment ref="D240" authorId="0" shapeId="0" xr:uid="{C82B9ED3-8E9F-4ADF-8CA5-001A7384C81C}">
      <text>
        <r>
          <rPr>
            <b/>
            <sz val="9"/>
            <color indexed="81"/>
            <rFont val="Tahoma"/>
            <charset val="1"/>
          </rPr>
          <t>Aicha Ghanam:</t>
        </r>
        <r>
          <rPr>
            <sz val="9"/>
            <color indexed="81"/>
            <rFont val="Tahoma"/>
            <charset val="1"/>
          </rPr>
          <t xml:space="preserve">
Tax bill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<sst xmlns="http://schemas.openxmlformats.org/spreadsheetml/2006/main" count="1469" uniqueCount="371">
  <si>
    <t>Description</t>
  </si>
  <si>
    <t>Withdrawals</t>
  </si>
  <si>
    <t>Deposits</t>
  </si>
  <si>
    <t>Date</t>
  </si>
  <si>
    <t>Balance</t>
  </si>
  <si>
    <t>STARTING BALANCE</t>
  </si>
  <si>
    <t>COSTCO WHOLESAL</t>
  </si>
  <si>
    <t>M</t>
  </si>
  <si>
    <t>HT300 TFR-TO C/C</t>
  </si>
  <si>
    <t>SACHI'S - LACI</t>
  </si>
  <si>
    <t>LZ365 TFR-TO C/C</t>
  </si>
  <si>
    <t>CANADA</t>
  </si>
  <si>
    <t>F PT</t>
  </si>
  <si>
    <t>NAYAX CANADA IN</t>
  </si>
  <si>
    <t>STUDENT LOAN</t>
  </si>
  <si>
    <t>GSL</t>
  </si>
  <si>
    <t>OSAP/OLSG FUNDS GSL</t>
  </si>
  <si>
    <t>MONTHLY ACCOUNT FEE</t>
  </si>
  <si>
    <t>16 95</t>
  </si>
  <si>
    <t>CLOSING BALANCE</t>
  </si>
  <si>
    <t>1 716.07</t>
  </si>
  <si>
    <t>81326 64</t>
  </si>
  <si>
    <t>Account</t>
  </si>
  <si>
    <t>Debit</t>
  </si>
  <si>
    <t>Credit</t>
  </si>
  <si>
    <t>Amount</t>
  </si>
  <si>
    <t>Checking</t>
  </si>
  <si>
    <t>L0175 TFR-TO C/C</t>
  </si>
  <si>
    <t>L0193 TFR-TO 6827673</t>
  </si>
  <si>
    <t>E-TRANSFER "**vMN</t>
  </si>
  <si>
    <t>100 00</t>
  </si>
  <si>
    <t>TD ATM W/D</t>
  </si>
  <si>
    <t>PT</t>
  </si>
  <si>
    <t>COSTCO BUSIN ESS</t>
  </si>
  <si>
    <t>MID-EAST FOOD C</t>
  </si>
  <si>
    <t>HU030 TFR-TO C/C</t>
  </si>
  <si>
    <t>DOLLAR TREE #40</t>
  </si>
  <si>
    <t>ACCT BAL REBATE</t>
  </si>
  <si>
    <t>4 452 40</t>
  </si>
  <si>
    <t>1 358 36</t>
  </si>
  <si>
    <t>9.669.18</t>
  </si>
  <si>
    <t>9.611.38</t>
  </si>
  <si>
    <t>8.685.59</t>
  </si>
  <si>
    <t>122 94</t>
  </si>
  <si>
    <t>1&gt;(545 TFR-TO C/C</t>
  </si>
  <si>
    <t>371 82</t>
  </si>
  <si>
    <t>8,190 83</t>
  </si>
  <si>
    <t>PAIE/PAYROLL</t>
  </si>
  <si>
    <t>PAY</t>
  </si>
  <si>
    <t>8,175 44</t>
  </si>
  <si>
    <t>RC140 TFR-TO C/C</t>
  </si>
  <si>
    <t>232 98</t>
  </si>
  <si>
    <t>7942 46</t>
  </si>
  <si>
    <t>1,139 99</t>
  </si>
  <si>
    <t>9,082 45</t>
  </si>
  <si>
    <t>COSTCO BUSINESS</t>
  </si>
  <si>
    <t>56 51</t>
  </si>
  <si>
    <t>9.025 94</t>
  </si>
  <si>
    <t>COSTCO WHOLESAL - M</t>
  </si>
  <si>
    <t>48 68</t>
  </si>
  <si>
    <t>8 97726</t>
  </si>
  <si>
    <t>136 96</t>
  </si>
  <si>
    <t>9,1 14 22</t>
  </si>
  <si>
    <t>929 38</t>
  </si>
  <si>
    <t>1 358 01</t>
  </si>
  <si>
    <t>HX143 TFR-TO C/C</t>
  </si>
  <si>
    <t>700 00</t>
  </si>
  <si>
    <t>TAX REFUND</t>
  </si>
  <si>
    <t>RIT</t>
  </si>
  <si>
    <t>,569 37</t>
  </si>
  <si>
    <t>92 51</t>
  </si>
  <si>
    <t>9 891 08</t>
  </si>
  <si>
    <t>SEND E-TFR ***d6T</t>
  </si>
  <si>
    <t>240 00</t>
  </si>
  <si>
    <t>9,651 08</t>
  </si>
  <si>
    <t>91 58</t>
  </si>
  <si>
    <t>APRII</t>
  </si>
  <si>
    <t>9,742 66</t>
  </si>
  <si>
    <t>WD474 TFR-TO C/C</t>
  </si>
  <si>
    <t>595 63</t>
  </si>
  <si>
    <t>9,147 03</t>
  </si>
  <si>
    <t>p T</t>
  </si>
  <si>
    <t>102 67</t>
  </si>
  <si>
    <t>10,184 35</t>
  </si>
  <si>
    <t>SEND E-TFR</t>
  </si>
  <si>
    <t>13 00</t>
  </si>
  <si>
    <t>10,171 35</t>
  </si>
  <si>
    <t>128 21</t>
  </si>
  <si>
    <t>43 73</t>
  </si>
  <si>
    <t>10,255 83</t>
  </si>
  <si>
    <t>60 11</t>
  </si>
  <si>
    <t>292 65</t>
  </si>
  <si>
    <t>E-TRANSFER ***wFQ</t>
  </si>
  <si>
    <t>193 00</t>
  </si>
  <si>
    <t>E-TRANSFER</t>
  </si>
  <si>
    <t>10/9607</t>
  </si>
  <si>
    <t>10,196 07</t>
  </si>
  <si>
    <t>2 157 25</t>
  </si>
  <si>
    <t>3 239 10</t>
  </si>
  <si>
    <t>TRANSACTION POSTING</t>
  </si>
  <si>
    <t>ACTIVITY DESCRIP TION</t>
  </si>
  <si>
    <t>AMOUNT(S)</t>
  </si>
  <si>
    <t>DATE</t>
  </si>
  <si>
    <t>PREVIOUS STATEMENT BALANCE</t>
  </si>
  <si>
    <t>VALUE VILLAGE # 2119 ORLEANS</t>
  </si>
  <si>
    <t>DOLLARAMA # 515 OTTAWA</t>
  </si>
  <si>
    <t>WINNERS 532 OTTAWA</t>
  </si>
  <si>
    <t>PAYMENT - THANK YOU</t>
  </si>
  <si>
    <t>VALUE VILLAGE # 2039 GLOUCESTER</t>
  </si>
  <si>
    <t>Netdix.com 866-716-0414</t>
  </si>
  <si>
    <t>SO MOROCCO OTTAWA</t>
  </si>
  <si>
    <t>IKEA OTTAWA OTTAWA</t>
  </si>
  <si>
    <t>WAL-MART SUPERCENTER#1031 OTTAWA</t>
  </si>
  <si>
    <t>MARSHALLS 713 OTTAWA</t>
  </si>
  <si>
    <t>REVIVES BROW ART OTTAWA</t>
  </si>
  <si>
    <t>DOLLAR-AMA # 688 OTTAWA</t>
  </si>
  <si>
    <t>HESS' YIG 2670 OTTAWA</t>
  </si>
  <si>
    <t>WAL-MART STORE*1158 GLOUCESTER</t>
  </si>
  <si>
    <t>ACTIVITY DESCRIPTION</t>
  </si>
  <si>
    <t>WAL-MART SUPERCENTER#1200 OTTAWA</t>
  </si>
  <si>
    <t>SACHTS - LA CITE MAIN OTTAWA</t>
  </si>
  <si>
    <t>SHOPPERS DRUG MART #06 GLOUCESTER</t>
  </si>
  <si>
    <t>OFFICE - OTTAWA OTTAWA</t>
  </si>
  <si>
    <t>SACHI'S - LA CITE MAIN OTTAWA</t>
  </si>
  <si>
    <t>Netflix.com 866-716-0414</t>
  </si>
  <si>
    <t>DOI-LAP-AMA # 515 OTTAWA</t>
  </si>
  <si>
    <t>OLD NAVY CA 4548 OTTAWA</t>
  </si>
  <si>
    <t># 846 PARTY CITY GLOUCESTER</t>
  </si>
  <si>
    <t># 846 PARTY crry GLOUCESTER</t>
  </si>
  <si>
    <t>AMOUNT 5</t>
  </si>
  <si>
    <t>NAYA-X CANADA INC MASTER FREDERICTON</t>
  </si>
  <si>
    <t>NAYAX CMADA INC MASTER FREDERICTON</t>
  </si>
  <si>
    <t>SCHOLASTIC BOOK FAIRS BRO BROCKVILLE</t>
  </si>
  <si>
    <t>NOD-EAST FOOD CENTRE OTTAWA</t>
  </si>
  <si>
    <t>WAL-MART STORE#1158 GLOUCESTER</t>
  </si>
  <si>
    <t>OCT*L685PQDV2R087D OTTAWA</t>
  </si>
  <si>
    <t>DOLLARAMA # 246 OTTAWA</t>
  </si>
  <si>
    <t>Store Ottawa</t>
  </si>
  <si>
    <t>DOLLAFUO•A # 688 OTTAWA</t>
  </si>
  <si>
    <t>ADONIS 101203 OTTAWA OTTAWA</t>
  </si>
  <si>
    <t>METRO 253 GLOUCESTER</t>
  </si>
  <si>
    <t>WAL-MART SUPERCENTER#1031</t>
  </si>
  <si>
    <t>SOOTER'S PHOTOGRAPHY (199 OTTAWA</t>
  </si>
  <si>
    <t>ADONS 101203 OTTAWA OTTAWA</t>
  </si>
  <si>
    <t>NUD-EAST FOOD CENTRE OTTAWA</t>
  </si>
  <si>
    <t>DOMINOS PIZZA #10517613-562-1000</t>
  </si>
  <si>
    <t>AMAZON.COM * FR2XB86E3 VANCOUVER</t>
  </si>
  <si>
    <t>WAL-MART SUPERCATER#1031 OTTAWA</t>
  </si>
  <si>
    <t>LOBLAW SUPEPOdARKET #10 GLOUCESTER</t>
  </si>
  <si>
    <t>ED-EAST FOOD CENTRE OTTAWA</t>
  </si>
  <si>
    <t>Sub-category</t>
  </si>
  <si>
    <t>Category</t>
  </si>
  <si>
    <t>Category Type</t>
  </si>
  <si>
    <t>Clothes</t>
  </si>
  <si>
    <t>Discretionary</t>
  </si>
  <si>
    <t>Expense</t>
  </si>
  <si>
    <t>Dining Out</t>
  </si>
  <si>
    <t>Entertainment</t>
  </si>
  <si>
    <t>Living Expenses</t>
  </si>
  <si>
    <t>Gifts</t>
  </si>
  <si>
    <t>Groceries</t>
  </si>
  <si>
    <t>Phone</t>
  </si>
  <si>
    <t>Restaurant</t>
  </si>
  <si>
    <t>Salary</t>
  </si>
  <si>
    <t>Income</t>
  </si>
  <si>
    <t>Childcare</t>
  </si>
  <si>
    <t>Subscriptions</t>
  </si>
  <si>
    <t>Transportation</t>
  </si>
  <si>
    <t>Snacks</t>
  </si>
  <si>
    <t>Toys</t>
  </si>
  <si>
    <t>Party</t>
  </si>
  <si>
    <t>Selfcare</t>
  </si>
  <si>
    <t>Consumables</t>
  </si>
  <si>
    <t>Other</t>
  </si>
  <si>
    <t>Janv 2</t>
  </si>
  <si>
    <t>Janv 1</t>
  </si>
  <si>
    <t>AMOUNT(</t>
  </si>
  <si>
    <t>LA SOURCE DES</t>
  </si>
  <si>
    <t>GATINTEAU</t>
  </si>
  <si>
    <t>DOLLAR4MA #1511 GLOUCESTER</t>
  </si>
  <si>
    <t>FOOD BASICS 896 GLOUCESTER</t>
  </si>
  <si>
    <t>WAL-MART SUPERCENTER_#1031 OTTAWA</t>
  </si>
  <si>
    <t>NLkRCHE ATLAS SAINT-LEONAR</t>
  </si>
  <si>
    <t>MARCHE ATLAS SAINT-LEONAR</t>
  </si>
  <si>
    <t>DOLLAR-AMA #1022 GLOUCESTER</t>
  </si>
  <si>
    <t>LOBLAW SUPERMARKET #10 GLOUCESTER</t>
  </si>
  <si>
    <t>IKEA. OTTAWA OTTAWA</t>
  </si>
  <si>
    <t>LOBLAW SUPEPOOA.PXET #10 GLOUCESTER</t>
  </si>
  <si>
    <t>WAL-MART STOPE#1158 GLOUCESTER</t>
  </si>
  <si>
    <t>WNN%ERS 223 OTTAWA</t>
  </si>
  <si>
    <t>DOLLAR-A-MA # 688 OTTAWA</t>
  </si>
  <si>
    <t>BULK BARN STORE #712 OTTAWA</t>
  </si>
  <si>
    <t>IMD-EAST FOOD CENTP.E OTTAWA</t>
  </si>
  <si>
    <t>NLkRSKkLLS 713 OTTAWA</t>
  </si>
  <si>
    <t>DOLLAR TREE #40084 GLOUCESTER</t>
  </si>
  <si>
    <t>DOLLAR-AMA # 246 OTTAWA</t>
  </si>
  <si>
    <t>GANT TIGER #237 OTTAWA</t>
  </si>
  <si>
    <t>Janv 3</t>
  </si>
  <si>
    <t>OATE</t>
  </si>
  <si>
    <t>AMOUNT(S)I</t>
  </si>
  <si>
    <t>PAYMENT - TEAN% YOU</t>
  </si>
  <si>
    <t>BATH &amp; BODY WORKS #6063 OTTAWA</t>
  </si>
  <si>
    <t>WAL-MART S UPERCENTER#1031 OTTAWA</t>
  </si>
  <si>
    <t>AMAZON ZP9DW77JO VANCOUVER</t>
  </si>
  <si>
    <t>DOLLARÆdA. #1022 GLOUCESTER</t>
  </si>
  <si>
    <t>KEV GROUP n,rc - LUNCHBOX</t>
  </si>
  <si>
    <t>SACHI'S - LA CITE PLAIN OTTAWA</t>
  </si>
  <si>
    <t>AMAZON* ZD2013VTO VANCOUVER</t>
  </si>
  <si>
    <t>AMAZON ZDI WS6F11 VANCOCNER</t>
  </si>
  <si>
    <t>NAYA-X CANADA NC OvLkSTER FREDERICTON</t>
  </si>
  <si>
    <t>NAYA-X CANADA NC hLkSTER FREDERICTON</t>
  </si>
  <si>
    <t>ROGERS *</t>
  </si>
  <si>
    <t>2950 888-764-3771</t>
  </si>
  <si>
    <t>SALAROdY BEACON HILL THRIF GLOUCESTER</t>
  </si>
  <si>
    <t>MID-EAST FOOD CENTP.E OTTAWA</t>
  </si>
  <si>
    <t>DOMINOS PIZZA #10517 613-562-1000</t>
  </si>
  <si>
    <t>LOBLAW SUPEP.8LkPXET #10 GLOUCESTER</t>
  </si>
  <si>
    <t>DOLLAPAMA #1511 GLOUCESTER</t>
  </si>
  <si>
    <t>PAYMENT - THANX YOU</t>
  </si>
  <si>
    <t>Feb_14-2025_2.</t>
  </si>
  <si>
    <t>TRANSACTION P0511NG</t>
  </si>
  <si>
    <t>AMOUNI(</t>
  </si>
  <si>
    <t>DAIE</t>
  </si>
  <si>
    <t>TM HORTONS #2569 OTTAWA</t>
  </si>
  <si>
    <t>SACHI'S - LA CITE MAINT OTTAWA</t>
  </si>
  <si>
    <t>SACHIS - LA CITE MAIN OTTAWA</t>
  </si>
  <si>
    <t>NAYkX CANADA NC MASTER FREDERICTON</t>
  </si>
  <si>
    <t>NAYAX CANADA INC MASTER FREDERICTON</t>
  </si>
  <si>
    <t>IIMIGPATION CANADA ONLINE OTTAWA</t>
  </si>
  <si>
    <t>$185.oo</t>
  </si>
  <si>
    <t>DOLLAPA.IA # 246 OTTAWA</t>
  </si>
  <si>
    <t>SACHrs - L.A CITE MAIN OTTAWA</t>
  </si>
  <si>
    <t>OPENAI *CHATGPT SLBSCR OPENAICOM FOREIGN CU8.8ŒNCY 22.60 USD @EXCHANGE PATE 1.48362</t>
  </si>
  <si>
    <t>SACHI'S - LA CITE IOAIN OTTAWA</t>
  </si>
  <si>
    <t>DOLLAPA,IA # 246 OTTAWA</t>
  </si>
  <si>
    <t>NAYAX CANADA NC MASTER FREDERICTON</t>
  </si>
  <si>
    <t>WINNERS 223 OTTAWA</t>
  </si>
  <si>
    <t>IL.AHUI OTTAWA OTTAWA</t>
  </si>
  <si>
    <t>BENTO SUSHI OTTAWA</t>
  </si>
  <si>
    <t>*PEBT-ST. LAURENT SHOPPIN OTTAWA</t>
  </si>
  <si>
    <t>Feb_14-2025_3</t>
  </si>
  <si>
    <t>AcriVlTY DESCRIPTION</t>
  </si>
  <si>
    <t>AMOUNT</t>
  </si>
  <si>
    <t>NAYkX CANADA •rc NLkSTER FREDERICTON</t>
  </si>
  <si>
    <t>KEV GROUP NC - LINCHBOX</t>
  </si>
  <si>
    <t>WNVERS 532 OTTAWA</t>
  </si>
  <si>
    <t>DOLLARÆ,IA. #1022 GLOUCESTER</t>
  </si>
  <si>
    <t>PAEOENT - THANX YOU</t>
  </si>
  <si>
    <t>SACHrs - LA CITE MAIN OTTAWA</t>
  </si>
  <si>
    <t>Subway 12191 Ottawa</t>
  </si>
  <si>
    <t>DOLLAR-QA # 246 OTTAWA</t>
  </si>
  <si>
    <t>WNVERS 223 OTTAWA</t>
  </si>
  <si>
    <t>FARM BOY #50 OTTAWA</t>
  </si>
  <si>
    <t>SACHI'S - LA CITE NANT OTTAWA</t>
  </si>
  <si>
    <t>NAYkX CANADA nvc NASTER FREDERICTON</t>
  </si>
  <si>
    <t>UBER CANADXUBERCASH TORONTO</t>
  </si>
  <si>
    <t>FARO.' BOY #50 OTTAWA</t>
  </si>
  <si>
    <t>ROGERS *** **2950 888-764-3771</t>
  </si>
  <si>
    <t>SACHI'S - LA CITE MAN OTTAWA</t>
  </si>
  <si>
    <t>BOUTIQUE MONTFORT OTTAWA</t>
  </si>
  <si>
    <t>Mar_14-2025_2</t>
  </si>
  <si>
    <t>TRANSACTION pos n NG</t>
  </si>
  <si>
    <t>DAVE</t>
  </si>
  <si>
    <t>LOBLAW SUPEPOLL.PXET #10 GLOUCESTER</t>
  </si>
  <si>
    <t>WNERS 223 OTTAWA</t>
  </si>
  <si>
    <t>PAYMENT - TEANX YOU</t>
  </si>
  <si>
    <t>A-NLAZON R29U7QT3 VANCOUVER</t>
  </si>
  <si>
    <t>SACHI'S - LA CITE N.AIN OTTAWA</t>
  </si>
  <si>
    <t>DOLLARAMA #1511 GLOUCESTER</t>
  </si>
  <si>
    <t>$3&amp;82</t>
  </si>
  <si>
    <t>NLR 3</t>
  </si>
  <si>
    <t>WAL-NART STOPE#1158 GLOUCESTER</t>
  </si>
  <si>
    <t>OPENAI *CHATGPT SUBSCR OPENALCOM FOREIGN CLRRATCY 22.60 USD @EXCHANGE PATE 1.48362</t>
  </si>
  <si>
    <t>A„MZN Nntp CA *RX3ZM4T53 WWV.ÆÆAZON.C</t>
  </si>
  <si>
    <t>WAL-NART STORE#1158 GLOUCESTER</t>
  </si>
  <si>
    <t>DOLLARÆIA. #1022 GLOUCESTER</t>
  </si>
  <si>
    <t>LOBLAW SUPEPOLAPXET #10 GLOUCESTER</t>
  </si>
  <si>
    <t>MA-R 11</t>
  </si>
  <si>
    <t>NLR 11</t>
  </si>
  <si>
    <t>Conseil des ecoles publiq 613-7428960</t>
  </si>
  <si>
    <t>NLR 12</t>
  </si>
  <si>
    <t>Mar_14-2025_3</t>
  </si>
  <si>
    <t>AMOUNT S</t>
  </si>
  <si>
    <t>ROGERS</t>
  </si>
  <si>
    <t>NAR 13</t>
  </si>
  <si>
    <t>Apr_14-2025_2</t>
  </si>
  <si>
    <t>TRANSACTION pos rlNG</t>
  </si>
  <si>
    <t>CALWA* 10446.4-4574200 CA.WA.COM</t>
  </si>
  <si>
    <t>WISSAM FRUITS NC OTTAWA</t>
  </si>
  <si>
    <t>LOBLAW SUPEP-'LAPXET #10 GLOUCESTER</t>
  </si>
  <si>
    <t>WAL-MART SLQERCENTER#1200 OTTAWA</t>
  </si>
  <si>
    <t>NAR 26</t>
  </si>
  <si>
    <t>DOLLAR-AMA #1511 GLOUCESTER</t>
  </si>
  <si>
    <t>NAR 28</t>
  </si>
  <si>
    <t>LAP-A TRADING COMPANY GLOUCESTER</t>
  </si>
  <si>
    <t>LOBLAW SUPEPOLkPXET #10 GLOUCESTER</t>
  </si>
  <si>
    <t>NAR 31</t>
  </si>
  <si>
    <t>DOI-LAP-AMA # 688 OTTAWA</t>
  </si>
  <si>
    <t>MIAMI BEAUTY OTTAWA</t>
  </si>
  <si>
    <t>PEVIVES BROW ART OTTAWA</t>
  </si>
  <si>
    <t>BLOK BARN #493 GLOUCESTER GLOUCESTER</t>
  </si>
  <si>
    <t>OPENAI *CHATGPT S LBSCR OPENALCOM FOREIGN CURRENCY 22.60 USD @EXCHANGE PATE 1.46946</t>
  </si>
  <si>
    <t>NAYAX CANADA n;c NLkSTER FREDERICTON</t>
  </si>
  <si>
    <t>NAYA„X CANADA NC MASTER FREDERICTON</t>
  </si>
  <si>
    <t>NAYA-X CANADA NC MASTER FREDERICTON</t>
  </si>
  <si>
    <t>LE 801 CAFE-BISTRO OTTAWA</t>
  </si>
  <si>
    <t>Apr_14-2025_3</t>
  </si>
  <si>
    <t>DArE</t>
  </si>
  <si>
    <t>KEV GROUP •rc - LINCHBOX</t>
  </si>
  <si>
    <t>URBAN KIDS 1281 OTTAWA</t>
  </si>
  <si>
    <t>LAHUI ST LAURENT OTTAWA</t>
  </si>
  <si>
    <t>LOBLAW SUPEPOLXPXET #10 GLOUCESTER</t>
  </si>
  <si>
    <t>TN HORTONS #2569 OTTAWA</t>
  </si>
  <si>
    <t>NAYA„X CANADA NC MASTER FEDEPUCTON</t>
  </si>
  <si>
    <t>NAYA„X CANADA NC IAS TER FREDERICTON</t>
  </si>
  <si>
    <t>DOLLAR-AMA # 380 NEPEAN</t>
  </si>
  <si>
    <t>LOBLAWS 1035 NEPEAN</t>
  </si>
  <si>
    <t>S2.83</t>
  </si>
  <si>
    <t>Lunchbox</t>
  </si>
  <si>
    <t>Étiquettes de lignes</t>
  </si>
  <si>
    <t>Total général</t>
  </si>
  <si>
    <t>Somme de Debit</t>
  </si>
  <si>
    <t>(Tous)</t>
  </si>
  <si>
    <t>Jan</t>
  </si>
  <si>
    <t>Feb</t>
  </si>
  <si>
    <t>Mar</t>
  </si>
  <si>
    <t>Apr</t>
  </si>
  <si>
    <t>Dec</t>
  </si>
  <si>
    <t>Net</t>
  </si>
  <si>
    <t>Somme de Amount</t>
  </si>
  <si>
    <t>Étiquettes de colonnes</t>
  </si>
  <si>
    <t>Top 5 Categories in Selected Period</t>
  </si>
  <si>
    <t>Mois (Date)</t>
  </si>
  <si>
    <t>Month</t>
  </si>
  <si>
    <t>Personal Finance Dashboard Report</t>
  </si>
  <si>
    <t>1. Objective</t>
  </si>
  <si>
    <t>The purpose of this dashboard is to track and better manage my personal finances over a period of five months. It allows me to visualize my income and expenses, identify spending habits, and make data-driven decisions to improve my financial health.</t>
  </si>
  <si>
    <t>2. Data Overview</t>
  </si>
  <si>
    <r>
      <t>Source</t>
    </r>
    <r>
      <rPr>
        <sz val="11"/>
        <color theme="1"/>
        <rFont val="Aptos Narrow"/>
        <family val="2"/>
        <scheme val="minor"/>
      </rPr>
      <t>: My own checking and credit account transactions.</t>
    </r>
  </si>
  <si>
    <r>
      <t>Fields used</t>
    </r>
    <r>
      <rPr>
        <sz val="11"/>
        <color theme="1"/>
        <rFont val="Aptos Narrow"/>
        <family val="2"/>
        <scheme val="minor"/>
      </rPr>
      <t>: Date, Description, Debit, Credit, Account Type, Sub-category, Category, Category Type.</t>
    </r>
  </si>
  <si>
    <r>
      <t>Timeframe covered</t>
    </r>
    <r>
      <rPr>
        <sz val="11"/>
        <color theme="1"/>
        <rFont val="Aptos Narrow"/>
        <family val="2"/>
        <scheme val="minor"/>
      </rPr>
      <t>: From December 2024 to April 2025.</t>
    </r>
  </si>
  <si>
    <t>3. Dashboard Components and Key Insights</t>
  </si>
  <si>
    <t>a. All Expenses (Bar Chart)</t>
  </si>
  <si>
    <t>This chart shows my monthly expenses.</t>
  </si>
  <si>
    <t>b. Net Income (Column Chart)</t>
  </si>
  <si>
    <t>This section shows the difference between my income and expenses.</t>
  </si>
  <si>
    <t>c. Total Spend by Account (Donut Chart)</t>
  </si>
  <si>
    <t>This visual shows how much I spent using Credit vs Checking.</t>
  </si>
  <si>
    <t>d. Expense Breakdown by Category (Treemap)</t>
  </si>
  <si>
    <t>This visual helped me spot my biggest spending categories.</t>
  </si>
  <si>
    <t>e. Expense Trend Over Time (Line Chart)</t>
  </si>
  <si>
    <t>This trendline shows how my Living Expenses, Discretionary, and Dining Out changed month by month.</t>
  </si>
  <si>
    <t>f. Top 5 Categories (Bar Chart)</t>
  </si>
  <si>
    <t>Shows where I spent the most in the selected period.</t>
  </si>
  <si>
    <t>g. Filters (Slicers)</t>
  </si>
  <si>
    <r>
      <t xml:space="preserve">I added slicers to filter by </t>
    </r>
    <r>
      <rPr>
        <b/>
        <sz val="11"/>
        <color theme="1"/>
        <rFont val="Aptos Narrow"/>
        <family val="2"/>
        <scheme val="minor"/>
      </rPr>
      <t>Month</t>
    </r>
    <r>
      <rPr>
        <sz val="11"/>
        <color theme="1"/>
        <rFont val="Aptos Narrow"/>
        <family val="2"/>
        <scheme val="minor"/>
      </rPr>
      <t xml:space="preserve"> and </t>
    </r>
    <r>
      <rPr>
        <b/>
        <sz val="11"/>
        <color theme="1"/>
        <rFont val="Aptos Narrow"/>
        <family val="2"/>
        <scheme val="minor"/>
      </rPr>
      <t>Category</t>
    </r>
    <r>
      <rPr>
        <sz val="11"/>
        <color theme="1"/>
        <rFont val="Aptos Narrow"/>
        <family val="2"/>
        <scheme val="minor"/>
      </rPr>
      <t>, so I can focus on specific periods or types of spending.</t>
    </r>
  </si>
  <si>
    <t>4. Key KPIs</t>
  </si>
  <si>
    <r>
      <t>Total YTD Spend</t>
    </r>
    <r>
      <rPr>
        <sz val="11"/>
        <color theme="1"/>
        <rFont val="Aptos Narrow"/>
        <family val="2"/>
        <scheme val="minor"/>
      </rPr>
      <t>: $7,086</t>
    </r>
  </si>
  <si>
    <r>
      <t>Discretionary Spending</t>
    </r>
    <r>
      <rPr>
        <sz val="11"/>
        <color theme="1"/>
        <rFont val="Aptos Narrow"/>
        <family val="2"/>
        <scheme val="minor"/>
      </rPr>
      <t>: $1,948</t>
    </r>
  </si>
  <si>
    <r>
      <t>Living Expenses</t>
    </r>
    <r>
      <rPr>
        <sz val="11"/>
        <color theme="1"/>
        <rFont val="Aptos Narrow"/>
        <family val="2"/>
        <scheme val="minor"/>
      </rPr>
      <t>: $4,853</t>
    </r>
  </si>
  <si>
    <r>
      <t>Dining Out</t>
    </r>
    <r>
      <rPr>
        <sz val="11"/>
        <color theme="1"/>
        <rFont val="Aptos Narrow"/>
        <family val="2"/>
        <scheme val="minor"/>
      </rPr>
      <t>: $285</t>
    </r>
  </si>
  <si>
    <t>5. Conclusion</t>
  </si>
  <si>
    <r>
      <t xml:space="preserve">This dashboard helped me realize how much I was overspending in the early months. Starting in </t>
    </r>
    <r>
      <rPr>
        <b/>
        <sz val="11"/>
        <color theme="1"/>
        <rFont val="Aptos Narrow"/>
        <family val="2"/>
        <scheme val="minor"/>
      </rPr>
      <t>March</t>
    </r>
    <r>
      <rPr>
        <sz val="11"/>
        <color theme="1"/>
        <rFont val="Aptos Narrow"/>
        <family val="2"/>
        <scheme val="minor"/>
      </rPr>
      <t xml:space="preserve">, I implemented stronger financial discipline. The result was a </t>
    </r>
    <r>
      <rPr>
        <b/>
        <sz val="11"/>
        <color theme="1"/>
        <rFont val="Aptos Narrow"/>
        <family val="2"/>
        <scheme val="minor"/>
      </rPr>
      <t>significant drop of 40.3% in total spending between February and April</t>
    </r>
    <r>
      <rPr>
        <sz val="11"/>
        <color theme="1"/>
        <rFont val="Aptos Narrow"/>
        <family val="2"/>
        <scheme val="minor"/>
      </rPr>
      <t>. I now feel more in control of my finances and will continue monitoring my expenses monthly.</t>
    </r>
  </si>
  <si>
    <r>
      <t xml:space="preserve">* My spending dropped to </t>
    </r>
    <r>
      <rPr>
        <b/>
        <sz val="11"/>
        <color theme="1"/>
        <rFont val="Aptos Narrow"/>
        <family val="2"/>
        <scheme val="minor"/>
      </rPr>
      <t>$1,392 in March</t>
    </r>
    <r>
      <rPr>
        <sz val="11"/>
        <color theme="1"/>
        <rFont val="Aptos Narrow"/>
        <family val="2"/>
        <scheme val="minor"/>
      </rPr>
      <t xml:space="preserve"> and then to </t>
    </r>
    <r>
      <rPr>
        <b/>
        <sz val="11"/>
        <color theme="1"/>
        <rFont val="Aptos Narrow"/>
        <family val="2"/>
        <scheme val="minor"/>
      </rPr>
      <t>$1,101 in April</t>
    </r>
    <r>
      <rPr>
        <sz val="11"/>
        <color theme="1"/>
        <rFont val="Aptos Narrow"/>
        <family val="2"/>
        <scheme val="minor"/>
      </rPr>
      <t>.</t>
    </r>
  </si>
  <si>
    <r>
      <t xml:space="preserve">* That represents a </t>
    </r>
    <r>
      <rPr>
        <b/>
        <sz val="11"/>
        <color theme="1"/>
        <rFont val="Aptos Narrow"/>
        <family val="2"/>
        <scheme val="minor"/>
      </rPr>
      <t>24.6% decrease from February to March</t>
    </r>
    <r>
      <rPr>
        <sz val="11"/>
        <color theme="1"/>
        <rFont val="Aptos Narrow"/>
        <family val="2"/>
        <scheme val="minor"/>
      </rPr>
      <t xml:space="preserve">, a </t>
    </r>
    <r>
      <rPr>
        <b/>
        <sz val="11"/>
        <color theme="1"/>
        <rFont val="Aptos Narrow"/>
        <family val="2"/>
        <scheme val="minor"/>
      </rPr>
      <t>20.9% decrease from March to April</t>
    </r>
    <r>
      <rPr>
        <sz val="11"/>
        <color theme="1"/>
        <rFont val="Aptos Narrow"/>
        <family val="2"/>
        <scheme val="minor"/>
      </rPr>
      <t xml:space="preserve">, and a </t>
    </r>
    <r>
      <rPr>
        <b/>
        <sz val="11"/>
        <color theme="1"/>
        <rFont val="Aptos Narrow"/>
        <family val="2"/>
        <scheme val="minor"/>
      </rPr>
      <t>total decrease of 40.3% from February to April</t>
    </r>
    <r>
      <rPr>
        <sz val="11"/>
        <color theme="1"/>
        <rFont val="Aptos Narrow"/>
        <family val="2"/>
        <scheme val="minor"/>
      </rPr>
      <t>.</t>
    </r>
  </si>
  <si>
    <r>
      <t xml:space="preserve">* </t>
    </r>
    <r>
      <rPr>
        <i/>
        <sz val="11"/>
        <color theme="1"/>
        <rFont val="Aptos Narrow"/>
        <family val="2"/>
        <scheme val="minor"/>
      </rPr>
      <t>Insight</t>
    </r>
    <r>
      <rPr>
        <sz val="11"/>
        <color theme="1"/>
        <rFont val="Aptos Narrow"/>
        <family val="2"/>
        <scheme val="minor"/>
      </rPr>
      <t xml:space="preserve">: I had a strong net income in </t>
    </r>
    <r>
      <rPr>
        <b/>
        <sz val="11"/>
        <color theme="1"/>
        <rFont val="Aptos Narrow"/>
        <family val="2"/>
        <scheme val="minor"/>
      </rPr>
      <t>January ($6,803)</t>
    </r>
    <r>
      <rPr>
        <sz val="11"/>
        <color theme="1"/>
        <rFont val="Aptos Narrow"/>
        <family val="2"/>
        <scheme val="minor"/>
      </rPr>
      <t xml:space="preserve">, but faced a </t>
    </r>
    <r>
      <rPr>
        <b/>
        <sz val="11"/>
        <color theme="1"/>
        <rFont val="Aptos Narrow"/>
        <family val="2"/>
        <scheme val="minor"/>
      </rPr>
      <t>deficit in December (-$1,224)</t>
    </r>
    <r>
      <rPr>
        <sz val="11"/>
        <color theme="1"/>
        <rFont val="Aptos Narrow"/>
        <family val="2"/>
        <scheme val="minor"/>
      </rPr>
      <t xml:space="preserve"> and </t>
    </r>
    <r>
      <rPr>
        <b/>
        <sz val="11"/>
        <color theme="1"/>
        <rFont val="Aptos Narrow"/>
        <family val="2"/>
        <scheme val="minor"/>
      </rPr>
      <t>low gains in February and March</t>
    </r>
    <r>
      <rPr>
        <sz val="11"/>
        <color theme="1"/>
        <rFont val="Aptos Narrow"/>
        <family val="2"/>
        <scheme val="minor"/>
      </rPr>
      <t xml:space="preserve">. Thanks to my spending cuts, </t>
    </r>
    <r>
      <rPr>
        <b/>
        <sz val="11"/>
        <color theme="1"/>
        <rFont val="Aptos Narrow"/>
        <family val="2"/>
        <scheme val="minor"/>
      </rPr>
      <t>April showed a strong rebound with $1,828 in net income</t>
    </r>
    <r>
      <rPr>
        <sz val="11"/>
        <color theme="1"/>
        <rFont val="Aptos Narrow"/>
        <family val="2"/>
        <scheme val="minor"/>
      </rPr>
      <t>.</t>
    </r>
  </si>
  <si>
    <r>
      <t xml:space="preserve">* </t>
    </r>
    <r>
      <rPr>
        <i/>
        <sz val="11"/>
        <color theme="1"/>
        <rFont val="Aptos Narrow"/>
        <family val="2"/>
        <scheme val="minor"/>
      </rPr>
      <t>Insight</t>
    </r>
    <r>
      <rPr>
        <sz val="11"/>
        <color theme="1"/>
        <rFont val="Aptos Narrow"/>
        <family val="2"/>
        <scheme val="minor"/>
      </rPr>
      <t xml:space="preserve">: 75% of my expenses came from my </t>
    </r>
    <r>
      <rPr>
        <b/>
        <sz val="11"/>
        <color theme="1"/>
        <rFont val="Aptos Narrow"/>
        <family val="2"/>
        <scheme val="minor"/>
      </rPr>
      <t>Credit account</t>
    </r>
    <r>
      <rPr>
        <sz val="11"/>
        <color theme="1"/>
        <rFont val="Aptos Narrow"/>
        <family val="2"/>
        <scheme val="minor"/>
      </rPr>
      <t>, indicating areas for better control.</t>
    </r>
  </si>
  <si>
    <r>
      <t xml:space="preserve">* </t>
    </r>
    <r>
      <rPr>
        <i/>
        <sz val="11"/>
        <color theme="1"/>
        <rFont val="Aptos Narrow"/>
        <family val="2"/>
        <scheme val="minor"/>
      </rPr>
      <t>Insight</t>
    </r>
    <r>
      <rPr>
        <sz val="11"/>
        <color theme="1"/>
        <rFont val="Aptos Narrow"/>
        <family val="2"/>
        <scheme val="minor"/>
      </rPr>
      <t xml:space="preserve">: </t>
    </r>
    <r>
      <rPr>
        <b/>
        <sz val="11"/>
        <color theme="1"/>
        <rFont val="Aptos Narrow"/>
        <family val="2"/>
        <scheme val="minor"/>
      </rPr>
      <t>Groceries</t>
    </r>
    <r>
      <rPr>
        <sz val="11"/>
        <color theme="1"/>
        <rFont val="Aptos Narrow"/>
        <family val="2"/>
        <scheme val="minor"/>
      </rPr>
      <t xml:space="preserve"> were consistently the highest, but I managed to reduce other discretionary expenses such as </t>
    </r>
    <r>
      <rPr>
        <b/>
        <sz val="11"/>
        <color theme="1"/>
        <rFont val="Aptos Narrow"/>
        <family val="2"/>
        <scheme val="minor"/>
      </rPr>
      <t>Clothes, Gifts, and Party</t>
    </r>
    <r>
      <rPr>
        <sz val="11"/>
        <color theme="1"/>
        <rFont val="Aptos Narrow"/>
        <family val="2"/>
        <scheme val="minor"/>
      </rPr>
      <t>.</t>
    </r>
  </si>
  <si>
    <r>
      <t xml:space="preserve">* </t>
    </r>
    <r>
      <rPr>
        <i/>
        <sz val="11"/>
        <color theme="1"/>
        <rFont val="Aptos Narrow"/>
        <family val="2"/>
        <scheme val="minor"/>
      </rPr>
      <t>Insight</t>
    </r>
    <r>
      <rPr>
        <sz val="11"/>
        <color theme="1"/>
        <rFont val="Aptos Narrow"/>
        <family val="2"/>
        <scheme val="minor"/>
      </rPr>
      <t>: The impact of my actions starting in March is clearly visible, with all categories showing a downward trend.</t>
    </r>
  </si>
  <si>
    <r>
      <t xml:space="preserve">* </t>
    </r>
    <r>
      <rPr>
        <i/>
        <sz val="11"/>
        <color theme="1"/>
        <rFont val="Aptos Narrow"/>
        <family val="2"/>
        <scheme val="minor"/>
      </rPr>
      <t>Insight</t>
    </r>
    <r>
      <rPr>
        <sz val="11"/>
        <color theme="1"/>
        <rFont val="Aptos Narrow"/>
        <family val="2"/>
        <scheme val="minor"/>
      </rPr>
      <t xml:space="preserve">: </t>
    </r>
    <r>
      <rPr>
        <b/>
        <sz val="11"/>
        <color theme="1"/>
        <rFont val="Aptos Narrow"/>
        <family val="2"/>
        <scheme val="minor"/>
      </rPr>
      <t>Groceries</t>
    </r>
    <r>
      <rPr>
        <sz val="11"/>
        <color theme="1"/>
        <rFont val="Aptos Narrow"/>
        <family val="2"/>
        <scheme val="minor"/>
      </rPr>
      <t xml:space="preserve"> remained necessary but stable, while other non-essential categories were reduced.</t>
    </r>
  </si>
  <si>
    <r>
      <t xml:space="preserve">* Insight: February was the highest spending month at </t>
    </r>
    <r>
      <rPr>
        <b/>
        <sz val="11"/>
        <color theme="1"/>
        <rFont val="Aptos Narrow"/>
        <family val="2"/>
        <scheme val="minor"/>
      </rPr>
      <t>$1,846</t>
    </r>
    <r>
      <rPr>
        <sz val="11"/>
        <color theme="1"/>
        <rFont val="Aptos Narrow"/>
        <family val="2"/>
        <scheme val="minor"/>
      </rPr>
      <t>. Starting from March, I decided to take strong actions to reduce unnecessary expenses.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</si>
</sst>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;[Red]\-&quot;$&quot;#,##0.00"/>
    <numFmt numFmtId="164" formatCode="[$-F800]dddd\,\ mmmm\ dd\,\ yyyy"/>
    <numFmt numFmtId="165" formatCode="#,##0_ ;[Red]\-#,##0\ "/>
    <numFmt numFmtId="166" formatCode="&quot;$&quot;#,##0"/>
  </numFmts>
  <fonts count="1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u/>
      <sz val="13.5"/>
      <color theme="1"/>
      <name val="Aptos Narrow"/>
      <family val="2"/>
      <scheme val="minor"/>
    </font>
    <font>
      <b/>
      <i/>
      <u/>
      <sz val="12"/>
      <color theme="1"/>
      <name val="Aptos Narrow"/>
      <family val="2"/>
      <scheme val="minor"/>
    </font>
    <font>
      <b/>
      <sz val="11"/>
      <color theme="7" tint="-0.249977111117893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16" fontId="0" fillId="0" borderId="1" xfId="0" applyNumberFormat="1" applyBorder="1"/>
    <xf numFmtId="4" fontId="0" fillId="0" borderId="1" xfId="0" applyNumberFormat="1" applyBorder="1"/>
    <xf numFmtId="1" fontId="0" fillId="0" borderId="1" xfId="0" applyNumberFormat="1" applyBorder="1"/>
    <xf numFmtId="3" fontId="0" fillId="0" borderId="1" xfId="0" applyNumberFormat="1" applyBorder="1"/>
    <xf numFmtId="0" fontId="0" fillId="4" borderId="0" xfId="0" applyFill="1"/>
    <xf numFmtId="8" fontId="0" fillId="0" borderId="1" xfId="0" applyNumberFormat="1" applyBorder="1"/>
    <xf numFmtId="0" fontId="0" fillId="5" borderId="0" xfId="0" applyFill="1"/>
    <xf numFmtId="0" fontId="1" fillId="2" borderId="3" xfId="0" applyFont="1" applyFill="1" applyBorder="1"/>
    <xf numFmtId="164" fontId="1" fillId="2" borderId="3" xfId="0" applyNumberFormat="1" applyFont="1" applyFill="1" applyBorder="1"/>
    <xf numFmtId="0" fontId="1" fillId="3" borderId="3" xfId="0" applyFont="1" applyFill="1" applyBorder="1"/>
    <xf numFmtId="0" fontId="0" fillId="0" borderId="2" xfId="0" applyBorder="1"/>
    <xf numFmtId="14" fontId="0" fillId="0" borderId="2" xfId="0" applyNumberFormat="1" applyBorder="1"/>
    <xf numFmtId="1" fontId="0" fillId="0" borderId="2" xfId="0" applyNumberFormat="1" applyBorder="1"/>
    <xf numFmtId="165" fontId="0" fillId="0" borderId="1" xfId="0" applyNumberFormat="1" applyBorder="1"/>
    <xf numFmtId="0" fontId="2" fillId="0" borderId="5" xfId="0" applyFont="1" applyBorder="1"/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2" fillId="0" borderId="0" xfId="0" applyFont="1"/>
    <xf numFmtId="14" fontId="0" fillId="0" borderId="4" xfId="0" applyNumberFormat="1" applyBorder="1"/>
    <xf numFmtId="1" fontId="0" fillId="0" borderId="6" xfId="0" applyNumberFormat="1" applyBorder="1"/>
    <xf numFmtId="1" fontId="0" fillId="0" borderId="4" xfId="0" applyNumberFormat="1" applyBorder="1"/>
    <xf numFmtId="0" fontId="0" fillId="0" borderId="0" xfId="0" pivotButton="1"/>
    <xf numFmtId="0" fontId="0" fillId="0" borderId="0" xfId="0" applyAlignment="1">
      <alignment horizontal="left"/>
    </xf>
    <xf numFmtId="166" fontId="0" fillId="0" borderId="0" xfId="0" applyNumberFormat="1"/>
    <xf numFmtId="3" fontId="0" fillId="0" borderId="0" xfId="0" applyNumberFormat="1"/>
    <xf numFmtId="1" fontId="0" fillId="0" borderId="0" xfId="0" applyNumberFormat="1"/>
    <xf numFmtId="0" fontId="0" fillId="0" borderId="0" xfId="0" applyNumberFormat="1"/>
    <xf numFmtId="0" fontId="6" fillId="0" borderId="0" xfId="0" applyFont="1"/>
    <xf numFmtId="166" fontId="6" fillId="0" borderId="0" xfId="0" applyNumberFormat="1" applyFont="1"/>
    <xf numFmtId="14" fontId="0" fillId="0" borderId="0" xfId="0" applyNumberFormat="1" applyBorder="1"/>
    <xf numFmtId="0" fontId="0" fillId="6" borderId="0" xfId="0" applyFill="1"/>
    <xf numFmtId="0" fontId="0" fillId="7" borderId="0" xfId="0" applyFill="1" applyAlignment="1"/>
    <xf numFmtId="0" fontId="0" fillId="7" borderId="0" xfId="0" applyFill="1"/>
    <xf numFmtId="0" fontId="0" fillId="7" borderId="0" xfId="0" applyFill="1" applyAlignment="1">
      <alignment horizontal="left" vertical="center" indent="1"/>
    </xf>
    <xf numFmtId="0" fontId="2" fillId="7" borderId="0" xfId="0" applyFont="1" applyFill="1" applyAlignment="1">
      <alignment horizontal="left" vertical="center" indent="1"/>
    </xf>
    <xf numFmtId="0" fontId="9" fillId="7" borderId="0" xfId="0" applyFont="1" applyFill="1" applyAlignment="1">
      <alignment vertical="center"/>
    </xf>
    <xf numFmtId="0" fontId="8" fillId="7" borderId="0" xfId="0" applyFont="1" applyFill="1" applyAlignment="1"/>
    <xf numFmtId="0" fontId="10" fillId="7" borderId="0" xfId="0" applyFont="1" applyFill="1" applyAlignment="1">
      <alignment vertical="center"/>
    </xf>
    <xf numFmtId="0" fontId="11" fillId="7" borderId="0" xfId="0" applyFont="1" applyFill="1"/>
    <xf numFmtId="0" fontId="0" fillId="7" borderId="0" xfId="0" applyFill="1" applyAlignment="1">
      <alignment horizontal="left" wrapText="1"/>
    </xf>
    <xf numFmtId="0" fontId="0" fillId="7" borderId="0" xfId="0" applyFont="1" applyFill="1" applyAlignment="1">
      <alignment horizontal="left" wrapText="1"/>
    </xf>
  </cellXfs>
  <cellStyles count="1">
    <cellStyle name="Normal" xfId="0" builtinId="0"/>
  </cellStyles>
  <dxfs count="18">
    <dxf>
      <numFmt numFmtId="19" formatCode="yyyy/mm/dd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1" formatCode="0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5" formatCode="#,##0_ ;[Red]\-#,##0\ 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yyyy/mm/dd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166" formatCode="&quot;$&quot;#,##0"/>
    </dxf>
    <dxf>
      <numFmt numFmtId="166" formatCode="&quot;$&quot;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microsoft.com/office/2007/relationships/slicerCache" Target="slicerCaches/slicerCache2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[My_Personal_Finance_Dashboard_dl (version 1).xlsx]Analysis!PTNetColChart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Net Income</a:t>
            </a:r>
          </a:p>
        </c:rich>
      </c:tx>
      <c:layout>
        <c:manualLayout>
          <c:xMode val="edge"/>
          <c:yMode val="edge"/>
          <c:x val="2.1020847543472203E-3"/>
          <c:y val="0.3107165038696262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"/>
              <c:y val="0.1342592592592593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5.5555555555556572E-3"/>
              <c:y val="9.722222222222222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"/>
              <c:y val="0.1342592592592593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5.5555555555556572E-3"/>
              <c:y val="9.722222222222222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dLbl>
          <c:idx val="0"/>
          <c:layout>
            <c:manualLayout>
              <c:x val="0"/>
              <c:y val="0.1342592592592593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dLbl>
          <c:idx val="0"/>
          <c:layout>
            <c:manualLayout>
              <c:x val="-5.5555555555556572E-3"/>
              <c:y val="9.722222222222222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</c:pivotFmt>
      <c:pivotFmt>
        <c:idx val="10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dLbl>
          <c:idx val="0"/>
          <c:layout>
            <c:manualLayout>
              <c:x val="-5.5555555555555558E-3"/>
              <c:y val="0.2175925925925927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dLbl>
          <c:idx val="0"/>
          <c:layout>
            <c:manualLayout>
              <c:x val="9.4973792468054669E-3"/>
              <c:y val="0.21034208224410081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dLbl>
          <c:idx val="0"/>
          <c:layout>
            <c:manualLayout>
              <c:x val="9.4973792468054773E-3"/>
              <c:y val="0.1565336426002610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dLbl>
          <c:idx val="0"/>
          <c:layout>
            <c:manualLayout>
              <c:x val="-2.3743448117014565E-3"/>
              <c:y val="0.1222919082814539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Analysis!$H$3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9.4973792468054669E-3"/>
                  <c:y val="0.21034208224410081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B545-4A8B-B8DC-3C2D14125E1C}"/>
                </c:ext>
              </c:extLst>
            </c:dLbl>
            <c:dLbl>
              <c:idx val="2"/>
              <c:layout>
                <c:manualLayout>
                  <c:x val="9.4973792468054773E-3"/>
                  <c:y val="0.15653364260026106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545-4A8B-B8DC-3C2D14125E1C}"/>
                </c:ext>
              </c:extLst>
            </c:dLbl>
            <c:dLbl>
              <c:idx val="3"/>
              <c:layout>
                <c:manualLayout>
                  <c:x val="-2.3743448117014565E-3"/>
                  <c:y val="0.12229190828145396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545-4A8B-B8DC-3C2D14125E1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Analysis!$G$4:$G$9</c:f>
              <c:strCache>
                <c:ptCount val="5"/>
                <c:pt idx="0">
                  <c:v>Dec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</c:strCache>
            </c:strRef>
          </c:cat>
          <c:val>
            <c:numRef>
              <c:f>Analysis!$H$4:$H$9</c:f>
              <c:numCache>
                <c:formatCode>0</c:formatCode>
                <c:ptCount val="5"/>
                <c:pt idx="0">
                  <c:v>-1223.83</c:v>
                </c:pt>
                <c:pt idx="1">
                  <c:v>6803.430000000003</c:v>
                </c:pt>
                <c:pt idx="2">
                  <c:v>-504.12999999999988</c:v>
                </c:pt>
                <c:pt idx="3">
                  <c:v>-51.31999999999978</c:v>
                </c:pt>
                <c:pt idx="4">
                  <c:v>1828.2899999999995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D13-4EB4-8454-4F05DFB1457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-27"/>
        <c:axId val="1569128288"/>
        <c:axId val="1569129248"/>
      </c:barChart>
      <c:catAx>
        <c:axId val="15691282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9129248"/>
        <c:crosses val="autoZero"/>
        <c:auto val="1"/>
        <c:lblAlgn val="ctr"/>
        <c:lblOffset val="100"/>
        <c:noMultiLvlLbl val="0"/>
      </c:catAx>
      <c:valAx>
        <c:axId val="1569129248"/>
        <c:scaling>
          <c:orientation val="minMax"/>
          <c:max val="10000"/>
        </c:scaling>
        <c:delete val="1"/>
        <c:axPos val="l"/>
        <c:numFmt formatCode="0" sourceLinked="1"/>
        <c:majorTickMark val="out"/>
        <c:minorTickMark val="none"/>
        <c:tickLblPos val="nextTo"/>
        <c:crossAx val="1569128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[My_Personal_Finance_Dashboard_dl (version 1).xlsx]Analysis!PTDoughnut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accent5">
                    <a:lumMod val="20000"/>
                    <a:lumOff val="8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accent5">
                    <a:lumMod val="20000"/>
                    <a:lumOff val="80000"/>
                  </a:schemeClr>
                </a:solidFill>
              </a:rPr>
              <a:t>Total Spend by Account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accent5">
                  <a:lumMod val="20000"/>
                  <a:lumOff val="8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1" i="0" u="none" strike="noStrike" kern="1200" baseline="0">
                  <a:solidFill>
                    <a:schemeClr val="accent5">
                      <a:lumMod val="20000"/>
                      <a:lumOff val="8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1.7722866814327781E-7"/>
              <c:y val="1.7903942483942849E-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1" i="0" u="none" strike="noStrike" kern="1200" baseline="0">
                  <a:solidFill>
                    <a:schemeClr val="accent5">
                      <a:lumMod val="20000"/>
                      <a:lumOff val="8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>
              <c15:layout>
                <c:manualLayout>
                  <c:w val="0.25670438329031398"/>
                  <c:h val="0.24679832748530889"/>
                </c:manualLayout>
              </c15:layout>
            </c:ext>
          </c:extLst>
        </c:dLbl>
      </c:pivotFmt>
      <c:pivotFmt>
        <c:idx val="6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1" i="0" u="none" strike="noStrike" kern="1200" baseline="0">
                  <a:solidFill>
                    <a:schemeClr val="accent5">
                      <a:lumMod val="20000"/>
                      <a:lumOff val="8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>
              <c15:layout>
                <c:manualLayout>
                  <c:w val="0.28371403232792691"/>
                  <c:h val="0.24679832748530889"/>
                </c:manualLayout>
              </c15:layout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0.20704526491077954"/>
          <c:y val="0.17374817731116943"/>
          <c:w val="0.63992912271100311"/>
          <c:h val="0.65812809857101195"/>
        </c:manualLayout>
      </c:layout>
      <c:doughnutChart>
        <c:varyColors val="1"/>
        <c:ser>
          <c:idx val="0"/>
          <c:order val="0"/>
          <c:tx>
            <c:strRef>
              <c:f>Analysis!$B$10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100-41F7-A3DB-70808F83FDFE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100-41F7-A3DB-70808F83FDFE}"/>
              </c:ext>
            </c:extLst>
          </c:dPt>
          <c:dLbls>
            <c:dLbl>
              <c:idx val="0"/>
              <c:layout>
                <c:manualLayout>
                  <c:x val="1.7722866814327781E-7"/>
                  <c:y val="1.7903942483942849E-7"/>
                </c:manualLayout>
              </c:layout>
              <c:showLegendKey val="0"/>
              <c:showVal val="1"/>
              <c:showCatName val="0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25670438329031398"/>
                      <c:h val="0.2467983274853088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9100-41F7-A3DB-70808F83FDFE}"/>
                </c:ext>
              </c:extLst>
            </c:dLbl>
            <c:dLbl>
              <c:idx val="1"/>
              <c:showLegendKey val="0"/>
              <c:showVal val="1"/>
              <c:showCatName val="0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28371403232792691"/>
                      <c:h val="0.2467983274853088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9100-41F7-A3DB-70808F83FDF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accent5">
                        <a:lumMod val="20000"/>
                        <a:lumOff val="8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Analysis!$A$11:$A$13</c:f>
              <c:strCache>
                <c:ptCount val="2"/>
                <c:pt idx="0">
                  <c:v>Checking</c:v>
                </c:pt>
                <c:pt idx="1">
                  <c:v>Credit</c:v>
                </c:pt>
              </c:strCache>
            </c:strRef>
          </c:cat>
          <c:val>
            <c:numRef>
              <c:f>Analysis!$B$11:$B$13</c:f>
              <c:numCache>
                <c:formatCode>"$"#,##0</c:formatCode>
                <c:ptCount val="2"/>
                <c:pt idx="0">
                  <c:v>1794.22</c:v>
                </c:pt>
                <c:pt idx="1">
                  <c:v>5291.5999999999976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100-41F7-A3DB-70808F83FDF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accent5">
                  <a:lumMod val="20000"/>
                  <a:lumOff val="8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accent5">
            <a:lumMod val="61000"/>
            <a:lumOff val="39000"/>
          </a:schemeClr>
        </a:gs>
        <a:gs pos="0">
          <a:schemeClr val="accent5">
            <a:lumMod val="75000"/>
          </a:schemeClr>
        </a:gs>
        <a:gs pos="100000">
          <a:schemeClr val="accent5">
            <a:lumMod val="60000"/>
            <a:lumOff val="40000"/>
          </a:schemeClr>
        </a:gs>
      </a:gsLst>
      <a:lin ang="18900000" scaled="1"/>
      <a:tileRect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[My_Personal_Finance_Dashboard_dl (version 1).xlsx]Analysis!PtExpColChart</c:name>
    <c:fmtId val="7"/>
  </c:pivotSource>
  <c:chart>
    <c:title>
      <c:tx>
        <c:strRef>
          <c:f>Analysis!$T$3</c:f>
          <c:strCache>
            <c:ptCount val="1"/>
            <c:pt idx="0">
              <c:v>All Expenses</c:v>
            </c:pt>
          </c:strCache>
        </c:strRef>
      </c:tx>
      <c:layout>
        <c:manualLayout>
          <c:xMode val="edge"/>
          <c:yMode val="edge"/>
          <c:x val="5.9802675291598341E-3"/>
          <c:y val="0.1310671225303726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2.6324784907475071E-2"/>
          <c:y val="0.28739452373734509"/>
          <c:w val="0.94735043018504983"/>
          <c:h val="0.592001672668061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Analysis!$T$3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Analysis!$T$3</c:f>
              <c:strCache>
                <c:ptCount val="5"/>
                <c:pt idx="0">
                  <c:v>Dec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</c:strCache>
            </c:strRef>
          </c:cat>
          <c:val>
            <c:numRef>
              <c:f>Analysis!$T$3</c:f>
              <c:numCache>
                <c:formatCode>#,##0</c:formatCode>
                <c:ptCount val="5"/>
                <c:pt idx="0">
                  <c:v>1223.83</c:v>
                </c:pt>
                <c:pt idx="1">
                  <c:v>1523.2100000000003</c:v>
                </c:pt>
                <c:pt idx="2">
                  <c:v>1845.5400000000006</c:v>
                </c:pt>
                <c:pt idx="3">
                  <c:v>1392.3799999999999</c:v>
                </c:pt>
                <c:pt idx="4">
                  <c:v>1100.8599999999999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9C-4D53-893A-D3DD5A20D7E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-27"/>
        <c:axId val="1910094112"/>
        <c:axId val="1910093632"/>
      </c:barChart>
      <c:catAx>
        <c:axId val="1910094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0093632"/>
        <c:crosses val="autoZero"/>
        <c:auto val="1"/>
        <c:lblAlgn val="ctr"/>
        <c:lblOffset val="100"/>
        <c:noMultiLvlLbl val="0"/>
      </c:catAx>
      <c:valAx>
        <c:axId val="1910093632"/>
        <c:scaling>
          <c:orientation val="minMax"/>
        </c:scaling>
        <c:delete val="1"/>
        <c:axPos val="l"/>
        <c:numFmt formatCode="#,##0" sourceLinked="1"/>
        <c:majorTickMark val="none"/>
        <c:minorTickMark val="none"/>
        <c:tickLblPos val="nextTo"/>
        <c:crossAx val="1910094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[My_Personal_Finance_Dashboard_dl (version 1).xlsx]Analysis!PTLineChart</c:name>
    <c:fmtId val="13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4">
                <a:lumMod val="7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Analysis!$K$3:$K$4</c:f>
              <c:strCache>
                <c:ptCount val="1"/>
                <c:pt idx="0">
                  <c:v>Living Expenses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Analysis!$J$5:$J$9</c:f>
              <c:strCache>
                <c:ptCount val="5"/>
                <c:pt idx="0">
                  <c:v>Dec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</c:strCache>
            </c:strRef>
          </c:cat>
          <c:val>
            <c:numRef>
              <c:f>Analysis!$K$5:$K$9</c:f>
              <c:numCache>
                <c:formatCode>#,##0</c:formatCode>
                <c:ptCount val="5"/>
                <c:pt idx="0">
                  <c:v>607.38999999999987</c:v>
                </c:pt>
                <c:pt idx="1">
                  <c:v>785.9899999999999</c:v>
                </c:pt>
                <c:pt idx="2">
                  <c:v>1511.16</c:v>
                </c:pt>
                <c:pt idx="3">
                  <c:v>1092.7099999999996</c:v>
                </c:pt>
                <c:pt idx="4">
                  <c:v>855.61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CD-497D-A08B-AD242675C185}"/>
            </c:ext>
          </c:extLst>
        </c:ser>
        <c:ser>
          <c:idx val="1"/>
          <c:order val="1"/>
          <c:tx>
            <c:strRef>
              <c:f>Analysis!$L$3:$L$4</c:f>
              <c:strCache>
                <c:ptCount val="1"/>
                <c:pt idx="0">
                  <c:v>Discretionary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Analysis!$J$5:$J$9</c:f>
              <c:strCache>
                <c:ptCount val="5"/>
                <c:pt idx="0">
                  <c:v>Dec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</c:strCache>
            </c:strRef>
          </c:cat>
          <c:val>
            <c:numRef>
              <c:f>Analysis!$L$5:$L$9</c:f>
              <c:numCache>
                <c:formatCode>#,##0</c:formatCode>
                <c:ptCount val="5"/>
                <c:pt idx="0">
                  <c:v>600.45999999999992</c:v>
                </c:pt>
                <c:pt idx="1">
                  <c:v>634.75000000000011</c:v>
                </c:pt>
                <c:pt idx="2">
                  <c:v>275.67999999999995</c:v>
                </c:pt>
                <c:pt idx="3">
                  <c:v>285.84000000000003</c:v>
                </c:pt>
                <c:pt idx="4">
                  <c:v>151.07999999999998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CD-497D-A08B-AD242675C185}"/>
            </c:ext>
          </c:extLst>
        </c:ser>
        <c:ser>
          <c:idx val="2"/>
          <c:order val="2"/>
          <c:tx>
            <c:strRef>
              <c:f>Analysis!$M$3:$M$4</c:f>
              <c:strCache>
                <c:ptCount val="1"/>
                <c:pt idx="0">
                  <c:v>Dining Out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Analysis!$J$5:$J$9</c:f>
              <c:strCache>
                <c:ptCount val="5"/>
                <c:pt idx="0">
                  <c:v>Dec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</c:strCache>
            </c:strRef>
          </c:cat>
          <c:val>
            <c:numRef>
              <c:f>Analysis!$M$5:$M$9</c:f>
              <c:numCache>
                <c:formatCode>#,##0</c:formatCode>
                <c:ptCount val="5"/>
                <c:pt idx="0">
                  <c:v>15.98</c:v>
                </c:pt>
                <c:pt idx="1">
                  <c:v>102.47000000000001</c:v>
                </c:pt>
                <c:pt idx="2">
                  <c:v>58.7</c:v>
                </c:pt>
                <c:pt idx="3">
                  <c:v>13.83</c:v>
                </c:pt>
                <c:pt idx="4">
                  <c:v>94.170000000000016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7CD-497D-A08B-AD242675C1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1932720"/>
        <c:axId val="1911171888"/>
      </c:lineChart>
      <c:catAx>
        <c:axId val="1911932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171888"/>
        <c:crosses val="autoZero"/>
        <c:auto val="1"/>
        <c:lblAlgn val="ctr"/>
        <c:lblOffset val="100"/>
        <c:noMultiLvlLbl val="0"/>
      </c:catAx>
      <c:valAx>
        <c:axId val="191117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932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5">
          <a:lumMod val="20000"/>
          <a:lumOff val="80000"/>
          <a:alpha val="92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/>
    <cx:plotArea>
      <cx:plotAreaRegion>
        <cx:series layoutId="treemap" uniqueId="{36FDE9BF-A7F0-43E9-A256-9A07D0B9937D}">
          <cx:tx>
            <cx:txData>
              <cx:f>_xlchart.v1.1</cx:f>
              <cx:v>Somme de Debit</cx:v>
            </cx:txData>
          </cx:tx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400"/>
                </a:pPr>
                <a:endParaRPr lang="fr-FR" sz="1400" b="0" i="0" u="none" strike="noStrike" baseline="0">
                  <a:solidFill>
                    <a:sysClr val="window" lastClr="FFFFFF"/>
                  </a:solidFill>
                  <a:latin typeface="Aptos Narrow" panose="02110004020202020204"/>
                </a:endParaRPr>
              </a:p>
            </cx:txPr>
            <cx:visibility seriesName="0" categoryName="1" value="1"/>
            <cx:separator>, </cx:separator>
          </cx:dataLabels>
          <cx:dataId val="0"/>
          <cx:layoutPr>
            <cx:parentLabelLayout val="overlapping"/>
          </cx:layoutPr>
        </cx:series>
      </cx:plotAreaRegion>
    </cx:plotArea>
  </cx:chart>
  <cx:spPr>
    <a:noFill/>
    <a:ln>
      <a:noFill/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/>
    <cx:plotArea>
      <cx:plotAreaRegion>
        <cx:series layoutId="waterfall" uniqueId="{B4AD2E5D-D69C-41DC-8D3A-EF1328B7DE39}">
          <cx:tx>
            <cx:txData>
              <cx:f>_xlchart.v1.4</cx:f>
              <cx:v>Somme de Amount</cx:v>
            </cx:txData>
          </cx:tx>
          <cx:dataLabels pos="outEnd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400"/>
                </a:pPr>
                <a:endParaRPr lang="fr-FR" sz="14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endParaRPr>
              </a:p>
            </cx:txPr>
            <cx:visibility seriesName="0" categoryName="0" value="1"/>
          </cx:dataLabels>
          <cx:dataId val="0"/>
          <cx:layoutPr>
            <cx:subtotals>
              <cx:idx val="4"/>
            </cx:subtotals>
          </cx:layoutPr>
        </cx:series>
      </cx:plotAreaRegion>
      <cx:axis id="0">
        <cx:catScaling gapWidth="0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200"/>
            </a:pPr>
            <a:endParaRPr lang="fr-FR" sz="12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txPr>
      </cx:axis>
      <cx:axis id="1" hidden="1">
        <cx:valScaling/>
        <cx:tickLabels/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400"/>
          </a:pPr>
          <a:endParaRPr lang="fr-FR" sz="14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Aptos Narrow" panose="0211000402020202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.xml"/><Relationship Id="rId13" Type="http://schemas.openxmlformats.org/officeDocument/2006/relationships/image" Target="../media/image7.png"/><Relationship Id="rId3" Type="http://schemas.openxmlformats.org/officeDocument/2006/relationships/image" Target="../media/image2.svg"/><Relationship Id="rId7" Type="http://schemas.openxmlformats.org/officeDocument/2006/relationships/image" Target="../media/image6.svg"/><Relationship Id="rId12" Type="http://schemas.microsoft.com/office/2014/relationships/chartEx" Target="../charts/chartEx2.xml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6" Type="http://schemas.openxmlformats.org/officeDocument/2006/relationships/image" Target="../media/image5.png"/><Relationship Id="rId11" Type="http://schemas.microsoft.com/office/2014/relationships/chartEx" Target="../charts/chartEx1.xml"/><Relationship Id="rId5" Type="http://schemas.openxmlformats.org/officeDocument/2006/relationships/image" Target="../media/image4.svg"/><Relationship Id="rId10" Type="http://schemas.openxmlformats.org/officeDocument/2006/relationships/chart" Target="../charts/chart4.xml"/><Relationship Id="rId4" Type="http://schemas.openxmlformats.org/officeDocument/2006/relationships/image" Target="../media/image3.png"/><Relationship Id="rId9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319974</xdr:colOff>
      <xdr:row>12</xdr:row>
      <xdr:rowOff>120399</xdr:rowOff>
    </xdr:from>
    <xdr:to>
      <xdr:col>7</xdr:col>
      <xdr:colOff>334818</xdr:colOff>
      <xdr:row>26</xdr:row>
      <xdr:rowOff>138546</xdr:rowOff>
    </xdr:to>
    <xdr:graphicFrame macro="">
      <xdr:nvGraphicFramePr>
        <xdr:cNvPr id="26" name="Graphique 25">
          <a:extLst>
            <a:ext uri="{FF2B5EF4-FFF2-40B4-BE49-F238E27FC236}">
              <a16:creationId xmlns:a16="http://schemas.microsoft.com/office/drawing/2014/main" id="{6C857819-D7D1-4358-82A3-461CD2183B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9071</xdr:colOff>
      <xdr:row>0</xdr:row>
      <xdr:rowOff>48080</xdr:rowOff>
    </xdr:from>
    <xdr:to>
      <xdr:col>19</xdr:col>
      <xdr:colOff>190271</xdr:colOff>
      <xdr:row>3</xdr:row>
      <xdr:rowOff>177249</xdr:rowOff>
    </xdr:to>
    <xdr:sp macro="" textlink="">
      <xdr:nvSpPr>
        <xdr:cNvPr id="2" name="Rectangle : coins arrondis 1">
          <a:extLst>
            <a:ext uri="{FF2B5EF4-FFF2-40B4-BE49-F238E27FC236}">
              <a16:creationId xmlns:a16="http://schemas.microsoft.com/office/drawing/2014/main" id="{1608D84B-6093-F5FE-CF2C-93A6E30F102E}"/>
            </a:ext>
          </a:extLst>
        </xdr:cNvPr>
        <xdr:cNvSpPr/>
      </xdr:nvSpPr>
      <xdr:spPr>
        <a:xfrm>
          <a:off x="9071" y="48080"/>
          <a:ext cx="14659200" cy="673455"/>
        </a:xfrm>
        <a:prstGeom prst="roundRect">
          <a:avLst/>
        </a:prstGeom>
        <a:gradFill flip="none" rotWithShape="1">
          <a:gsLst>
            <a:gs pos="0">
              <a:schemeClr val="accent5">
                <a:lumMod val="75000"/>
              </a:schemeClr>
            </a:gs>
            <a:gs pos="0">
              <a:schemeClr val="accent5">
                <a:lumMod val="75000"/>
              </a:schemeClr>
            </a:gs>
            <a:gs pos="88000">
              <a:schemeClr val="accent5">
                <a:lumMod val="75000"/>
              </a:schemeClr>
            </a:gs>
            <a:gs pos="49000">
              <a:schemeClr val="accent5">
                <a:lumMod val="60000"/>
                <a:lumOff val="40000"/>
              </a:schemeClr>
            </a:gs>
          </a:gsLst>
          <a:lin ang="0" scaled="1"/>
          <a:tileRect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CA" sz="3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Personal Finance Dashboard</a:t>
          </a:r>
          <a:endParaRPr lang="en-CA" sz="3000">
            <a:effectLst/>
          </a:endParaRPr>
        </a:p>
      </xdr:txBody>
    </xdr:sp>
    <xdr:clientData/>
  </xdr:twoCellAnchor>
  <xdr:twoCellAnchor editAs="oneCell">
    <xdr:from>
      <xdr:col>14</xdr:col>
      <xdr:colOff>755678</xdr:colOff>
      <xdr:row>0</xdr:row>
      <xdr:rowOff>82286</xdr:rowOff>
    </xdr:from>
    <xdr:to>
      <xdr:col>15</xdr:col>
      <xdr:colOff>425678</xdr:colOff>
      <xdr:row>2</xdr:row>
      <xdr:rowOff>151429</xdr:rowOff>
    </xdr:to>
    <xdr:pic>
      <xdr:nvPicPr>
        <xdr:cNvPr id="5" name="Graphique 4" descr="Sac de courses contour">
          <a:extLst>
            <a:ext uri="{FF2B5EF4-FFF2-40B4-BE49-F238E27FC236}">
              <a16:creationId xmlns:a16="http://schemas.microsoft.com/office/drawing/2014/main" id="{B7679A00-2659-F95A-0D95-B9E1BE23BD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1423678" y="82286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17</xdr:col>
      <xdr:colOff>177214</xdr:colOff>
      <xdr:row>0</xdr:row>
      <xdr:rowOff>82286</xdr:rowOff>
    </xdr:from>
    <xdr:to>
      <xdr:col>17</xdr:col>
      <xdr:colOff>609214</xdr:colOff>
      <xdr:row>2</xdr:row>
      <xdr:rowOff>151429</xdr:rowOff>
    </xdr:to>
    <xdr:pic>
      <xdr:nvPicPr>
        <xdr:cNvPr id="7" name="Graphique 6" descr="Pizza avec un remplissage uni">
          <a:extLst>
            <a:ext uri="{FF2B5EF4-FFF2-40B4-BE49-F238E27FC236}">
              <a16:creationId xmlns:a16="http://schemas.microsoft.com/office/drawing/2014/main" id="{BE61D582-0EE3-3979-40C4-BCDD96067B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13131214" y="82286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12</xdr:col>
      <xdr:colOff>408213</xdr:colOff>
      <xdr:row>0</xdr:row>
      <xdr:rowOff>117929</xdr:rowOff>
    </xdr:from>
    <xdr:to>
      <xdr:col>13</xdr:col>
      <xdr:colOff>78213</xdr:colOff>
      <xdr:row>3</xdr:row>
      <xdr:rowOff>5643</xdr:rowOff>
    </xdr:to>
    <xdr:pic>
      <xdr:nvPicPr>
        <xdr:cNvPr id="14" name="Graphique 13" descr="Danser contour">
          <a:extLst>
            <a:ext uri="{FF2B5EF4-FFF2-40B4-BE49-F238E27FC236}">
              <a16:creationId xmlns:a16="http://schemas.microsoft.com/office/drawing/2014/main" id="{D6F2ABF9-270E-BAF8-AEFB-0B151BBF30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9552213" y="117929"/>
          <a:ext cx="432000" cy="432000"/>
        </a:xfrm>
        <a:prstGeom prst="rect">
          <a:avLst/>
        </a:prstGeom>
      </xdr:spPr>
    </xdr:pic>
    <xdr:clientData/>
  </xdr:twoCellAnchor>
  <xdr:twoCellAnchor>
    <xdr:from>
      <xdr:col>13</xdr:col>
      <xdr:colOff>99786</xdr:colOff>
      <xdr:row>0</xdr:row>
      <xdr:rowOff>154214</xdr:rowOff>
    </xdr:from>
    <xdr:to>
      <xdr:col>14</xdr:col>
      <xdr:colOff>281215</xdr:colOff>
      <xdr:row>2</xdr:row>
      <xdr:rowOff>163286</xdr:rowOff>
    </xdr:to>
    <xdr:sp macro="" textlink="Analysis!B5">
      <xdr:nvSpPr>
        <xdr:cNvPr id="15" name="ZoneTexte 14">
          <a:extLst>
            <a:ext uri="{FF2B5EF4-FFF2-40B4-BE49-F238E27FC236}">
              <a16:creationId xmlns:a16="http://schemas.microsoft.com/office/drawing/2014/main" id="{000E734C-CBE9-BC63-BA11-CE5BFDB19961}"/>
            </a:ext>
          </a:extLst>
        </xdr:cNvPr>
        <xdr:cNvSpPr txBox="1"/>
      </xdr:nvSpPr>
      <xdr:spPr>
        <a:xfrm>
          <a:off x="10005786" y="154214"/>
          <a:ext cx="943429" cy="3719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fld id="{A29E97CD-BC7D-4F4F-BD2B-E41128A9890E}" type="TxLink">
            <a:rPr lang="en-US" sz="1600" b="0" i="0" u="none" strike="noStrike">
              <a:solidFill>
                <a:schemeClr val="accent5">
                  <a:lumMod val="20000"/>
                  <a:lumOff val="80000"/>
                </a:schemeClr>
              </a:solidFill>
              <a:latin typeface="Aptos Narrow"/>
            </a:rPr>
            <a:pPr/>
            <a:t>$1,948</a:t>
          </a:fld>
          <a:endParaRPr lang="en-CA" sz="1600">
            <a:solidFill>
              <a:schemeClr val="accent5">
                <a:lumMod val="20000"/>
                <a:lumOff val="80000"/>
              </a:schemeClr>
            </a:solidFill>
          </a:endParaRPr>
        </a:p>
      </xdr:txBody>
    </xdr:sp>
    <xdr:clientData/>
  </xdr:twoCellAnchor>
  <xdr:twoCellAnchor>
    <xdr:from>
      <xdr:col>15</xdr:col>
      <xdr:colOff>453571</xdr:colOff>
      <xdr:row>0</xdr:row>
      <xdr:rowOff>172359</xdr:rowOff>
    </xdr:from>
    <xdr:to>
      <xdr:col>16</xdr:col>
      <xdr:colOff>607786</xdr:colOff>
      <xdr:row>2</xdr:row>
      <xdr:rowOff>108859</xdr:rowOff>
    </xdr:to>
    <xdr:sp macro="" textlink="Analysis!B4">
      <xdr:nvSpPr>
        <xdr:cNvPr id="17" name="ZoneTexte 16">
          <a:extLst>
            <a:ext uri="{FF2B5EF4-FFF2-40B4-BE49-F238E27FC236}">
              <a16:creationId xmlns:a16="http://schemas.microsoft.com/office/drawing/2014/main" id="{8383AF99-FE0F-B094-7B58-27A160DA7DF2}"/>
            </a:ext>
          </a:extLst>
        </xdr:cNvPr>
        <xdr:cNvSpPr txBox="1"/>
      </xdr:nvSpPr>
      <xdr:spPr>
        <a:xfrm>
          <a:off x="11883571" y="172359"/>
          <a:ext cx="916215" cy="299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CFF71143-6AD5-44A0-BC42-0604A8874DE8}" type="TxLink">
            <a:rPr lang="en-US" sz="1600" b="0" i="0" u="none" strike="noStrike">
              <a:solidFill>
                <a:schemeClr val="accent5">
                  <a:lumMod val="20000"/>
                  <a:lumOff val="80000"/>
                </a:schemeClr>
              </a:solidFill>
              <a:latin typeface="Aptos Narrow"/>
            </a:rPr>
            <a:pPr/>
            <a:t>$4,853</a:t>
          </a:fld>
          <a:endParaRPr lang="en-CA" sz="1600">
            <a:solidFill>
              <a:schemeClr val="accent5">
                <a:lumMod val="20000"/>
                <a:lumOff val="80000"/>
              </a:schemeClr>
            </a:solidFill>
          </a:endParaRPr>
        </a:p>
      </xdr:txBody>
    </xdr:sp>
    <xdr:clientData/>
  </xdr:twoCellAnchor>
  <xdr:twoCellAnchor>
    <xdr:from>
      <xdr:col>17</xdr:col>
      <xdr:colOff>535215</xdr:colOff>
      <xdr:row>0</xdr:row>
      <xdr:rowOff>154214</xdr:rowOff>
    </xdr:from>
    <xdr:to>
      <xdr:col>18</xdr:col>
      <xdr:colOff>680358</xdr:colOff>
      <xdr:row>2</xdr:row>
      <xdr:rowOff>127000</xdr:rowOff>
    </xdr:to>
    <xdr:sp macro="" textlink="Analysis!B6">
      <xdr:nvSpPr>
        <xdr:cNvPr id="18" name="ZoneTexte 17">
          <a:extLst>
            <a:ext uri="{FF2B5EF4-FFF2-40B4-BE49-F238E27FC236}">
              <a16:creationId xmlns:a16="http://schemas.microsoft.com/office/drawing/2014/main" id="{3FB54C68-DA12-8315-D6D5-C83939756B90}"/>
            </a:ext>
          </a:extLst>
        </xdr:cNvPr>
        <xdr:cNvSpPr txBox="1"/>
      </xdr:nvSpPr>
      <xdr:spPr>
        <a:xfrm>
          <a:off x="13489215" y="154214"/>
          <a:ext cx="907143" cy="3356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327BAF81-FA17-4C04-B818-FC96F4DD4411}" type="TxLink">
            <a:rPr lang="en-US" sz="1600" b="0" i="0" u="none" strike="noStrike">
              <a:solidFill>
                <a:schemeClr val="accent5">
                  <a:lumMod val="20000"/>
                  <a:lumOff val="80000"/>
                </a:schemeClr>
              </a:solidFill>
              <a:latin typeface="Aptos Narrow"/>
            </a:rPr>
            <a:pPr/>
            <a:t>$285</a:t>
          </a:fld>
          <a:endParaRPr lang="en-CA" sz="1600">
            <a:solidFill>
              <a:schemeClr val="accent5">
                <a:lumMod val="20000"/>
                <a:lumOff val="80000"/>
              </a:schemeClr>
            </a:solidFill>
          </a:endParaRPr>
        </a:p>
      </xdr:txBody>
    </xdr:sp>
    <xdr:clientData/>
  </xdr:twoCellAnchor>
  <xdr:oneCellAnchor>
    <xdr:from>
      <xdr:col>12</xdr:col>
      <xdr:colOff>453571</xdr:colOff>
      <xdr:row>9</xdr:row>
      <xdr:rowOff>90714</xdr:rowOff>
    </xdr:from>
    <xdr:ext cx="184731" cy="264560"/>
    <xdr:sp macro="" textlink="">
      <xdr:nvSpPr>
        <xdr:cNvPr id="19" name="ZoneTexte 18">
          <a:extLst>
            <a:ext uri="{FF2B5EF4-FFF2-40B4-BE49-F238E27FC236}">
              <a16:creationId xmlns:a16="http://schemas.microsoft.com/office/drawing/2014/main" id="{2D3E72A9-86B0-FBF5-8346-53CF1FF615C8}"/>
            </a:ext>
          </a:extLst>
        </xdr:cNvPr>
        <xdr:cNvSpPr txBox="1"/>
      </xdr:nvSpPr>
      <xdr:spPr>
        <a:xfrm>
          <a:off x="9597571" y="1723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CA" sz="1100"/>
        </a:p>
      </xdr:txBody>
    </xdr:sp>
    <xdr:clientData/>
  </xdr:oneCellAnchor>
  <xdr:twoCellAnchor>
    <xdr:from>
      <xdr:col>14</xdr:col>
      <xdr:colOff>743857</xdr:colOff>
      <xdr:row>2</xdr:row>
      <xdr:rowOff>72572</xdr:rowOff>
    </xdr:from>
    <xdr:to>
      <xdr:col>17</xdr:col>
      <xdr:colOff>244928</xdr:colOff>
      <xdr:row>3</xdr:row>
      <xdr:rowOff>172357</xdr:rowOff>
    </xdr:to>
    <xdr:sp macro="" textlink="">
      <xdr:nvSpPr>
        <xdr:cNvPr id="20" name="ZoneTexte 19">
          <a:extLst>
            <a:ext uri="{FF2B5EF4-FFF2-40B4-BE49-F238E27FC236}">
              <a16:creationId xmlns:a16="http://schemas.microsoft.com/office/drawing/2014/main" id="{19BD1125-817B-8C04-469B-259DE3BB60E9}"/>
            </a:ext>
          </a:extLst>
        </xdr:cNvPr>
        <xdr:cNvSpPr txBox="1"/>
      </xdr:nvSpPr>
      <xdr:spPr>
        <a:xfrm>
          <a:off x="11411857" y="435429"/>
          <a:ext cx="1787071" cy="2812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600">
              <a:solidFill>
                <a:schemeClr val="accent5">
                  <a:lumMod val="20000"/>
                  <a:lumOff val="80000"/>
                </a:schemeClr>
              </a:solidFill>
            </a:rPr>
            <a:t>Living</a:t>
          </a:r>
          <a:r>
            <a:rPr lang="en-CA" sz="1600" baseline="0">
              <a:solidFill>
                <a:schemeClr val="accent5">
                  <a:lumMod val="20000"/>
                  <a:lumOff val="80000"/>
                </a:schemeClr>
              </a:solidFill>
            </a:rPr>
            <a:t> Expenses</a:t>
          </a:r>
          <a:endParaRPr lang="en-CA" sz="1600">
            <a:solidFill>
              <a:schemeClr val="accent5">
                <a:lumMod val="20000"/>
                <a:lumOff val="80000"/>
              </a:schemeClr>
            </a:solidFill>
          </a:endParaRPr>
        </a:p>
      </xdr:txBody>
    </xdr:sp>
    <xdr:clientData/>
  </xdr:twoCellAnchor>
  <xdr:twoCellAnchor>
    <xdr:from>
      <xdr:col>12</xdr:col>
      <xdr:colOff>433614</xdr:colOff>
      <xdr:row>2</xdr:row>
      <xdr:rowOff>43543</xdr:rowOff>
    </xdr:from>
    <xdr:to>
      <xdr:col>14</xdr:col>
      <xdr:colOff>696685</xdr:colOff>
      <xdr:row>3</xdr:row>
      <xdr:rowOff>143328</xdr:rowOff>
    </xdr:to>
    <xdr:sp macro="" textlink="">
      <xdr:nvSpPr>
        <xdr:cNvPr id="21" name="ZoneTexte 20">
          <a:extLst>
            <a:ext uri="{FF2B5EF4-FFF2-40B4-BE49-F238E27FC236}">
              <a16:creationId xmlns:a16="http://schemas.microsoft.com/office/drawing/2014/main" id="{337DB82B-2F1E-4BFE-8039-1F7DF807E3EB}"/>
            </a:ext>
          </a:extLst>
        </xdr:cNvPr>
        <xdr:cNvSpPr txBox="1"/>
      </xdr:nvSpPr>
      <xdr:spPr>
        <a:xfrm>
          <a:off x="9577614" y="406400"/>
          <a:ext cx="1787071" cy="2812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600">
              <a:solidFill>
                <a:schemeClr val="accent5">
                  <a:lumMod val="20000"/>
                  <a:lumOff val="80000"/>
                </a:schemeClr>
              </a:solidFill>
            </a:rPr>
            <a:t>Discretionary</a:t>
          </a:r>
        </a:p>
      </xdr:txBody>
    </xdr:sp>
    <xdr:clientData/>
  </xdr:twoCellAnchor>
  <xdr:twoCellAnchor>
    <xdr:from>
      <xdr:col>17</xdr:col>
      <xdr:colOff>90714</xdr:colOff>
      <xdr:row>2</xdr:row>
      <xdr:rowOff>81643</xdr:rowOff>
    </xdr:from>
    <xdr:to>
      <xdr:col>19</xdr:col>
      <xdr:colOff>353785</xdr:colOff>
      <xdr:row>4</xdr:row>
      <xdr:rowOff>0</xdr:rowOff>
    </xdr:to>
    <xdr:sp macro="" textlink="">
      <xdr:nvSpPr>
        <xdr:cNvPr id="22" name="ZoneTexte 21">
          <a:extLst>
            <a:ext uri="{FF2B5EF4-FFF2-40B4-BE49-F238E27FC236}">
              <a16:creationId xmlns:a16="http://schemas.microsoft.com/office/drawing/2014/main" id="{F9D3B4AD-4AB3-4DCF-AB7E-F71426392C4C}"/>
            </a:ext>
          </a:extLst>
        </xdr:cNvPr>
        <xdr:cNvSpPr txBox="1"/>
      </xdr:nvSpPr>
      <xdr:spPr>
        <a:xfrm>
          <a:off x="13044714" y="444500"/>
          <a:ext cx="1787071" cy="2812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600">
              <a:solidFill>
                <a:schemeClr val="accent5">
                  <a:lumMod val="20000"/>
                  <a:lumOff val="80000"/>
                </a:schemeClr>
              </a:solidFill>
            </a:rPr>
            <a:t>Dining Out</a:t>
          </a:r>
        </a:p>
      </xdr:txBody>
    </xdr:sp>
    <xdr:clientData/>
  </xdr:twoCellAnchor>
  <xdr:twoCellAnchor>
    <xdr:from>
      <xdr:col>11</xdr:col>
      <xdr:colOff>508000</xdr:colOff>
      <xdr:row>0</xdr:row>
      <xdr:rowOff>136071</xdr:rowOff>
    </xdr:from>
    <xdr:to>
      <xdr:col>12</xdr:col>
      <xdr:colOff>517071</xdr:colOff>
      <xdr:row>4</xdr:row>
      <xdr:rowOff>9071</xdr:rowOff>
    </xdr:to>
    <xdr:sp macro="" textlink="">
      <xdr:nvSpPr>
        <xdr:cNvPr id="23" name="ZoneTexte 22">
          <a:extLst>
            <a:ext uri="{FF2B5EF4-FFF2-40B4-BE49-F238E27FC236}">
              <a16:creationId xmlns:a16="http://schemas.microsoft.com/office/drawing/2014/main" id="{93CB9A72-387C-ADE3-8E2B-F1EE3DD14EC1}"/>
            </a:ext>
          </a:extLst>
        </xdr:cNvPr>
        <xdr:cNvSpPr txBox="1"/>
      </xdr:nvSpPr>
      <xdr:spPr>
        <a:xfrm>
          <a:off x="8890000" y="136071"/>
          <a:ext cx="771071" cy="5987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CA" sz="1600">
              <a:solidFill>
                <a:schemeClr val="accent5">
                  <a:lumMod val="20000"/>
                  <a:lumOff val="80000"/>
                </a:schemeClr>
              </a:solidFill>
              <a:latin typeface="+mn-lt"/>
              <a:ea typeface="+mn-ea"/>
              <a:cs typeface="+mn-cs"/>
            </a:rPr>
            <a:t>Spend YTD</a:t>
          </a:r>
        </a:p>
      </xdr:txBody>
    </xdr:sp>
    <xdr:clientData/>
  </xdr:twoCellAnchor>
  <xdr:twoCellAnchor>
    <xdr:from>
      <xdr:col>7</xdr:col>
      <xdr:colOff>752103</xdr:colOff>
      <xdr:row>4</xdr:row>
      <xdr:rowOff>13195</xdr:rowOff>
    </xdr:from>
    <xdr:to>
      <xdr:col>11</xdr:col>
      <xdr:colOff>525317</xdr:colOff>
      <xdr:row>19</xdr:row>
      <xdr:rowOff>34967</xdr:rowOff>
    </xdr:to>
    <xdr:graphicFrame macro="">
      <xdr:nvGraphicFramePr>
        <xdr:cNvPr id="24" name="Graphique 23">
          <a:extLst>
            <a:ext uri="{FF2B5EF4-FFF2-40B4-BE49-F238E27FC236}">
              <a16:creationId xmlns:a16="http://schemas.microsoft.com/office/drawing/2014/main" id="{97CA9D30-2600-4A09-BB39-76F889E977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368630</xdr:colOff>
      <xdr:row>3</xdr:row>
      <xdr:rowOff>10729</xdr:rowOff>
    </xdr:from>
    <xdr:to>
      <xdr:col>7</xdr:col>
      <xdr:colOff>341416</xdr:colOff>
      <xdr:row>16</xdr:row>
      <xdr:rowOff>86592</xdr:rowOff>
    </xdr:to>
    <xdr:graphicFrame macro="">
      <xdr:nvGraphicFramePr>
        <xdr:cNvPr id="25" name="Graphique 24">
          <a:extLst>
            <a:ext uri="{FF2B5EF4-FFF2-40B4-BE49-F238E27FC236}">
              <a16:creationId xmlns:a16="http://schemas.microsoft.com/office/drawing/2014/main" id="{0587C157-B3C9-465D-9F9B-2396F810D2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115455</xdr:colOff>
      <xdr:row>4</xdr:row>
      <xdr:rowOff>80818</xdr:rowOff>
    </xdr:from>
    <xdr:to>
      <xdr:col>7</xdr:col>
      <xdr:colOff>658091</xdr:colOff>
      <xdr:row>28</xdr:row>
      <xdr:rowOff>0</xdr:rowOff>
    </xdr:to>
    <xdr:sp macro="" textlink="">
      <xdr:nvSpPr>
        <xdr:cNvPr id="29" name="Rectangle : coins arrondis 28">
          <a:extLst>
            <a:ext uri="{FF2B5EF4-FFF2-40B4-BE49-F238E27FC236}">
              <a16:creationId xmlns:a16="http://schemas.microsoft.com/office/drawing/2014/main" id="{7CF86AAB-7F9E-4417-F242-AFDB6571CF67}"/>
            </a:ext>
          </a:extLst>
        </xdr:cNvPr>
        <xdr:cNvSpPr/>
      </xdr:nvSpPr>
      <xdr:spPr>
        <a:xfrm>
          <a:off x="115455" y="819727"/>
          <a:ext cx="5876636" cy="4352637"/>
        </a:xfrm>
        <a:prstGeom prst="roundRect">
          <a:avLst>
            <a:gd name="adj" fmla="val 3670"/>
          </a:avLst>
        </a:prstGeom>
        <a:noFill/>
        <a:ln>
          <a:solidFill>
            <a:schemeClr val="accent5">
              <a:lumMod val="20000"/>
              <a:lumOff val="8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0</xdr:col>
      <xdr:colOff>242453</xdr:colOff>
      <xdr:row>28</xdr:row>
      <xdr:rowOff>69272</xdr:rowOff>
    </xdr:from>
    <xdr:to>
      <xdr:col>7</xdr:col>
      <xdr:colOff>669636</xdr:colOff>
      <xdr:row>43</xdr:row>
      <xdr:rowOff>41563</xdr:rowOff>
    </xdr:to>
    <xdr:graphicFrame macro="">
      <xdr:nvGraphicFramePr>
        <xdr:cNvPr id="30" name="Graphique 29">
          <a:extLst>
            <a:ext uri="{FF2B5EF4-FFF2-40B4-BE49-F238E27FC236}">
              <a16:creationId xmlns:a16="http://schemas.microsoft.com/office/drawing/2014/main" id="{3956A974-AF83-494F-A4A0-B39E8A1F33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11</xdr:col>
      <xdr:colOff>600361</xdr:colOff>
      <xdr:row>3</xdr:row>
      <xdr:rowOff>184726</xdr:rowOff>
    </xdr:from>
    <xdr:to>
      <xdr:col>19</xdr:col>
      <xdr:colOff>138543</xdr:colOff>
      <xdr:row>21</xdr:row>
      <xdr:rowOff>138544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1" name="Graphique 30">
              <a:extLst>
                <a:ext uri="{FF2B5EF4-FFF2-40B4-BE49-F238E27FC236}">
                  <a16:creationId xmlns:a16="http://schemas.microsoft.com/office/drawing/2014/main" id="{F06257FC-305F-41FB-8640-92C6E8B9C3C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982361" y="737176"/>
              <a:ext cx="5634182" cy="326851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11</xdr:col>
      <xdr:colOff>614217</xdr:colOff>
      <xdr:row>4</xdr:row>
      <xdr:rowOff>71582</xdr:rowOff>
    </xdr:from>
    <xdr:to>
      <xdr:col>19</xdr:col>
      <xdr:colOff>196271</xdr:colOff>
      <xdr:row>22</xdr:row>
      <xdr:rowOff>46183</xdr:rowOff>
    </xdr:to>
    <xdr:sp macro="" textlink="">
      <xdr:nvSpPr>
        <xdr:cNvPr id="32" name="Rectangle : coins arrondis 31">
          <a:extLst>
            <a:ext uri="{FF2B5EF4-FFF2-40B4-BE49-F238E27FC236}">
              <a16:creationId xmlns:a16="http://schemas.microsoft.com/office/drawing/2014/main" id="{0CBCF997-32AD-472E-8FAB-96D344451CCB}"/>
            </a:ext>
          </a:extLst>
        </xdr:cNvPr>
        <xdr:cNvSpPr/>
      </xdr:nvSpPr>
      <xdr:spPr>
        <a:xfrm>
          <a:off x="8996217" y="810491"/>
          <a:ext cx="5678054" cy="3299692"/>
        </a:xfrm>
        <a:prstGeom prst="roundRect">
          <a:avLst>
            <a:gd name="adj" fmla="val 3670"/>
          </a:avLst>
        </a:prstGeom>
        <a:noFill/>
        <a:ln>
          <a:solidFill>
            <a:schemeClr val="accent5">
              <a:lumMod val="20000"/>
              <a:lumOff val="8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400"/>
        </a:p>
      </xdr:txBody>
    </xdr:sp>
    <xdr:clientData/>
  </xdr:twoCellAnchor>
  <xdr:twoCellAnchor>
    <xdr:from>
      <xdr:col>11</xdr:col>
      <xdr:colOff>725051</xdr:colOff>
      <xdr:row>23</xdr:row>
      <xdr:rowOff>187038</xdr:rowOff>
    </xdr:from>
    <xdr:to>
      <xdr:col>19</xdr:col>
      <xdr:colOff>55126</xdr:colOff>
      <xdr:row>38</xdr:row>
      <xdr:rowOff>159329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3" name="Graphique 32">
              <a:extLst>
                <a:ext uri="{FF2B5EF4-FFF2-40B4-BE49-F238E27FC236}">
                  <a16:creationId xmlns:a16="http://schemas.microsoft.com/office/drawing/2014/main" id="{3003234F-F7DD-4339-A752-3F2BC09C10B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07051" y="4568538"/>
              <a:ext cx="5426075" cy="298219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11</xdr:col>
      <xdr:colOff>639617</xdr:colOff>
      <xdr:row>23</xdr:row>
      <xdr:rowOff>16164</xdr:rowOff>
    </xdr:from>
    <xdr:to>
      <xdr:col>19</xdr:col>
      <xdr:colOff>221671</xdr:colOff>
      <xdr:row>40</xdr:row>
      <xdr:rowOff>175492</xdr:rowOff>
    </xdr:to>
    <xdr:sp macro="" textlink="">
      <xdr:nvSpPr>
        <xdr:cNvPr id="35" name="Rectangle : coins arrondis 34">
          <a:extLst>
            <a:ext uri="{FF2B5EF4-FFF2-40B4-BE49-F238E27FC236}">
              <a16:creationId xmlns:a16="http://schemas.microsoft.com/office/drawing/2014/main" id="{180E038A-D061-47B8-A871-FCD44C25A7C0}"/>
            </a:ext>
          </a:extLst>
        </xdr:cNvPr>
        <xdr:cNvSpPr/>
      </xdr:nvSpPr>
      <xdr:spPr>
        <a:xfrm>
          <a:off x="9021617" y="4264891"/>
          <a:ext cx="5678054" cy="3299692"/>
        </a:xfrm>
        <a:prstGeom prst="roundRect">
          <a:avLst>
            <a:gd name="adj" fmla="val 3670"/>
          </a:avLst>
        </a:prstGeom>
        <a:noFill/>
        <a:ln>
          <a:solidFill>
            <a:schemeClr val="accent5">
              <a:lumMod val="20000"/>
              <a:lumOff val="8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7</xdr:col>
      <xdr:colOff>711200</xdr:colOff>
      <xdr:row>34</xdr:row>
      <xdr:rowOff>173182</xdr:rowOff>
    </xdr:from>
    <xdr:to>
      <xdr:col>10</xdr:col>
      <xdr:colOff>565727</xdr:colOff>
      <xdr:row>34</xdr:row>
      <xdr:rowOff>177800</xdr:rowOff>
    </xdr:to>
    <xdr:cxnSp macro="">
      <xdr:nvCxnSpPr>
        <xdr:cNvPr id="4" name="Connecteur droit 3">
          <a:extLst>
            <a:ext uri="{FF2B5EF4-FFF2-40B4-BE49-F238E27FC236}">
              <a16:creationId xmlns:a16="http://schemas.microsoft.com/office/drawing/2014/main" id="{AA380683-8E2A-AD25-BA03-E7ABE58718E4}"/>
            </a:ext>
          </a:extLst>
        </xdr:cNvPr>
        <xdr:cNvCxnSpPr/>
      </xdr:nvCxnSpPr>
      <xdr:spPr>
        <a:xfrm flipV="1">
          <a:off x="6045200" y="6434282"/>
          <a:ext cx="2140527" cy="461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718457</xdr:colOff>
      <xdr:row>19</xdr:row>
      <xdr:rowOff>79828</xdr:rowOff>
    </xdr:from>
    <xdr:to>
      <xdr:col>10</xdr:col>
      <xdr:colOff>199571</xdr:colOff>
      <xdr:row>28</xdr:row>
      <xdr:rowOff>72571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0" name="Category">
              <a:extLst>
                <a:ext uri="{FF2B5EF4-FFF2-40B4-BE49-F238E27FC236}">
                  <a16:creationId xmlns:a16="http://schemas.microsoft.com/office/drawing/2014/main" id="{88AAC69E-61D4-4D4C-AEA4-EC025609D86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y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52457" y="3526971"/>
              <a:ext cx="1767114" cy="1625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 editAs="oneCell">
    <xdr:from>
      <xdr:col>10</xdr:col>
      <xdr:colOff>254000</xdr:colOff>
      <xdr:row>19</xdr:row>
      <xdr:rowOff>79828</xdr:rowOff>
    </xdr:from>
    <xdr:to>
      <xdr:col>11</xdr:col>
      <xdr:colOff>571500</xdr:colOff>
      <xdr:row>33</xdr:row>
      <xdr:rowOff>121100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1" name="Mois (Date)">
              <a:extLst>
                <a:ext uri="{FF2B5EF4-FFF2-40B4-BE49-F238E27FC236}">
                  <a16:creationId xmlns:a16="http://schemas.microsoft.com/office/drawing/2014/main" id="{9CED0CEC-D8FB-4B4B-91B3-AD224D84A17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ois (Date)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74000" y="3526971"/>
              <a:ext cx="1079500" cy="258127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>
    <xdr:from>
      <xdr:col>12</xdr:col>
      <xdr:colOff>263071</xdr:colOff>
      <xdr:row>24</xdr:row>
      <xdr:rowOff>54428</xdr:rowOff>
    </xdr:from>
    <xdr:to>
      <xdr:col>18</xdr:col>
      <xdr:colOff>272143</xdr:colOff>
      <xdr:row>25</xdr:row>
      <xdr:rowOff>172357</xdr:rowOff>
    </xdr:to>
    <xdr:sp macro="" textlink="Analysis!P20">
      <xdr:nvSpPr>
        <xdr:cNvPr id="12" name="ZoneTexte 11">
          <a:extLst>
            <a:ext uri="{FF2B5EF4-FFF2-40B4-BE49-F238E27FC236}">
              <a16:creationId xmlns:a16="http://schemas.microsoft.com/office/drawing/2014/main" id="{9091DA11-6E72-9006-28AC-622662DF297D}"/>
            </a:ext>
          </a:extLst>
        </xdr:cNvPr>
        <xdr:cNvSpPr txBox="1"/>
      </xdr:nvSpPr>
      <xdr:spPr>
        <a:xfrm>
          <a:off x="9407071" y="4408714"/>
          <a:ext cx="4581072" cy="2993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7E854D49-8DBD-48F8-AABD-37EEB8792B8F}" type="TxLink">
            <a:rPr lang="en-US" sz="1400" b="0" i="0" u="none" strike="noStrike">
              <a:solidFill>
                <a:srgbClr val="000000"/>
              </a:solidFill>
              <a:latin typeface="Aptos Narrow"/>
            </a:rPr>
            <a:t>Expense by Period - (Tous)</a:t>
          </a:fld>
          <a:endParaRPr lang="en-CA" sz="1400"/>
        </a:p>
      </xdr:txBody>
    </xdr:sp>
    <xdr:clientData/>
  </xdr:twoCellAnchor>
  <xdr:twoCellAnchor>
    <xdr:from>
      <xdr:col>12</xdr:col>
      <xdr:colOff>25400</xdr:colOff>
      <xdr:row>4</xdr:row>
      <xdr:rowOff>62262</xdr:rowOff>
    </xdr:from>
    <xdr:to>
      <xdr:col>18</xdr:col>
      <xdr:colOff>88733</xdr:colOff>
      <xdr:row>5</xdr:row>
      <xdr:rowOff>152400</xdr:rowOff>
    </xdr:to>
    <xdr:sp macro="" textlink="Analysis!Q1">
      <xdr:nvSpPr>
        <xdr:cNvPr id="13" name="ZoneTexte 12">
          <a:extLst>
            <a:ext uri="{FF2B5EF4-FFF2-40B4-BE49-F238E27FC236}">
              <a16:creationId xmlns:a16="http://schemas.microsoft.com/office/drawing/2014/main" id="{E7B829F5-1B9F-4EEE-87F5-ECAACA53971C}"/>
            </a:ext>
          </a:extLst>
        </xdr:cNvPr>
        <xdr:cNvSpPr txBox="1"/>
      </xdr:nvSpPr>
      <xdr:spPr>
        <a:xfrm>
          <a:off x="9169400" y="824262"/>
          <a:ext cx="4635333" cy="2806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3DD95E91-2DEC-4D38-B593-A30AABDE9515}" type="TxLink">
            <a:rPr lang="en-US" sz="1400" b="0" i="0" u="none" strike="noStrike">
              <a:solidFill>
                <a:srgbClr val="000000"/>
              </a:solidFill>
              <a:latin typeface="Aptos Narrow"/>
            </a:rPr>
            <a:t>All Expenses-(Tous)</a:t>
          </a:fld>
          <a:endParaRPr lang="en-CA" sz="1400"/>
        </a:p>
      </xdr:txBody>
    </xdr:sp>
    <xdr:clientData/>
  </xdr:twoCellAnchor>
  <xdr:twoCellAnchor editAs="oneCell">
    <xdr:from>
      <xdr:col>5</xdr:col>
      <xdr:colOff>625930</xdr:colOff>
      <xdr:row>5</xdr:row>
      <xdr:rowOff>69769</xdr:rowOff>
    </xdr:from>
    <xdr:to>
      <xdr:col>6</xdr:col>
      <xdr:colOff>480785</xdr:colOff>
      <xdr:row>9</xdr:row>
      <xdr:rowOff>15423</xdr:rowOff>
    </xdr:to>
    <xdr:pic>
      <xdr:nvPicPr>
        <xdr:cNvPr id="34" name="Image 33">
          <a:extLst>
            <a:ext uri="{FF2B5EF4-FFF2-40B4-BE49-F238E27FC236}">
              <a16:creationId xmlns:a16="http://schemas.microsoft.com/office/drawing/2014/main" id="{1210638F-8E80-48FA-4A8A-913C7A7764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35930" y="976912"/>
          <a:ext cx="616855" cy="671368"/>
        </a:xfrm>
        <a:prstGeom prst="rect">
          <a:avLst/>
        </a:prstGeom>
      </xdr:spPr>
    </xdr:pic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0.29904</cdr:x>
      <cdr:y>0.32738</cdr:y>
    </cdr:from>
    <cdr:to>
      <cdr:x>0.7299</cdr:x>
      <cdr:y>0.67791</cdr:y>
    </cdr:to>
    <cdr:sp macro="" textlink="Analysis!$B$13">
      <cdr:nvSpPr>
        <cdr:cNvPr id="2" name="ZoneTexte 1">
          <a:extLst xmlns:a="http://schemas.openxmlformats.org/drawingml/2006/main">
            <a:ext uri="{FF2B5EF4-FFF2-40B4-BE49-F238E27FC236}">
              <a16:creationId xmlns:a16="http://schemas.microsoft.com/office/drawing/2014/main" id="{A4A9B171-4C57-260B-9982-F22A62BC1023}"/>
            </a:ext>
          </a:extLst>
        </cdr:cNvPr>
        <cdr:cNvSpPr txBox="1"/>
      </cdr:nvSpPr>
      <cdr:spPr>
        <a:xfrm xmlns:a="http://schemas.openxmlformats.org/drawingml/2006/main">
          <a:off x="843644" y="898071"/>
          <a:ext cx="1215571" cy="96157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757DFD50-B5F8-4FFA-8763-3A95DEA30336}" type="TxLink">
            <a:rPr lang="en-US" sz="2000" b="1" i="0" u="none" strike="noStrike" kern="1200">
              <a:solidFill>
                <a:schemeClr val="accent5">
                  <a:lumMod val="20000"/>
                  <a:lumOff val="80000"/>
                </a:schemeClr>
              </a:solidFill>
              <a:latin typeface="Aptos Narrow"/>
            </a:rPr>
            <a:pPr algn="ctr"/>
            <a:t>$7,086</a:t>
          </a:fld>
          <a:endParaRPr lang="en-CA" sz="2000" b="1" kern="1200">
            <a:solidFill>
              <a:schemeClr val="accent5">
                <a:lumMod val="20000"/>
                <a:lumOff val="80000"/>
              </a:schemeClr>
            </a:solidFill>
          </a:endParaRPr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icha Ghanam" refreshedDate="45786.589736805552" createdVersion="8" refreshedVersion="8" minRefreshableVersion="3" recordCount="263" xr:uid="{E01CB4EA-4958-4FEB-A3C5-7BD84FC13556}">
  <cacheSource type="worksheet">
    <worksheetSource name="Transactions"/>
  </cacheSource>
  <cacheFields count="10">
    <cacheField name="Account" numFmtId="0">
      <sharedItems count="2">
        <s v="Credit"/>
        <s v="Checking"/>
      </sharedItems>
    </cacheField>
    <cacheField name="Date" numFmtId="14">
      <sharedItems containsSemiMixedTypes="0" containsNonDate="0" containsDate="1" containsString="0" minDate="2024-12-15T00:00:00" maxDate="2025-04-29T00:00:00" count="103">
        <d v="2024-12-15T00:00:00"/>
        <d v="2024-12-16T00:00:00"/>
        <d v="2024-12-17T00:00:00"/>
        <d v="2024-12-18T00:00:00"/>
        <d v="2024-12-19T00:00:00"/>
        <d v="2025-01-02T00:00:00"/>
        <d v="2025-01-10T00:00:00"/>
        <d v="2025-01-12T00:00:00"/>
        <d v="2025-01-14T00:00:00"/>
        <d v="2025-01-15T00:00:00"/>
        <d v="2025-01-16T00:00:00"/>
        <d v="2025-01-17T00:00:00"/>
        <d v="2025-01-18T00:00:00"/>
        <d v="2025-01-20T00:00:00"/>
        <d v="2025-01-22T00:00:00"/>
        <d v="2025-01-23T00:00:00"/>
        <d v="2025-01-24T00:00:00"/>
        <d v="2025-01-30T00:00:00"/>
        <d v="2025-01-31T00:00:00"/>
        <d v="2025-02-06T00:00:00"/>
        <d v="2025-02-07T00:00:00"/>
        <d v="2025-02-14T00:00:00"/>
        <d v="2025-02-15T00:00:00"/>
        <d v="2025-02-17T00:00:00"/>
        <d v="2025-02-18T00:00:00"/>
        <d v="2025-02-19T00:00:00"/>
        <d v="2025-02-20T00:00:00"/>
        <d v="2025-02-24T00:00:00"/>
        <d v="2025-02-25T00:00:00"/>
        <d v="2025-02-28T00:00:00"/>
        <d v="2025-03-06T00:00:00"/>
        <d v="2025-03-14T00:00:00"/>
        <d v="2025-03-15T00:00:00"/>
        <d v="2025-03-17T00:00:00"/>
        <d v="2025-03-18T00:00:00"/>
        <d v="2025-03-20T00:00:00"/>
        <d v="2025-03-21T00:00:00"/>
        <d v="2025-03-22T00:00:00"/>
        <d v="2025-03-24T00:00:00"/>
        <d v="2025-03-28T00:00:00"/>
        <d v="2025-04-07T00:00:00"/>
        <d v="2025-04-08T00:00:00"/>
        <d v="2025-04-11T00:00:00"/>
        <d v="2025-04-17T00:00:00"/>
        <d v="2025-04-21T00:00:00"/>
        <d v="2025-04-25T00:00:00"/>
        <d v="2025-04-28T00:00:00"/>
        <d v="2024-12-20T00:00:00"/>
        <d v="2024-12-22T00:00:00"/>
        <d v="2024-12-23T00:00:00"/>
        <d v="2024-12-24T00:00:00"/>
        <d v="2024-12-27T00:00:00"/>
        <d v="2024-12-28T00:00:00"/>
        <d v="2024-12-29T00:00:00"/>
        <d v="2024-12-30T00:00:00"/>
        <d v="2024-12-31T00:00:00"/>
        <d v="2025-01-03T00:00:00"/>
        <d v="2025-01-04T00:00:00"/>
        <d v="2025-01-05T00:00:00"/>
        <d v="2025-01-07T00:00:00"/>
        <d v="2025-01-08T00:00:00"/>
        <d v="2025-01-09T00:00:00"/>
        <d v="2025-01-11T00:00:00"/>
        <d v="2025-01-13T00:00:00"/>
        <d v="2025-01-21T00:00:00"/>
        <d v="2025-01-26T00:00:00"/>
        <d v="2025-01-27T00:00:00"/>
        <d v="2025-01-28T00:00:00"/>
        <d v="2025-01-29T00:00:00"/>
        <d v="2025-02-01T00:00:00"/>
        <d v="2025-02-02T00:00:00"/>
        <d v="2025-02-03T00:00:00"/>
        <d v="2025-02-04T00:00:00"/>
        <d v="2025-02-05T00:00:00"/>
        <d v="2025-02-08T00:00:00"/>
        <d v="2025-02-09T00:00:00"/>
        <d v="2025-02-11T00:00:00"/>
        <d v="2025-02-12T00:00:00"/>
        <d v="2025-02-22T00:00:00"/>
        <d v="2025-02-23T00:00:00"/>
        <d v="2025-02-26T00:00:00"/>
        <d v="2025-02-27T00:00:00"/>
        <d v="2025-03-01T00:00:00"/>
        <d v="2025-03-02T00:00:00"/>
        <d v="2025-03-07T00:00:00"/>
        <d v="2025-03-09T00:00:00"/>
        <d v="2025-03-11T00:00:00"/>
        <d v="2025-03-12T00:00:00"/>
        <d v="2025-03-23T00:00:00"/>
        <d v="2025-03-25T00:00:00"/>
        <d v="2025-03-27T00:00:00"/>
        <d v="2025-03-29T00:00:00"/>
        <d v="2025-03-30T00:00:00"/>
        <d v="2025-04-01T00:00:00"/>
        <d v="2025-04-02T00:00:00"/>
        <d v="2025-04-03T00:00:00"/>
        <d v="2025-04-04T00:00:00"/>
        <d v="2025-04-05T00:00:00"/>
        <d v="2025-04-06T00:00:00"/>
        <d v="2025-04-09T00:00:00"/>
        <d v="2025-04-10T00:00:00"/>
        <d v="2025-04-12T00:00:00"/>
        <d v="2025-04-13T00:00:00"/>
      </sharedItems>
      <fieldGroup par="9"/>
    </cacheField>
    <cacheField name="Description" numFmtId="0">
      <sharedItems/>
    </cacheField>
    <cacheField name="Debit" numFmtId="0">
      <sharedItems containsString="0" containsBlank="1" containsNumber="1" minValue="0.5" maxValue="300"/>
    </cacheField>
    <cacheField name="Credit" numFmtId="1">
      <sharedItems containsString="0" containsBlank="1" containsNumber="1" minValue="64.11" maxValue="4152"/>
    </cacheField>
    <cacheField name="Amount" numFmtId="1">
      <sharedItems containsSemiMixedTypes="0" containsString="0" containsNumber="1" minValue="-300" maxValue="4152"/>
    </cacheField>
    <cacheField name="Sub-category" numFmtId="0">
      <sharedItems count="16">
        <s v="Clothes"/>
        <s v="Toys"/>
        <s v="Gifts"/>
        <s v="Groceries"/>
        <s v="Snacks"/>
        <s v="Consumables"/>
        <s v="Selfcare"/>
        <s v="Restaurant"/>
        <s v="Subscriptions"/>
        <s v="Party"/>
        <s v="Salary"/>
        <s v="Other"/>
        <s v="Transportation"/>
        <s v="Childcare"/>
        <s v="Lunchbox"/>
        <s v="Phone"/>
      </sharedItems>
    </cacheField>
    <cacheField name="Category" numFmtId="0">
      <sharedItems count="4">
        <s v="Discretionary"/>
        <s v="Living Expenses"/>
        <s v="Dining Out"/>
        <s v="Salary"/>
      </sharedItems>
    </cacheField>
    <cacheField name="Category Type" numFmtId="0">
      <sharedItems count="2">
        <s v="Expense"/>
        <s v="Income"/>
      </sharedItems>
    </cacheField>
    <cacheField name="Mois (Date)" numFmtId="0" databaseField="0">
      <fieldGroup base="1">
        <rangePr groupBy="months" startDate="2024-12-15T00:00:00" endDate="2025-04-29T00:00:00"/>
        <groupItems count="14">
          <s v="&lt;2024-12-15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25-04-29"/>
        </groupItems>
      </fieldGroup>
    </cacheField>
  </cacheFields>
  <extLst>
    <ext xmlns:x14="http://schemas.microsoft.com/office/spreadsheetml/2009/9/main" uri="{725AE2AE-9491-48be-B2B4-4EB974FC3084}">
      <x14:pivotCacheDefinition pivotCacheId="11123533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3">
  <r>
    <x v="0"/>
    <x v="0"/>
    <s v="VALUE VILLAGE # 2119 ORLEANS"/>
    <n v="30.38"/>
    <m/>
    <n v="-30.38"/>
    <x v="0"/>
    <x v="0"/>
    <x v="0"/>
  </r>
  <r>
    <x v="0"/>
    <x v="1"/>
    <s v="DOLLARAMA # 515 OTTAWA"/>
    <n v="7.06"/>
    <m/>
    <n v="-7.06"/>
    <x v="1"/>
    <x v="0"/>
    <x v="0"/>
  </r>
  <r>
    <x v="0"/>
    <x v="1"/>
    <s v="WINNERS 532 OTTAWA"/>
    <n v="22.55"/>
    <m/>
    <n v="-22.55"/>
    <x v="2"/>
    <x v="0"/>
    <x v="0"/>
  </r>
  <r>
    <x v="0"/>
    <x v="1"/>
    <s v="VALUE VILLAGE # 2039 GLOUCESTER"/>
    <n v="24.63"/>
    <m/>
    <n v="-24.63"/>
    <x v="0"/>
    <x v="0"/>
    <x v="0"/>
  </r>
  <r>
    <x v="0"/>
    <x v="1"/>
    <s v="WAL-MART SUPERCENTER#1031 OTTAWA"/>
    <n v="58.82"/>
    <m/>
    <n v="-58.82"/>
    <x v="3"/>
    <x v="1"/>
    <x v="0"/>
  </r>
  <r>
    <x v="0"/>
    <x v="2"/>
    <s v="Netdix.com 866-716-0414"/>
    <n v="6.77"/>
    <m/>
    <n v="-6.77"/>
    <x v="4"/>
    <x v="0"/>
    <x v="0"/>
  </r>
  <r>
    <x v="0"/>
    <x v="2"/>
    <s v="SO MOROCCO OTTAWA"/>
    <n v="84.65"/>
    <m/>
    <n v="-84.65"/>
    <x v="2"/>
    <x v="0"/>
    <x v="0"/>
  </r>
  <r>
    <x v="0"/>
    <x v="2"/>
    <s v="IKEA OTTAWA OTTAWA"/>
    <n v="53.3"/>
    <m/>
    <n v="-53.3"/>
    <x v="5"/>
    <x v="1"/>
    <x v="0"/>
  </r>
  <r>
    <x v="0"/>
    <x v="3"/>
    <s v="MARSHALLS 713 OTTAWA"/>
    <n v="19.2"/>
    <m/>
    <n v="-19.2"/>
    <x v="2"/>
    <x v="0"/>
    <x v="0"/>
  </r>
  <r>
    <x v="0"/>
    <x v="4"/>
    <s v="REVIVES BROW ART OTTAWA"/>
    <n v="16.95"/>
    <m/>
    <n v="-16.95"/>
    <x v="6"/>
    <x v="0"/>
    <x v="0"/>
  </r>
  <r>
    <x v="0"/>
    <x v="4"/>
    <s v="DOLLAR-AMA # 688 OTTAWA"/>
    <n v="18.14"/>
    <m/>
    <n v="-18.14"/>
    <x v="5"/>
    <x v="1"/>
    <x v="0"/>
  </r>
  <r>
    <x v="0"/>
    <x v="4"/>
    <s v="HESS' YIG 2670 OTTAWA"/>
    <n v="15.98"/>
    <m/>
    <n v="-15.98"/>
    <x v="7"/>
    <x v="2"/>
    <x v="0"/>
  </r>
  <r>
    <x v="0"/>
    <x v="4"/>
    <s v="WAL-MART STORE*1158 GLOUCESTER"/>
    <n v="43.23"/>
    <m/>
    <n v="-43.23"/>
    <x v="3"/>
    <x v="1"/>
    <x v="0"/>
  </r>
  <r>
    <x v="1"/>
    <x v="5"/>
    <s v="COSTCO WHOLESAL"/>
    <n v="128.16999999999999"/>
    <m/>
    <n v="-128.16999999999999"/>
    <x v="3"/>
    <x v="1"/>
    <x v="0"/>
  </r>
  <r>
    <x v="1"/>
    <x v="6"/>
    <s v="SACHI'S - LACI"/>
    <n v="4.45"/>
    <m/>
    <n v="-4.45"/>
    <x v="4"/>
    <x v="0"/>
    <x v="0"/>
  </r>
  <r>
    <x v="0"/>
    <x v="7"/>
    <s v="WAL-MART SUPERCENTER#1200 OTTAWA"/>
    <n v="18.510000000000002"/>
    <m/>
    <n v="-18.510000000000002"/>
    <x v="0"/>
    <x v="0"/>
    <x v="0"/>
  </r>
  <r>
    <x v="0"/>
    <x v="8"/>
    <s v="SACHTS - LA CITE MAIN OTTAWA"/>
    <n v="13.45"/>
    <m/>
    <n v="-13.45"/>
    <x v="4"/>
    <x v="0"/>
    <x v="0"/>
  </r>
  <r>
    <x v="0"/>
    <x v="8"/>
    <s v="SHOPPERS DRUG MART #06 GLOUCESTER"/>
    <n v="24.4"/>
    <m/>
    <n v="-24.4"/>
    <x v="2"/>
    <x v="0"/>
    <x v="0"/>
  </r>
  <r>
    <x v="0"/>
    <x v="9"/>
    <s v="OFFICE - OTTAWA OTTAWA"/>
    <n v="12"/>
    <m/>
    <n v="-12"/>
    <x v="7"/>
    <x v="2"/>
    <x v="0"/>
  </r>
  <r>
    <x v="0"/>
    <x v="9"/>
    <s v="WAL-MART SUPERCENTER#1031 OTTAWA"/>
    <n v="16.350000000000001"/>
    <m/>
    <n v="-16.350000000000001"/>
    <x v="0"/>
    <x v="0"/>
    <x v="0"/>
  </r>
  <r>
    <x v="0"/>
    <x v="10"/>
    <s v="SACHI'S - LA CITE MAIN OTTAWA"/>
    <n v="9.0500000000000007"/>
    <m/>
    <n v="-9.0500000000000007"/>
    <x v="4"/>
    <x v="0"/>
    <x v="0"/>
  </r>
  <r>
    <x v="0"/>
    <x v="11"/>
    <s v="Netflix.com 866-716-0414"/>
    <n v="6.77"/>
    <m/>
    <n v="-6.77"/>
    <x v="8"/>
    <x v="0"/>
    <x v="0"/>
  </r>
  <r>
    <x v="0"/>
    <x v="11"/>
    <s v="SACHI'S - LA CITE MAIN OTTAWA"/>
    <n v="13.9"/>
    <m/>
    <n v="-13.9"/>
    <x v="4"/>
    <x v="0"/>
    <x v="0"/>
  </r>
  <r>
    <x v="0"/>
    <x v="11"/>
    <s v="DOI-LAP-AMA # 515 OTTAWA"/>
    <n v="1.7"/>
    <m/>
    <n v="-1.7"/>
    <x v="1"/>
    <x v="0"/>
    <x v="0"/>
  </r>
  <r>
    <x v="0"/>
    <x v="12"/>
    <s v="OLD NAVY CA 4548 OTTAWA"/>
    <n v="70"/>
    <m/>
    <n v="-70"/>
    <x v="0"/>
    <x v="0"/>
    <x v="0"/>
  </r>
  <r>
    <x v="0"/>
    <x v="12"/>
    <s v="MARSHALLS 713 OTTAWA"/>
    <n v="11.29"/>
    <m/>
    <n v="-11.29"/>
    <x v="2"/>
    <x v="0"/>
    <x v="0"/>
  </r>
  <r>
    <x v="0"/>
    <x v="12"/>
    <s v="# 846 PARTY CITY GLOUCESTER"/>
    <n v="0.5"/>
    <m/>
    <n v="-0.5"/>
    <x v="9"/>
    <x v="0"/>
    <x v="0"/>
  </r>
  <r>
    <x v="0"/>
    <x v="12"/>
    <s v="# 846 PARTY crry GLOUCESTER"/>
    <n v="21.4"/>
    <m/>
    <n v="-21.4"/>
    <x v="9"/>
    <x v="0"/>
    <x v="0"/>
  </r>
  <r>
    <x v="1"/>
    <x v="13"/>
    <s v="CANADA"/>
    <m/>
    <n v="1241.4100000000001"/>
    <n v="1241.4100000000001"/>
    <x v="10"/>
    <x v="3"/>
    <x v="1"/>
  </r>
  <r>
    <x v="1"/>
    <x v="14"/>
    <s v="COSTCO WHOLESAL"/>
    <n v="103.33"/>
    <m/>
    <n v="-103.33"/>
    <x v="3"/>
    <x v="1"/>
    <x v="0"/>
  </r>
  <r>
    <x v="1"/>
    <x v="15"/>
    <s v="NAYAX CANADA IN"/>
    <n v="3.25"/>
    <m/>
    <n v="-3.25"/>
    <x v="4"/>
    <x v="0"/>
    <x v="0"/>
  </r>
  <r>
    <x v="1"/>
    <x v="16"/>
    <s v="STUDENT LOAN"/>
    <m/>
    <n v="1182"/>
    <n v="1182"/>
    <x v="10"/>
    <x v="3"/>
    <x v="1"/>
  </r>
  <r>
    <x v="1"/>
    <x v="16"/>
    <s v="STUDENT LOAN"/>
    <m/>
    <n v="1751.23"/>
    <n v="1751.23"/>
    <x v="10"/>
    <x v="3"/>
    <x v="1"/>
  </r>
  <r>
    <x v="1"/>
    <x v="16"/>
    <s v="OSAP/OLSG FUNDS GSL"/>
    <m/>
    <n v="4152"/>
    <n v="4152"/>
    <x v="10"/>
    <x v="3"/>
    <x v="1"/>
  </r>
  <r>
    <x v="1"/>
    <x v="17"/>
    <s v="COSTCO WHOLESAL"/>
    <n v="57.67"/>
    <m/>
    <n v="-57.67"/>
    <x v="9"/>
    <x v="0"/>
    <x v="0"/>
  </r>
  <r>
    <x v="1"/>
    <x v="18"/>
    <s v="NAYAX CANADA IN"/>
    <n v="2.25"/>
    <m/>
    <n v="-2.25"/>
    <x v="4"/>
    <x v="0"/>
    <x v="0"/>
  </r>
  <r>
    <x v="1"/>
    <x v="19"/>
    <s v="E-TRANSFER &quot;**vMN"/>
    <m/>
    <n v="100"/>
    <n v="100"/>
    <x v="10"/>
    <x v="3"/>
    <x v="1"/>
  </r>
  <r>
    <x v="1"/>
    <x v="20"/>
    <s v="COSTCO WHOLESAL"/>
    <n v="70.2"/>
    <m/>
    <n v="-70.2"/>
    <x v="3"/>
    <x v="1"/>
    <x v="0"/>
  </r>
  <r>
    <x v="0"/>
    <x v="21"/>
    <s v="NAYA-X CANADA INC MASTER FREDERICTON"/>
    <n v="3.25"/>
    <m/>
    <n v="-3.25"/>
    <x v="4"/>
    <x v="0"/>
    <x v="0"/>
  </r>
  <r>
    <x v="0"/>
    <x v="21"/>
    <s v="NAYAX CMADA INC MASTER FREDERICTON"/>
    <n v="2.5"/>
    <m/>
    <n v="-2.5"/>
    <x v="4"/>
    <x v="0"/>
    <x v="0"/>
  </r>
  <r>
    <x v="0"/>
    <x v="21"/>
    <s v="SCHOLASTIC BOOK FAIRS BRO BROCKVILLE"/>
    <n v="41.11"/>
    <m/>
    <n v="-41.11"/>
    <x v="11"/>
    <x v="1"/>
    <x v="0"/>
  </r>
  <r>
    <x v="0"/>
    <x v="21"/>
    <s v="REVIVES BROW ART OTTAWA"/>
    <n v="16.95"/>
    <m/>
    <n v="-16.95"/>
    <x v="6"/>
    <x v="0"/>
    <x v="0"/>
  </r>
  <r>
    <x v="0"/>
    <x v="21"/>
    <s v="NOD-EAST FOOD CENTRE OTTAWA"/>
    <n v="73.28"/>
    <m/>
    <n v="-73.28"/>
    <x v="3"/>
    <x v="1"/>
    <x v="0"/>
  </r>
  <r>
    <x v="0"/>
    <x v="21"/>
    <s v="WAL-MART STORE#1158 GLOUCESTER"/>
    <n v="34.5"/>
    <m/>
    <n v="-34.5"/>
    <x v="3"/>
    <x v="1"/>
    <x v="0"/>
  </r>
  <r>
    <x v="0"/>
    <x v="22"/>
    <s v="OCT*L685PQDV2R087D OTTAWA"/>
    <n v="4"/>
    <m/>
    <n v="-4"/>
    <x v="12"/>
    <x v="1"/>
    <x v="0"/>
  </r>
  <r>
    <x v="0"/>
    <x v="23"/>
    <s v="DOLLARAMA # 246 OTTAWA"/>
    <n v="21.38"/>
    <m/>
    <n v="-21.38"/>
    <x v="5"/>
    <x v="1"/>
    <x v="0"/>
  </r>
  <r>
    <x v="1"/>
    <x v="24"/>
    <s v="COSTCO WHOLESAL"/>
    <n v="28.43"/>
    <m/>
    <n v="-28.43"/>
    <x v="3"/>
    <x v="1"/>
    <x v="0"/>
  </r>
  <r>
    <x v="0"/>
    <x v="24"/>
    <s v="Store Ottawa"/>
    <n v="15.24"/>
    <m/>
    <n v="-15.24"/>
    <x v="5"/>
    <x v="1"/>
    <x v="0"/>
  </r>
  <r>
    <x v="0"/>
    <x v="24"/>
    <s v="DOLLAFUO•A # 688 OTTAWA"/>
    <n v="9.0399999999999991"/>
    <m/>
    <n v="-9.0399999999999991"/>
    <x v="5"/>
    <x v="1"/>
    <x v="0"/>
  </r>
  <r>
    <x v="1"/>
    <x v="25"/>
    <s v="TD ATM W/D"/>
    <n v="300"/>
    <m/>
    <n v="-300"/>
    <x v="3"/>
    <x v="1"/>
    <x v="0"/>
  </r>
  <r>
    <x v="1"/>
    <x v="25"/>
    <s v="COSTCO WHOLESAL"/>
    <n v="153.22999999999999"/>
    <m/>
    <n v="-153.22999999999999"/>
    <x v="3"/>
    <x v="1"/>
    <x v="0"/>
  </r>
  <r>
    <x v="0"/>
    <x v="25"/>
    <s v="ADONIS 101203 OTTAWA OTTAWA"/>
    <n v="21.45"/>
    <m/>
    <n v="-21.45"/>
    <x v="3"/>
    <x v="1"/>
    <x v="0"/>
  </r>
  <r>
    <x v="0"/>
    <x v="25"/>
    <s v="METRO 253 GLOUCESTER"/>
    <n v="9.77"/>
    <m/>
    <n v="-9.77"/>
    <x v="3"/>
    <x v="1"/>
    <x v="0"/>
  </r>
  <r>
    <x v="0"/>
    <x v="25"/>
    <s v="# 846 PARTY crry GLOUCESTER"/>
    <n v="83.88"/>
    <m/>
    <n v="-83.88"/>
    <x v="9"/>
    <x v="0"/>
    <x v="0"/>
  </r>
  <r>
    <x v="0"/>
    <x v="25"/>
    <s v="WAL-MART SUPERCENTER#1031"/>
    <n v="39.200000000000003"/>
    <m/>
    <n v="-39.200000000000003"/>
    <x v="9"/>
    <x v="0"/>
    <x v="0"/>
  </r>
  <r>
    <x v="1"/>
    <x v="26"/>
    <s v="CANADA"/>
    <m/>
    <n v="1241.4100000000001"/>
    <n v="1241.4100000000001"/>
    <x v="10"/>
    <x v="3"/>
    <x v="1"/>
  </r>
  <r>
    <x v="1"/>
    <x v="27"/>
    <s v="COSTCO BUSIN ESS"/>
    <n v="44.48"/>
    <m/>
    <n v="-44.48"/>
    <x v="3"/>
    <x v="1"/>
    <x v="0"/>
  </r>
  <r>
    <x v="1"/>
    <x v="28"/>
    <s v="NAYAX CANADA IN"/>
    <n v="3.25"/>
    <m/>
    <n v="-3.25"/>
    <x v="4"/>
    <x v="0"/>
    <x v="0"/>
  </r>
  <r>
    <x v="1"/>
    <x v="28"/>
    <s v="MID-EAST FOOD C"/>
    <n v="10.07"/>
    <m/>
    <n v="-10.07"/>
    <x v="3"/>
    <x v="1"/>
    <x v="0"/>
  </r>
  <r>
    <x v="1"/>
    <x v="29"/>
    <s v="DOLLAR TREE #40"/>
    <n v="25.79"/>
    <m/>
    <n v="-25.79"/>
    <x v="5"/>
    <x v="1"/>
    <x v="0"/>
  </r>
  <r>
    <x v="1"/>
    <x v="30"/>
    <s v="COSTCO WHOLESAL"/>
    <n v="122.94"/>
    <m/>
    <n v="-122.94"/>
    <x v="3"/>
    <x v="1"/>
    <x v="0"/>
  </r>
  <r>
    <x v="1"/>
    <x v="31"/>
    <s v="PAIE/PAYROLL"/>
    <m/>
    <n v="64.11"/>
    <n v="64.11"/>
    <x v="10"/>
    <x v="3"/>
    <x v="1"/>
  </r>
  <r>
    <x v="1"/>
    <x v="31"/>
    <s v="COSTCO WHOLESAL"/>
    <n v="79.5"/>
    <m/>
    <n v="-79.5"/>
    <x v="3"/>
    <x v="1"/>
    <x v="0"/>
  </r>
  <r>
    <x v="0"/>
    <x v="31"/>
    <s v="SOOTER'S PHOTOGRAPHY (199 OTTAWA"/>
    <n v="28.24"/>
    <m/>
    <n v="-28.24"/>
    <x v="11"/>
    <x v="1"/>
    <x v="0"/>
  </r>
  <r>
    <x v="0"/>
    <x v="31"/>
    <s v="ADONS 101203 OTTAWA OTTAWA"/>
    <n v="27.31"/>
    <m/>
    <n v="-27.31"/>
    <x v="3"/>
    <x v="1"/>
    <x v="0"/>
  </r>
  <r>
    <x v="0"/>
    <x v="31"/>
    <s v="NUD-EAST FOOD CENTRE OTTAWA"/>
    <n v="1.89"/>
    <m/>
    <n v="-1.89"/>
    <x v="4"/>
    <x v="0"/>
    <x v="0"/>
  </r>
  <r>
    <x v="0"/>
    <x v="32"/>
    <s v="DOMINOS PIZZA #10517613-562-1000"/>
    <n v="13.83"/>
    <m/>
    <n v="-13.83"/>
    <x v="7"/>
    <x v="2"/>
    <x v="0"/>
  </r>
  <r>
    <x v="0"/>
    <x v="33"/>
    <s v="OLD NAVY CA 4548 OTTAWA"/>
    <n v="50.14"/>
    <m/>
    <n v="-50.14"/>
    <x v="0"/>
    <x v="0"/>
    <x v="0"/>
  </r>
  <r>
    <x v="0"/>
    <x v="33"/>
    <s v="WAL-MART SUPERCATER#1031 OTTAWA"/>
    <n v="62.88"/>
    <m/>
    <n v="-62.88"/>
    <x v="3"/>
    <x v="1"/>
    <x v="0"/>
  </r>
  <r>
    <x v="0"/>
    <x v="34"/>
    <s v="AMAZON.COM * FR2XB86E3 VANCOUVER"/>
    <n v="21"/>
    <m/>
    <n v="-21"/>
    <x v="2"/>
    <x v="0"/>
    <x v="0"/>
  </r>
  <r>
    <x v="1"/>
    <x v="35"/>
    <s v="CANADA"/>
    <m/>
    <n v="1139.99"/>
    <n v="1139.99"/>
    <x v="10"/>
    <x v="3"/>
    <x v="1"/>
  </r>
  <r>
    <x v="0"/>
    <x v="35"/>
    <s v="WAL-MART SUPERCENTER#1031 OTTAWA"/>
    <n v="64.94"/>
    <m/>
    <n v="-64.94"/>
    <x v="3"/>
    <x v="1"/>
    <x v="0"/>
  </r>
  <r>
    <x v="1"/>
    <x v="36"/>
    <s v="COSTCO BUSINESS"/>
    <n v="56.51"/>
    <m/>
    <n v="-56.51"/>
    <x v="3"/>
    <x v="1"/>
    <x v="0"/>
  </r>
  <r>
    <x v="0"/>
    <x v="36"/>
    <s v="REVIVES BROW ART OTTAWA"/>
    <n v="16.95"/>
    <m/>
    <n v="-16.95"/>
    <x v="6"/>
    <x v="0"/>
    <x v="0"/>
  </r>
  <r>
    <x v="0"/>
    <x v="36"/>
    <s v="LOBLAW SUPEPOdARKET #10 GLOUCESTER"/>
    <n v="21"/>
    <m/>
    <n v="-21"/>
    <x v="3"/>
    <x v="1"/>
    <x v="0"/>
  </r>
  <r>
    <x v="0"/>
    <x v="37"/>
    <s v="DOLLARAMA # 246 OTTAWA"/>
    <n v="25.71"/>
    <m/>
    <n v="-25.71"/>
    <x v="5"/>
    <x v="1"/>
    <x v="0"/>
  </r>
  <r>
    <x v="0"/>
    <x v="37"/>
    <s v="ADONIS 101203 OTTAWA OTTAWA"/>
    <n v="25.27"/>
    <m/>
    <n v="-25.27"/>
    <x v="3"/>
    <x v="1"/>
    <x v="0"/>
  </r>
  <r>
    <x v="0"/>
    <x v="37"/>
    <s v="ED-EAST FOOD CENTRE OTTAWA"/>
    <n v="19.66"/>
    <m/>
    <n v="-19.66"/>
    <x v="3"/>
    <x v="1"/>
    <x v="0"/>
  </r>
  <r>
    <x v="1"/>
    <x v="38"/>
    <s v="COSTCO WHOLESAL - M"/>
    <n v="48.68"/>
    <m/>
    <n v="-48.68"/>
    <x v="3"/>
    <x v="1"/>
    <x v="0"/>
  </r>
  <r>
    <x v="1"/>
    <x v="39"/>
    <s v="PAIE/PAYROLL"/>
    <m/>
    <n v="136.96"/>
    <n v="136.96"/>
    <x v="10"/>
    <x v="3"/>
    <x v="1"/>
  </r>
  <r>
    <x v="1"/>
    <x v="40"/>
    <s v="TAX REFUND"/>
    <m/>
    <n v="1569.37"/>
    <n v="1569.37"/>
    <x v="10"/>
    <x v="3"/>
    <x v="1"/>
  </r>
  <r>
    <x v="1"/>
    <x v="40"/>
    <s v="COSTCO WHOLESAL"/>
    <n v="92.51"/>
    <m/>
    <n v="-92.51"/>
    <x v="3"/>
    <x v="1"/>
    <x v="0"/>
  </r>
  <r>
    <x v="1"/>
    <x v="41"/>
    <s v="SEND E-TFR ***d6T"/>
    <n v="240"/>
    <m/>
    <n v="-240"/>
    <x v="11"/>
    <x v="1"/>
    <x v="0"/>
  </r>
  <r>
    <x v="1"/>
    <x v="42"/>
    <s v="PAIE/PAYROLL"/>
    <m/>
    <n v="91.58"/>
    <n v="91.58"/>
    <x v="10"/>
    <x v="3"/>
    <x v="1"/>
  </r>
  <r>
    <x v="1"/>
    <x v="43"/>
    <s v="CANADA"/>
    <m/>
    <n v="1139.99"/>
    <n v="1139.99"/>
    <x v="10"/>
    <x v="3"/>
    <x v="1"/>
  </r>
  <r>
    <x v="1"/>
    <x v="43"/>
    <s v="COSTCO WHOLESAL"/>
    <n v="102.67"/>
    <m/>
    <n v="-102.67"/>
    <x v="3"/>
    <x v="1"/>
    <x v="0"/>
  </r>
  <r>
    <x v="1"/>
    <x v="44"/>
    <s v="SEND E-TFR"/>
    <n v="13"/>
    <m/>
    <n v="-13"/>
    <x v="9"/>
    <x v="0"/>
    <x v="0"/>
  </r>
  <r>
    <x v="1"/>
    <x v="45"/>
    <s v="PAIE/PAYROLL"/>
    <m/>
    <n v="128.21"/>
    <n v="128.21"/>
    <x v="10"/>
    <x v="3"/>
    <x v="1"/>
  </r>
  <r>
    <x v="1"/>
    <x v="45"/>
    <s v="COSTCO WHOLESAL"/>
    <n v="43.73"/>
    <m/>
    <n v="-43.73"/>
    <x v="3"/>
    <x v="1"/>
    <x v="0"/>
  </r>
  <r>
    <x v="1"/>
    <x v="46"/>
    <s v="COSTCO WHOLESAL"/>
    <n v="60.11"/>
    <m/>
    <n v="-60.11"/>
    <x v="3"/>
    <x v="1"/>
    <x v="0"/>
  </r>
  <r>
    <x v="0"/>
    <x v="47"/>
    <s v="LA SOURCE DES"/>
    <n v="17.18"/>
    <m/>
    <n v="-17.18"/>
    <x v="2"/>
    <x v="0"/>
    <x v="0"/>
  </r>
  <r>
    <x v="0"/>
    <x v="47"/>
    <s v="DOLLAR4MA #1511 GLOUCESTER"/>
    <n v="1.98"/>
    <m/>
    <n v="-1.98"/>
    <x v="4"/>
    <x v="0"/>
    <x v="0"/>
  </r>
  <r>
    <x v="0"/>
    <x v="47"/>
    <s v="FOOD BASICS 896 GLOUCESTER"/>
    <n v="24.49"/>
    <m/>
    <n v="-24.49"/>
    <x v="3"/>
    <x v="1"/>
    <x v="0"/>
  </r>
  <r>
    <x v="0"/>
    <x v="47"/>
    <s v="WAL-MART SUPERCENTER_#1031 OTTAWA"/>
    <n v="141.55000000000001"/>
    <m/>
    <n v="-141.55000000000001"/>
    <x v="3"/>
    <x v="1"/>
    <x v="0"/>
  </r>
  <r>
    <x v="0"/>
    <x v="48"/>
    <s v="NLkRCHE ATLAS SAINT-LEONAR"/>
    <n v="62.05"/>
    <m/>
    <n v="-62.05"/>
    <x v="3"/>
    <x v="1"/>
    <x v="0"/>
  </r>
  <r>
    <x v="0"/>
    <x v="48"/>
    <s v="MARCHE ATLAS SAINT-LEONAR"/>
    <n v="47.26"/>
    <m/>
    <n v="-47.26"/>
    <x v="3"/>
    <x v="1"/>
    <x v="0"/>
  </r>
  <r>
    <x v="0"/>
    <x v="49"/>
    <s v="VALUE VILLAGE # 2039 GLOUCESTER"/>
    <n v="13.54"/>
    <m/>
    <n v="-13.54"/>
    <x v="0"/>
    <x v="0"/>
    <x v="0"/>
  </r>
  <r>
    <x v="0"/>
    <x v="50"/>
    <s v="DOLLAR-AMA #1022 GLOUCESTER"/>
    <n v="5.26"/>
    <m/>
    <n v="-5.26"/>
    <x v="1"/>
    <x v="0"/>
    <x v="0"/>
  </r>
  <r>
    <x v="0"/>
    <x v="50"/>
    <s v="FOOD BASICS 896 GLOUCESTER"/>
    <n v="40"/>
    <m/>
    <n v="-40"/>
    <x v="3"/>
    <x v="1"/>
    <x v="0"/>
  </r>
  <r>
    <x v="0"/>
    <x v="50"/>
    <s v="LOBLAW SUPERMARKET #10 GLOUCESTER"/>
    <n v="36.299999999999997"/>
    <m/>
    <n v="-36.299999999999997"/>
    <x v="0"/>
    <x v="0"/>
    <x v="0"/>
  </r>
  <r>
    <x v="0"/>
    <x v="51"/>
    <s v="IKEA. OTTAWA OTTAWA"/>
    <n v="9.0299999999999994"/>
    <m/>
    <n v="-9.0299999999999994"/>
    <x v="11"/>
    <x v="1"/>
    <x v="0"/>
  </r>
  <r>
    <x v="0"/>
    <x v="51"/>
    <s v="IKEA. OTTAWA OTTAWA"/>
    <n v="10"/>
    <m/>
    <n v="-10"/>
    <x v="11"/>
    <x v="1"/>
    <x v="0"/>
  </r>
  <r>
    <x v="0"/>
    <x v="51"/>
    <s v="LOBLAW SUPEPOOA.PXET #10 GLOUCESTER"/>
    <n v="37.74"/>
    <m/>
    <n v="-37.74"/>
    <x v="0"/>
    <x v="0"/>
    <x v="0"/>
  </r>
  <r>
    <x v="0"/>
    <x v="51"/>
    <s v="WAL-MART STOPE#1158 GLOUCESTER"/>
    <n v="6.78"/>
    <m/>
    <n v="-6.78"/>
    <x v="1"/>
    <x v="0"/>
    <x v="0"/>
  </r>
  <r>
    <x v="0"/>
    <x v="51"/>
    <s v="WAL-MART STOPE#1158 GLOUCESTER"/>
    <n v="9.4600000000000009"/>
    <m/>
    <n v="-9.4600000000000009"/>
    <x v="1"/>
    <x v="0"/>
    <x v="0"/>
  </r>
  <r>
    <x v="0"/>
    <x v="52"/>
    <s v="WNN%ERS 223 OTTAWA"/>
    <n v="11.29"/>
    <m/>
    <n v="-11.29"/>
    <x v="2"/>
    <x v="0"/>
    <x v="0"/>
  </r>
  <r>
    <x v="0"/>
    <x v="52"/>
    <s v="DOLLAR-A-MA # 688 OTTAWA"/>
    <n v="9.56"/>
    <m/>
    <n v="-9.56"/>
    <x v="5"/>
    <x v="1"/>
    <x v="0"/>
  </r>
  <r>
    <x v="0"/>
    <x v="52"/>
    <s v="BULK BARN STORE #712 OTTAWA"/>
    <n v="56.6"/>
    <m/>
    <n v="-56.6"/>
    <x v="9"/>
    <x v="0"/>
    <x v="0"/>
  </r>
  <r>
    <x v="0"/>
    <x v="52"/>
    <s v="IMD-EAST FOOD CENTP.E OTTAWA"/>
    <n v="10.28"/>
    <m/>
    <n v="-10.28"/>
    <x v="3"/>
    <x v="1"/>
    <x v="0"/>
  </r>
  <r>
    <x v="0"/>
    <x v="53"/>
    <s v="NLkRSKkLLS 713 OTTAWA"/>
    <n v="9.0299999999999994"/>
    <m/>
    <n v="-9.0299999999999994"/>
    <x v="0"/>
    <x v="0"/>
    <x v="0"/>
  </r>
  <r>
    <x v="0"/>
    <x v="53"/>
    <s v="WINNERS 532 OTTAWA"/>
    <n v="24.86"/>
    <m/>
    <n v="-24.86"/>
    <x v="0"/>
    <x v="0"/>
    <x v="0"/>
  </r>
  <r>
    <x v="0"/>
    <x v="52"/>
    <s v="WAL-MART SUPERCENTER#1031 OTTAWA"/>
    <n v="139.71"/>
    <m/>
    <n v="-139.71"/>
    <x v="0"/>
    <x v="0"/>
    <x v="0"/>
  </r>
  <r>
    <x v="0"/>
    <x v="54"/>
    <s v="DOLLAR TREE #40084 GLOUCESTER"/>
    <n v="38.44"/>
    <m/>
    <n v="-38.44"/>
    <x v="5"/>
    <x v="1"/>
    <x v="0"/>
  </r>
  <r>
    <x v="0"/>
    <x v="54"/>
    <s v="WAL-MART SUPERCENTER#1031 OTTAWA"/>
    <n v="30.23"/>
    <m/>
    <n v="-30.23"/>
    <x v="3"/>
    <x v="1"/>
    <x v="0"/>
  </r>
  <r>
    <x v="0"/>
    <x v="55"/>
    <s v="DOLLAR-AMA # 246 OTTAWA"/>
    <n v="11.01"/>
    <m/>
    <n v="-11.01"/>
    <x v="13"/>
    <x v="1"/>
    <x v="0"/>
  </r>
  <r>
    <x v="0"/>
    <x v="55"/>
    <s v="HESS' YIG 2670 OTTAWA"/>
    <n v="3.49"/>
    <m/>
    <n v="-3.49"/>
    <x v="4"/>
    <x v="0"/>
    <x v="0"/>
  </r>
  <r>
    <x v="0"/>
    <x v="55"/>
    <s v="GANT TIGER #237 OTTAWA"/>
    <n v="15.05"/>
    <m/>
    <n v="-15.05"/>
    <x v="0"/>
    <x v="0"/>
    <x v="0"/>
  </r>
  <r>
    <x v="0"/>
    <x v="5"/>
    <s v="DOLLAR TREE #40084 GLOUCESTER"/>
    <n v="1.98"/>
    <m/>
    <n v="-1.98"/>
    <x v="4"/>
    <x v="0"/>
    <x v="0"/>
  </r>
  <r>
    <x v="0"/>
    <x v="5"/>
    <s v="FOOD BASICS 896 GLOUCESTER"/>
    <n v="9.9499999999999993"/>
    <m/>
    <n v="-9.9499999999999993"/>
    <x v="3"/>
    <x v="1"/>
    <x v="0"/>
  </r>
  <r>
    <x v="0"/>
    <x v="5"/>
    <s v="ADONIS 101203 OTTAWA OTTAWA"/>
    <n v="31.55"/>
    <m/>
    <n v="-31.55"/>
    <x v="3"/>
    <x v="1"/>
    <x v="0"/>
  </r>
  <r>
    <x v="0"/>
    <x v="56"/>
    <s v="BATH &amp; BODY WORKS #6063 OTTAWA"/>
    <n v="20.91"/>
    <m/>
    <n v="-20.91"/>
    <x v="6"/>
    <x v="0"/>
    <x v="0"/>
  </r>
  <r>
    <x v="0"/>
    <x v="56"/>
    <s v="WAL-MART S UPERCENTER#1031 OTTAWA"/>
    <n v="30"/>
    <m/>
    <n v="-30"/>
    <x v="0"/>
    <x v="0"/>
    <x v="0"/>
  </r>
  <r>
    <x v="0"/>
    <x v="57"/>
    <s v="AMAZON ZP9DW77JO VANCOUVER"/>
    <n v="46.59"/>
    <m/>
    <n v="-46.59"/>
    <x v="2"/>
    <x v="0"/>
    <x v="0"/>
  </r>
  <r>
    <x v="0"/>
    <x v="57"/>
    <s v="DOLLARÆdA. #1022 GLOUCESTER"/>
    <n v="7.06"/>
    <m/>
    <n v="-7.06"/>
    <x v="5"/>
    <x v="1"/>
    <x v="0"/>
  </r>
  <r>
    <x v="0"/>
    <x v="57"/>
    <s v="REVIVES BROW ART OTTAWA"/>
    <n v="28.25"/>
    <m/>
    <n v="-28.25"/>
    <x v="6"/>
    <x v="0"/>
    <x v="0"/>
  </r>
  <r>
    <x v="0"/>
    <x v="57"/>
    <s v="KEV GROUP n,rc - LUNCHBOX"/>
    <n v="51.04"/>
    <m/>
    <n v="-51.04"/>
    <x v="14"/>
    <x v="1"/>
    <x v="0"/>
  </r>
  <r>
    <x v="0"/>
    <x v="58"/>
    <s v="IKEA OTTAWA OTTAWA"/>
    <n v="74.510000000000005"/>
    <m/>
    <n v="-74.510000000000005"/>
    <x v="11"/>
    <x v="1"/>
    <x v="0"/>
  </r>
  <r>
    <x v="0"/>
    <x v="57"/>
    <s v="WAL-MART STOPE#1158 GLOUCESTER"/>
    <n v="38.06"/>
    <m/>
    <n v="-38.06"/>
    <x v="11"/>
    <x v="1"/>
    <x v="0"/>
  </r>
  <r>
    <x v="0"/>
    <x v="59"/>
    <s v="SACHI'S - LA CITE PLAIN OTTAWA"/>
    <n v="13.45"/>
    <m/>
    <n v="-13.45"/>
    <x v="7"/>
    <x v="2"/>
    <x v="0"/>
  </r>
  <r>
    <x v="0"/>
    <x v="60"/>
    <s v="FOOD BASICS 896 GLOUCESTER"/>
    <n v="28.69"/>
    <m/>
    <n v="-28.69"/>
    <x v="3"/>
    <x v="1"/>
    <x v="0"/>
  </r>
  <r>
    <x v="0"/>
    <x v="61"/>
    <s v="AMAZON* ZD2013VTO VANCOUVER"/>
    <n v="20.48"/>
    <m/>
    <n v="-20.48"/>
    <x v="2"/>
    <x v="0"/>
    <x v="0"/>
  </r>
  <r>
    <x v="0"/>
    <x v="61"/>
    <s v="AMAZON ZDI WS6F11 VANCOCNER"/>
    <n v="12.42"/>
    <m/>
    <n v="-12.42"/>
    <x v="2"/>
    <x v="0"/>
    <x v="0"/>
  </r>
  <r>
    <x v="0"/>
    <x v="61"/>
    <s v="NAYA-X CANADA NC OvLkSTER FREDERICTON"/>
    <n v="2.25"/>
    <m/>
    <n v="-2.25"/>
    <x v="4"/>
    <x v="0"/>
    <x v="0"/>
  </r>
  <r>
    <x v="0"/>
    <x v="61"/>
    <s v="NAYA-X CANADA NC hLkSTER FREDERICTON"/>
    <n v="2.25"/>
    <m/>
    <n v="-2.25"/>
    <x v="4"/>
    <x v="0"/>
    <x v="0"/>
  </r>
  <r>
    <x v="0"/>
    <x v="6"/>
    <s v="ROGERS *"/>
    <n v="60.78"/>
    <m/>
    <n v="-60.78"/>
    <x v="15"/>
    <x v="1"/>
    <x v="0"/>
  </r>
  <r>
    <x v="0"/>
    <x v="6"/>
    <s v="SALAROdY BEACON HILL THRIF GLOUCESTER"/>
    <n v="3.98"/>
    <m/>
    <n v="-3.98"/>
    <x v="11"/>
    <x v="1"/>
    <x v="0"/>
  </r>
  <r>
    <x v="0"/>
    <x v="6"/>
    <s v="ADONIS 101203 OTTAWA OTTAWA"/>
    <n v="6.78"/>
    <m/>
    <n v="-6.78"/>
    <x v="3"/>
    <x v="1"/>
    <x v="0"/>
  </r>
  <r>
    <x v="0"/>
    <x v="6"/>
    <s v="MID-EAST FOOD CENTP.E OTTAWA"/>
    <n v="17.809999999999999"/>
    <m/>
    <n v="-17.809999999999999"/>
    <x v="3"/>
    <x v="1"/>
    <x v="0"/>
  </r>
  <r>
    <x v="0"/>
    <x v="62"/>
    <s v="DOMINOS PIZZA #10517 613-562-1000"/>
    <n v="12.24"/>
    <m/>
    <n v="-12.24"/>
    <x v="7"/>
    <x v="2"/>
    <x v="0"/>
  </r>
  <r>
    <x v="0"/>
    <x v="62"/>
    <s v="LOBLAW SUPEP.8LkPXET #10 GLOUCESTER"/>
    <n v="31.49"/>
    <m/>
    <n v="-31.49"/>
    <x v="0"/>
    <x v="0"/>
    <x v="0"/>
  </r>
  <r>
    <x v="0"/>
    <x v="63"/>
    <s v="DOLLAPAMA #1511 GLOUCESTER"/>
    <n v="7.65"/>
    <m/>
    <n v="-7.65"/>
    <x v="1"/>
    <x v="0"/>
    <x v="0"/>
  </r>
  <r>
    <x v="0"/>
    <x v="64"/>
    <s v="TM HORTONS #2569 OTTAWA"/>
    <n v="4.58"/>
    <m/>
    <n v="-4.58"/>
    <x v="7"/>
    <x v="2"/>
    <x v="0"/>
  </r>
  <r>
    <x v="0"/>
    <x v="64"/>
    <s v="SACHI'S - LA CITE MAINT OTTAWA"/>
    <n v="9.0500000000000007"/>
    <m/>
    <n v="-9.0500000000000007"/>
    <x v="7"/>
    <x v="2"/>
    <x v="0"/>
  </r>
  <r>
    <x v="0"/>
    <x v="64"/>
    <s v="SACHI'S - LA CITE MAIN OTTAWA"/>
    <n v="3.95"/>
    <m/>
    <n v="-3.95"/>
    <x v="7"/>
    <x v="2"/>
    <x v="0"/>
  </r>
  <r>
    <x v="0"/>
    <x v="15"/>
    <s v="SACHIS - LA CITE MAIN OTTAWA"/>
    <n v="4"/>
    <m/>
    <n v="-4"/>
    <x v="7"/>
    <x v="2"/>
    <x v="0"/>
  </r>
  <r>
    <x v="0"/>
    <x v="15"/>
    <s v="NAYkX CANADA NC MASTER FREDERICTON"/>
    <n v="3.25"/>
    <m/>
    <n v="-3.25"/>
    <x v="4"/>
    <x v="0"/>
    <x v="0"/>
  </r>
  <r>
    <x v="0"/>
    <x v="16"/>
    <s v="NAYA-X CANADA INC MASTER FREDERICTON"/>
    <n v="3.25"/>
    <m/>
    <n v="-3.25"/>
    <x v="4"/>
    <x v="0"/>
    <x v="0"/>
  </r>
  <r>
    <x v="0"/>
    <x v="16"/>
    <s v="NAYAX CANADA INC MASTER FREDERICTON"/>
    <n v="2.5"/>
    <m/>
    <n v="-2.5"/>
    <x v="4"/>
    <x v="0"/>
    <x v="0"/>
  </r>
  <r>
    <x v="0"/>
    <x v="16"/>
    <s v="IIMIGPATION CANADA ONLINE OTTAWA"/>
    <n v="185"/>
    <m/>
    <n v="-185"/>
    <x v="11"/>
    <x v="1"/>
    <x v="0"/>
  </r>
  <r>
    <x v="0"/>
    <x v="16"/>
    <s v="GANT TIGER #237 OTTAWA"/>
    <n v="22.35"/>
    <m/>
    <n v="-22.35"/>
    <x v="0"/>
    <x v="0"/>
    <x v="0"/>
  </r>
  <r>
    <x v="0"/>
    <x v="65"/>
    <s v="ADONIS 101203 OTTAWA OTTAWA"/>
    <n v="24.49"/>
    <m/>
    <n v="-24.49"/>
    <x v="3"/>
    <x v="1"/>
    <x v="0"/>
  </r>
  <r>
    <x v="0"/>
    <x v="65"/>
    <s v="ADONIS 101203 OTTAWA OTTAWA"/>
    <n v="9.99"/>
    <m/>
    <n v="-9.99"/>
    <x v="3"/>
    <x v="1"/>
    <x v="0"/>
  </r>
  <r>
    <x v="0"/>
    <x v="66"/>
    <s v="DOLLAPA.IA # 246 OTTAWA"/>
    <n v="4.8"/>
    <m/>
    <n v="-4.8"/>
    <x v="5"/>
    <x v="1"/>
    <x v="0"/>
  </r>
  <r>
    <x v="0"/>
    <x v="67"/>
    <s v="NAYA-X CANADA INC MASTER FREDERICTON"/>
    <n v="3.5"/>
    <m/>
    <n v="-3.5"/>
    <x v="4"/>
    <x v="0"/>
    <x v="0"/>
  </r>
  <r>
    <x v="0"/>
    <x v="67"/>
    <s v="SACHrs - L.A CITE MAIN OTTAWA"/>
    <n v="9.6999999999999993"/>
    <m/>
    <n v="-9.6999999999999993"/>
    <x v="7"/>
    <x v="2"/>
    <x v="0"/>
  </r>
  <r>
    <x v="0"/>
    <x v="67"/>
    <s v="SACHI'S - LA CITE MAIN OTTAWA"/>
    <n v="3.2"/>
    <m/>
    <n v="-3.2"/>
    <x v="7"/>
    <x v="2"/>
    <x v="0"/>
  </r>
  <r>
    <x v="0"/>
    <x v="68"/>
    <s v="OPENAI *CHATGPT SLBSCR OPENAICOM FOREIGN CU8.8ŒNCY 22.60 USD @EXCHANGE PATE 1.48362"/>
    <n v="33.53"/>
    <m/>
    <n v="-33.53"/>
    <x v="8"/>
    <x v="0"/>
    <x v="0"/>
  </r>
  <r>
    <x v="0"/>
    <x v="17"/>
    <s v="SACHI'S - LA CITE IOAIN OTTAWA"/>
    <n v="4.7"/>
    <m/>
    <n v="-4.7"/>
    <x v="7"/>
    <x v="2"/>
    <x v="0"/>
  </r>
  <r>
    <x v="0"/>
    <x v="17"/>
    <s v="DOLLAPA,IA # 246 OTTAWA"/>
    <n v="1.7"/>
    <m/>
    <n v="-1.7"/>
    <x v="1"/>
    <x v="0"/>
    <x v="0"/>
  </r>
  <r>
    <x v="0"/>
    <x v="17"/>
    <s v="NAYAX CANADA NC MASTER FREDERICTON"/>
    <n v="3.5"/>
    <m/>
    <n v="-3.5"/>
    <x v="4"/>
    <x v="0"/>
    <x v="0"/>
  </r>
  <r>
    <x v="0"/>
    <x v="17"/>
    <s v="WINNERS 223 OTTAWA"/>
    <n v="11.3"/>
    <m/>
    <n v="-11.3"/>
    <x v="0"/>
    <x v="0"/>
    <x v="0"/>
  </r>
  <r>
    <x v="0"/>
    <x v="18"/>
    <s v="IL.AHUI OTTAWA OTTAWA"/>
    <n v="39.5"/>
    <m/>
    <n v="-39.5"/>
    <x v="2"/>
    <x v="0"/>
    <x v="0"/>
  </r>
  <r>
    <x v="0"/>
    <x v="18"/>
    <s v="IL.AHUI OTTAWA OTTAWA"/>
    <n v="14.68"/>
    <m/>
    <n v="-14.68"/>
    <x v="1"/>
    <x v="0"/>
    <x v="0"/>
  </r>
  <r>
    <x v="0"/>
    <x v="18"/>
    <s v="SACHI'S - LA CITE MAIN OTTAWA"/>
    <n v="13.7"/>
    <m/>
    <n v="-13.7"/>
    <x v="7"/>
    <x v="2"/>
    <x v="0"/>
  </r>
  <r>
    <x v="0"/>
    <x v="18"/>
    <s v="BENTO SUSHI OTTAWA"/>
    <n v="11.9"/>
    <m/>
    <n v="-11.9"/>
    <x v="7"/>
    <x v="2"/>
    <x v="0"/>
  </r>
  <r>
    <x v="0"/>
    <x v="18"/>
    <s v="*PEBT-ST. LAURENT SHOPPIN OTTAWA"/>
    <n v="13.98"/>
    <m/>
    <n v="-13.98"/>
    <x v="0"/>
    <x v="0"/>
    <x v="0"/>
  </r>
  <r>
    <x v="0"/>
    <x v="18"/>
    <s v="NAYkX CANADA •rc NLkSTER FREDERICTON"/>
    <n v="2.5"/>
    <m/>
    <n v="-2.5"/>
    <x v="4"/>
    <x v="0"/>
    <x v="0"/>
  </r>
  <r>
    <x v="0"/>
    <x v="69"/>
    <s v="KEV GROUP NC - LINCHBOX"/>
    <n v="51.04"/>
    <m/>
    <n v="-51.04"/>
    <x v="14"/>
    <x v="1"/>
    <x v="0"/>
  </r>
  <r>
    <x v="0"/>
    <x v="70"/>
    <s v="WNVERS 532 OTTAWA"/>
    <n v="17.940000000000001"/>
    <m/>
    <n v="-17.940000000000001"/>
    <x v="0"/>
    <x v="0"/>
    <x v="0"/>
  </r>
  <r>
    <x v="0"/>
    <x v="71"/>
    <s v="REVIVES BROW ART OTTAWA"/>
    <n v="16.95"/>
    <m/>
    <n v="-16.95"/>
    <x v="6"/>
    <x v="0"/>
    <x v="0"/>
  </r>
  <r>
    <x v="0"/>
    <x v="71"/>
    <s v="DOLLARÆ,IA. #1022 GLOUCESTER"/>
    <n v="23.17"/>
    <m/>
    <n v="-23.17"/>
    <x v="5"/>
    <x v="1"/>
    <x v="0"/>
  </r>
  <r>
    <x v="0"/>
    <x v="72"/>
    <s v="SACHrs - LA CITE MAIN OTTAWA"/>
    <n v="9.6999999999999993"/>
    <m/>
    <n v="-9.6999999999999993"/>
    <x v="7"/>
    <x v="2"/>
    <x v="0"/>
  </r>
  <r>
    <x v="0"/>
    <x v="72"/>
    <s v="SACHI'S - LA CITE MAIN OTTAWA"/>
    <n v="3.95"/>
    <m/>
    <n v="-3.95"/>
    <x v="7"/>
    <x v="2"/>
    <x v="0"/>
  </r>
  <r>
    <x v="0"/>
    <x v="72"/>
    <s v="SACHI'S - LA CITE MAIN OTTAWA"/>
    <n v="3.2"/>
    <m/>
    <n v="-3.2"/>
    <x v="4"/>
    <x v="0"/>
    <x v="0"/>
  </r>
  <r>
    <x v="0"/>
    <x v="73"/>
    <s v="Subway 12191 Ottawa"/>
    <n v="19.07"/>
    <m/>
    <n v="-19.07"/>
    <x v="14"/>
    <x v="1"/>
    <x v="0"/>
  </r>
  <r>
    <x v="0"/>
    <x v="70"/>
    <s v="WAL-MART SUPERCENTER_#1031 OTTAWA"/>
    <n v="85.77"/>
    <m/>
    <n v="-85.77"/>
    <x v="3"/>
    <x v="1"/>
    <x v="0"/>
  </r>
  <r>
    <x v="0"/>
    <x v="19"/>
    <s v="DOLLAR-QA # 246 OTTAWA"/>
    <n v="13.22"/>
    <m/>
    <n v="-13.22"/>
    <x v="5"/>
    <x v="1"/>
    <x v="0"/>
  </r>
  <r>
    <x v="0"/>
    <x v="19"/>
    <s v="HESS' YIG 2670 OTTAWA"/>
    <n v="8.0500000000000007"/>
    <m/>
    <n v="-8.0500000000000007"/>
    <x v="11"/>
    <x v="1"/>
    <x v="0"/>
  </r>
  <r>
    <x v="0"/>
    <x v="19"/>
    <s v="WNVERS 223 OTTAWA"/>
    <n v="11.3"/>
    <m/>
    <n v="-11.3"/>
    <x v="0"/>
    <x v="0"/>
    <x v="0"/>
  </r>
  <r>
    <x v="0"/>
    <x v="19"/>
    <s v="FARM BOY #50 OTTAWA"/>
    <n v="19.13"/>
    <m/>
    <n v="-19.13"/>
    <x v="3"/>
    <x v="1"/>
    <x v="0"/>
  </r>
  <r>
    <x v="0"/>
    <x v="20"/>
    <s v="SACHI'S - LA CITE NANT OTTAWA"/>
    <n v="4.7"/>
    <m/>
    <n v="-4.7"/>
    <x v="7"/>
    <x v="2"/>
    <x v="0"/>
  </r>
  <r>
    <x v="0"/>
    <x v="20"/>
    <s v="NAYkX CANADA nvc NASTER FREDERICTON"/>
    <n v="3.25"/>
    <m/>
    <n v="-3.25"/>
    <x v="4"/>
    <x v="0"/>
    <x v="0"/>
  </r>
  <r>
    <x v="0"/>
    <x v="20"/>
    <s v="NAYkX CANADA •rc NLkSTER FREDERICTON"/>
    <n v="2.5"/>
    <m/>
    <n v="-2.5"/>
    <x v="4"/>
    <x v="0"/>
    <x v="0"/>
  </r>
  <r>
    <x v="0"/>
    <x v="20"/>
    <s v="ADONIS 101203 OTTAWA OTTAWA"/>
    <n v="65.52"/>
    <m/>
    <n v="-65.52"/>
    <x v="3"/>
    <x v="1"/>
    <x v="0"/>
  </r>
  <r>
    <x v="0"/>
    <x v="74"/>
    <s v="UBER CANADXUBERCASH TORONTO"/>
    <n v="50"/>
    <m/>
    <n v="-50"/>
    <x v="12"/>
    <x v="1"/>
    <x v="0"/>
  </r>
  <r>
    <x v="0"/>
    <x v="74"/>
    <s v="FARO.' BOY #50 OTTAWA"/>
    <n v="3.92"/>
    <m/>
    <n v="-3.92"/>
    <x v="3"/>
    <x v="1"/>
    <x v="0"/>
  </r>
  <r>
    <x v="0"/>
    <x v="75"/>
    <s v="ROGERS *** **2950 888-764-3771"/>
    <n v="60.78"/>
    <m/>
    <n v="-60.78"/>
    <x v="15"/>
    <x v="1"/>
    <x v="0"/>
  </r>
  <r>
    <x v="0"/>
    <x v="76"/>
    <s v="SACHI'S - LA CITE MAIN OTTAWA"/>
    <n v="13.7"/>
    <m/>
    <n v="-13.7"/>
    <x v="7"/>
    <x v="2"/>
    <x v="0"/>
  </r>
  <r>
    <x v="0"/>
    <x v="76"/>
    <s v="SACHI'S - LA CITE MAN OTTAWA"/>
    <n v="3.7"/>
    <m/>
    <n v="-3.7"/>
    <x v="4"/>
    <x v="0"/>
    <x v="0"/>
  </r>
  <r>
    <x v="0"/>
    <x v="77"/>
    <s v="FOOD BASICS 896 GLOUCESTER"/>
    <n v="37.020000000000003"/>
    <m/>
    <n v="-37.020000000000003"/>
    <x v="3"/>
    <x v="1"/>
    <x v="0"/>
  </r>
  <r>
    <x v="0"/>
    <x v="77"/>
    <s v="BOUTIQUE MONTFORT OTTAWA"/>
    <n v="7.91"/>
    <m/>
    <n v="-7.91"/>
    <x v="11"/>
    <x v="1"/>
    <x v="0"/>
  </r>
  <r>
    <x v="0"/>
    <x v="78"/>
    <s v="VALUE VILLAGE # 2039 GLOUCESTER"/>
    <n v="18.739999999999998"/>
    <m/>
    <n v="-18.739999999999998"/>
    <x v="0"/>
    <x v="0"/>
    <x v="0"/>
  </r>
  <r>
    <x v="0"/>
    <x v="79"/>
    <s v="ADONIS 101203 OTTAWA OTTAWA"/>
    <n v="41.85"/>
    <m/>
    <n v="-41.85"/>
    <x v="3"/>
    <x v="1"/>
    <x v="0"/>
  </r>
  <r>
    <x v="0"/>
    <x v="27"/>
    <s v="SACHI'S - LA CITE MAIN OTTAWA"/>
    <n v="5.39"/>
    <m/>
    <n v="-5.39"/>
    <x v="4"/>
    <x v="0"/>
    <x v="0"/>
  </r>
  <r>
    <x v="0"/>
    <x v="27"/>
    <s v="SACHI'S - LA CITE MAIN OTTAWA"/>
    <n v="3.7"/>
    <m/>
    <n v="-3.7"/>
    <x v="4"/>
    <x v="0"/>
    <x v="0"/>
  </r>
  <r>
    <x v="0"/>
    <x v="28"/>
    <s v="SACHI'S - LA CITE MAIN OTTAWA"/>
    <n v="15.56"/>
    <m/>
    <n v="-15.56"/>
    <x v="7"/>
    <x v="2"/>
    <x v="0"/>
  </r>
  <r>
    <x v="0"/>
    <x v="80"/>
    <s v="LOBLAW SUPEPOLL.PXET #10 GLOUCESTER"/>
    <n v="18.510000000000002"/>
    <m/>
    <n v="-18.510000000000002"/>
    <x v="3"/>
    <x v="1"/>
    <x v="0"/>
  </r>
  <r>
    <x v="0"/>
    <x v="80"/>
    <s v="WNERS 223 OTTAWA"/>
    <n v="5.64"/>
    <m/>
    <n v="-5.64"/>
    <x v="1"/>
    <x v="0"/>
    <x v="0"/>
  </r>
  <r>
    <x v="0"/>
    <x v="81"/>
    <s v="A-NLAZON R29U7QT3 VANCOUVER"/>
    <n v="22.59"/>
    <m/>
    <n v="-22.59"/>
    <x v="11"/>
    <x v="1"/>
    <x v="0"/>
  </r>
  <r>
    <x v="0"/>
    <x v="81"/>
    <s v="SACHI'S - LA CITE N.AIN OTTAWA"/>
    <n v="11.09"/>
    <m/>
    <n v="-11.09"/>
    <x v="7"/>
    <x v="2"/>
    <x v="0"/>
  </r>
  <r>
    <x v="0"/>
    <x v="81"/>
    <s v="WAL-MART SUPERCENTER#1031 OTTAWA"/>
    <n v="64.73"/>
    <m/>
    <n v="-64.73"/>
    <x v="3"/>
    <x v="1"/>
    <x v="0"/>
  </r>
  <r>
    <x v="0"/>
    <x v="29"/>
    <s v="DOLLARAMA #1511 GLOUCESTER"/>
    <n v="38.82"/>
    <m/>
    <n v="-38.82"/>
    <x v="14"/>
    <x v="1"/>
    <x v="0"/>
  </r>
  <r>
    <x v="0"/>
    <x v="29"/>
    <s v="# 846 PARTY CITY GLOUCESTER"/>
    <n v="25.94"/>
    <m/>
    <n v="-25.94"/>
    <x v="9"/>
    <x v="0"/>
    <x v="0"/>
  </r>
  <r>
    <x v="0"/>
    <x v="29"/>
    <s v="WAL-MART STOPE#1158 GLOUCESTER"/>
    <n v="18.09"/>
    <m/>
    <n v="-18.09"/>
    <x v="3"/>
    <x v="1"/>
    <x v="0"/>
  </r>
  <r>
    <x v="0"/>
    <x v="29"/>
    <s v="WAL-NART STOPE#1158 GLOUCESTER"/>
    <n v="8.4"/>
    <m/>
    <n v="-8.4"/>
    <x v="0"/>
    <x v="0"/>
    <x v="0"/>
  </r>
  <r>
    <x v="0"/>
    <x v="82"/>
    <s v="OPENAI *CHATGPT SUBSCR OPENALCOM FOREIGN CLRRATCY 22.60 USD @EXCHANGE PATE 1.48362"/>
    <n v="33.53"/>
    <m/>
    <n v="-33.53"/>
    <x v="8"/>
    <x v="0"/>
    <x v="0"/>
  </r>
  <r>
    <x v="0"/>
    <x v="83"/>
    <s v="A„MZN Nntp CA *RX3ZM4T53 WWV.ÆÆAZON.C"/>
    <n v="11.45"/>
    <m/>
    <n v="-11.45"/>
    <x v="2"/>
    <x v="0"/>
    <x v="0"/>
  </r>
  <r>
    <x v="0"/>
    <x v="30"/>
    <s v="WAL-NART STORE#1158 GLOUCESTER"/>
    <n v="3.15"/>
    <m/>
    <n v="-3.15"/>
    <x v="4"/>
    <x v="0"/>
    <x v="0"/>
  </r>
  <r>
    <x v="0"/>
    <x v="84"/>
    <s v="DOLLARÆIA. #1022 GLOUCESTER"/>
    <n v="25.66"/>
    <m/>
    <n v="-25.66"/>
    <x v="3"/>
    <x v="1"/>
    <x v="0"/>
  </r>
  <r>
    <x v="0"/>
    <x v="85"/>
    <s v="LOBLAW SUPEPOLAPXET #10 GLOUCESTER"/>
    <n v="3.49"/>
    <m/>
    <n v="-3.49"/>
    <x v="1"/>
    <x v="0"/>
    <x v="0"/>
  </r>
  <r>
    <x v="0"/>
    <x v="85"/>
    <s v="KEV GROUP n,rc - LUNCHBOX"/>
    <n v="25.52"/>
    <m/>
    <n v="-25.52"/>
    <x v="14"/>
    <x v="1"/>
    <x v="0"/>
  </r>
  <r>
    <x v="0"/>
    <x v="85"/>
    <s v="Conseil des ecoles publiq 613-7428960"/>
    <n v="12"/>
    <m/>
    <n v="-12"/>
    <x v="14"/>
    <x v="1"/>
    <x v="0"/>
  </r>
  <r>
    <x v="0"/>
    <x v="85"/>
    <s v="WAL-MART SUPERCENTER#1031 OTTAWA"/>
    <n v="24.82"/>
    <m/>
    <n v="-24.82"/>
    <x v="3"/>
    <x v="1"/>
    <x v="0"/>
  </r>
  <r>
    <x v="0"/>
    <x v="86"/>
    <s v="FOOD BASICS 896 GLOUCESTER"/>
    <n v="40.659999999999997"/>
    <m/>
    <n v="-40.659999999999997"/>
    <x v="3"/>
    <x v="1"/>
    <x v="0"/>
  </r>
  <r>
    <x v="0"/>
    <x v="87"/>
    <s v="ROGERS"/>
    <n v="60.78"/>
    <m/>
    <n v="-60.78"/>
    <x v="15"/>
    <x v="1"/>
    <x v="0"/>
  </r>
  <r>
    <x v="0"/>
    <x v="87"/>
    <s v="ADONIS 101203 OTTAWA OTTAWA"/>
    <n v="36.9"/>
    <m/>
    <n v="-36.9"/>
    <x v="3"/>
    <x v="1"/>
    <x v="0"/>
  </r>
  <r>
    <x v="0"/>
    <x v="88"/>
    <s v="CALWA* 10446.4-4574200 CA.WA.COM"/>
    <n v="19"/>
    <m/>
    <n v="-19"/>
    <x v="11"/>
    <x v="1"/>
    <x v="0"/>
  </r>
  <r>
    <x v="0"/>
    <x v="88"/>
    <s v="WISSAM FRUITS NC OTTAWA"/>
    <n v="92.14"/>
    <m/>
    <n v="-92.14"/>
    <x v="3"/>
    <x v="1"/>
    <x v="0"/>
  </r>
  <r>
    <x v="0"/>
    <x v="38"/>
    <s v="LOBLAW SUPEP-'LAPXET #10 GLOUCESTER"/>
    <n v="6.25"/>
    <m/>
    <n v="-6.25"/>
    <x v="0"/>
    <x v="0"/>
    <x v="0"/>
  </r>
  <r>
    <x v="0"/>
    <x v="88"/>
    <s v="WAL-MART SLQERCENTER#1200 OTTAWA"/>
    <n v="17.170000000000002"/>
    <m/>
    <n v="-17.170000000000002"/>
    <x v="0"/>
    <x v="0"/>
    <x v="0"/>
  </r>
  <r>
    <x v="0"/>
    <x v="89"/>
    <s v="DOLLAR-AMA #1511 GLOUCESTER"/>
    <n v="17.79"/>
    <m/>
    <n v="-17.79"/>
    <x v="14"/>
    <x v="1"/>
    <x v="0"/>
  </r>
  <r>
    <x v="0"/>
    <x v="90"/>
    <s v="LAP-A TRADING COMPANY GLOUCESTER"/>
    <n v="4.2300000000000004"/>
    <m/>
    <n v="-4.2300000000000004"/>
    <x v="11"/>
    <x v="1"/>
    <x v="0"/>
  </r>
  <r>
    <x v="0"/>
    <x v="90"/>
    <s v="LOBLAW SUPEPOLkPXET #10 GLOUCESTER"/>
    <n v="69.28"/>
    <m/>
    <n v="-69.28"/>
    <x v="3"/>
    <x v="1"/>
    <x v="0"/>
  </r>
  <r>
    <x v="0"/>
    <x v="90"/>
    <s v="WAL-MART STOPE#1158 GLOUCESTER"/>
    <n v="24.9"/>
    <m/>
    <n v="-24.9"/>
    <x v="3"/>
    <x v="1"/>
    <x v="0"/>
  </r>
  <r>
    <x v="0"/>
    <x v="39"/>
    <s v="DOI-LAP-AMA # 688 OTTAWA"/>
    <n v="29.77"/>
    <m/>
    <n v="-29.77"/>
    <x v="5"/>
    <x v="1"/>
    <x v="0"/>
  </r>
  <r>
    <x v="0"/>
    <x v="91"/>
    <s v="MIAMI BEAUTY OTTAWA"/>
    <n v="39.549999999999997"/>
    <m/>
    <n v="-39.549999999999997"/>
    <x v="9"/>
    <x v="0"/>
    <x v="0"/>
  </r>
  <r>
    <x v="0"/>
    <x v="91"/>
    <s v="ADONIS 101203 OTTAWA OTTAWA"/>
    <n v="26.62"/>
    <m/>
    <n v="-26.62"/>
    <x v="3"/>
    <x v="1"/>
    <x v="0"/>
  </r>
  <r>
    <x v="0"/>
    <x v="91"/>
    <s v="PEVIVES BROW ART OTTAWA"/>
    <n v="16.95"/>
    <m/>
    <n v="-16.95"/>
    <x v="6"/>
    <x v="0"/>
    <x v="0"/>
  </r>
  <r>
    <x v="0"/>
    <x v="91"/>
    <s v="BLOK BARN #493 GLOUCESTER GLOUCESTER"/>
    <n v="31.11"/>
    <m/>
    <n v="-31.11"/>
    <x v="9"/>
    <x v="0"/>
    <x v="0"/>
  </r>
  <r>
    <x v="0"/>
    <x v="92"/>
    <s v="OPENAI *CHATGPT S LBSCR OPENALCOM FOREIGN CURRENCY 22.60 USD @EXCHANGE PATE 1.46946"/>
    <n v="33.21"/>
    <m/>
    <n v="-33.21"/>
    <x v="8"/>
    <x v="0"/>
    <x v="0"/>
  </r>
  <r>
    <x v="0"/>
    <x v="93"/>
    <s v="NAYAX CANADA n;c NLkSTER FREDERICTON"/>
    <n v="3.5"/>
    <m/>
    <n v="-3.5"/>
    <x v="4"/>
    <x v="0"/>
    <x v="0"/>
  </r>
  <r>
    <x v="0"/>
    <x v="93"/>
    <s v="SACHI'S - LA CITE PLAIN OTTAWA"/>
    <n v="11.38"/>
    <m/>
    <n v="-11.38"/>
    <x v="7"/>
    <x v="2"/>
    <x v="0"/>
  </r>
  <r>
    <x v="0"/>
    <x v="93"/>
    <s v="NAYA„X CANADA NC MASTER FREDERICTON"/>
    <n v="2.75"/>
    <m/>
    <n v="-2.75"/>
    <x v="4"/>
    <x v="0"/>
    <x v="0"/>
  </r>
  <r>
    <x v="0"/>
    <x v="94"/>
    <s v="SACHI'S - LA CITE MAIN OTTAWA"/>
    <n v="10.56"/>
    <m/>
    <n v="-10.56"/>
    <x v="7"/>
    <x v="2"/>
    <x v="0"/>
  </r>
  <r>
    <x v="0"/>
    <x v="94"/>
    <s v="DOLLAR-AMA # 246 OTTAWA"/>
    <n v="4.6399999999999997"/>
    <m/>
    <n v="-4.6399999999999997"/>
    <x v="3"/>
    <x v="1"/>
    <x v="0"/>
  </r>
  <r>
    <x v="0"/>
    <x v="95"/>
    <s v="DOMINOS PIZZA #10517 613-562-1000"/>
    <n v="12.42"/>
    <m/>
    <n v="-12.42"/>
    <x v="7"/>
    <x v="2"/>
    <x v="0"/>
  </r>
  <r>
    <x v="0"/>
    <x v="95"/>
    <s v="NAYA-X CANADA NC MASTER FREDERICTON"/>
    <n v="3.5"/>
    <m/>
    <n v="-3.5"/>
    <x v="4"/>
    <x v="0"/>
    <x v="0"/>
  </r>
  <r>
    <x v="0"/>
    <x v="95"/>
    <s v="LE 801 CAFE-BISTRO OTTAWA"/>
    <n v="5.65"/>
    <m/>
    <n v="-5.65"/>
    <x v="7"/>
    <x v="2"/>
    <x v="0"/>
  </r>
  <r>
    <x v="0"/>
    <x v="96"/>
    <s v="ADONIS 101203 OTTAWA OTTAWA"/>
    <n v="30.9"/>
    <m/>
    <n v="-30.9"/>
    <x v="3"/>
    <x v="1"/>
    <x v="0"/>
  </r>
  <r>
    <x v="0"/>
    <x v="96"/>
    <s v="KEV GROUP •rc - LINCHBOX"/>
    <n v="51.04"/>
    <m/>
    <n v="-51.04"/>
    <x v="14"/>
    <x v="1"/>
    <x v="0"/>
  </r>
  <r>
    <x v="0"/>
    <x v="97"/>
    <s v="URBAN KIDS 1281 OTTAWA"/>
    <n v="10.49"/>
    <m/>
    <n v="-10.49"/>
    <x v="0"/>
    <x v="0"/>
    <x v="0"/>
  </r>
  <r>
    <x v="0"/>
    <x v="98"/>
    <s v="FOOD BASICS 896 GLOUCESTER"/>
    <n v="12.6"/>
    <m/>
    <n v="-12.6"/>
    <x v="3"/>
    <x v="1"/>
    <x v="0"/>
  </r>
  <r>
    <x v="0"/>
    <x v="98"/>
    <s v="ADONIS 101203 OTTAWA OTTAWA"/>
    <n v="55.21"/>
    <m/>
    <n v="-55.21"/>
    <x v="3"/>
    <x v="1"/>
    <x v="0"/>
  </r>
  <r>
    <x v="0"/>
    <x v="98"/>
    <s v="ADONIS 101203 OTTAWA OTTAWA"/>
    <n v="13.86"/>
    <m/>
    <n v="-13.86"/>
    <x v="3"/>
    <x v="1"/>
    <x v="0"/>
  </r>
  <r>
    <x v="0"/>
    <x v="97"/>
    <s v="LAHUI ST LAURENT OTTAWA"/>
    <n v="62.11"/>
    <m/>
    <n v="-62.11"/>
    <x v="2"/>
    <x v="0"/>
    <x v="0"/>
  </r>
  <r>
    <x v="0"/>
    <x v="40"/>
    <s v="LOBLAW SUPEPOLXPXET #10 GLOUCESTER"/>
    <n v="13.48"/>
    <m/>
    <n v="-13.48"/>
    <x v="0"/>
    <x v="0"/>
    <x v="0"/>
  </r>
  <r>
    <x v="0"/>
    <x v="41"/>
    <s v="TN HORTONS #2569 OTTAWA"/>
    <n v="2.93"/>
    <m/>
    <n v="-2.93"/>
    <x v="7"/>
    <x v="2"/>
    <x v="0"/>
  </r>
  <r>
    <x v="0"/>
    <x v="41"/>
    <s v="SACHI'S - LA CITE MAIN OTTAWA"/>
    <n v="15.56"/>
    <m/>
    <n v="-15.56"/>
    <x v="7"/>
    <x v="2"/>
    <x v="0"/>
  </r>
  <r>
    <x v="0"/>
    <x v="41"/>
    <s v="NAYA„X CANADA NC MASTER FEDEPUCTON"/>
    <n v="6.25"/>
    <m/>
    <n v="-6.25"/>
    <x v="4"/>
    <x v="0"/>
    <x v="0"/>
  </r>
  <r>
    <x v="0"/>
    <x v="99"/>
    <s v="ROGERS *"/>
    <n v="64.900000000000006"/>
    <m/>
    <n v="-64.900000000000006"/>
    <x v="15"/>
    <x v="1"/>
    <x v="0"/>
  </r>
  <r>
    <x v="0"/>
    <x v="99"/>
    <s v="SACHI'S - LA CITE MAINT OTTAWA"/>
    <n v="16.55"/>
    <m/>
    <n v="-16.55"/>
    <x v="7"/>
    <x v="2"/>
    <x v="0"/>
  </r>
  <r>
    <x v="0"/>
    <x v="99"/>
    <s v="DOLLAR-AMA # 688 OTTAWA"/>
    <n v="15.28"/>
    <m/>
    <n v="-15.28"/>
    <x v="5"/>
    <x v="1"/>
    <x v="0"/>
  </r>
  <r>
    <x v="0"/>
    <x v="99"/>
    <s v="HESS' YIG 2670 OTTAWA"/>
    <n v="8.7200000000000006"/>
    <m/>
    <n v="-8.7200000000000006"/>
    <x v="11"/>
    <x v="1"/>
    <x v="0"/>
  </r>
  <r>
    <x v="0"/>
    <x v="100"/>
    <s v="SACHI'S - LA CITE MAIN OTTAWA"/>
    <n v="7.14"/>
    <m/>
    <n v="-7.14"/>
    <x v="7"/>
    <x v="2"/>
    <x v="0"/>
  </r>
  <r>
    <x v="0"/>
    <x v="100"/>
    <s v="NAYA„X CANADA NC IAS TER FREDERICTON"/>
    <n v="3.25"/>
    <m/>
    <n v="-3.25"/>
    <x v="4"/>
    <x v="0"/>
    <x v="0"/>
  </r>
  <r>
    <x v="0"/>
    <x v="42"/>
    <s v="SACHI'S - LA CITE MAINT OTTAWA"/>
    <n v="3.5"/>
    <m/>
    <n v="-3.5"/>
    <x v="7"/>
    <x v="2"/>
    <x v="0"/>
  </r>
  <r>
    <x v="0"/>
    <x v="101"/>
    <s v="DOLLAR-AMA # 380 NEPEAN"/>
    <n v="7.35"/>
    <m/>
    <n v="-7.35"/>
    <x v="9"/>
    <x v="0"/>
    <x v="0"/>
  </r>
  <r>
    <x v="0"/>
    <x v="101"/>
    <s v="IKEA OTTAWA OTTAWA"/>
    <n v="8.48"/>
    <m/>
    <n v="-8.48"/>
    <x v="7"/>
    <x v="2"/>
    <x v="0"/>
  </r>
  <r>
    <x v="0"/>
    <x v="101"/>
    <s v="LAHUI ST LAURENT OTTAWA"/>
    <n v="22.57"/>
    <m/>
    <n v="-22.57"/>
    <x v="2"/>
    <x v="0"/>
    <x v="0"/>
  </r>
  <r>
    <x v="0"/>
    <x v="101"/>
    <s v="LOBLAWS 1035 NEPEAN"/>
    <n v="2.83"/>
    <m/>
    <n v="-2.83"/>
    <x v="9"/>
    <x v="0"/>
    <x v="0"/>
  </r>
  <r>
    <x v="0"/>
    <x v="102"/>
    <s v="FOOD BASICS 896 GLOUCESTER"/>
    <n v="14.66"/>
    <m/>
    <n v="-14.66"/>
    <x v="3"/>
    <x v="1"/>
    <x v="0"/>
  </r>
  <r>
    <x v="0"/>
    <x v="102"/>
    <s v="ADONIS 101203 OTTAWA OTTAWA"/>
    <n v="31.14"/>
    <m/>
    <n v="-31.14"/>
    <x v="3"/>
    <x v="1"/>
    <x v="0"/>
  </r>
  <r>
    <x v="0"/>
    <x v="102"/>
    <s v="ADONIS 101203 OTTAWA OTTAWA"/>
    <n v="13.64"/>
    <m/>
    <n v="-13.64"/>
    <x v="3"/>
    <x v="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E47E93-FE0E-427F-B6B9-9B114C1B2528}" name="PTSlicer" cacheId="5" applyNumberFormats="0" applyBorderFormats="0" applyFontFormats="0" applyPatternFormats="0" applyAlignmentFormats="0" applyWidthHeightFormats="1" dataCaption="Valeurs" updatedVersion="8" minRefreshableVersion="3" useAutoFormatting="1" rowGrandTotals="0" itemPrintTitles="1" createdVersion="8" indent="0" outline="1" outlineData="1" multipleFieldFilters="0">
  <location ref="S3:S6" firstHeaderRow="1" firstDataRow="1" firstDataCol="1" rowPageCount="1" colPageCount="1"/>
  <pivotFields count="10">
    <pivotField showAll="0"/>
    <pivotField numFmtId="14" showAll="0">
      <items count="104">
        <item x="0"/>
        <item x="1"/>
        <item x="2"/>
        <item x="3"/>
        <item x="4"/>
        <item x="47"/>
        <item x="48"/>
        <item x="49"/>
        <item x="50"/>
        <item x="51"/>
        <item x="52"/>
        <item x="53"/>
        <item x="54"/>
        <item x="55"/>
        <item x="5"/>
        <item x="56"/>
        <item x="57"/>
        <item x="58"/>
        <item x="59"/>
        <item x="60"/>
        <item x="61"/>
        <item x="6"/>
        <item x="62"/>
        <item x="7"/>
        <item x="63"/>
        <item x="8"/>
        <item x="9"/>
        <item x="10"/>
        <item x="11"/>
        <item x="12"/>
        <item x="13"/>
        <item x="64"/>
        <item x="14"/>
        <item x="15"/>
        <item x="16"/>
        <item x="65"/>
        <item x="66"/>
        <item x="67"/>
        <item x="68"/>
        <item x="17"/>
        <item x="18"/>
        <item x="69"/>
        <item x="70"/>
        <item x="71"/>
        <item x="72"/>
        <item x="73"/>
        <item x="19"/>
        <item x="20"/>
        <item x="74"/>
        <item x="75"/>
        <item x="76"/>
        <item x="77"/>
        <item x="21"/>
        <item x="22"/>
        <item x="23"/>
        <item x="24"/>
        <item x="25"/>
        <item x="26"/>
        <item x="78"/>
        <item x="79"/>
        <item x="27"/>
        <item x="28"/>
        <item x="80"/>
        <item x="81"/>
        <item x="29"/>
        <item x="82"/>
        <item x="83"/>
        <item x="30"/>
        <item x="84"/>
        <item x="85"/>
        <item x="86"/>
        <item x="87"/>
        <item x="31"/>
        <item x="32"/>
        <item x="33"/>
        <item x="34"/>
        <item x="35"/>
        <item x="36"/>
        <item x="37"/>
        <item x="88"/>
        <item x="38"/>
        <item x="89"/>
        <item x="90"/>
        <item x="39"/>
        <item x="91"/>
        <item x="92"/>
        <item x="93"/>
        <item x="94"/>
        <item x="95"/>
        <item x="96"/>
        <item x="97"/>
        <item x="98"/>
        <item x="40"/>
        <item x="41"/>
        <item x="99"/>
        <item x="100"/>
        <item x="42"/>
        <item x="101"/>
        <item x="102"/>
        <item x="43"/>
        <item x="44"/>
        <item x="45"/>
        <item x="46"/>
        <item t="default"/>
      </items>
    </pivotField>
    <pivotField showAll="0"/>
    <pivotField showAll="0"/>
    <pivotField showAll="0"/>
    <pivotField numFmtId="1" showAll="0"/>
    <pivotField showAll="0"/>
    <pivotField axis="axisRow" showAll="0">
      <items count="5">
        <item x="2"/>
        <item x="0"/>
        <item x="1"/>
        <item x="3"/>
        <item t="default"/>
      </items>
    </pivotField>
    <pivotField axis="axisPage" showAll="0">
      <items count="3">
        <item x="0"/>
        <item x="1"/>
        <item t="default"/>
      </items>
    </pivotField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7"/>
  </rowFields>
  <rowItems count="3">
    <i>
      <x/>
    </i>
    <i>
      <x v="1"/>
    </i>
    <i>
      <x v="2"/>
    </i>
  </rowItems>
  <colItems count="1">
    <i/>
  </colItems>
  <pageFields count="1">
    <pageField fld="8" item="0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FDA11E-F81D-492C-BE0C-810B03D221E8}" name="PTTop5" cacheId="5" applyNumberFormats="0" applyBorderFormats="0" applyFontFormats="0" applyPatternFormats="0" applyAlignmentFormats="0" applyWidthHeightFormats="1" dataCaption="Valeurs" updatedVersion="8" minRefreshableVersion="3" useAutoFormatting="1" rowGrandTotals="0" itemPrintTitles="1" createdVersion="8" indent="0" outline="1" outlineData="1" multipleFieldFilters="0">
  <location ref="A16:B21" firstHeaderRow="1" firstDataRow="1" firstDataCol="1"/>
  <pivotFields count="10">
    <pivotField showAll="0"/>
    <pivotField numFmtId="14" showAll="0">
      <items count="104">
        <item x="0"/>
        <item x="1"/>
        <item x="2"/>
        <item x="3"/>
        <item x="4"/>
        <item x="47"/>
        <item x="48"/>
        <item x="49"/>
        <item x="50"/>
        <item x="51"/>
        <item x="52"/>
        <item x="53"/>
        <item x="54"/>
        <item x="55"/>
        <item x="5"/>
        <item x="56"/>
        <item x="57"/>
        <item x="58"/>
        <item x="59"/>
        <item x="60"/>
        <item x="61"/>
        <item x="6"/>
        <item x="62"/>
        <item x="7"/>
        <item x="63"/>
        <item x="8"/>
        <item x="9"/>
        <item x="10"/>
        <item x="11"/>
        <item x="12"/>
        <item x="13"/>
        <item x="64"/>
        <item x="14"/>
        <item x="15"/>
        <item x="16"/>
        <item x="65"/>
        <item x="66"/>
        <item x="67"/>
        <item x="68"/>
        <item x="17"/>
        <item x="18"/>
        <item x="69"/>
        <item x="70"/>
        <item x="71"/>
        <item x="72"/>
        <item x="73"/>
        <item x="19"/>
        <item x="20"/>
        <item x="74"/>
        <item x="75"/>
        <item x="76"/>
        <item x="77"/>
        <item x="21"/>
        <item x="22"/>
        <item x="23"/>
        <item x="24"/>
        <item x="25"/>
        <item x="26"/>
        <item x="78"/>
        <item x="79"/>
        <item x="27"/>
        <item x="28"/>
        <item x="80"/>
        <item x="81"/>
        <item x="29"/>
        <item x="82"/>
        <item x="83"/>
        <item x="30"/>
        <item x="84"/>
        <item x="85"/>
        <item x="86"/>
        <item x="87"/>
        <item x="31"/>
        <item x="32"/>
        <item x="33"/>
        <item x="34"/>
        <item x="35"/>
        <item x="36"/>
        <item x="37"/>
        <item x="88"/>
        <item x="38"/>
        <item x="89"/>
        <item x="90"/>
        <item x="39"/>
        <item x="91"/>
        <item x="92"/>
        <item x="93"/>
        <item x="94"/>
        <item x="95"/>
        <item x="96"/>
        <item x="97"/>
        <item x="98"/>
        <item x="40"/>
        <item x="41"/>
        <item x="99"/>
        <item x="100"/>
        <item x="42"/>
        <item x="101"/>
        <item x="102"/>
        <item x="43"/>
        <item x="44"/>
        <item x="45"/>
        <item x="46"/>
        <item t="default"/>
      </items>
    </pivotField>
    <pivotField showAll="0"/>
    <pivotField dataField="1" showAll="0"/>
    <pivotField showAll="0"/>
    <pivotField numFmtId="1" showAll="0"/>
    <pivotField axis="axisRow" showAll="0" measureFilter="1">
      <items count="17">
        <item x="13"/>
        <item x="3"/>
        <item x="11"/>
        <item x="0"/>
        <item x="5"/>
        <item x="2"/>
        <item x="14"/>
        <item x="9"/>
        <item x="15"/>
        <item x="7"/>
        <item x="10"/>
        <item x="6"/>
        <item x="4"/>
        <item x="8"/>
        <item x="1"/>
        <item x="12"/>
        <item t="default"/>
      </items>
    </pivotField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6"/>
  </rowFields>
  <rowItems count="5">
    <i>
      <x v="1"/>
    </i>
    <i>
      <x v="2"/>
    </i>
    <i>
      <x v="3"/>
    </i>
    <i>
      <x v="5"/>
    </i>
    <i>
      <x v="7"/>
    </i>
  </rowItems>
  <colItems count="1">
    <i/>
  </colItems>
  <dataFields count="1">
    <dataField name="Somme de Debit" fld="3" baseField="0" baseItem="0"/>
  </dataFields>
  <pivotTableStyleInfo name="PivotStyleLight16" showRowHeaders="1" showColHeaders="1" showRowStripes="0" showColStripes="0" showLastColumn="1"/>
  <filters count="1">
    <filter fld="6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2BC8CB-4EC8-4AC8-9C5A-1F206DECADF1}" name="PTNetColChart" cacheId="5" applyNumberFormats="0" applyBorderFormats="0" applyFontFormats="0" applyPatternFormats="0" applyAlignmentFormats="0" applyWidthHeightFormats="1" dataCaption="Valeurs" grandTotalCaption="Net" updatedVersion="8" minRefreshableVersion="3" useAutoFormatting="1" itemPrintTitles="1" createdVersion="8" indent="0" outline="1" outlineData="1" multipleFieldFilters="0" chartFormat="12">
  <location ref="G3:H9" firstHeaderRow="1" firstDataRow="1" firstDataCol="1"/>
  <pivotFields count="10">
    <pivotField showAll="0">
      <items count="3">
        <item x="1"/>
        <item x="0"/>
        <item t="default"/>
      </items>
    </pivotField>
    <pivotField numFmtId="14" showAll="0">
      <items count="104">
        <item x="0"/>
        <item x="1"/>
        <item x="2"/>
        <item x="3"/>
        <item x="4"/>
        <item x="47"/>
        <item x="48"/>
        <item x="49"/>
        <item x="50"/>
        <item x="51"/>
        <item x="52"/>
        <item x="53"/>
        <item x="54"/>
        <item x="55"/>
        <item x="5"/>
        <item x="56"/>
        <item x="57"/>
        <item x="58"/>
        <item x="59"/>
        <item x="60"/>
        <item x="61"/>
        <item x="6"/>
        <item x="62"/>
        <item x="7"/>
        <item x="63"/>
        <item x="8"/>
        <item x="9"/>
        <item x="10"/>
        <item x="11"/>
        <item x="12"/>
        <item x="13"/>
        <item x="64"/>
        <item x="14"/>
        <item x="15"/>
        <item x="16"/>
        <item x="65"/>
        <item x="66"/>
        <item x="67"/>
        <item x="68"/>
        <item x="17"/>
        <item x="18"/>
        <item x="69"/>
        <item x="70"/>
        <item x="71"/>
        <item x="72"/>
        <item x="73"/>
        <item x="19"/>
        <item x="20"/>
        <item x="74"/>
        <item x="75"/>
        <item x="76"/>
        <item x="77"/>
        <item x="21"/>
        <item x="22"/>
        <item x="23"/>
        <item x="24"/>
        <item x="25"/>
        <item x="26"/>
        <item x="78"/>
        <item x="79"/>
        <item x="27"/>
        <item x="28"/>
        <item x="80"/>
        <item x="81"/>
        <item x="29"/>
        <item x="82"/>
        <item x="83"/>
        <item x="30"/>
        <item x="84"/>
        <item x="85"/>
        <item x="86"/>
        <item x="87"/>
        <item x="31"/>
        <item x="32"/>
        <item x="33"/>
        <item x="34"/>
        <item x="35"/>
        <item x="36"/>
        <item x="37"/>
        <item x="88"/>
        <item x="38"/>
        <item x="89"/>
        <item x="90"/>
        <item x="39"/>
        <item x="91"/>
        <item x="92"/>
        <item x="93"/>
        <item x="94"/>
        <item x="95"/>
        <item x="96"/>
        <item x="97"/>
        <item x="98"/>
        <item x="40"/>
        <item x="41"/>
        <item x="99"/>
        <item x="100"/>
        <item x="42"/>
        <item x="101"/>
        <item x="102"/>
        <item x="43"/>
        <item x="44"/>
        <item x="45"/>
        <item x="46"/>
        <item t="default"/>
      </items>
    </pivotField>
    <pivotField showAll="0"/>
    <pivotField showAll="0"/>
    <pivotField showAll="0"/>
    <pivotField dataField="1" numFmtId="1" showAll="0"/>
    <pivotField showAll="0"/>
    <pivotField showAll="0"/>
    <pivotField showAll="0">
      <items count="3">
        <item x="0"/>
        <item x="1"/>
        <item t="default"/>
      </items>
    </pivotField>
    <pivotField axis="axisRow" showAll="0">
      <items count="15">
        <item x="0"/>
        <item x="12"/>
        <item x="1"/>
        <item x="2"/>
        <item x="3"/>
        <item x="4"/>
        <item x="5"/>
        <item x="6"/>
        <item x="7"/>
        <item x="8"/>
        <item x="9"/>
        <item x="10"/>
        <item x="11"/>
        <item x="13"/>
        <item t="default"/>
      </items>
    </pivotField>
  </pivotFields>
  <rowFields count="1">
    <field x="9"/>
  </rowFields>
  <rowItems count="6"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omme de Amount" fld="5" baseField="0" baseItem="0" numFmtId="1"/>
  </dataFields>
  <chartFormats count="5">
    <chartFormat chart="1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1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11" format="12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11" format="13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C0261D-F2DF-4DC6-9B4E-3DD37F1DCE19}" name="PtExpColChart" cacheId="5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10">
  <location ref="D3:E9" firstHeaderRow="1" firstDataRow="1" firstDataCol="1" rowPageCount="1" colPageCount="1"/>
  <pivotFields count="10">
    <pivotField showAll="0"/>
    <pivotField numFmtId="14" showAll="0">
      <items count="104">
        <item x="0"/>
        <item x="1"/>
        <item x="2"/>
        <item x="3"/>
        <item x="4"/>
        <item x="47"/>
        <item x="48"/>
        <item x="49"/>
        <item x="50"/>
        <item x="51"/>
        <item x="52"/>
        <item x="53"/>
        <item x="54"/>
        <item x="55"/>
        <item x="5"/>
        <item x="56"/>
        <item x="57"/>
        <item x="58"/>
        <item x="59"/>
        <item x="60"/>
        <item x="61"/>
        <item x="6"/>
        <item x="62"/>
        <item x="7"/>
        <item x="63"/>
        <item x="8"/>
        <item x="9"/>
        <item x="10"/>
        <item x="11"/>
        <item x="12"/>
        <item x="13"/>
        <item x="64"/>
        <item x="14"/>
        <item x="15"/>
        <item x="16"/>
        <item x="65"/>
        <item x="66"/>
        <item x="67"/>
        <item x="68"/>
        <item x="17"/>
        <item x="18"/>
        <item x="69"/>
        <item x="70"/>
        <item x="71"/>
        <item x="72"/>
        <item x="73"/>
        <item x="19"/>
        <item x="20"/>
        <item x="74"/>
        <item x="75"/>
        <item x="76"/>
        <item x="77"/>
        <item x="21"/>
        <item x="22"/>
        <item x="23"/>
        <item x="24"/>
        <item x="25"/>
        <item x="26"/>
        <item x="78"/>
        <item x="79"/>
        <item x="27"/>
        <item x="28"/>
        <item x="80"/>
        <item x="81"/>
        <item x="29"/>
        <item x="82"/>
        <item x="83"/>
        <item x="30"/>
        <item x="84"/>
        <item x="85"/>
        <item x="86"/>
        <item x="87"/>
        <item x="31"/>
        <item x="32"/>
        <item x="33"/>
        <item x="34"/>
        <item x="35"/>
        <item x="36"/>
        <item x="37"/>
        <item x="88"/>
        <item x="38"/>
        <item x="89"/>
        <item x="90"/>
        <item x="39"/>
        <item x="91"/>
        <item x="92"/>
        <item x="93"/>
        <item x="94"/>
        <item x="95"/>
        <item x="96"/>
        <item x="97"/>
        <item x="98"/>
        <item x="40"/>
        <item x="41"/>
        <item x="99"/>
        <item x="100"/>
        <item x="42"/>
        <item x="101"/>
        <item x="102"/>
        <item x="43"/>
        <item x="44"/>
        <item x="45"/>
        <item x="46"/>
        <item t="default"/>
      </items>
    </pivotField>
    <pivotField showAll="0"/>
    <pivotField dataField="1" showAll="0"/>
    <pivotField showAll="0"/>
    <pivotField numFmtId="1" showAll="0"/>
    <pivotField showAll="0"/>
    <pivotField showAll="0">
      <items count="5">
        <item x="2"/>
        <item x="0"/>
        <item x="1"/>
        <item x="3"/>
        <item t="default"/>
      </items>
    </pivotField>
    <pivotField axis="axisPage" showAll="0">
      <items count="3">
        <item x="0"/>
        <item x="1"/>
        <item t="default"/>
      </items>
    </pivotField>
    <pivotField axis="axisRow" showAll="0">
      <items count="15">
        <item x="0"/>
        <item x="12"/>
        <item x="1"/>
        <item x="2"/>
        <item x="3"/>
        <item x="4"/>
        <item x="5"/>
        <item x="6"/>
        <item x="7"/>
        <item x="8"/>
        <item x="9"/>
        <item x="10"/>
        <item x="11"/>
        <item x="13"/>
        <item t="default"/>
      </items>
    </pivotField>
  </pivotFields>
  <rowFields count="1">
    <field x="9"/>
  </rowFields>
  <rowItems count="6">
    <i>
      <x v="1"/>
    </i>
    <i>
      <x v="2"/>
    </i>
    <i>
      <x v="3"/>
    </i>
    <i>
      <x v="4"/>
    </i>
    <i>
      <x v="5"/>
    </i>
    <i t="grand">
      <x/>
    </i>
  </rowItems>
  <colItems count="1">
    <i/>
  </colItems>
  <pageFields count="1">
    <pageField fld="8" hier="-1"/>
  </pageFields>
  <dataFields count="1">
    <dataField name="Somme de Debit" fld="3" baseField="0" baseItem="0" numFmtId="3"/>
  </dataFields>
  <chartFormats count="1"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F014AC-65DF-42E7-BA29-F6A3CC0D3504}" name="PTDoughnut" cacheId="5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13">
  <location ref="A10:B13" firstHeaderRow="1" firstDataRow="1" firstDataCol="1"/>
  <pivotFields count="10">
    <pivotField axis="axisRow" showAll="0">
      <items count="3">
        <item x="1"/>
        <item x="0"/>
        <item t="default"/>
      </items>
    </pivotField>
    <pivotField numFmtId="14" showAll="0">
      <items count="104">
        <item x="0"/>
        <item x="1"/>
        <item x="2"/>
        <item x="3"/>
        <item x="4"/>
        <item x="47"/>
        <item x="48"/>
        <item x="49"/>
        <item x="50"/>
        <item x="51"/>
        <item x="52"/>
        <item x="53"/>
        <item x="54"/>
        <item x="55"/>
        <item x="5"/>
        <item x="56"/>
        <item x="57"/>
        <item x="58"/>
        <item x="59"/>
        <item x="60"/>
        <item x="61"/>
        <item x="6"/>
        <item x="62"/>
        <item x="7"/>
        <item x="63"/>
        <item x="8"/>
        <item x="9"/>
        <item x="10"/>
        <item x="11"/>
        <item x="12"/>
        <item x="13"/>
        <item x="64"/>
        <item x="14"/>
        <item x="15"/>
        <item x="16"/>
        <item x="65"/>
        <item x="66"/>
        <item x="67"/>
        <item x="68"/>
        <item x="17"/>
        <item x="18"/>
        <item x="69"/>
        <item x="70"/>
        <item x="71"/>
        <item x="72"/>
        <item x="73"/>
        <item x="19"/>
        <item x="20"/>
        <item x="74"/>
        <item x="75"/>
        <item x="76"/>
        <item x="77"/>
        <item x="21"/>
        <item x="22"/>
        <item x="23"/>
        <item x="24"/>
        <item x="25"/>
        <item x="26"/>
        <item x="78"/>
        <item x="79"/>
        <item x="27"/>
        <item x="28"/>
        <item x="80"/>
        <item x="81"/>
        <item x="29"/>
        <item x="82"/>
        <item x="83"/>
        <item x="30"/>
        <item x="84"/>
        <item x="85"/>
        <item x="86"/>
        <item x="87"/>
        <item x="31"/>
        <item x="32"/>
        <item x="33"/>
        <item x="34"/>
        <item x="35"/>
        <item x="36"/>
        <item x="37"/>
        <item x="88"/>
        <item x="38"/>
        <item x="89"/>
        <item x="90"/>
        <item x="39"/>
        <item x="91"/>
        <item x="92"/>
        <item x="93"/>
        <item x="94"/>
        <item x="95"/>
        <item x="96"/>
        <item x="97"/>
        <item x="98"/>
        <item x="40"/>
        <item x="41"/>
        <item x="99"/>
        <item x="100"/>
        <item x="42"/>
        <item x="101"/>
        <item x="102"/>
        <item x="43"/>
        <item x="44"/>
        <item x="45"/>
        <item x="46"/>
        <item t="default"/>
      </items>
    </pivotField>
    <pivotField showAll="0"/>
    <pivotField dataField="1" showAll="0"/>
    <pivotField showAll="0"/>
    <pivotField numFmtId="1"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Somme de Debit" fld="3" baseField="0" baseItem="0" numFmtId="166"/>
  </dataFields>
  <formats count="2">
    <format dxfId="17">
      <pivotArea collapsedLevelsAreSubtotals="1" fieldPosition="0">
        <references count="1">
          <reference field="0" count="1">
            <x v="0"/>
          </reference>
        </references>
      </pivotArea>
    </format>
    <format dxfId="16">
      <pivotArea outline="0" fieldPosition="0">
        <references count="1">
          <reference field="4294967294" count="1">
            <x v="0"/>
          </reference>
        </references>
      </pivotArea>
    </format>
  </formats>
  <chartFormats count="3">
    <chartFormat chart="1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2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DB49D6-C1EE-4CC0-A62E-A13370517A39}" name="PTWaterfall" cacheId="5" applyNumberFormats="0" applyBorderFormats="0" applyFontFormats="0" applyPatternFormats="0" applyAlignmentFormats="0" applyWidthHeightFormats="1" dataCaption="Valeurs" grandTotalCaption="Net" updatedVersion="8" minRefreshableVersion="3" useAutoFormatting="1" itemPrintTitles="1" createdVersion="8" indent="0" outline="1" outlineData="1" multipleFieldFilters="0">
  <location ref="O24:P29" firstHeaderRow="1" firstDataRow="1" firstDataCol="1" rowPageCount="1" colPageCount="1"/>
  <pivotFields count="10">
    <pivotField showAll="0"/>
    <pivotField numFmtId="14" showAll="0">
      <items count="104">
        <item x="0"/>
        <item x="1"/>
        <item x="2"/>
        <item x="3"/>
        <item x="4"/>
        <item x="47"/>
        <item x="48"/>
        <item x="49"/>
        <item x="50"/>
        <item x="51"/>
        <item x="52"/>
        <item x="53"/>
        <item x="54"/>
        <item x="55"/>
        <item x="5"/>
        <item x="56"/>
        <item x="57"/>
        <item x="58"/>
        <item x="59"/>
        <item x="60"/>
        <item x="61"/>
        <item x="6"/>
        <item x="62"/>
        <item x="7"/>
        <item x="63"/>
        <item x="8"/>
        <item x="9"/>
        <item x="10"/>
        <item x="11"/>
        <item x="12"/>
        <item x="13"/>
        <item x="64"/>
        <item x="14"/>
        <item x="15"/>
        <item x="16"/>
        <item x="65"/>
        <item x="66"/>
        <item x="67"/>
        <item x="68"/>
        <item x="17"/>
        <item x="18"/>
        <item x="69"/>
        <item x="70"/>
        <item x="71"/>
        <item x="72"/>
        <item x="73"/>
        <item x="19"/>
        <item x="20"/>
        <item x="74"/>
        <item x="75"/>
        <item x="76"/>
        <item x="77"/>
        <item x="21"/>
        <item x="22"/>
        <item x="23"/>
        <item x="24"/>
        <item x="25"/>
        <item x="26"/>
        <item x="78"/>
        <item x="79"/>
        <item x="27"/>
        <item x="28"/>
        <item x="80"/>
        <item x="81"/>
        <item x="29"/>
        <item x="82"/>
        <item x="83"/>
        <item x="30"/>
        <item x="84"/>
        <item x="85"/>
        <item x="86"/>
        <item x="87"/>
        <item x="31"/>
        <item x="32"/>
        <item x="33"/>
        <item x="34"/>
        <item x="35"/>
        <item x="36"/>
        <item x="37"/>
        <item x="88"/>
        <item x="38"/>
        <item x="89"/>
        <item x="90"/>
        <item x="39"/>
        <item x="91"/>
        <item x="92"/>
        <item x="93"/>
        <item x="94"/>
        <item x="95"/>
        <item x="96"/>
        <item x="97"/>
        <item x="98"/>
        <item x="40"/>
        <item x="41"/>
        <item x="99"/>
        <item x="100"/>
        <item x="42"/>
        <item x="101"/>
        <item x="102"/>
        <item x="43"/>
        <item x="44"/>
        <item x="45"/>
        <item x="46"/>
        <item t="default"/>
      </items>
    </pivotField>
    <pivotField showAll="0"/>
    <pivotField showAll="0"/>
    <pivotField showAll="0"/>
    <pivotField dataField="1" numFmtId="1" showAll="0"/>
    <pivotField showAll="0"/>
    <pivotField axis="axisRow" showAll="0" insertPageBreak="1">
      <items count="5">
        <item x="3"/>
        <item x="1"/>
        <item x="2"/>
        <item x="0"/>
        <item t="default"/>
      </items>
    </pivotField>
    <pivotField showAll="0"/>
    <pivotField axis="axisPage" multipleItemSelectionAllowed="1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7"/>
  </rowFields>
  <rowItems count="5">
    <i>
      <x/>
    </i>
    <i>
      <x v="1"/>
    </i>
    <i>
      <x v="2"/>
    </i>
    <i>
      <x v="3"/>
    </i>
    <i t="grand">
      <x/>
    </i>
  </rowItems>
  <colItems count="1">
    <i/>
  </colItems>
  <pageFields count="1">
    <pageField fld="9" hier="-1"/>
  </pageFields>
  <dataFields count="1">
    <dataField name="Somme de Amount" fld="5" baseField="0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5DBD63-591D-4DF8-B877-995C252F64E9}" name="PTTreemap" cacheId="5" applyNumberFormats="0" applyBorderFormats="0" applyFontFormats="0" applyPatternFormats="0" applyAlignmentFormats="0" applyWidthHeightFormats="1" dataCaption="Valeurs" updatedVersion="8" minRefreshableVersion="3" useAutoFormatting="1" rowGrandTotals="0" itemPrintTitles="1" createdVersion="8" indent="0" compact="0" compactData="0" multipleFieldFilters="0">
  <location ref="O3:Q18" firstHeaderRow="1" firstDataRow="1" firstDataCol="2" rowPageCount="1" colPageCount="1"/>
  <pivotFields count="10">
    <pivotField compact="0" outline="0" showAll="0"/>
    <pivotField compact="0" numFmtId="14" outline="0" showAll="0">
      <items count="104">
        <item x="0"/>
        <item x="1"/>
        <item x="2"/>
        <item x="3"/>
        <item x="4"/>
        <item x="47"/>
        <item x="48"/>
        <item x="49"/>
        <item x="50"/>
        <item x="51"/>
        <item x="52"/>
        <item x="53"/>
        <item x="54"/>
        <item x="55"/>
        <item x="5"/>
        <item x="56"/>
        <item x="57"/>
        <item x="58"/>
        <item x="59"/>
        <item x="60"/>
        <item x="61"/>
        <item x="6"/>
        <item x="62"/>
        <item x="7"/>
        <item x="63"/>
        <item x="8"/>
        <item x="9"/>
        <item x="10"/>
        <item x="11"/>
        <item x="12"/>
        <item x="13"/>
        <item x="64"/>
        <item x="14"/>
        <item x="15"/>
        <item x="16"/>
        <item x="65"/>
        <item x="66"/>
        <item x="67"/>
        <item x="68"/>
        <item x="17"/>
        <item x="18"/>
        <item x="69"/>
        <item x="70"/>
        <item x="71"/>
        <item x="72"/>
        <item x="73"/>
        <item x="19"/>
        <item x="20"/>
        <item x="74"/>
        <item x="75"/>
        <item x="76"/>
        <item x="77"/>
        <item x="21"/>
        <item x="22"/>
        <item x="23"/>
        <item x="24"/>
        <item x="25"/>
        <item x="26"/>
        <item x="78"/>
        <item x="79"/>
        <item x="27"/>
        <item x="28"/>
        <item x="80"/>
        <item x="81"/>
        <item x="29"/>
        <item x="82"/>
        <item x="83"/>
        <item x="30"/>
        <item x="84"/>
        <item x="85"/>
        <item x="86"/>
        <item x="87"/>
        <item x="31"/>
        <item x="32"/>
        <item x="33"/>
        <item x="34"/>
        <item x="35"/>
        <item x="36"/>
        <item x="37"/>
        <item x="88"/>
        <item x="38"/>
        <item x="89"/>
        <item x="90"/>
        <item x="39"/>
        <item x="91"/>
        <item x="92"/>
        <item x="93"/>
        <item x="94"/>
        <item x="95"/>
        <item x="96"/>
        <item x="97"/>
        <item x="98"/>
        <item x="40"/>
        <item x="41"/>
        <item x="99"/>
        <item x="100"/>
        <item x="42"/>
        <item x="101"/>
        <item x="102"/>
        <item x="43"/>
        <item x="44"/>
        <item x="45"/>
        <item x="46"/>
        <item t="default"/>
      </items>
    </pivotField>
    <pivotField compact="0" outline="0" showAll="0"/>
    <pivotField dataField="1" compact="0" outline="0" showAll="0"/>
    <pivotField compact="0" outline="0" showAll="0"/>
    <pivotField compact="0" numFmtId="1" outline="0" showAll="0"/>
    <pivotField axis="axisRow" compact="0" outline="0" showAll="0">
      <items count="17">
        <item x="13"/>
        <item x="0"/>
        <item x="5"/>
        <item x="2"/>
        <item x="3"/>
        <item x="14"/>
        <item x="11"/>
        <item x="9"/>
        <item x="15"/>
        <item x="7"/>
        <item x="10"/>
        <item x="6"/>
        <item x="4"/>
        <item x="8"/>
        <item x="1"/>
        <item x="12"/>
        <item t="default"/>
      </items>
    </pivotField>
    <pivotField axis="axisRow" compact="0" outline="0" showAll="0" defaultSubtotal="0">
      <items count="4">
        <item x="2"/>
        <item x="0"/>
        <item x="1"/>
        <item x="3"/>
      </items>
    </pivotField>
    <pivotField axis="axisPage" compact="0" outline="0" showAll="0">
      <items count="3">
        <item x="0"/>
        <item x="1"/>
        <item t="default"/>
      </items>
    </pivotField>
    <pivotField compact="0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2">
    <field x="7"/>
    <field x="6"/>
  </rowFields>
  <rowItems count="15">
    <i>
      <x/>
      <x v="9"/>
    </i>
    <i>
      <x v="1"/>
      <x v="1"/>
    </i>
    <i r="1">
      <x v="3"/>
    </i>
    <i r="1">
      <x v="7"/>
    </i>
    <i r="1">
      <x v="11"/>
    </i>
    <i r="1">
      <x v="12"/>
    </i>
    <i r="1">
      <x v="13"/>
    </i>
    <i r="1">
      <x v="14"/>
    </i>
    <i>
      <x v="2"/>
      <x/>
    </i>
    <i r="1">
      <x v="2"/>
    </i>
    <i r="1">
      <x v="4"/>
    </i>
    <i r="1">
      <x v="5"/>
    </i>
    <i r="1">
      <x v="6"/>
    </i>
    <i r="1">
      <x v="8"/>
    </i>
    <i r="1">
      <x v="15"/>
    </i>
  </rowItems>
  <colItems count="1">
    <i/>
  </colItems>
  <pageFields count="1">
    <pageField fld="8" item="0" hier="-1"/>
  </pageFields>
  <dataFields count="1">
    <dataField name="Somme de Debit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F6FD4C-508C-4BB7-8BA3-AFD2E044FBD5}" name="PTHeadline" cacheId="5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>
  <location ref="A3:B7" firstHeaderRow="1" firstDataRow="1" firstDataCol="1"/>
  <pivotFields count="10">
    <pivotField showAll="0"/>
    <pivotField numFmtId="14" showAll="0">
      <items count="104">
        <item x="0"/>
        <item x="1"/>
        <item x="2"/>
        <item x="3"/>
        <item x="4"/>
        <item x="47"/>
        <item x="48"/>
        <item x="49"/>
        <item x="50"/>
        <item x="51"/>
        <item x="52"/>
        <item x="53"/>
        <item x="54"/>
        <item x="55"/>
        <item x="5"/>
        <item x="56"/>
        <item x="57"/>
        <item x="58"/>
        <item x="59"/>
        <item x="60"/>
        <item x="61"/>
        <item x="6"/>
        <item x="62"/>
        <item x="7"/>
        <item x="63"/>
        <item x="8"/>
        <item x="9"/>
        <item x="10"/>
        <item x="11"/>
        <item x="12"/>
        <item x="13"/>
        <item x="64"/>
        <item x="14"/>
        <item x="15"/>
        <item x="16"/>
        <item x="65"/>
        <item x="66"/>
        <item x="67"/>
        <item x="68"/>
        <item x="17"/>
        <item x="18"/>
        <item x="69"/>
        <item x="70"/>
        <item x="71"/>
        <item x="72"/>
        <item x="73"/>
        <item x="19"/>
        <item x="20"/>
        <item x="74"/>
        <item x="75"/>
        <item x="76"/>
        <item x="77"/>
        <item x="21"/>
        <item x="22"/>
        <item x="23"/>
        <item x="24"/>
        <item x="25"/>
        <item x="26"/>
        <item x="78"/>
        <item x="79"/>
        <item x="27"/>
        <item x="28"/>
        <item x="80"/>
        <item x="81"/>
        <item x="29"/>
        <item x="82"/>
        <item x="83"/>
        <item x="30"/>
        <item x="84"/>
        <item x="85"/>
        <item x="86"/>
        <item x="87"/>
        <item x="31"/>
        <item x="32"/>
        <item x="33"/>
        <item x="34"/>
        <item x="35"/>
        <item x="36"/>
        <item x="37"/>
        <item x="88"/>
        <item x="38"/>
        <item x="89"/>
        <item x="90"/>
        <item x="39"/>
        <item x="91"/>
        <item x="92"/>
        <item x="93"/>
        <item x="94"/>
        <item x="95"/>
        <item x="96"/>
        <item x="97"/>
        <item x="98"/>
        <item x="40"/>
        <item x="41"/>
        <item x="99"/>
        <item x="100"/>
        <item x="42"/>
        <item x="101"/>
        <item x="102"/>
        <item x="43"/>
        <item x="44"/>
        <item x="45"/>
        <item x="46"/>
        <item t="default"/>
      </items>
    </pivotField>
    <pivotField showAll="0"/>
    <pivotField dataField="1" showAll="0"/>
    <pivotField showAll="0"/>
    <pivotField numFmtId="1" showAll="0"/>
    <pivotField showAll="0"/>
    <pivotField axis="axisRow" showAll="0" sortType="descending">
      <items count="5">
        <item x="2"/>
        <item x="0"/>
        <item x="1"/>
        <item h="1"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7"/>
  </rowFields>
  <rowItems count="4">
    <i>
      <x v="2"/>
    </i>
    <i>
      <x v="1"/>
    </i>
    <i>
      <x/>
    </i>
    <i t="grand">
      <x/>
    </i>
  </rowItems>
  <colItems count="1">
    <i/>
  </colItems>
  <dataFields count="1">
    <dataField name="Somme de Debit" fld="3" baseField="0" baseItem="0" numFmtId="16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1439E1-B5AC-4839-A226-D18B1888915D}" name="PTLineChart" cacheId="5" applyNumberFormats="0" applyBorderFormats="0" applyFontFormats="0" applyPatternFormats="0" applyAlignmentFormats="0" applyWidthHeightFormats="1" dataCaption="Valeurs" updatedVersion="8" minRefreshableVersion="3" useAutoFormatting="1" rowGrandTotals="0" colGrandTotals="0" itemPrintTitles="1" createdVersion="8" indent="0" outline="1" outlineData="1" multipleFieldFilters="0" chartFormat="14">
  <location ref="J3:M9" firstHeaderRow="1" firstDataRow="2" firstDataCol="1" rowPageCount="1" colPageCount="1"/>
  <pivotFields count="10">
    <pivotField showAll="0"/>
    <pivotField numFmtId="14" showAll="0">
      <items count="104">
        <item x="0"/>
        <item x="1"/>
        <item x="2"/>
        <item x="3"/>
        <item x="4"/>
        <item x="47"/>
        <item x="48"/>
        <item x="49"/>
        <item x="50"/>
        <item x="51"/>
        <item x="52"/>
        <item x="53"/>
        <item x="54"/>
        <item x="55"/>
        <item x="5"/>
        <item x="56"/>
        <item x="57"/>
        <item x="58"/>
        <item x="59"/>
        <item x="60"/>
        <item x="61"/>
        <item x="6"/>
        <item x="62"/>
        <item x="7"/>
        <item x="63"/>
        <item x="8"/>
        <item x="9"/>
        <item x="10"/>
        <item x="11"/>
        <item x="12"/>
        <item x="13"/>
        <item x="64"/>
        <item x="14"/>
        <item x="15"/>
        <item x="16"/>
        <item x="65"/>
        <item x="66"/>
        <item x="67"/>
        <item x="68"/>
        <item x="17"/>
        <item x="18"/>
        <item x="69"/>
        <item x="70"/>
        <item x="71"/>
        <item x="72"/>
        <item x="73"/>
        <item x="19"/>
        <item x="20"/>
        <item x="74"/>
        <item x="75"/>
        <item x="76"/>
        <item x="77"/>
        <item x="21"/>
        <item x="22"/>
        <item x="23"/>
        <item x="24"/>
        <item x="25"/>
        <item x="26"/>
        <item x="78"/>
        <item x="79"/>
        <item x="27"/>
        <item x="28"/>
        <item x="80"/>
        <item x="81"/>
        <item x="29"/>
        <item x="82"/>
        <item x="83"/>
        <item x="30"/>
        <item x="84"/>
        <item x="85"/>
        <item x="86"/>
        <item x="87"/>
        <item x="31"/>
        <item x="32"/>
        <item x="33"/>
        <item x="34"/>
        <item x="35"/>
        <item x="36"/>
        <item x="37"/>
        <item x="88"/>
        <item x="38"/>
        <item x="89"/>
        <item x="90"/>
        <item x="39"/>
        <item x="91"/>
        <item x="92"/>
        <item x="93"/>
        <item x="94"/>
        <item x="95"/>
        <item x="96"/>
        <item x="97"/>
        <item x="98"/>
        <item x="40"/>
        <item x="41"/>
        <item x="99"/>
        <item x="100"/>
        <item x="42"/>
        <item x="101"/>
        <item x="102"/>
        <item x="43"/>
        <item x="44"/>
        <item x="45"/>
        <item x="46"/>
        <item t="default"/>
      </items>
    </pivotField>
    <pivotField showAll="0"/>
    <pivotField dataField="1" showAll="0"/>
    <pivotField showAll="0"/>
    <pivotField numFmtId="1" showAll="0"/>
    <pivotField showAll="0"/>
    <pivotField axis="axisCol" showAll="0" sortType="descending">
      <items count="5">
        <item x="2"/>
        <item x="0"/>
        <item x="1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showAll="0">
      <items count="3">
        <item x="0"/>
        <item x="1"/>
        <item t="default"/>
      </items>
    </pivotField>
    <pivotField axis="axisRow" showAll="0">
      <items count="15">
        <item x="0"/>
        <item x="12"/>
        <item x="1"/>
        <item x="2"/>
        <item x="3"/>
        <item x="4"/>
        <item x="5"/>
        <item x="6"/>
        <item x="7"/>
        <item x="8"/>
        <item x="9"/>
        <item x="10"/>
        <item x="11"/>
        <item x="13"/>
        <item t="default"/>
      </items>
    </pivotField>
  </pivotFields>
  <rowFields count="1">
    <field x="9"/>
  </rowFields>
  <rowItems count="5">
    <i>
      <x v="1"/>
    </i>
    <i>
      <x v="2"/>
    </i>
    <i>
      <x v="3"/>
    </i>
    <i>
      <x v="4"/>
    </i>
    <i>
      <x v="5"/>
    </i>
  </rowItems>
  <colFields count="1">
    <field x="7"/>
  </colFields>
  <colItems count="3">
    <i>
      <x v="2"/>
    </i>
    <i>
      <x v="1"/>
    </i>
    <i>
      <x/>
    </i>
  </colItems>
  <pageFields count="1">
    <pageField fld="8" item="0" hier="-1"/>
  </pageFields>
  <dataFields count="1">
    <dataField name="Somme de Debit" fld="3" baseField="0" baseItem="0" numFmtId="3"/>
  </dataFields>
  <chartFormats count="8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11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1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3" format="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13" format="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3" format="8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_Category" xr10:uid="{CF47E0BE-764B-4584-974D-A15C90D03E26}" sourceName="Category">
  <pivotTables>
    <pivotTable tabId="6" name="PTTreemap"/>
    <pivotTable tabId="6" name="PtExpColChart"/>
    <pivotTable tabId="6" name="PTSlicer"/>
  </pivotTables>
  <data>
    <tabular pivotCacheId="111235331">
      <items count="4">
        <i x="2" s="1"/>
        <i x="0" s="1"/>
        <i x="1" s="1"/>
        <i x="3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_Mois__Date" xr10:uid="{C9FF2E0D-4E50-4CF2-9C43-B3EA131D47F7}" sourceName="Mois (Date)">
  <pivotTables>
    <pivotTable tabId="6" name="PTTreemap"/>
    <pivotTable tabId="6" name="PTTop5"/>
    <pivotTable tabId="6" name="PTWaterfall"/>
  </pivotTables>
  <data>
    <tabular pivotCacheId="111235331">
      <items count="14">
        <i x="1" s="1"/>
        <i x="2" s="1"/>
        <i x="3" s="1"/>
        <i x="4" s="1"/>
        <i x="12" s="1"/>
        <i x="5" s="1" nd="1"/>
        <i x="6" s="1" nd="1"/>
        <i x="7" s="1" nd="1"/>
        <i x="8" s="1" nd="1"/>
        <i x="9" s="1" nd="1"/>
        <i x="10" s="1" nd="1"/>
        <i x="11" s="1" nd="1"/>
        <i x="0" s="1" nd="1"/>
        <i x="13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y" xr10:uid="{7263FEB2-6F2C-491D-B184-AA100931ACF4}" cache="Segment_Category" caption="Category" style="SlicerStyleDark5" rowHeight="360000"/>
  <slicer name="Mois (Date)" xr10:uid="{9DBAFB57-3B7D-4129-A4B6-88C00F5C33ED}" cache="Segment_Mois__Date" caption="Month" style="SlicerStyleDark5" rowHeight="3600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08E8E9-D7FB-4567-8D9B-265D6739A43D}" name="Transactions" displayName="Transactions" ref="A1:J264" totalsRowShown="0" headerRowDxfId="15" dataDxfId="13" headerRowBorderDxfId="14" tableBorderDxfId="12">
  <autoFilter ref="A1:J264" xr:uid="{1308E8E9-D7FB-4567-8D9B-265D6739A43D}"/>
  <sortState xmlns:xlrd2="http://schemas.microsoft.com/office/spreadsheetml/2017/richdata2" ref="A2:J264">
    <sortCondition ref="B1:B264"/>
  </sortState>
  <tableColumns count="10">
    <tableColumn id="1" xr3:uid="{CED4DB5A-5516-4B3D-B3C2-0A8569A80A1C}" name="Account" dataDxfId="11"/>
    <tableColumn id="2" xr3:uid="{99800F2D-7B2E-438A-8631-0775B1CB8DE8}" name="Date" dataDxfId="10"/>
    <tableColumn id="10" xr3:uid="{7354CA44-A1FE-40B5-93DE-752E9CA0410A}" name="Month" dataDxfId="0">
      <calculatedColumnFormula>TEXT(B2,"mmmm") &amp; " " &amp; YEAR(B2)</calculatedColumnFormula>
    </tableColumn>
    <tableColumn id="3" xr3:uid="{7B9E74B3-86AD-4963-B523-D9480DF688AA}" name="Description" dataDxfId="9"/>
    <tableColumn id="4" xr3:uid="{3CA1516A-33CE-497B-8CBC-E34E038041EF}" name="Debit" dataDxfId="8"/>
    <tableColumn id="5" xr3:uid="{D2A3E0A4-EF08-487C-9617-92B9555CB79C}" name="Credit" dataDxfId="7"/>
    <tableColumn id="6" xr3:uid="{CAAE3CA8-6B51-42FF-9E91-130DB2971969}" name="Amount" dataDxfId="6">
      <calculatedColumnFormula>F2-E2</calculatedColumnFormula>
    </tableColumn>
    <tableColumn id="7" xr3:uid="{2D6DEA9C-8E78-442F-8BB2-FFE4D15DF5A3}" name="Sub-category" dataDxfId="5"/>
    <tableColumn id="8" xr3:uid="{D99229EC-2959-4BEC-B8D0-D5962DCF4DF1}" name="Category" dataDxfId="4">
      <calculatedColumnFormula>VLOOKUP(H2,'Data validation'!A:B,2,FALSE)</calculatedColumnFormula>
    </tableColumn>
    <tableColumn id="9" xr3:uid="{15CA9EFF-B96F-499A-977A-B4CCC6E9D13D}" name="Category Type" dataDxfId="3">
      <calculatedColumnFormula>VLOOKUP(I2,'Data validation'!B:C,2,FALSE)</calculatedColumnFormula>
    </tableColumn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466F33-E52E-4354-8C1A-06748749F0DF}" name="TblDV" displayName="TblDV" ref="A1:C19" totalsRowShown="0" headerRowDxfId="2" headerRowBorderDxfId="1">
  <autoFilter ref="A1:C19" xr:uid="{4F466F33-E52E-4354-8C1A-06748749F0DF}"/>
  <tableColumns count="3">
    <tableColumn id="1" xr3:uid="{23A2F69A-E885-4A08-96DC-7EDBB681AA47}" name="Sub-category"/>
    <tableColumn id="2" xr3:uid="{65CA852B-5E3A-4773-BF23-2F98C78A3232}" name="Category"/>
    <tableColumn id="3" xr3:uid="{2A4AB8D0-417C-4D10-9A7D-DA4BF554E263}" name="Category Type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Papier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20828-A07B-4CD6-B398-DA7ADA058562}">
  <dimension ref="A2:P285"/>
  <sheetViews>
    <sheetView topLeftCell="J249" workbookViewId="0">
      <selection activeCell="L271" sqref="L271"/>
    </sheetView>
  </sheetViews>
  <sheetFormatPr baseColWidth="10" defaultRowHeight="14.5" x14ac:dyDescent="0.35"/>
  <cols>
    <col min="1" max="1" width="21.36328125" bestFit="1" customWidth="1"/>
    <col min="2" max="2" width="4" bestFit="1" customWidth="1"/>
    <col min="3" max="3" width="2.26953125" bestFit="1" customWidth="1"/>
    <col min="4" max="4" width="10.81640625" bestFit="1" customWidth="1"/>
    <col min="5" max="5" width="8" bestFit="1" customWidth="1"/>
    <col min="6" max="6" width="6.54296875" bestFit="1" customWidth="1"/>
    <col min="7" max="7" width="8.90625" bestFit="1" customWidth="1"/>
    <col min="8" max="8" width="8.08984375" bestFit="1" customWidth="1"/>
    <col min="9" max="9" width="14.81640625" bestFit="1" customWidth="1"/>
    <col min="10" max="10" width="11" bestFit="1" customWidth="1"/>
    <col min="11" max="12" width="20.36328125" bestFit="1" customWidth="1"/>
    <col min="13" max="13" width="6.1796875" bestFit="1" customWidth="1"/>
    <col min="14" max="14" width="36.6328125" bestFit="1" customWidth="1"/>
    <col min="15" max="15" width="17.08984375" bestFit="1" customWidth="1"/>
    <col min="16" max="16" width="8.1796875" bestFit="1" customWidth="1"/>
  </cols>
  <sheetData>
    <row r="2" spans="1:14" x14ac:dyDescent="0.35">
      <c r="A2" s="6"/>
      <c r="B2" s="6"/>
      <c r="C2" s="6"/>
      <c r="D2" s="6" t="s">
        <v>26</v>
      </c>
      <c r="E2" s="6"/>
      <c r="F2" s="6"/>
      <c r="G2" s="6"/>
      <c r="H2" s="6"/>
      <c r="I2" s="6"/>
      <c r="K2" t="s">
        <v>175</v>
      </c>
    </row>
    <row r="4" spans="1:14" x14ac:dyDescent="0.35">
      <c r="A4" s="1" t="s">
        <v>0</v>
      </c>
      <c r="B4" s="1"/>
      <c r="C4" s="1"/>
      <c r="D4" s="1"/>
      <c r="E4" s="1"/>
      <c r="F4" s="1" t="s">
        <v>1</v>
      </c>
      <c r="G4" s="1" t="s">
        <v>2</v>
      </c>
      <c r="H4" s="1" t="s">
        <v>3</v>
      </c>
      <c r="I4" s="1" t="s">
        <v>4</v>
      </c>
      <c r="K4" s="1" t="s">
        <v>99</v>
      </c>
      <c r="L4" s="1"/>
      <c r="M4" s="1" t="s">
        <v>100</v>
      </c>
      <c r="N4" s="1" t="s">
        <v>101</v>
      </c>
    </row>
    <row r="5" spans="1:14" x14ac:dyDescent="0.35">
      <c r="A5" s="1" t="s">
        <v>5</v>
      </c>
      <c r="B5" s="1"/>
      <c r="C5" s="1"/>
      <c r="D5" s="1"/>
      <c r="E5" s="1"/>
      <c r="F5" s="4"/>
      <c r="G5" s="4"/>
      <c r="H5" s="2">
        <v>46022</v>
      </c>
      <c r="I5" s="4">
        <v>5169.0600000000004</v>
      </c>
      <c r="K5" s="1" t="s">
        <v>102</v>
      </c>
      <c r="L5" s="1" t="s">
        <v>102</v>
      </c>
      <c r="M5" s="1"/>
      <c r="N5" s="1"/>
    </row>
    <row r="6" spans="1:14" x14ac:dyDescent="0.35">
      <c r="A6" s="1" t="s">
        <v>6</v>
      </c>
      <c r="B6" s="1"/>
      <c r="C6" s="1"/>
      <c r="D6" s="1"/>
      <c r="E6" s="1" t="s">
        <v>7</v>
      </c>
      <c r="F6" s="4">
        <v>128.16999999999999</v>
      </c>
      <c r="G6" s="4"/>
      <c r="H6" s="2">
        <v>45659</v>
      </c>
      <c r="I6" s="4"/>
      <c r="K6" s="1"/>
      <c r="L6" s="1"/>
      <c r="M6" s="1" t="s">
        <v>103</v>
      </c>
      <c r="N6" s="7">
        <v>434.33</v>
      </c>
    </row>
    <row r="7" spans="1:14" x14ac:dyDescent="0.35">
      <c r="A7" s="1" t="s">
        <v>8</v>
      </c>
      <c r="B7" s="1"/>
      <c r="C7" s="1"/>
      <c r="D7" s="1"/>
      <c r="E7" s="1"/>
      <c r="F7" s="4">
        <v>1000</v>
      </c>
      <c r="G7" s="4"/>
      <c r="H7" s="2">
        <v>45659</v>
      </c>
      <c r="I7" s="4">
        <v>4040.89</v>
      </c>
      <c r="K7" s="2">
        <v>46006</v>
      </c>
      <c r="L7" s="2">
        <v>46008</v>
      </c>
      <c r="M7" s="1" t="s">
        <v>104</v>
      </c>
      <c r="N7" s="7">
        <v>30.38</v>
      </c>
    </row>
    <row r="8" spans="1:14" x14ac:dyDescent="0.35">
      <c r="A8" s="1" t="s">
        <v>9</v>
      </c>
      <c r="B8" s="1"/>
      <c r="C8" s="1" t="s">
        <v>7</v>
      </c>
      <c r="D8" s="1"/>
      <c r="E8" s="1"/>
      <c r="F8" s="4">
        <v>4.45</v>
      </c>
      <c r="G8" s="4"/>
      <c r="H8" s="2">
        <v>45667</v>
      </c>
      <c r="I8" s="4">
        <v>4036.44</v>
      </c>
      <c r="K8" s="2">
        <v>46007</v>
      </c>
      <c r="L8" s="2">
        <v>46008</v>
      </c>
      <c r="M8" s="1" t="s">
        <v>105</v>
      </c>
      <c r="N8" s="7">
        <v>7.06</v>
      </c>
    </row>
    <row r="9" spans="1:14" x14ac:dyDescent="0.35">
      <c r="A9" s="1" t="s">
        <v>10</v>
      </c>
      <c r="B9" s="1"/>
      <c r="C9" s="1"/>
      <c r="D9" s="1"/>
      <c r="E9" s="1"/>
      <c r="F9" s="4">
        <v>400</v>
      </c>
      <c r="G9" s="4"/>
      <c r="H9" s="2">
        <v>45670</v>
      </c>
      <c r="I9" s="4">
        <v>3636.44</v>
      </c>
      <c r="K9" s="2">
        <v>46007</v>
      </c>
      <c r="L9" s="2">
        <v>46008</v>
      </c>
      <c r="M9" s="1" t="s">
        <v>106</v>
      </c>
      <c r="N9" s="7">
        <v>22.55</v>
      </c>
    </row>
    <row r="10" spans="1:14" x14ac:dyDescent="0.35">
      <c r="A10" s="1" t="s">
        <v>11</v>
      </c>
      <c r="B10" s="1" t="s">
        <v>12</v>
      </c>
      <c r="C10" s="1"/>
      <c r="D10" s="1"/>
      <c r="E10" s="1"/>
      <c r="F10" s="4"/>
      <c r="G10" s="4">
        <v>1241.4100000000001</v>
      </c>
      <c r="H10" s="2">
        <v>45677</v>
      </c>
      <c r="I10" s="4">
        <v>4877.8500000000004</v>
      </c>
      <c r="K10" s="2">
        <v>46007</v>
      </c>
      <c r="L10" s="2">
        <v>46008</v>
      </c>
      <c r="M10" s="1" t="s">
        <v>107</v>
      </c>
      <c r="N10" s="7">
        <v>-100</v>
      </c>
    </row>
    <row r="11" spans="1:14" x14ac:dyDescent="0.35">
      <c r="A11" s="1" t="s">
        <v>6</v>
      </c>
      <c r="B11" s="1"/>
      <c r="C11" s="1"/>
      <c r="D11" s="1"/>
      <c r="E11" s="1"/>
      <c r="F11" s="4">
        <v>103.33</v>
      </c>
      <c r="G11" s="4"/>
      <c r="H11" s="2">
        <v>45679</v>
      </c>
      <c r="I11" s="4">
        <v>4774.5200000000004</v>
      </c>
      <c r="K11" s="2">
        <v>46007</v>
      </c>
      <c r="L11" s="2">
        <v>46009</v>
      </c>
      <c r="M11" s="1" t="s">
        <v>108</v>
      </c>
      <c r="N11" s="7">
        <v>24.63</v>
      </c>
    </row>
    <row r="12" spans="1:14" x14ac:dyDescent="0.35">
      <c r="A12" s="1" t="s">
        <v>13</v>
      </c>
      <c r="B12" s="1"/>
      <c r="C12" s="1"/>
      <c r="D12" s="1" t="s">
        <v>7</v>
      </c>
      <c r="E12" s="1"/>
      <c r="F12" s="4">
        <v>3.25</v>
      </c>
      <c r="G12" s="4"/>
      <c r="H12" s="2">
        <v>45680</v>
      </c>
      <c r="I12" s="4">
        <v>4771.2700000000004</v>
      </c>
      <c r="K12" s="2">
        <v>46008</v>
      </c>
      <c r="L12" s="2">
        <v>46009</v>
      </c>
      <c r="M12" s="1" t="s">
        <v>109</v>
      </c>
      <c r="N12" s="7">
        <v>6.77</v>
      </c>
    </row>
    <row r="13" spans="1:14" x14ac:dyDescent="0.35">
      <c r="A13" s="1" t="s">
        <v>14</v>
      </c>
      <c r="B13" s="1"/>
      <c r="C13" s="1" t="s">
        <v>15</v>
      </c>
      <c r="D13" s="1"/>
      <c r="E13" s="1"/>
      <c r="F13" s="4"/>
      <c r="G13" s="4">
        <v>1182</v>
      </c>
      <c r="H13" s="2">
        <v>45681</v>
      </c>
      <c r="I13" s="4"/>
      <c r="K13" s="2">
        <v>46008</v>
      </c>
      <c r="L13" s="2">
        <v>46009</v>
      </c>
      <c r="M13" s="1" t="s">
        <v>110</v>
      </c>
      <c r="N13" s="7">
        <v>84.65</v>
      </c>
    </row>
    <row r="14" spans="1:14" x14ac:dyDescent="0.35">
      <c r="A14" s="1" t="s">
        <v>14</v>
      </c>
      <c r="B14" s="1"/>
      <c r="C14" s="1" t="s">
        <v>15</v>
      </c>
      <c r="D14" s="1"/>
      <c r="E14" s="1"/>
      <c r="F14" s="4"/>
      <c r="G14" s="4">
        <v>1751.23</v>
      </c>
      <c r="H14" s="2">
        <v>45681</v>
      </c>
      <c r="I14" s="4"/>
      <c r="K14" s="2">
        <v>46008</v>
      </c>
      <c r="L14" s="2">
        <v>46009</v>
      </c>
      <c r="M14" s="1" t="s">
        <v>111</v>
      </c>
      <c r="N14" s="7">
        <v>53.3</v>
      </c>
    </row>
    <row r="15" spans="1:14" x14ac:dyDescent="0.35">
      <c r="A15" s="1" t="s">
        <v>16</v>
      </c>
      <c r="B15" s="1"/>
      <c r="C15" s="1"/>
      <c r="D15" s="1"/>
      <c r="E15" s="1"/>
      <c r="F15" s="4"/>
      <c r="G15" s="4">
        <v>4152</v>
      </c>
      <c r="H15" s="2">
        <v>45681</v>
      </c>
      <c r="I15" s="4">
        <v>11856.5</v>
      </c>
      <c r="K15" s="2">
        <v>46008</v>
      </c>
      <c r="L15" s="2">
        <v>46009</v>
      </c>
      <c r="M15" s="1" t="s">
        <v>107</v>
      </c>
      <c r="N15" s="7">
        <v>-334.33</v>
      </c>
    </row>
    <row r="16" spans="1:14" x14ac:dyDescent="0.35">
      <c r="A16" s="1" t="s">
        <v>6</v>
      </c>
      <c r="B16" s="1"/>
      <c r="C16" s="1"/>
      <c r="D16" s="1"/>
      <c r="E16" s="1" t="s">
        <v>7</v>
      </c>
      <c r="F16" s="4">
        <v>57.67</v>
      </c>
      <c r="G16" s="4"/>
      <c r="H16" s="2">
        <v>45687</v>
      </c>
      <c r="I16" s="4">
        <v>11798.83</v>
      </c>
      <c r="K16" s="2">
        <v>46007</v>
      </c>
      <c r="L16" s="2">
        <v>46010</v>
      </c>
      <c r="M16" s="1" t="s">
        <v>112</v>
      </c>
      <c r="N16" s="7">
        <v>58.82</v>
      </c>
    </row>
    <row r="17" spans="1:14" x14ac:dyDescent="0.35">
      <c r="A17" s="1" t="s">
        <v>13</v>
      </c>
      <c r="B17" s="1"/>
      <c r="C17" s="1"/>
      <c r="D17" s="1" t="s">
        <v>7</v>
      </c>
      <c r="E17" s="1"/>
      <c r="F17" s="4">
        <v>2.25</v>
      </c>
      <c r="G17" s="4"/>
      <c r="H17" s="2">
        <v>45688</v>
      </c>
      <c r="I17" s="4"/>
      <c r="K17" s="2">
        <v>46009</v>
      </c>
      <c r="L17" s="2">
        <v>46010</v>
      </c>
      <c r="M17" s="1" t="s">
        <v>113</v>
      </c>
      <c r="N17" s="7">
        <v>19.2</v>
      </c>
    </row>
    <row r="18" spans="1:14" x14ac:dyDescent="0.35">
      <c r="A18" s="1" t="s">
        <v>17</v>
      </c>
      <c r="B18" s="1"/>
      <c r="C18" s="1"/>
      <c r="D18" s="1"/>
      <c r="E18" s="1"/>
      <c r="F18" s="4">
        <v>16.95</v>
      </c>
      <c r="G18" s="4"/>
      <c r="H18" s="2">
        <v>45688</v>
      </c>
      <c r="I18" s="4">
        <v>11779.63</v>
      </c>
      <c r="K18" s="2">
        <v>46010</v>
      </c>
      <c r="L18" s="2">
        <v>46011</v>
      </c>
      <c r="M18" s="1" t="s">
        <v>114</v>
      </c>
      <c r="N18" s="7">
        <v>16.95</v>
      </c>
    </row>
    <row r="19" spans="1:14" x14ac:dyDescent="0.35">
      <c r="A19" s="1" t="s">
        <v>19</v>
      </c>
      <c r="B19" s="1"/>
      <c r="C19" s="1"/>
      <c r="D19" s="1"/>
      <c r="E19" s="1"/>
      <c r="F19" s="4"/>
      <c r="G19" s="4"/>
      <c r="H19" s="2">
        <v>45688</v>
      </c>
      <c r="I19" s="4">
        <v>11779.63</v>
      </c>
      <c r="K19" s="2">
        <v>46010</v>
      </c>
      <c r="L19" s="2">
        <v>46011</v>
      </c>
      <c r="M19" s="1" t="s">
        <v>115</v>
      </c>
      <c r="N19" s="7">
        <v>18.14</v>
      </c>
    </row>
    <row r="20" spans="1:14" x14ac:dyDescent="0.35">
      <c r="A20" s="1"/>
      <c r="B20" s="1"/>
      <c r="C20" s="1"/>
      <c r="D20" s="1"/>
      <c r="E20" s="1"/>
      <c r="F20" s="1" t="s">
        <v>20</v>
      </c>
      <c r="G20" s="1" t="s">
        <v>21</v>
      </c>
      <c r="H20" s="1"/>
      <c r="I20" s="1"/>
      <c r="K20" s="2">
        <v>46010</v>
      </c>
      <c r="L20" s="2">
        <v>46011</v>
      </c>
      <c r="M20" s="1" t="s">
        <v>116</v>
      </c>
      <c r="N20" s="7">
        <v>15.98</v>
      </c>
    </row>
    <row r="21" spans="1:14" x14ac:dyDescent="0.35">
      <c r="K21" s="2">
        <v>46010</v>
      </c>
      <c r="L21" s="2">
        <v>46014</v>
      </c>
      <c r="M21" s="1" t="s">
        <v>117</v>
      </c>
      <c r="N21" s="7">
        <v>43.23</v>
      </c>
    </row>
    <row r="22" spans="1:14" x14ac:dyDescent="0.35">
      <c r="A22" s="1" t="s">
        <v>0</v>
      </c>
      <c r="B22" s="1"/>
      <c r="C22" s="1"/>
      <c r="D22" s="1"/>
      <c r="E22" s="1" t="s">
        <v>1</v>
      </c>
      <c r="F22" s="1" t="s">
        <v>2</v>
      </c>
      <c r="G22" s="1" t="s">
        <v>3</v>
      </c>
      <c r="H22" s="1" t="s">
        <v>4</v>
      </c>
    </row>
    <row r="23" spans="1:14" x14ac:dyDescent="0.35">
      <c r="A23" s="1" t="s">
        <v>5</v>
      </c>
      <c r="B23" s="1"/>
      <c r="C23" s="1"/>
      <c r="D23" s="1"/>
      <c r="E23" s="1"/>
      <c r="F23" s="1"/>
      <c r="G23" s="2">
        <v>45688</v>
      </c>
      <c r="H23" s="1">
        <v>11779.63</v>
      </c>
      <c r="K23" s="1" t="s">
        <v>99</v>
      </c>
      <c r="L23" s="1"/>
      <c r="M23" s="1" t="s">
        <v>118</v>
      </c>
      <c r="N23" s="1" t="s">
        <v>101</v>
      </c>
    </row>
    <row r="24" spans="1:14" x14ac:dyDescent="0.35">
      <c r="A24" s="1" t="s">
        <v>27</v>
      </c>
      <c r="B24" s="1"/>
      <c r="C24" s="1"/>
      <c r="D24" s="1"/>
      <c r="E24" s="1">
        <v>900</v>
      </c>
      <c r="F24" s="1"/>
      <c r="G24" s="2">
        <v>45691</v>
      </c>
      <c r="H24" s="1"/>
      <c r="K24" s="1" t="s">
        <v>102</v>
      </c>
      <c r="L24" s="1" t="s">
        <v>102</v>
      </c>
      <c r="M24" s="1"/>
      <c r="N24" s="1"/>
    </row>
    <row r="25" spans="1:14" x14ac:dyDescent="0.35">
      <c r="A25" s="1" t="s">
        <v>28</v>
      </c>
      <c r="B25" s="1"/>
      <c r="C25" s="1"/>
      <c r="D25" s="1"/>
      <c r="E25" s="4">
        <v>2000</v>
      </c>
      <c r="F25" s="1"/>
      <c r="G25" s="2">
        <v>45691</v>
      </c>
      <c r="H25" s="1">
        <v>8879.6299999999992</v>
      </c>
      <c r="K25" s="1"/>
      <c r="L25" s="1"/>
      <c r="M25" s="1" t="s">
        <v>103</v>
      </c>
      <c r="N25" s="7">
        <v>384</v>
      </c>
    </row>
    <row r="26" spans="1:14" x14ac:dyDescent="0.35">
      <c r="A26" s="1" t="s">
        <v>29</v>
      </c>
      <c r="B26" s="1"/>
      <c r="C26" s="1"/>
      <c r="D26" s="1"/>
      <c r="E26" s="1"/>
      <c r="F26" s="1">
        <v>100</v>
      </c>
      <c r="G26" s="2">
        <v>45694</v>
      </c>
      <c r="H26" s="3">
        <v>8979.6299999999992</v>
      </c>
      <c r="K26" s="2">
        <v>45669</v>
      </c>
      <c r="L26" s="2">
        <v>45672</v>
      </c>
      <c r="M26" s="1" t="s">
        <v>119</v>
      </c>
      <c r="N26" s="7">
        <v>18.510000000000002</v>
      </c>
    </row>
    <row r="27" spans="1:14" x14ac:dyDescent="0.35">
      <c r="A27" s="1" t="s">
        <v>6</v>
      </c>
      <c r="B27" s="1"/>
      <c r="C27" s="1"/>
      <c r="D27" s="1" t="s">
        <v>7</v>
      </c>
      <c r="E27" s="4">
        <v>70.2</v>
      </c>
      <c r="F27" s="1"/>
      <c r="G27" s="2">
        <v>45695</v>
      </c>
      <c r="H27" s="3">
        <v>8909.43</v>
      </c>
      <c r="K27" s="2">
        <v>45671</v>
      </c>
      <c r="L27" s="2">
        <v>45672</v>
      </c>
      <c r="M27" s="1" t="s">
        <v>120</v>
      </c>
      <c r="N27" s="7">
        <v>13.45</v>
      </c>
    </row>
    <row r="28" spans="1:14" x14ac:dyDescent="0.35">
      <c r="A28" s="1" t="s">
        <v>6</v>
      </c>
      <c r="B28" s="1"/>
      <c r="C28" s="1"/>
      <c r="D28" s="1" t="s">
        <v>7</v>
      </c>
      <c r="E28" s="1">
        <v>28.43</v>
      </c>
      <c r="F28" s="1"/>
      <c r="G28" s="2">
        <v>45706</v>
      </c>
      <c r="H28" s="3">
        <v>8881</v>
      </c>
      <c r="K28" s="2">
        <v>45671</v>
      </c>
      <c r="L28" s="2">
        <v>45672</v>
      </c>
      <c r="M28" s="1" t="s">
        <v>121</v>
      </c>
      <c r="N28" s="7">
        <v>24.4</v>
      </c>
    </row>
    <row r="29" spans="1:14" x14ac:dyDescent="0.35">
      <c r="A29" s="1" t="s">
        <v>31</v>
      </c>
      <c r="B29" s="1">
        <v>915</v>
      </c>
      <c r="C29" s="1"/>
      <c r="D29" s="1"/>
      <c r="E29" s="1">
        <v>300</v>
      </c>
      <c r="F29" s="1"/>
      <c r="G29" s="2">
        <v>45707</v>
      </c>
      <c r="H29" s="1"/>
      <c r="K29" s="2">
        <v>45672</v>
      </c>
      <c r="L29" s="2">
        <v>45673</v>
      </c>
      <c r="M29" s="1" t="s">
        <v>122</v>
      </c>
      <c r="N29" s="7">
        <v>12</v>
      </c>
    </row>
    <row r="30" spans="1:14" x14ac:dyDescent="0.35">
      <c r="A30" s="1" t="s">
        <v>6</v>
      </c>
      <c r="B30" s="1"/>
      <c r="C30" s="1"/>
      <c r="D30" s="1"/>
      <c r="E30" s="1">
        <v>153.22999999999999</v>
      </c>
      <c r="F30" s="1"/>
      <c r="G30" s="2">
        <v>45707</v>
      </c>
      <c r="H30" s="3">
        <v>8427.77</v>
      </c>
      <c r="K30" s="2">
        <v>45673</v>
      </c>
      <c r="L30" s="2">
        <v>45674</v>
      </c>
      <c r="M30" s="1" t="s">
        <v>123</v>
      </c>
      <c r="N30" s="7">
        <v>9.0500000000000007</v>
      </c>
    </row>
    <row r="31" spans="1:14" x14ac:dyDescent="0.35">
      <c r="A31" s="1" t="s">
        <v>11</v>
      </c>
      <c r="B31" s="1" t="s">
        <v>32</v>
      </c>
      <c r="C31" s="1"/>
      <c r="D31" s="1"/>
      <c r="E31" s="1"/>
      <c r="F31" s="3">
        <v>1241.4100000000001</v>
      </c>
      <c r="G31" s="2">
        <v>45708</v>
      </c>
      <c r="H31" s="1" t="s">
        <v>40</v>
      </c>
      <c r="K31" s="2">
        <v>45672</v>
      </c>
      <c r="L31" s="2">
        <v>45677</v>
      </c>
      <c r="M31" s="1" t="s">
        <v>112</v>
      </c>
      <c r="N31" s="7">
        <v>16.350000000000001</v>
      </c>
    </row>
    <row r="32" spans="1:14" x14ac:dyDescent="0.35">
      <c r="A32" s="1" t="s">
        <v>33</v>
      </c>
      <c r="B32" s="1"/>
      <c r="C32" s="1"/>
      <c r="D32" s="1" t="s">
        <v>7</v>
      </c>
      <c r="E32" s="1">
        <v>44.48</v>
      </c>
      <c r="F32" s="1"/>
      <c r="G32" s="2">
        <v>45712</v>
      </c>
      <c r="H32" s="3">
        <v>9624.7000000000007</v>
      </c>
      <c r="K32" s="2">
        <v>45674</v>
      </c>
      <c r="L32" s="2">
        <v>45677</v>
      </c>
      <c r="M32" s="1" t="s">
        <v>124</v>
      </c>
      <c r="N32" s="7">
        <v>6.77</v>
      </c>
    </row>
    <row r="33" spans="1:14" x14ac:dyDescent="0.35">
      <c r="A33" s="1" t="s">
        <v>13</v>
      </c>
      <c r="B33" s="1"/>
      <c r="C33" s="1" t="s">
        <v>7</v>
      </c>
      <c r="D33" s="1"/>
      <c r="E33" s="1">
        <v>3.25</v>
      </c>
      <c r="F33" s="1"/>
      <c r="G33" s="2">
        <v>45713</v>
      </c>
      <c r="H33" s="1"/>
      <c r="K33" s="2">
        <v>45674</v>
      </c>
      <c r="L33" s="2">
        <v>45677</v>
      </c>
      <c r="M33" s="1" t="s">
        <v>123</v>
      </c>
      <c r="N33" s="7">
        <v>13.9</v>
      </c>
    </row>
    <row r="34" spans="1:14" x14ac:dyDescent="0.35">
      <c r="A34" s="1" t="s">
        <v>34</v>
      </c>
      <c r="B34" s="1"/>
      <c r="C34" s="1" t="s">
        <v>7</v>
      </c>
      <c r="D34" s="1"/>
      <c r="E34" s="1">
        <v>10.07</v>
      </c>
      <c r="F34" s="1"/>
      <c r="G34" s="2">
        <v>45713</v>
      </c>
      <c r="H34" s="1" t="s">
        <v>41</v>
      </c>
      <c r="K34" s="2">
        <v>45674</v>
      </c>
      <c r="L34" s="2">
        <v>45677</v>
      </c>
      <c r="M34" s="1" t="s">
        <v>125</v>
      </c>
      <c r="N34" s="7">
        <v>1.7</v>
      </c>
    </row>
    <row r="35" spans="1:14" x14ac:dyDescent="0.35">
      <c r="A35" s="1" t="s">
        <v>35</v>
      </c>
      <c r="B35" s="1"/>
      <c r="C35" s="1"/>
      <c r="D35" s="1"/>
      <c r="E35" s="1">
        <v>90000</v>
      </c>
      <c r="F35" s="1"/>
      <c r="G35" s="2">
        <v>45714</v>
      </c>
      <c r="H35" s="3">
        <v>8711.3799999999992</v>
      </c>
      <c r="K35" s="2">
        <v>45674</v>
      </c>
      <c r="L35" s="2">
        <v>45677</v>
      </c>
      <c r="M35" s="1" t="s">
        <v>112</v>
      </c>
      <c r="N35" s="7">
        <v>-45.17</v>
      </c>
    </row>
    <row r="36" spans="1:14" x14ac:dyDescent="0.35">
      <c r="A36" s="1" t="s">
        <v>36</v>
      </c>
      <c r="B36" s="1"/>
      <c r="C36" s="1" t="s">
        <v>7</v>
      </c>
      <c r="D36" s="1"/>
      <c r="E36" s="1">
        <v>25.79</v>
      </c>
      <c r="F36" s="1"/>
      <c r="G36" s="2">
        <v>45716</v>
      </c>
      <c r="H36" s="1"/>
      <c r="K36" s="2">
        <v>45675</v>
      </c>
      <c r="L36" s="2">
        <v>45677</v>
      </c>
      <c r="M36" s="1" t="s">
        <v>126</v>
      </c>
      <c r="N36" s="7">
        <v>70</v>
      </c>
    </row>
    <row r="37" spans="1:14" x14ac:dyDescent="0.35">
      <c r="A37" s="1" t="s">
        <v>17</v>
      </c>
      <c r="B37" s="1"/>
      <c r="C37" s="1"/>
      <c r="D37" s="1"/>
      <c r="E37" s="1">
        <v>1695</v>
      </c>
      <c r="F37" s="1"/>
      <c r="G37" s="2">
        <v>45716</v>
      </c>
      <c r="H37" s="1"/>
      <c r="K37" s="2">
        <v>45675</v>
      </c>
      <c r="L37" s="2">
        <v>45677</v>
      </c>
      <c r="M37" s="1" t="s">
        <v>113</v>
      </c>
      <c r="N37" s="7">
        <v>11.29</v>
      </c>
    </row>
    <row r="38" spans="1:14" x14ac:dyDescent="0.35">
      <c r="A38" s="1" t="s">
        <v>37</v>
      </c>
      <c r="B38" s="1"/>
      <c r="C38" s="1"/>
      <c r="D38" s="1"/>
      <c r="E38" s="1"/>
      <c r="F38" s="1">
        <v>16.95</v>
      </c>
      <c r="G38" s="2">
        <v>45716</v>
      </c>
      <c r="H38" s="1" t="s">
        <v>42</v>
      </c>
      <c r="K38" s="2">
        <v>45675</v>
      </c>
      <c r="L38" s="2">
        <v>45677</v>
      </c>
      <c r="M38" s="1" t="s">
        <v>127</v>
      </c>
      <c r="N38" s="7">
        <v>0.5</v>
      </c>
    </row>
    <row r="39" spans="1:14" x14ac:dyDescent="0.35">
      <c r="A39" s="1" t="s">
        <v>19</v>
      </c>
      <c r="B39" s="1"/>
      <c r="C39" s="1"/>
      <c r="D39" s="1"/>
      <c r="E39" s="1"/>
      <c r="F39" s="1"/>
      <c r="G39" s="2">
        <v>45716</v>
      </c>
      <c r="H39" s="3">
        <v>8685.59</v>
      </c>
      <c r="K39" s="2">
        <v>45675</v>
      </c>
      <c r="L39" s="2">
        <v>45677</v>
      </c>
      <c r="M39" s="1" t="s">
        <v>128</v>
      </c>
      <c r="N39" s="7">
        <v>21.4</v>
      </c>
    </row>
    <row r="40" spans="1:14" x14ac:dyDescent="0.35">
      <c r="A40" s="1"/>
      <c r="B40" s="1"/>
      <c r="C40" s="1"/>
      <c r="D40" s="1"/>
      <c r="E40" s="1" t="s">
        <v>38</v>
      </c>
      <c r="F40" s="1" t="s">
        <v>39</v>
      </c>
      <c r="G40" s="1"/>
      <c r="H40" s="1"/>
    </row>
    <row r="41" spans="1:14" x14ac:dyDescent="0.35">
      <c r="K41" s="1" t="s">
        <v>99</v>
      </c>
      <c r="L41" s="1"/>
      <c r="M41" s="1" t="s">
        <v>118</v>
      </c>
      <c r="N41" s="1" t="s">
        <v>129</v>
      </c>
    </row>
    <row r="42" spans="1:14" x14ac:dyDescent="0.35">
      <c r="A42" s="1" t="s">
        <v>0</v>
      </c>
      <c r="B42" s="1"/>
      <c r="C42" s="1"/>
      <c r="D42" s="1" t="s">
        <v>1</v>
      </c>
      <c r="E42" s="1" t="s">
        <v>2</v>
      </c>
      <c r="F42" s="1"/>
      <c r="G42" s="1" t="s">
        <v>3</v>
      </c>
      <c r="H42" s="1" t="s">
        <v>4</v>
      </c>
      <c r="K42" s="1" t="s">
        <v>102</v>
      </c>
      <c r="L42" s="1" t="s">
        <v>102</v>
      </c>
      <c r="M42" s="1"/>
      <c r="N42" s="1"/>
    </row>
    <row r="43" spans="1:14" x14ac:dyDescent="0.35">
      <c r="A43" s="1" t="s">
        <v>5</v>
      </c>
      <c r="B43" s="1"/>
      <c r="C43" s="1"/>
      <c r="D43" s="1"/>
      <c r="E43" s="1"/>
      <c r="F43" s="1"/>
      <c r="G43" s="2">
        <v>45716</v>
      </c>
      <c r="H43" s="3">
        <v>8685.59</v>
      </c>
      <c r="K43" s="1"/>
      <c r="L43" s="1"/>
      <c r="M43" s="1" t="s">
        <v>103</v>
      </c>
      <c r="N43" s="7">
        <v>632.24</v>
      </c>
    </row>
    <row r="44" spans="1:14" x14ac:dyDescent="0.35">
      <c r="A44" s="1" t="s">
        <v>6</v>
      </c>
      <c r="B44" s="1"/>
      <c r="C44" s="1" t="s">
        <v>7</v>
      </c>
      <c r="D44" s="1" t="s">
        <v>43</v>
      </c>
      <c r="E44" s="1"/>
      <c r="F44" s="1"/>
      <c r="G44" s="2">
        <v>45722</v>
      </c>
      <c r="H44" s="1"/>
      <c r="K44" s="2">
        <v>45702</v>
      </c>
      <c r="L44" s="2">
        <v>45706</v>
      </c>
      <c r="M44" s="1" t="s">
        <v>130</v>
      </c>
      <c r="N44" s="7">
        <v>3.25</v>
      </c>
    </row>
    <row r="45" spans="1:14" x14ac:dyDescent="0.35">
      <c r="A45" s="1" t="s">
        <v>44</v>
      </c>
      <c r="B45" s="1"/>
      <c r="C45" s="1"/>
      <c r="D45" s="1" t="s">
        <v>45</v>
      </c>
      <c r="E45" s="1"/>
      <c r="F45" s="1"/>
      <c r="G45" s="2">
        <v>45722</v>
      </c>
      <c r="H45" s="1" t="s">
        <v>46</v>
      </c>
      <c r="K45" s="2">
        <v>45702</v>
      </c>
      <c r="L45" s="2">
        <v>45706</v>
      </c>
      <c r="M45" s="1" t="s">
        <v>131</v>
      </c>
      <c r="N45" s="7">
        <v>2.5</v>
      </c>
    </row>
    <row r="46" spans="1:14" x14ac:dyDescent="0.35">
      <c r="A46" s="1" t="s">
        <v>47</v>
      </c>
      <c r="B46" s="1" t="s">
        <v>48</v>
      </c>
      <c r="C46" s="1"/>
      <c r="D46" s="1"/>
      <c r="E46" s="1"/>
      <c r="F46" s="1">
        <v>64.11</v>
      </c>
      <c r="G46" s="2">
        <v>45730</v>
      </c>
      <c r="H46" s="1"/>
      <c r="K46" s="2">
        <v>45702</v>
      </c>
      <c r="L46" s="2">
        <v>45706</v>
      </c>
      <c r="M46" s="1" t="s">
        <v>132</v>
      </c>
      <c r="N46" s="7">
        <v>41.11</v>
      </c>
    </row>
    <row r="47" spans="1:14" x14ac:dyDescent="0.35">
      <c r="A47" s="1" t="s">
        <v>6</v>
      </c>
      <c r="B47" s="1"/>
      <c r="C47" s="1" t="s">
        <v>7</v>
      </c>
      <c r="D47" s="1">
        <v>79.5</v>
      </c>
      <c r="E47" s="1"/>
      <c r="F47" s="1"/>
      <c r="G47" s="2">
        <v>45730</v>
      </c>
      <c r="H47" s="1" t="s">
        <v>49</v>
      </c>
      <c r="K47" s="2">
        <v>45702</v>
      </c>
      <c r="L47" s="2">
        <v>45706</v>
      </c>
      <c r="M47" s="1" t="s">
        <v>114</v>
      </c>
      <c r="N47" s="7">
        <v>16.95</v>
      </c>
    </row>
    <row r="48" spans="1:14" x14ac:dyDescent="0.35">
      <c r="A48" s="1" t="s">
        <v>50</v>
      </c>
      <c r="B48" s="1"/>
      <c r="C48" s="1"/>
      <c r="D48" s="1" t="s">
        <v>51</v>
      </c>
      <c r="E48" s="1"/>
      <c r="F48" s="1"/>
      <c r="G48" s="2">
        <v>45734</v>
      </c>
      <c r="H48" s="1" t="s">
        <v>52</v>
      </c>
      <c r="K48" s="2">
        <v>45702</v>
      </c>
      <c r="L48" s="2">
        <v>45706</v>
      </c>
      <c r="M48" s="1" t="s">
        <v>133</v>
      </c>
      <c r="N48" s="7">
        <v>73.28</v>
      </c>
    </row>
    <row r="49" spans="1:14" x14ac:dyDescent="0.35">
      <c r="A49" s="1" t="s">
        <v>11</v>
      </c>
      <c r="B49" s="1" t="s">
        <v>32</v>
      </c>
      <c r="C49" s="1"/>
      <c r="D49" s="1"/>
      <c r="E49" s="1" t="s">
        <v>53</v>
      </c>
      <c r="F49" s="1"/>
      <c r="G49" s="2">
        <v>45736</v>
      </c>
      <c r="H49" s="1" t="s">
        <v>54</v>
      </c>
      <c r="K49" s="2">
        <v>45702</v>
      </c>
      <c r="L49" s="2">
        <v>45706</v>
      </c>
      <c r="M49" s="1" t="s">
        <v>134</v>
      </c>
      <c r="N49" s="7">
        <v>34.5</v>
      </c>
    </row>
    <row r="50" spans="1:14" x14ac:dyDescent="0.35">
      <c r="A50" s="1" t="s">
        <v>55</v>
      </c>
      <c r="B50" s="1"/>
      <c r="C50" s="1" t="s">
        <v>7</v>
      </c>
      <c r="D50" s="1" t="s">
        <v>56</v>
      </c>
      <c r="E50" s="1"/>
      <c r="F50" s="1"/>
      <c r="G50" s="2">
        <v>45737</v>
      </c>
      <c r="H50" s="1" t="s">
        <v>57</v>
      </c>
      <c r="K50" s="2">
        <v>45703</v>
      </c>
      <c r="L50" s="2">
        <v>45706</v>
      </c>
      <c r="M50" s="1" t="s">
        <v>135</v>
      </c>
      <c r="N50" s="7">
        <v>4</v>
      </c>
    </row>
    <row r="51" spans="1:14" x14ac:dyDescent="0.35">
      <c r="A51" s="1" t="s">
        <v>58</v>
      </c>
      <c r="B51" s="1"/>
      <c r="C51" s="1"/>
      <c r="D51" s="1" t="s">
        <v>59</v>
      </c>
      <c r="E51" s="1"/>
      <c r="F51" s="1"/>
      <c r="G51" s="2">
        <v>45740</v>
      </c>
      <c r="H51" s="1" t="s">
        <v>60</v>
      </c>
      <c r="K51" s="2">
        <v>45705</v>
      </c>
      <c r="L51" s="2">
        <v>45706</v>
      </c>
      <c r="M51" s="1" t="s">
        <v>136</v>
      </c>
      <c r="N51" s="7">
        <v>21.38</v>
      </c>
    </row>
    <row r="52" spans="1:14" x14ac:dyDescent="0.35">
      <c r="A52" s="1" t="s">
        <v>47</v>
      </c>
      <c r="B52" s="1" t="s">
        <v>48</v>
      </c>
      <c r="C52" s="1"/>
      <c r="D52" s="1"/>
      <c r="E52" s="1" t="s">
        <v>61</v>
      </c>
      <c r="F52" s="1"/>
      <c r="G52" s="2">
        <v>45744</v>
      </c>
      <c r="H52" s="1" t="s">
        <v>62</v>
      </c>
      <c r="K52" s="2">
        <v>45706</v>
      </c>
      <c r="L52" s="2">
        <v>45707</v>
      </c>
      <c r="M52" s="1" t="s">
        <v>137</v>
      </c>
      <c r="N52" s="7">
        <v>15.24</v>
      </c>
    </row>
    <row r="53" spans="1:14" x14ac:dyDescent="0.35">
      <c r="A53" s="1" t="s">
        <v>17</v>
      </c>
      <c r="B53" s="1"/>
      <c r="C53" s="1"/>
      <c r="D53" s="1">
        <v>1695</v>
      </c>
      <c r="E53" s="1"/>
      <c r="F53" s="1"/>
      <c r="G53" s="2">
        <v>45747</v>
      </c>
      <c r="H53" s="1"/>
      <c r="K53" s="2">
        <v>45706</v>
      </c>
      <c r="L53" s="2">
        <v>45707</v>
      </c>
      <c r="M53" s="1" t="s">
        <v>138</v>
      </c>
      <c r="N53" s="7">
        <v>9.0399999999999991</v>
      </c>
    </row>
    <row r="54" spans="1:14" x14ac:dyDescent="0.35">
      <c r="A54" s="1" t="s">
        <v>37</v>
      </c>
      <c r="B54" s="1"/>
      <c r="C54" s="1"/>
      <c r="D54" s="1"/>
      <c r="E54" s="1" t="s">
        <v>18</v>
      </c>
      <c r="F54" s="1"/>
      <c r="G54" s="2">
        <v>45747</v>
      </c>
      <c r="H54" s="1" t="s">
        <v>62</v>
      </c>
      <c r="K54" s="2">
        <v>45707</v>
      </c>
      <c r="L54" s="2">
        <v>45708</v>
      </c>
      <c r="M54" s="1" t="s">
        <v>139</v>
      </c>
      <c r="N54" s="7">
        <v>21.45</v>
      </c>
    </row>
    <row r="55" spans="1:14" x14ac:dyDescent="0.35">
      <c r="A55" s="1" t="s">
        <v>19</v>
      </c>
      <c r="B55" s="1"/>
      <c r="C55" s="1"/>
      <c r="D55" s="1"/>
      <c r="E55" s="1"/>
      <c r="F55" s="1"/>
      <c r="G55" s="2">
        <v>45747</v>
      </c>
      <c r="H55" s="3">
        <v>9114.2199999999993</v>
      </c>
      <c r="K55" s="2">
        <v>45707</v>
      </c>
      <c r="L55" s="2">
        <v>45708</v>
      </c>
      <c r="M55" s="1" t="s">
        <v>140</v>
      </c>
      <c r="N55" s="7">
        <v>9.77</v>
      </c>
    </row>
    <row r="56" spans="1:14" x14ac:dyDescent="0.35">
      <c r="A56" s="1"/>
      <c r="B56" s="1"/>
      <c r="C56" s="1"/>
      <c r="D56" s="1" t="s">
        <v>63</v>
      </c>
      <c r="E56" s="1" t="s">
        <v>64</v>
      </c>
      <c r="F56" s="1"/>
      <c r="G56" s="1"/>
      <c r="H56" s="1"/>
      <c r="K56" s="2">
        <v>45707</v>
      </c>
      <c r="L56" s="2">
        <v>45709</v>
      </c>
      <c r="M56" s="1" t="s">
        <v>128</v>
      </c>
      <c r="N56" s="1">
        <v>83.88</v>
      </c>
    </row>
    <row r="57" spans="1:14" x14ac:dyDescent="0.35">
      <c r="K57" s="2">
        <v>45707</v>
      </c>
      <c r="L57" s="2">
        <v>45712</v>
      </c>
      <c r="M57" s="1" t="s">
        <v>141</v>
      </c>
      <c r="N57" s="7">
        <v>39.200000000000003</v>
      </c>
    </row>
    <row r="58" spans="1:14" x14ac:dyDescent="0.35">
      <c r="A58" s="1" t="s">
        <v>0</v>
      </c>
      <c r="B58" s="1"/>
      <c r="C58" s="1"/>
      <c r="D58" s="1" t="s">
        <v>1</v>
      </c>
      <c r="E58" s="1" t="s">
        <v>2</v>
      </c>
      <c r="F58" s="1" t="s">
        <v>3</v>
      </c>
      <c r="G58" s="1" t="s">
        <v>4</v>
      </c>
    </row>
    <row r="59" spans="1:14" x14ac:dyDescent="0.35">
      <c r="A59" s="1" t="s">
        <v>5</v>
      </c>
      <c r="B59" s="1"/>
      <c r="C59" s="1"/>
      <c r="D59" s="1"/>
      <c r="E59" s="1"/>
      <c r="F59" s="2">
        <v>45747</v>
      </c>
      <c r="G59" s="1" t="s">
        <v>62</v>
      </c>
      <c r="K59" s="1" t="s">
        <v>99</v>
      </c>
      <c r="L59" s="1"/>
      <c r="M59" s="1" t="s">
        <v>118</v>
      </c>
      <c r="N59" s="1" t="s">
        <v>101</v>
      </c>
    </row>
    <row r="60" spans="1:14" x14ac:dyDescent="0.35">
      <c r="A60" s="1" t="s">
        <v>65</v>
      </c>
      <c r="B60" s="1"/>
      <c r="C60" s="1"/>
      <c r="D60" s="1" t="s">
        <v>66</v>
      </c>
      <c r="E60" s="1"/>
      <c r="F60" s="2">
        <v>45749</v>
      </c>
      <c r="G60" s="5">
        <v>841422</v>
      </c>
      <c r="K60" s="1" t="s">
        <v>102</v>
      </c>
      <c r="L60" s="1" t="s">
        <v>102</v>
      </c>
      <c r="M60" s="1"/>
      <c r="N60" s="1"/>
    </row>
    <row r="61" spans="1:14" x14ac:dyDescent="0.35">
      <c r="A61" s="1" t="s">
        <v>67</v>
      </c>
      <c r="B61" s="1" t="s">
        <v>68</v>
      </c>
      <c r="C61" s="1"/>
      <c r="D61" s="1"/>
      <c r="E61" s="1" t="s">
        <v>69</v>
      </c>
      <c r="F61" s="2">
        <v>45754</v>
      </c>
      <c r="G61" s="1"/>
      <c r="K61" s="1"/>
      <c r="L61" s="1"/>
      <c r="M61" s="1" t="s">
        <v>103</v>
      </c>
      <c r="N61" s="7">
        <v>232.98</v>
      </c>
    </row>
    <row r="62" spans="1:14" x14ac:dyDescent="0.35">
      <c r="A62" s="1" t="s">
        <v>6</v>
      </c>
      <c r="B62" s="1"/>
      <c r="C62" s="1" t="s">
        <v>7</v>
      </c>
      <c r="D62" s="1" t="s">
        <v>70</v>
      </c>
      <c r="E62" s="1"/>
      <c r="F62" s="2">
        <v>45754</v>
      </c>
      <c r="G62" s="1" t="s">
        <v>71</v>
      </c>
      <c r="K62" s="2">
        <v>45730</v>
      </c>
      <c r="L62" s="2">
        <v>45733</v>
      </c>
      <c r="M62" s="1" t="s">
        <v>142</v>
      </c>
      <c r="N62" s="7">
        <v>28.24</v>
      </c>
    </row>
    <row r="63" spans="1:14" x14ac:dyDescent="0.35">
      <c r="A63" s="1" t="s">
        <v>72</v>
      </c>
      <c r="B63" s="1"/>
      <c r="C63" s="1"/>
      <c r="D63" s="1" t="s">
        <v>73</v>
      </c>
      <c r="E63" s="1"/>
      <c r="F63" s="2">
        <v>45755</v>
      </c>
      <c r="G63" s="1" t="s">
        <v>74</v>
      </c>
      <c r="K63" s="2">
        <v>45730</v>
      </c>
      <c r="L63" s="2">
        <v>45733</v>
      </c>
      <c r="M63" s="1" t="s">
        <v>143</v>
      </c>
      <c r="N63" s="7">
        <v>27.31</v>
      </c>
    </row>
    <row r="64" spans="1:14" x14ac:dyDescent="0.35">
      <c r="A64" s="1" t="s">
        <v>47</v>
      </c>
      <c r="B64" s="1" t="s">
        <v>48</v>
      </c>
      <c r="C64" s="1"/>
      <c r="D64" s="1"/>
      <c r="E64" s="1" t="s">
        <v>75</v>
      </c>
      <c r="F64" s="1" t="s">
        <v>76</v>
      </c>
      <c r="G64" s="1" t="s">
        <v>77</v>
      </c>
      <c r="K64" s="2">
        <v>45730</v>
      </c>
      <c r="L64" s="2">
        <v>45733</v>
      </c>
      <c r="M64" s="1" t="s">
        <v>144</v>
      </c>
      <c r="N64" s="7">
        <v>1.89</v>
      </c>
    </row>
    <row r="65" spans="1:16" x14ac:dyDescent="0.35">
      <c r="A65" s="1" t="s">
        <v>78</v>
      </c>
      <c r="B65" s="1"/>
      <c r="C65" s="1"/>
      <c r="D65" s="1" t="s">
        <v>79</v>
      </c>
      <c r="E65" s="1"/>
      <c r="F65" s="2">
        <v>45763</v>
      </c>
      <c r="G65" s="1" t="s">
        <v>80</v>
      </c>
      <c r="K65" s="2">
        <v>45731</v>
      </c>
      <c r="L65" s="2">
        <v>45733</v>
      </c>
      <c r="M65" s="1" t="s">
        <v>145</v>
      </c>
      <c r="N65" s="7">
        <v>13.83</v>
      </c>
    </row>
    <row r="66" spans="1:16" x14ac:dyDescent="0.35">
      <c r="A66" s="1" t="s">
        <v>11</v>
      </c>
      <c r="B66" s="1" t="s">
        <v>81</v>
      </c>
      <c r="C66" s="1"/>
      <c r="D66" s="1"/>
      <c r="E66" s="1" t="s">
        <v>53</v>
      </c>
      <c r="F66" s="2">
        <v>45764</v>
      </c>
      <c r="G66" s="1"/>
      <c r="K66" s="2">
        <v>45733</v>
      </c>
      <c r="L66" s="2">
        <v>45734</v>
      </c>
      <c r="M66" s="1" t="s">
        <v>126</v>
      </c>
      <c r="N66" s="7">
        <v>50.14</v>
      </c>
    </row>
    <row r="67" spans="1:16" x14ac:dyDescent="0.35">
      <c r="A67" s="1" t="s">
        <v>6</v>
      </c>
      <c r="B67" s="1"/>
      <c r="C67" s="1" t="s">
        <v>7</v>
      </c>
      <c r="D67" s="1" t="s">
        <v>82</v>
      </c>
      <c r="E67" s="1"/>
      <c r="F67" s="2">
        <v>45764</v>
      </c>
      <c r="G67" s="1" t="s">
        <v>83</v>
      </c>
      <c r="K67" s="2">
        <v>45734</v>
      </c>
      <c r="L67" s="2">
        <v>45735</v>
      </c>
      <c r="M67" s="1" t="s">
        <v>146</v>
      </c>
      <c r="N67" s="7">
        <v>21</v>
      </c>
    </row>
    <row r="68" spans="1:16" x14ac:dyDescent="0.35">
      <c r="A68" s="1" t="s">
        <v>84</v>
      </c>
      <c r="B68" s="1"/>
      <c r="C68" s="1"/>
      <c r="D68" s="1" t="s">
        <v>85</v>
      </c>
      <c r="E68" s="1"/>
      <c r="F68" s="2">
        <v>45768</v>
      </c>
      <c r="G68" s="1" t="s">
        <v>86</v>
      </c>
      <c r="K68" s="2">
        <v>45734</v>
      </c>
      <c r="L68" s="2">
        <v>45735</v>
      </c>
      <c r="M68" s="1" t="s">
        <v>107</v>
      </c>
      <c r="N68" s="7">
        <v>-232.98</v>
      </c>
    </row>
    <row r="69" spans="1:16" x14ac:dyDescent="0.35">
      <c r="A69" s="1" t="s">
        <v>47</v>
      </c>
      <c r="B69" s="1" t="s">
        <v>48</v>
      </c>
      <c r="C69" s="1"/>
      <c r="D69" s="1"/>
      <c r="E69" s="1" t="s">
        <v>87</v>
      </c>
      <c r="F69" s="2">
        <v>45772</v>
      </c>
      <c r="G69" s="1"/>
      <c r="K69" s="2">
        <v>45733</v>
      </c>
      <c r="L69" s="2">
        <v>45736</v>
      </c>
      <c r="M69" s="1" t="s">
        <v>147</v>
      </c>
      <c r="N69" s="7">
        <v>62.88</v>
      </c>
    </row>
    <row r="70" spans="1:16" x14ac:dyDescent="0.35">
      <c r="A70" s="1" t="s">
        <v>6</v>
      </c>
      <c r="B70" s="1"/>
      <c r="C70" s="1"/>
      <c r="D70" s="1" t="s">
        <v>88</v>
      </c>
      <c r="E70" s="1"/>
      <c r="F70" s="2">
        <v>45772</v>
      </c>
      <c r="G70" s="1" t="s">
        <v>89</v>
      </c>
      <c r="K70" s="2">
        <v>45736</v>
      </c>
      <c r="L70" s="2">
        <v>45740</v>
      </c>
      <c r="M70" s="1" t="s">
        <v>112</v>
      </c>
      <c r="N70" s="7">
        <v>64.94</v>
      </c>
    </row>
    <row r="71" spans="1:16" x14ac:dyDescent="0.35">
      <c r="A71" s="1" t="s">
        <v>6</v>
      </c>
      <c r="B71" s="1"/>
      <c r="C71" s="1" t="s">
        <v>7</v>
      </c>
      <c r="D71" s="1" t="s">
        <v>90</v>
      </c>
      <c r="E71" s="1"/>
      <c r="F71" s="2">
        <v>45775</v>
      </c>
      <c r="G71" s="1"/>
      <c r="K71" s="2">
        <v>45737</v>
      </c>
      <c r="L71" s="2">
        <v>45740</v>
      </c>
      <c r="M71" s="1" t="s">
        <v>114</v>
      </c>
      <c r="N71" s="7">
        <v>16.95</v>
      </c>
    </row>
    <row r="72" spans="1:16" x14ac:dyDescent="0.35">
      <c r="A72" s="1" t="s">
        <v>6</v>
      </c>
      <c r="B72" s="1"/>
      <c r="C72" s="1"/>
      <c r="D72" s="1" t="s">
        <v>91</v>
      </c>
      <c r="E72" s="1"/>
      <c r="F72" s="2">
        <v>45775</v>
      </c>
      <c r="G72" s="1"/>
      <c r="K72" s="2">
        <v>45737</v>
      </c>
      <c r="L72" s="2">
        <v>45740</v>
      </c>
      <c r="M72" s="1" t="s">
        <v>148</v>
      </c>
      <c r="N72" s="7">
        <v>21</v>
      </c>
    </row>
    <row r="73" spans="1:16" x14ac:dyDescent="0.35">
      <c r="A73" s="1" t="s">
        <v>92</v>
      </c>
      <c r="B73" s="1"/>
      <c r="C73" s="1"/>
      <c r="D73" s="1"/>
      <c r="E73" s="1" t="s">
        <v>93</v>
      </c>
      <c r="F73" s="2">
        <v>45775</v>
      </c>
      <c r="G73" s="1"/>
      <c r="K73" s="2">
        <v>45738</v>
      </c>
      <c r="L73" s="2">
        <v>45740</v>
      </c>
      <c r="M73" s="1" t="s">
        <v>136</v>
      </c>
      <c r="N73" s="7">
        <v>25.71</v>
      </c>
    </row>
    <row r="74" spans="1:16" x14ac:dyDescent="0.35">
      <c r="A74" s="1" t="s">
        <v>94</v>
      </c>
      <c r="B74" s="1"/>
      <c r="C74" s="1"/>
      <c r="D74" s="1"/>
      <c r="E74" s="1" t="s">
        <v>30</v>
      </c>
      <c r="F74" s="2">
        <v>45775</v>
      </c>
      <c r="G74" s="1" t="s">
        <v>95</v>
      </c>
      <c r="K74" s="2">
        <v>45738</v>
      </c>
      <c r="L74" s="2">
        <v>45740</v>
      </c>
      <c r="M74" s="1" t="s">
        <v>139</v>
      </c>
      <c r="N74" s="7">
        <v>25.27</v>
      </c>
    </row>
    <row r="75" spans="1:16" x14ac:dyDescent="0.35">
      <c r="A75" s="1" t="s">
        <v>17</v>
      </c>
      <c r="B75" s="1"/>
      <c r="C75" s="1"/>
      <c r="D75" s="1">
        <v>1695</v>
      </c>
      <c r="E75" s="1"/>
      <c r="F75" s="2">
        <v>45777</v>
      </c>
      <c r="G75" s="1"/>
      <c r="K75" s="2">
        <v>45738</v>
      </c>
      <c r="L75" s="2">
        <v>45740</v>
      </c>
      <c r="M75" s="1" t="s">
        <v>149</v>
      </c>
      <c r="N75" s="7">
        <v>19.66</v>
      </c>
    </row>
    <row r="76" spans="1:16" x14ac:dyDescent="0.35">
      <c r="A76" s="1" t="s">
        <v>37</v>
      </c>
      <c r="B76" s="1"/>
      <c r="C76" s="1"/>
      <c r="D76" s="1"/>
      <c r="E76" s="1" t="s">
        <v>18</v>
      </c>
      <c r="F76" s="2">
        <v>45777</v>
      </c>
      <c r="G76" s="3">
        <v>10196.07</v>
      </c>
    </row>
    <row r="77" spans="1:16" x14ac:dyDescent="0.35">
      <c r="A77" s="1" t="s">
        <v>19</v>
      </c>
      <c r="B77" s="1"/>
      <c r="C77" s="1"/>
      <c r="D77" s="1"/>
      <c r="E77" s="1"/>
      <c r="F77" s="2">
        <v>45777</v>
      </c>
      <c r="G77" s="1" t="s">
        <v>96</v>
      </c>
      <c r="K77" t="s">
        <v>174</v>
      </c>
    </row>
    <row r="78" spans="1:16" x14ac:dyDescent="0.35">
      <c r="A78" s="1"/>
      <c r="B78" s="1"/>
      <c r="C78" s="1"/>
      <c r="D78" s="1" t="s">
        <v>97</v>
      </c>
      <c r="E78" s="1" t="s">
        <v>98</v>
      </c>
      <c r="F78" s="1"/>
      <c r="G78" s="1"/>
      <c r="L78" s="1" t="s">
        <v>99</v>
      </c>
      <c r="M78" s="1"/>
      <c r="N78" s="1" t="s">
        <v>118</v>
      </c>
      <c r="O78" s="1"/>
      <c r="P78" s="1" t="s">
        <v>176</v>
      </c>
    </row>
    <row r="79" spans="1:16" x14ac:dyDescent="0.35">
      <c r="L79" s="1" t="s">
        <v>102</v>
      </c>
      <c r="M79" s="1" t="s">
        <v>102</v>
      </c>
      <c r="N79" s="1"/>
      <c r="O79" s="1"/>
      <c r="P79" s="1"/>
    </row>
    <row r="80" spans="1:16" x14ac:dyDescent="0.35">
      <c r="L80" s="2">
        <v>46011</v>
      </c>
      <c r="M80" s="2">
        <v>46014</v>
      </c>
      <c r="N80" s="1" t="s">
        <v>177</v>
      </c>
      <c r="O80" s="1" t="s">
        <v>178</v>
      </c>
      <c r="P80" s="7">
        <v>17.18</v>
      </c>
    </row>
    <row r="81" spans="12:16" x14ac:dyDescent="0.35">
      <c r="L81" s="2">
        <v>46011</v>
      </c>
      <c r="M81" s="2">
        <v>46014</v>
      </c>
      <c r="N81" s="1" t="s">
        <v>179</v>
      </c>
      <c r="O81" s="1"/>
      <c r="P81" s="7">
        <v>1.98</v>
      </c>
    </row>
    <row r="82" spans="12:16" x14ac:dyDescent="0.35">
      <c r="L82" s="2">
        <v>46011</v>
      </c>
      <c r="M82" s="2">
        <v>46014</v>
      </c>
      <c r="N82" s="1" t="s">
        <v>180</v>
      </c>
      <c r="O82" s="1"/>
      <c r="P82" s="7">
        <v>24.49</v>
      </c>
    </row>
    <row r="83" spans="12:16" x14ac:dyDescent="0.35">
      <c r="L83" s="2">
        <v>46011</v>
      </c>
      <c r="M83" s="2">
        <v>46014</v>
      </c>
      <c r="N83" s="1" t="s">
        <v>181</v>
      </c>
      <c r="O83" s="1"/>
      <c r="P83" s="7">
        <v>141.55000000000001</v>
      </c>
    </row>
    <row r="84" spans="12:16" x14ac:dyDescent="0.35">
      <c r="L84" s="2">
        <v>46013</v>
      </c>
      <c r="M84" s="2">
        <v>46014</v>
      </c>
      <c r="N84" s="1" t="s">
        <v>182</v>
      </c>
      <c r="O84" s="1"/>
      <c r="P84" s="7">
        <v>62.05</v>
      </c>
    </row>
    <row r="85" spans="12:16" x14ac:dyDescent="0.35">
      <c r="L85" s="2">
        <v>46013</v>
      </c>
      <c r="M85" s="2">
        <v>46014</v>
      </c>
      <c r="N85" s="1" t="s">
        <v>183</v>
      </c>
      <c r="O85" s="1"/>
      <c r="P85" s="7">
        <v>47.26</v>
      </c>
    </row>
    <row r="86" spans="12:16" x14ac:dyDescent="0.35">
      <c r="L86" s="2">
        <v>46014</v>
      </c>
      <c r="M86" s="2">
        <v>46018</v>
      </c>
      <c r="N86" s="1" t="s">
        <v>108</v>
      </c>
      <c r="O86" s="1"/>
      <c r="P86" s="7">
        <v>13.54</v>
      </c>
    </row>
    <row r="87" spans="12:16" x14ac:dyDescent="0.35">
      <c r="L87" s="2">
        <v>46015</v>
      </c>
      <c r="M87" s="2">
        <v>46018</v>
      </c>
      <c r="N87" s="1" t="s">
        <v>184</v>
      </c>
      <c r="O87" s="1"/>
      <c r="P87" s="7">
        <v>5.26</v>
      </c>
    </row>
    <row r="88" spans="12:16" x14ac:dyDescent="0.35">
      <c r="L88" s="2">
        <v>46015</v>
      </c>
      <c r="M88" s="2">
        <v>46018</v>
      </c>
      <c r="N88" s="1" t="s">
        <v>180</v>
      </c>
      <c r="O88" s="1"/>
      <c r="P88" s="7">
        <v>40</v>
      </c>
    </row>
    <row r="89" spans="12:16" x14ac:dyDescent="0.35">
      <c r="L89" s="2">
        <v>46015</v>
      </c>
      <c r="M89" s="2">
        <v>46018</v>
      </c>
      <c r="N89" s="1" t="s">
        <v>185</v>
      </c>
      <c r="O89" s="1"/>
      <c r="P89" s="7">
        <v>36.299999999999997</v>
      </c>
    </row>
    <row r="90" spans="12:16" x14ac:dyDescent="0.35">
      <c r="L90" s="2">
        <v>46018</v>
      </c>
      <c r="M90" s="2">
        <v>46021</v>
      </c>
      <c r="N90" s="1" t="s">
        <v>186</v>
      </c>
      <c r="O90" s="1"/>
      <c r="P90" s="7">
        <v>9.0299999999999994</v>
      </c>
    </row>
    <row r="91" spans="12:16" x14ac:dyDescent="0.35">
      <c r="L91" s="2">
        <v>46018</v>
      </c>
      <c r="M91" s="2">
        <v>46021</v>
      </c>
      <c r="N91" s="1" t="s">
        <v>186</v>
      </c>
      <c r="O91" s="1"/>
      <c r="P91" s="7">
        <v>10</v>
      </c>
    </row>
    <row r="92" spans="12:16" x14ac:dyDescent="0.35">
      <c r="L92" s="2">
        <v>46018</v>
      </c>
      <c r="M92" s="2">
        <v>46021</v>
      </c>
      <c r="N92" s="1" t="s">
        <v>187</v>
      </c>
      <c r="O92" s="1"/>
      <c r="P92" s="7">
        <v>37.74</v>
      </c>
    </row>
    <row r="93" spans="12:16" x14ac:dyDescent="0.35">
      <c r="L93" s="2">
        <v>46018</v>
      </c>
      <c r="M93" s="2">
        <v>46021</v>
      </c>
      <c r="N93" s="1" t="s">
        <v>188</v>
      </c>
      <c r="O93" s="1"/>
      <c r="P93" s="7">
        <v>6.78</v>
      </c>
    </row>
    <row r="94" spans="12:16" x14ac:dyDescent="0.35">
      <c r="L94" s="2">
        <v>46018</v>
      </c>
      <c r="M94" s="2">
        <v>46021</v>
      </c>
      <c r="N94" s="1" t="s">
        <v>188</v>
      </c>
      <c r="O94" s="1"/>
      <c r="P94" s="7">
        <v>9.4600000000000009</v>
      </c>
    </row>
    <row r="95" spans="12:16" x14ac:dyDescent="0.35">
      <c r="L95" s="2">
        <v>46019</v>
      </c>
      <c r="M95" s="2">
        <v>46021</v>
      </c>
      <c r="N95" s="1" t="s">
        <v>189</v>
      </c>
      <c r="O95" s="1"/>
      <c r="P95" s="7">
        <v>11.29</v>
      </c>
    </row>
    <row r="96" spans="12:16" x14ac:dyDescent="0.35">
      <c r="L96" s="2">
        <v>46019</v>
      </c>
      <c r="M96" s="2">
        <v>46021</v>
      </c>
      <c r="N96" s="1" t="s">
        <v>190</v>
      </c>
      <c r="O96" s="1"/>
      <c r="P96" s="1">
        <v>9.56</v>
      </c>
    </row>
    <row r="97" spans="11:16" x14ac:dyDescent="0.35">
      <c r="L97" s="2">
        <v>46019</v>
      </c>
      <c r="M97" s="2">
        <v>46021</v>
      </c>
      <c r="N97" s="1" t="s">
        <v>191</v>
      </c>
      <c r="O97" s="1"/>
      <c r="P97" s="7">
        <v>56.6</v>
      </c>
    </row>
    <row r="98" spans="11:16" x14ac:dyDescent="0.35">
      <c r="L98" s="2">
        <v>46019</v>
      </c>
      <c r="M98" s="2">
        <v>46021</v>
      </c>
      <c r="N98" s="1" t="s">
        <v>192</v>
      </c>
      <c r="O98" s="1"/>
      <c r="P98" s="7">
        <v>10.28</v>
      </c>
    </row>
    <row r="99" spans="11:16" x14ac:dyDescent="0.35">
      <c r="L99" s="2">
        <v>46020</v>
      </c>
      <c r="M99" s="2">
        <v>46021</v>
      </c>
      <c r="N99" s="1" t="s">
        <v>193</v>
      </c>
      <c r="O99" s="1"/>
      <c r="P99" s="7">
        <v>9.0299999999999994</v>
      </c>
    </row>
    <row r="100" spans="11:16" x14ac:dyDescent="0.35">
      <c r="L100" s="2">
        <v>46020</v>
      </c>
      <c r="M100" s="2">
        <v>46021</v>
      </c>
      <c r="N100" s="1" t="s">
        <v>106</v>
      </c>
      <c r="O100" s="1"/>
      <c r="P100" s="7">
        <v>24.86</v>
      </c>
    </row>
    <row r="101" spans="11:16" x14ac:dyDescent="0.35">
      <c r="L101" s="2">
        <v>46019</v>
      </c>
      <c r="M101" s="2">
        <v>46022</v>
      </c>
      <c r="N101" s="1" t="s">
        <v>112</v>
      </c>
      <c r="O101" s="1"/>
      <c r="P101" s="7">
        <v>139.71</v>
      </c>
    </row>
    <row r="102" spans="11:16" x14ac:dyDescent="0.35">
      <c r="L102" s="2">
        <v>46021</v>
      </c>
      <c r="M102" s="2">
        <v>46022</v>
      </c>
      <c r="N102" s="1" t="s">
        <v>194</v>
      </c>
      <c r="O102" s="1"/>
      <c r="P102" s="7">
        <v>38.44</v>
      </c>
    </row>
    <row r="103" spans="11:16" x14ac:dyDescent="0.35">
      <c r="L103" s="2">
        <v>46021</v>
      </c>
      <c r="M103" s="2">
        <v>45659</v>
      </c>
      <c r="N103" s="1" t="s">
        <v>112</v>
      </c>
      <c r="O103" s="1"/>
      <c r="P103" s="7">
        <v>30.23</v>
      </c>
    </row>
    <row r="104" spans="11:16" x14ac:dyDescent="0.35">
      <c r="L104" s="2">
        <v>46022</v>
      </c>
      <c r="M104" s="2">
        <v>45659</v>
      </c>
      <c r="N104" s="1" t="s">
        <v>195</v>
      </c>
      <c r="O104" s="1"/>
      <c r="P104" s="7">
        <v>11.01</v>
      </c>
    </row>
    <row r="105" spans="11:16" x14ac:dyDescent="0.35">
      <c r="L105" s="2">
        <v>46022</v>
      </c>
      <c r="M105" s="2">
        <v>45659</v>
      </c>
      <c r="N105" s="1" t="s">
        <v>116</v>
      </c>
      <c r="O105" s="1"/>
      <c r="P105" s="7">
        <v>3.49</v>
      </c>
    </row>
    <row r="106" spans="11:16" x14ac:dyDescent="0.35">
      <c r="L106" s="2">
        <v>46022</v>
      </c>
      <c r="M106" s="2">
        <v>45659</v>
      </c>
      <c r="N106" s="1" t="s">
        <v>196</v>
      </c>
      <c r="O106" s="1"/>
      <c r="P106" s="7">
        <v>15.05</v>
      </c>
    </row>
    <row r="108" spans="11:16" x14ac:dyDescent="0.35">
      <c r="K108" t="s">
        <v>197</v>
      </c>
    </row>
    <row r="109" spans="11:16" x14ac:dyDescent="0.35">
      <c r="L109" s="1" t="s">
        <v>198</v>
      </c>
      <c r="M109" s="1" t="s">
        <v>198</v>
      </c>
      <c r="N109" s="1" t="s">
        <v>118</v>
      </c>
      <c r="O109" s="1"/>
      <c r="P109" s="1" t="s">
        <v>199</v>
      </c>
    </row>
    <row r="110" spans="11:16" x14ac:dyDescent="0.35">
      <c r="L110" s="2">
        <v>45659</v>
      </c>
      <c r="M110" s="2">
        <v>45660</v>
      </c>
      <c r="N110" s="1" t="s">
        <v>194</v>
      </c>
      <c r="O110" s="1"/>
      <c r="P110" s="7">
        <v>1.98</v>
      </c>
    </row>
    <row r="111" spans="11:16" x14ac:dyDescent="0.35">
      <c r="L111" s="2">
        <v>45659</v>
      </c>
      <c r="M111" s="2">
        <v>45660</v>
      </c>
      <c r="N111" s="1" t="s">
        <v>180</v>
      </c>
      <c r="O111" s="1"/>
      <c r="P111" s="1">
        <v>9.9499999999999993</v>
      </c>
    </row>
    <row r="112" spans="11:16" x14ac:dyDescent="0.35">
      <c r="L112" s="2">
        <v>45659</v>
      </c>
      <c r="M112" s="2">
        <v>45660</v>
      </c>
      <c r="N112" s="1" t="s">
        <v>139</v>
      </c>
      <c r="O112" s="1"/>
      <c r="P112" s="7">
        <v>31.55</v>
      </c>
    </row>
    <row r="113" spans="12:16" x14ac:dyDescent="0.35">
      <c r="L113" s="2">
        <v>45659</v>
      </c>
      <c r="M113" s="2">
        <v>45660</v>
      </c>
      <c r="N113" s="1" t="s">
        <v>200</v>
      </c>
      <c r="O113" s="1"/>
      <c r="P113" s="7">
        <v>-1000</v>
      </c>
    </row>
    <row r="114" spans="12:16" x14ac:dyDescent="0.35">
      <c r="L114" s="2">
        <v>45660</v>
      </c>
      <c r="M114" s="2">
        <v>45663</v>
      </c>
      <c r="N114" s="1" t="s">
        <v>201</v>
      </c>
      <c r="O114" s="1"/>
      <c r="P114" s="7">
        <v>20.91</v>
      </c>
    </row>
    <row r="115" spans="12:16" x14ac:dyDescent="0.35">
      <c r="L115" s="2">
        <v>45660</v>
      </c>
      <c r="M115" s="2">
        <v>45663</v>
      </c>
      <c r="N115" s="1" t="s">
        <v>202</v>
      </c>
      <c r="O115" s="1"/>
      <c r="P115" s="7">
        <v>30</v>
      </c>
    </row>
    <row r="116" spans="12:16" x14ac:dyDescent="0.35">
      <c r="L116" s="2">
        <v>45661</v>
      </c>
      <c r="M116" s="2">
        <v>45663</v>
      </c>
      <c r="N116" s="1" t="s">
        <v>203</v>
      </c>
      <c r="O116" s="1"/>
      <c r="P116" s="7">
        <v>46.59</v>
      </c>
    </row>
    <row r="117" spans="12:16" x14ac:dyDescent="0.35">
      <c r="L117" s="2">
        <v>45661</v>
      </c>
      <c r="M117" s="2">
        <v>45663</v>
      </c>
      <c r="N117" s="1" t="s">
        <v>204</v>
      </c>
      <c r="O117" s="1"/>
      <c r="P117" s="7">
        <v>7.06</v>
      </c>
    </row>
    <row r="118" spans="12:16" x14ac:dyDescent="0.35">
      <c r="L118" s="2">
        <v>45661</v>
      </c>
      <c r="M118" s="2">
        <v>45663</v>
      </c>
      <c r="N118" s="1" t="s">
        <v>114</v>
      </c>
      <c r="O118" s="1"/>
      <c r="P118" s="7">
        <v>28.25</v>
      </c>
    </row>
    <row r="119" spans="12:16" x14ac:dyDescent="0.35">
      <c r="L119" s="2">
        <v>45661</v>
      </c>
      <c r="M119" s="2">
        <v>45663</v>
      </c>
      <c r="N119" s="1" t="s">
        <v>205</v>
      </c>
      <c r="O119" s="1"/>
      <c r="P119" s="7">
        <v>51.04</v>
      </c>
    </row>
    <row r="120" spans="12:16" x14ac:dyDescent="0.35">
      <c r="L120" s="2">
        <v>45662</v>
      </c>
      <c r="M120" s="1">
        <v>6</v>
      </c>
      <c r="N120" s="1" t="s">
        <v>111</v>
      </c>
      <c r="O120" s="1"/>
      <c r="P120" s="7">
        <v>74.510000000000005</v>
      </c>
    </row>
    <row r="121" spans="12:16" x14ac:dyDescent="0.35">
      <c r="L121" s="2">
        <v>45661</v>
      </c>
      <c r="M121" s="1">
        <v>7</v>
      </c>
      <c r="N121" s="1" t="s">
        <v>188</v>
      </c>
      <c r="O121" s="1"/>
      <c r="P121" s="7">
        <v>38.06</v>
      </c>
    </row>
    <row r="122" spans="12:16" x14ac:dyDescent="0.35">
      <c r="L122" s="2">
        <v>45664</v>
      </c>
      <c r="M122" s="2">
        <v>45665</v>
      </c>
      <c r="N122" s="1" t="s">
        <v>206</v>
      </c>
      <c r="O122" s="1"/>
      <c r="P122" s="7">
        <v>13.45</v>
      </c>
    </row>
    <row r="123" spans="12:16" x14ac:dyDescent="0.35">
      <c r="L123" s="2">
        <v>45665</v>
      </c>
      <c r="M123" s="2">
        <v>45666</v>
      </c>
      <c r="N123" s="1" t="s">
        <v>180</v>
      </c>
      <c r="O123" s="1"/>
      <c r="P123" s="7">
        <v>28.69</v>
      </c>
    </row>
    <row r="124" spans="12:16" x14ac:dyDescent="0.35">
      <c r="L124" s="2">
        <v>45666</v>
      </c>
      <c r="M124" s="2">
        <v>45666</v>
      </c>
      <c r="N124" s="1" t="s">
        <v>207</v>
      </c>
      <c r="O124" s="1"/>
      <c r="P124" s="7">
        <v>20.48</v>
      </c>
    </row>
    <row r="125" spans="12:16" x14ac:dyDescent="0.35">
      <c r="L125" s="2">
        <v>45666</v>
      </c>
      <c r="M125" s="2">
        <v>45667</v>
      </c>
      <c r="N125" s="1" t="s">
        <v>208</v>
      </c>
      <c r="O125" s="1"/>
      <c r="P125" s="7">
        <v>12.42</v>
      </c>
    </row>
    <row r="126" spans="12:16" x14ac:dyDescent="0.35">
      <c r="L126" s="2">
        <v>45666</v>
      </c>
      <c r="M126" s="2">
        <v>45670</v>
      </c>
      <c r="N126" s="1" t="s">
        <v>209</v>
      </c>
      <c r="O126" s="1"/>
      <c r="P126" s="7">
        <v>2.25</v>
      </c>
    </row>
    <row r="127" spans="12:16" x14ac:dyDescent="0.35">
      <c r="L127" s="2">
        <v>45666</v>
      </c>
      <c r="M127" s="2">
        <v>45670</v>
      </c>
      <c r="N127" s="1" t="s">
        <v>210</v>
      </c>
      <c r="O127" s="1"/>
      <c r="P127" s="7">
        <v>2.25</v>
      </c>
    </row>
    <row r="128" spans="12:16" x14ac:dyDescent="0.35">
      <c r="L128" s="2">
        <v>45667</v>
      </c>
      <c r="M128" s="2">
        <v>45670</v>
      </c>
      <c r="N128" s="1" t="s">
        <v>211</v>
      </c>
      <c r="O128" s="1" t="s">
        <v>212</v>
      </c>
      <c r="P128" s="7">
        <v>60.78</v>
      </c>
    </row>
    <row r="129" spans="11:16" x14ac:dyDescent="0.35">
      <c r="L129" s="2">
        <v>45667</v>
      </c>
      <c r="M129" s="1">
        <v>13</v>
      </c>
      <c r="N129" s="1" t="s">
        <v>213</v>
      </c>
      <c r="O129" s="1"/>
      <c r="P129" s="7">
        <v>3.98</v>
      </c>
    </row>
    <row r="130" spans="11:16" x14ac:dyDescent="0.35">
      <c r="L130" s="2">
        <v>45667</v>
      </c>
      <c r="M130" s="2">
        <v>45670</v>
      </c>
      <c r="N130" s="1" t="s">
        <v>139</v>
      </c>
      <c r="O130" s="1"/>
      <c r="P130" s="7">
        <v>6.78</v>
      </c>
    </row>
    <row r="131" spans="11:16" x14ac:dyDescent="0.35">
      <c r="L131" s="2">
        <v>45667</v>
      </c>
      <c r="M131" s="2">
        <v>45670</v>
      </c>
      <c r="N131" s="1" t="s">
        <v>214</v>
      </c>
      <c r="O131" s="1"/>
      <c r="P131" s="7">
        <v>17.809999999999999</v>
      </c>
    </row>
    <row r="132" spans="11:16" x14ac:dyDescent="0.35">
      <c r="L132" s="2">
        <v>45668</v>
      </c>
      <c r="M132" s="2">
        <v>45670</v>
      </c>
      <c r="N132" s="1" t="s">
        <v>215</v>
      </c>
      <c r="O132" s="1"/>
      <c r="P132" s="7">
        <v>12.24</v>
      </c>
    </row>
    <row r="133" spans="11:16" x14ac:dyDescent="0.35">
      <c r="L133" s="2">
        <v>45668</v>
      </c>
      <c r="M133" s="2">
        <v>45670</v>
      </c>
      <c r="N133" s="1" t="s">
        <v>216</v>
      </c>
      <c r="O133" s="1"/>
      <c r="P133" s="7">
        <v>31.49</v>
      </c>
    </row>
    <row r="134" spans="11:16" x14ac:dyDescent="0.35">
      <c r="L134" s="2">
        <v>45670</v>
      </c>
      <c r="M134" s="2">
        <v>45671</v>
      </c>
      <c r="N134" s="1" t="s">
        <v>217</v>
      </c>
      <c r="O134" s="1"/>
      <c r="P134" s="7">
        <v>7.65</v>
      </c>
    </row>
    <row r="135" spans="11:16" x14ac:dyDescent="0.35">
      <c r="L135" s="2">
        <v>45670</v>
      </c>
      <c r="M135" s="2">
        <v>45671</v>
      </c>
      <c r="N135" s="1" t="s">
        <v>218</v>
      </c>
      <c r="O135" s="1"/>
      <c r="P135" s="7">
        <v>400</v>
      </c>
    </row>
    <row r="137" spans="11:16" x14ac:dyDescent="0.35">
      <c r="K137" t="s">
        <v>219</v>
      </c>
    </row>
    <row r="138" spans="11:16" x14ac:dyDescent="0.35">
      <c r="L138" s="1" t="s">
        <v>220</v>
      </c>
      <c r="M138" s="1"/>
      <c r="N138" s="1" t="s">
        <v>118</v>
      </c>
      <c r="O138" s="1" t="s">
        <v>221</v>
      </c>
    </row>
    <row r="139" spans="11:16" x14ac:dyDescent="0.35">
      <c r="L139" s="1" t="s">
        <v>102</v>
      </c>
      <c r="M139" s="1" t="s">
        <v>222</v>
      </c>
      <c r="N139" s="1"/>
      <c r="O139" s="1"/>
    </row>
    <row r="140" spans="11:16" x14ac:dyDescent="0.35">
      <c r="L140" s="2">
        <v>45678</v>
      </c>
      <c r="M140" s="2">
        <v>45679</v>
      </c>
      <c r="N140" s="1" t="s">
        <v>223</v>
      </c>
      <c r="O140" s="1">
        <v>94.58</v>
      </c>
    </row>
    <row r="141" spans="11:16" x14ac:dyDescent="0.35">
      <c r="L141" s="2">
        <v>45678</v>
      </c>
      <c r="M141" s="2">
        <v>45679</v>
      </c>
      <c r="N141" s="1" t="s">
        <v>224</v>
      </c>
      <c r="O141" s="1">
        <v>99.05</v>
      </c>
    </row>
    <row r="142" spans="11:16" x14ac:dyDescent="0.35">
      <c r="L142" s="2">
        <v>45678</v>
      </c>
      <c r="M142" s="2">
        <v>45679</v>
      </c>
      <c r="N142" s="1" t="s">
        <v>123</v>
      </c>
      <c r="O142" s="1">
        <v>93.95</v>
      </c>
    </row>
    <row r="143" spans="11:16" x14ac:dyDescent="0.35">
      <c r="L143" s="2">
        <v>45680</v>
      </c>
      <c r="M143" s="2">
        <v>45681</v>
      </c>
      <c r="N143" s="1" t="s">
        <v>225</v>
      </c>
      <c r="O143" s="7">
        <v>4</v>
      </c>
    </row>
    <row r="144" spans="11:16" x14ac:dyDescent="0.35">
      <c r="L144" s="2">
        <v>45680</v>
      </c>
      <c r="M144" s="2">
        <v>45684</v>
      </c>
      <c r="N144" s="1" t="s">
        <v>226</v>
      </c>
      <c r="O144" s="1">
        <v>93.25</v>
      </c>
    </row>
    <row r="145" spans="12:15" x14ac:dyDescent="0.35">
      <c r="L145" s="2">
        <v>45681</v>
      </c>
      <c r="M145" s="2">
        <v>45684</v>
      </c>
      <c r="N145" s="1" t="s">
        <v>130</v>
      </c>
      <c r="O145" s="1">
        <v>93.25</v>
      </c>
    </row>
    <row r="146" spans="12:15" x14ac:dyDescent="0.35">
      <c r="L146" s="2">
        <v>45681</v>
      </c>
      <c r="M146" s="2">
        <v>45684</v>
      </c>
      <c r="N146" s="1" t="s">
        <v>227</v>
      </c>
      <c r="O146" s="7">
        <v>2.5</v>
      </c>
    </row>
    <row r="147" spans="12:15" x14ac:dyDescent="0.35">
      <c r="L147" s="2">
        <v>45681</v>
      </c>
      <c r="M147" s="2">
        <v>45684</v>
      </c>
      <c r="N147" s="1" t="s">
        <v>228</v>
      </c>
      <c r="O147" s="1" t="s">
        <v>229</v>
      </c>
    </row>
    <row r="148" spans="12:15" x14ac:dyDescent="0.35">
      <c r="L148" s="2">
        <v>45681</v>
      </c>
      <c r="M148" s="2">
        <v>45684</v>
      </c>
      <c r="N148" s="1" t="s">
        <v>196</v>
      </c>
      <c r="O148" s="7">
        <v>22.35</v>
      </c>
    </row>
    <row r="149" spans="12:15" x14ac:dyDescent="0.35">
      <c r="L149" s="2">
        <v>45683</v>
      </c>
      <c r="M149" s="2">
        <v>45684</v>
      </c>
      <c r="N149" s="1" t="s">
        <v>139</v>
      </c>
      <c r="O149" s="7">
        <v>24.49</v>
      </c>
    </row>
    <row r="150" spans="12:15" x14ac:dyDescent="0.35">
      <c r="L150" s="2">
        <v>45683</v>
      </c>
      <c r="M150" s="2">
        <v>45684</v>
      </c>
      <c r="N150" s="1" t="s">
        <v>139</v>
      </c>
      <c r="O150" s="1">
        <v>9.99</v>
      </c>
    </row>
    <row r="151" spans="12:15" x14ac:dyDescent="0.35">
      <c r="L151" s="2">
        <v>45684</v>
      </c>
      <c r="M151" s="2">
        <v>45685</v>
      </c>
      <c r="N151" s="1" t="s">
        <v>230</v>
      </c>
      <c r="O151" s="7">
        <v>4.8</v>
      </c>
    </row>
    <row r="152" spans="12:15" x14ac:dyDescent="0.35">
      <c r="L152" s="2">
        <v>45685</v>
      </c>
      <c r="M152" s="2">
        <v>45686</v>
      </c>
      <c r="N152" s="1" t="s">
        <v>130</v>
      </c>
      <c r="O152" s="7">
        <v>3.5</v>
      </c>
    </row>
    <row r="153" spans="12:15" x14ac:dyDescent="0.35">
      <c r="L153" s="2">
        <v>45685</v>
      </c>
      <c r="M153" s="2">
        <v>45686</v>
      </c>
      <c r="N153" s="1" t="s">
        <v>231</v>
      </c>
      <c r="O153" s="1">
        <v>9.6999999999999993</v>
      </c>
    </row>
    <row r="154" spans="12:15" x14ac:dyDescent="0.35">
      <c r="L154" s="2">
        <v>45685</v>
      </c>
      <c r="M154" s="2">
        <v>45686</v>
      </c>
      <c r="N154" s="1" t="s">
        <v>123</v>
      </c>
      <c r="O154" s="7">
        <v>3.2</v>
      </c>
    </row>
    <row r="155" spans="12:15" x14ac:dyDescent="0.35">
      <c r="L155" s="2">
        <v>45686</v>
      </c>
      <c r="M155" s="2">
        <v>45687</v>
      </c>
      <c r="N155" s="1" t="s">
        <v>232</v>
      </c>
      <c r="O155" s="7">
        <v>33.53</v>
      </c>
    </row>
    <row r="156" spans="12:15" x14ac:dyDescent="0.35">
      <c r="L156" s="2">
        <v>45687</v>
      </c>
      <c r="M156" s="2">
        <v>45688</v>
      </c>
      <c r="N156" s="1" t="s">
        <v>233</v>
      </c>
      <c r="O156" s="7">
        <v>4.7</v>
      </c>
    </row>
    <row r="157" spans="12:15" x14ac:dyDescent="0.35">
      <c r="L157" s="2">
        <v>45687</v>
      </c>
      <c r="M157" s="2">
        <v>45688</v>
      </c>
      <c r="N157" s="1" t="s">
        <v>234</v>
      </c>
      <c r="O157" s="7">
        <v>1.7</v>
      </c>
    </row>
    <row r="158" spans="12:15" x14ac:dyDescent="0.35">
      <c r="L158" s="2">
        <v>45687</v>
      </c>
      <c r="M158" s="2">
        <v>45688</v>
      </c>
      <c r="N158" s="1" t="s">
        <v>235</v>
      </c>
      <c r="O158" s="7">
        <v>3.5</v>
      </c>
    </row>
    <row r="159" spans="12:15" x14ac:dyDescent="0.35">
      <c r="L159" s="2">
        <v>45687</v>
      </c>
      <c r="M159" s="2">
        <v>45688</v>
      </c>
      <c r="N159" s="1" t="s">
        <v>236</v>
      </c>
      <c r="O159" s="7">
        <v>11.3</v>
      </c>
    </row>
    <row r="160" spans="12:15" x14ac:dyDescent="0.35">
      <c r="L160" s="2">
        <v>45688</v>
      </c>
      <c r="M160" s="2">
        <v>45691</v>
      </c>
      <c r="N160" s="1" t="s">
        <v>237</v>
      </c>
      <c r="O160" s="7">
        <v>39.5</v>
      </c>
    </row>
    <row r="161" spans="11:15" x14ac:dyDescent="0.35">
      <c r="L161" s="2">
        <v>45688</v>
      </c>
      <c r="M161" s="2">
        <v>45691</v>
      </c>
      <c r="N161" s="1" t="s">
        <v>237</v>
      </c>
      <c r="O161" s="7">
        <v>14.68</v>
      </c>
    </row>
    <row r="162" spans="11:15" x14ac:dyDescent="0.35">
      <c r="L162" s="2">
        <v>45688</v>
      </c>
      <c r="M162" s="2">
        <v>45691</v>
      </c>
      <c r="N162" s="1" t="s">
        <v>123</v>
      </c>
      <c r="O162" s="7">
        <v>13.7</v>
      </c>
    </row>
    <row r="163" spans="11:15" x14ac:dyDescent="0.35">
      <c r="L163" s="2">
        <v>45688</v>
      </c>
      <c r="M163" s="2">
        <v>45691</v>
      </c>
      <c r="N163" s="1" t="s">
        <v>238</v>
      </c>
      <c r="O163" s="7">
        <v>11.9</v>
      </c>
    </row>
    <row r="164" spans="11:15" x14ac:dyDescent="0.35">
      <c r="L164" s="2">
        <v>45688</v>
      </c>
      <c r="M164" s="2">
        <v>45691</v>
      </c>
      <c r="N164" s="1" t="s">
        <v>239</v>
      </c>
      <c r="O164" s="7">
        <v>13.98</v>
      </c>
    </row>
    <row r="166" spans="11:15" x14ac:dyDescent="0.35">
      <c r="K166" t="s">
        <v>240</v>
      </c>
    </row>
    <row r="167" spans="11:15" x14ac:dyDescent="0.35">
      <c r="L167" s="1" t="s">
        <v>99</v>
      </c>
      <c r="M167" s="1"/>
      <c r="N167" s="1" t="s">
        <v>241</v>
      </c>
      <c r="O167" s="1" t="s">
        <v>242</v>
      </c>
    </row>
    <row r="168" spans="11:15" x14ac:dyDescent="0.35">
      <c r="L168" s="1" t="s">
        <v>102</v>
      </c>
      <c r="M168" s="1" t="s">
        <v>102</v>
      </c>
      <c r="N168" s="1"/>
      <c r="O168" s="1"/>
    </row>
    <row r="169" spans="11:15" x14ac:dyDescent="0.35">
      <c r="L169" s="2">
        <v>45688</v>
      </c>
      <c r="M169" s="2">
        <v>45691</v>
      </c>
      <c r="N169" s="1" t="s">
        <v>243</v>
      </c>
      <c r="O169" s="7">
        <v>2.5</v>
      </c>
    </row>
    <row r="170" spans="11:15" x14ac:dyDescent="0.35">
      <c r="L170" s="2">
        <v>45689</v>
      </c>
      <c r="M170" s="2">
        <v>45691</v>
      </c>
      <c r="N170" s="1" t="s">
        <v>244</v>
      </c>
      <c r="O170" s="7">
        <v>51.04</v>
      </c>
    </row>
    <row r="171" spans="11:15" x14ac:dyDescent="0.35">
      <c r="L171" s="2">
        <v>45690</v>
      </c>
      <c r="M171" s="2">
        <v>45691</v>
      </c>
      <c r="N171" s="1" t="s">
        <v>245</v>
      </c>
      <c r="O171" s="7">
        <v>17.940000000000001</v>
      </c>
    </row>
    <row r="172" spans="11:15" x14ac:dyDescent="0.35">
      <c r="L172" s="2">
        <v>45691</v>
      </c>
      <c r="M172" s="2">
        <v>45692</v>
      </c>
      <c r="N172" s="1" t="s">
        <v>114</v>
      </c>
      <c r="O172" s="7">
        <v>16.95</v>
      </c>
    </row>
    <row r="173" spans="11:15" x14ac:dyDescent="0.35">
      <c r="L173" s="2">
        <v>45691</v>
      </c>
      <c r="M173" s="2">
        <v>45692</v>
      </c>
      <c r="N173" s="1" t="s">
        <v>246</v>
      </c>
      <c r="O173" s="7">
        <v>23.17</v>
      </c>
    </row>
    <row r="174" spans="11:15" x14ac:dyDescent="0.35">
      <c r="L174" s="2">
        <v>45691</v>
      </c>
      <c r="M174" s="2">
        <v>45692</v>
      </c>
      <c r="N174" s="1" t="s">
        <v>247</v>
      </c>
      <c r="O174" s="7">
        <v>-900</v>
      </c>
    </row>
    <row r="175" spans="11:15" x14ac:dyDescent="0.35">
      <c r="L175" s="2">
        <v>45692</v>
      </c>
      <c r="M175" s="2">
        <v>45693</v>
      </c>
      <c r="N175" s="1" t="s">
        <v>248</v>
      </c>
      <c r="O175" s="7">
        <v>9.6999999999999993</v>
      </c>
    </row>
    <row r="176" spans="11:15" x14ac:dyDescent="0.35">
      <c r="L176" s="2">
        <v>45692</v>
      </c>
      <c r="M176" s="2">
        <v>45693</v>
      </c>
      <c r="N176" s="1" t="s">
        <v>123</v>
      </c>
      <c r="O176" s="7">
        <v>3.95</v>
      </c>
    </row>
    <row r="177" spans="12:15" x14ac:dyDescent="0.35">
      <c r="L177" s="2">
        <v>45692</v>
      </c>
      <c r="M177" s="2">
        <v>45693</v>
      </c>
      <c r="N177" s="1" t="s">
        <v>123</v>
      </c>
      <c r="O177" s="7">
        <v>3.2</v>
      </c>
    </row>
    <row r="178" spans="12:15" x14ac:dyDescent="0.35">
      <c r="L178" s="2">
        <v>45693</v>
      </c>
      <c r="M178" s="2">
        <v>45694</v>
      </c>
      <c r="N178" s="1" t="s">
        <v>249</v>
      </c>
      <c r="O178" s="7">
        <v>19.07</v>
      </c>
    </row>
    <row r="179" spans="12:15" x14ac:dyDescent="0.35">
      <c r="L179" s="2">
        <v>45690</v>
      </c>
      <c r="M179" s="2">
        <v>45695</v>
      </c>
      <c r="N179" s="1" t="s">
        <v>181</v>
      </c>
      <c r="O179" s="7">
        <v>85.77</v>
      </c>
    </row>
    <row r="180" spans="12:15" x14ac:dyDescent="0.35">
      <c r="L180" s="2">
        <v>45694</v>
      </c>
      <c r="M180" s="2">
        <v>45695</v>
      </c>
      <c r="N180" s="1" t="s">
        <v>250</v>
      </c>
      <c r="O180" s="7">
        <v>13.22</v>
      </c>
    </row>
    <row r="181" spans="12:15" x14ac:dyDescent="0.35">
      <c r="L181" s="2">
        <v>45694</v>
      </c>
      <c r="M181" s="2">
        <v>45695</v>
      </c>
      <c r="N181" s="1" t="s">
        <v>116</v>
      </c>
      <c r="O181" s="7">
        <v>8.0500000000000007</v>
      </c>
    </row>
    <row r="182" spans="12:15" x14ac:dyDescent="0.35">
      <c r="L182" s="2">
        <v>45694</v>
      </c>
      <c r="M182" s="2">
        <v>45695</v>
      </c>
      <c r="N182" s="1" t="s">
        <v>251</v>
      </c>
      <c r="O182" s="7">
        <v>11.3</v>
      </c>
    </row>
    <row r="183" spans="12:15" x14ac:dyDescent="0.35">
      <c r="L183" s="2">
        <v>45694</v>
      </c>
      <c r="M183" s="2">
        <v>45698</v>
      </c>
      <c r="N183" s="1" t="s">
        <v>252</v>
      </c>
      <c r="O183" s="7">
        <v>19.13</v>
      </c>
    </row>
    <row r="184" spans="12:15" x14ac:dyDescent="0.35">
      <c r="L184" s="2">
        <v>45695</v>
      </c>
      <c r="M184" s="2">
        <v>45698</v>
      </c>
      <c r="N184" s="1" t="s">
        <v>253</v>
      </c>
      <c r="O184" s="7">
        <v>4.7</v>
      </c>
    </row>
    <row r="185" spans="12:15" x14ac:dyDescent="0.35">
      <c r="L185" s="2">
        <v>45695</v>
      </c>
      <c r="M185" s="2">
        <v>45698</v>
      </c>
      <c r="N185" s="1" t="s">
        <v>254</v>
      </c>
      <c r="O185" s="7">
        <v>3.25</v>
      </c>
    </row>
    <row r="186" spans="12:15" x14ac:dyDescent="0.35">
      <c r="L186" s="2">
        <v>45695</v>
      </c>
      <c r="M186" s="2">
        <v>45698</v>
      </c>
      <c r="N186" s="1" t="s">
        <v>243</v>
      </c>
      <c r="O186" s="7">
        <v>2.5</v>
      </c>
    </row>
    <row r="187" spans="12:15" x14ac:dyDescent="0.35">
      <c r="L187" s="2">
        <v>45695</v>
      </c>
      <c r="M187" s="2">
        <v>45698</v>
      </c>
      <c r="N187" s="1" t="s">
        <v>139</v>
      </c>
      <c r="O187" s="7">
        <v>65.52</v>
      </c>
    </row>
    <row r="188" spans="12:15" x14ac:dyDescent="0.35">
      <c r="L188" s="2">
        <v>45696</v>
      </c>
      <c r="M188" s="2">
        <v>45698</v>
      </c>
      <c r="N188" s="1" t="s">
        <v>255</v>
      </c>
      <c r="O188" s="7">
        <v>50</v>
      </c>
    </row>
    <row r="189" spans="12:15" x14ac:dyDescent="0.35">
      <c r="L189" s="2">
        <v>45696</v>
      </c>
      <c r="M189" s="2">
        <v>45698</v>
      </c>
      <c r="N189" s="1" t="s">
        <v>256</v>
      </c>
      <c r="O189" s="7">
        <v>3.92</v>
      </c>
    </row>
    <row r="190" spans="12:15" x14ac:dyDescent="0.35">
      <c r="L190" s="2">
        <v>45697</v>
      </c>
      <c r="M190" s="2">
        <v>45698</v>
      </c>
      <c r="N190" s="1" t="s">
        <v>257</v>
      </c>
      <c r="O190" s="7">
        <v>60.78</v>
      </c>
    </row>
    <row r="191" spans="12:15" x14ac:dyDescent="0.35">
      <c r="L191" s="2">
        <v>45699</v>
      </c>
      <c r="M191" s="2">
        <v>45700</v>
      </c>
      <c r="N191" s="1" t="s">
        <v>123</v>
      </c>
      <c r="O191" s="7">
        <v>13.7</v>
      </c>
    </row>
    <row r="192" spans="12:15" x14ac:dyDescent="0.35">
      <c r="L192" s="2">
        <v>45699</v>
      </c>
      <c r="M192" s="2">
        <v>45700</v>
      </c>
      <c r="N192" s="1" t="s">
        <v>258</v>
      </c>
      <c r="O192" s="7">
        <v>3.7</v>
      </c>
    </row>
    <row r="193" spans="11:15" x14ac:dyDescent="0.35">
      <c r="L193" s="2">
        <v>45700</v>
      </c>
      <c r="M193" s="2">
        <v>45701</v>
      </c>
      <c r="N193" s="1" t="s">
        <v>180</v>
      </c>
      <c r="O193" s="7">
        <v>37.020000000000003</v>
      </c>
    </row>
    <row r="194" spans="11:15" x14ac:dyDescent="0.35">
      <c r="L194" s="2">
        <v>45700</v>
      </c>
      <c r="M194" s="2">
        <v>45702</v>
      </c>
      <c r="N194" s="1" t="s">
        <v>259</v>
      </c>
      <c r="O194" s="7">
        <v>7.91</v>
      </c>
    </row>
    <row r="195" spans="11:15" x14ac:dyDescent="0.35">
      <c r="K195" t="s">
        <v>260</v>
      </c>
    </row>
    <row r="197" spans="11:15" x14ac:dyDescent="0.35">
      <c r="L197" s="1" t="s">
        <v>261</v>
      </c>
      <c r="M197" s="1"/>
      <c r="N197" s="1" t="s">
        <v>118</v>
      </c>
      <c r="O197" s="1" t="s">
        <v>242</v>
      </c>
    </row>
    <row r="198" spans="11:15" x14ac:dyDescent="0.35">
      <c r="L198" s="1" t="s">
        <v>262</v>
      </c>
      <c r="M198" s="1" t="s">
        <v>102</v>
      </c>
      <c r="N198" s="1"/>
      <c r="O198" s="1"/>
    </row>
    <row r="199" spans="11:15" x14ac:dyDescent="0.35">
      <c r="L199" s="2">
        <v>45710</v>
      </c>
      <c r="M199" s="2">
        <v>45712</v>
      </c>
      <c r="N199" s="1" t="s">
        <v>108</v>
      </c>
      <c r="O199" s="7">
        <v>18.739999999999998</v>
      </c>
    </row>
    <row r="200" spans="11:15" x14ac:dyDescent="0.35">
      <c r="L200" s="2">
        <v>45711</v>
      </c>
      <c r="M200" s="2">
        <v>45712</v>
      </c>
      <c r="N200" s="1" t="s">
        <v>139</v>
      </c>
      <c r="O200" s="7">
        <v>41.85</v>
      </c>
    </row>
    <row r="201" spans="11:15" x14ac:dyDescent="0.35">
      <c r="L201" s="2">
        <v>45712</v>
      </c>
      <c r="M201" s="2">
        <v>45713</v>
      </c>
      <c r="N201" s="1" t="s">
        <v>123</v>
      </c>
      <c r="O201" s="7">
        <v>5.39</v>
      </c>
    </row>
    <row r="202" spans="11:15" x14ac:dyDescent="0.35">
      <c r="L202" s="2">
        <v>45712</v>
      </c>
      <c r="M202" s="2">
        <v>45713</v>
      </c>
      <c r="N202" s="1" t="s">
        <v>123</v>
      </c>
      <c r="O202" s="7">
        <v>3.7</v>
      </c>
    </row>
    <row r="203" spans="11:15" x14ac:dyDescent="0.35">
      <c r="L203" s="2">
        <v>45713</v>
      </c>
      <c r="M203" s="2">
        <v>45714</v>
      </c>
      <c r="N203" s="1" t="s">
        <v>123</v>
      </c>
      <c r="O203" s="7">
        <v>15.56</v>
      </c>
    </row>
    <row r="204" spans="11:15" x14ac:dyDescent="0.35">
      <c r="L204" s="2">
        <v>45714</v>
      </c>
      <c r="M204" s="2">
        <v>45715</v>
      </c>
      <c r="N204" s="1" t="s">
        <v>263</v>
      </c>
      <c r="O204" s="7">
        <v>18.510000000000002</v>
      </c>
    </row>
    <row r="205" spans="11:15" x14ac:dyDescent="0.35">
      <c r="L205" s="2">
        <v>45714</v>
      </c>
      <c r="M205" s="2">
        <v>45715</v>
      </c>
      <c r="N205" s="1" t="s">
        <v>264</v>
      </c>
      <c r="O205" s="7">
        <v>5.64</v>
      </c>
    </row>
    <row r="206" spans="11:15" x14ac:dyDescent="0.35">
      <c r="L206" s="2">
        <v>45714</v>
      </c>
      <c r="M206" s="2">
        <v>45715</v>
      </c>
      <c r="N206" s="1" t="s">
        <v>265</v>
      </c>
      <c r="O206" s="7">
        <v>900</v>
      </c>
    </row>
    <row r="207" spans="11:15" x14ac:dyDescent="0.35">
      <c r="L207" s="2">
        <v>45715</v>
      </c>
      <c r="M207" s="2">
        <v>45716</v>
      </c>
      <c r="N207" s="1" t="s">
        <v>266</v>
      </c>
      <c r="O207" s="7">
        <v>22.59</v>
      </c>
    </row>
    <row r="208" spans="11:15" x14ac:dyDescent="0.35">
      <c r="L208" s="2">
        <v>45715</v>
      </c>
      <c r="M208" s="2">
        <v>45716</v>
      </c>
      <c r="N208" s="1" t="s">
        <v>267</v>
      </c>
      <c r="O208" s="7">
        <v>11.09</v>
      </c>
    </row>
    <row r="209" spans="12:15" x14ac:dyDescent="0.35">
      <c r="L209" s="2">
        <v>45715</v>
      </c>
      <c r="M209" s="2">
        <v>45719</v>
      </c>
      <c r="N209" s="1" t="s">
        <v>112</v>
      </c>
      <c r="O209" s="7">
        <v>64.73</v>
      </c>
    </row>
    <row r="210" spans="12:15" x14ac:dyDescent="0.35">
      <c r="L210" s="2">
        <v>45716</v>
      </c>
      <c r="M210" s="2">
        <v>45719</v>
      </c>
      <c r="N210" s="1" t="s">
        <v>268</v>
      </c>
      <c r="O210" s="1" t="s">
        <v>269</v>
      </c>
    </row>
    <row r="211" spans="12:15" x14ac:dyDescent="0.35">
      <c r="L211" s="2">
        <v>45716</v>
      </c>
      <c r="M211" s="2">
        <v>45719</v>
      </c>
      <c r="N211" s="1" t="s">
        <v>127</v>
      </c>
      <c r="O211" s="7">
        <v>25.94</v>
      </c>
    </row>
    <row r="212" spans="12:15" x14ac:dyDescent="0.35">
      <c r="L212" s="2">
        <v>45716</v>
      </c>
      <c r="M212" s="2">
        <v>45719</v>
      </c>
      <c r="N212" s="1" t="s">
        <v>188</v>
      </c>
      <c r="O212" s="7">
        <v>18.09</v>
      </c>
    </row>
    <row r="213" spans="12:15" x14ac:dyDescent="0.35">
      <c r="L213" s="2">
        <v>45716</v>
      </c>
      <c r="M213" s="1" t="s">
        <v>270</v>
      </c>
      <c r="N213" s="1" t="s">
        <v>271</v>
      </c>
      <c r="O213" s="7">
        <v>8.4</v>
      </c>
    </row>
    <row r="214" spans="12:15" x14ac:dyDescent="0.35">
      <c r="L214" s="2">
        <v>45717</v>
      </c>
      <c r="M214" s="2">
        <v>45719</v>
      </c>
      <c r="N214" s="1" t="s">
        <v>272</v>
      </c>
      <c r="O214" s="7">
        <v>33.53</v>
      </c>
    </row>
    <row r="215" spans="12:15" x14ac:dyDescent="0.35">
      <c r="L215" s="2">
        <v>45718</v>
      </c>
      <c r="M215" s="1" t="s">
        <v>270</v>
      </c>
      <c r="N215" s="1" t="s">
        <v>273</v>
      </c>
      <c r="O215" s="7">
        <v>11.45</v>
      </c>
    </row>
    <row r="216" spans="12:15" x14ac:dyDescent="0.35">
      <c r="L216" s="2">
        <v>45722</v>
      </c>
      <c r="M216" s="2">
        <v>45723</v>
      </c>
      <c r="N216" s="1" t="s">
        <v>247</v>
      </c>
      <c r="O216" s="7">
        <v>-371.82</v>
      </c>
    </row>
    <row r="217" spans="12:15" x14ac:dyDescent="0.35">
      <c r="L217" s="2">
        <v>45722</v>
      </c>
      <c r="M217" s="2">
        <v>45726</v>
      </c>
      <c r="N217" s="1" t="s">
        <v>274</v>
      </c>
      <c r="O217" s="7">
        <v>3.15</v>
      </c>
    </row>
    <row r="218" spans="12:15" x14ac:dyDescent="0.35">
      <c r="L218" s="2">
        <v>45723</v>
      </c>
      <c r="M218" s="2">
        <v>45726</v>
      </c>
      <c r="N218" s="1" t="s">
        <v>275</v>
      </c>
      <c r="O218" s="7">
        <v>25.66</v>
      </c>
    </row>
    <row r="219" spans="12:15" x14ac:dyDescent="0.35">
      <c r="L219" s="2">
        <v>45725</v>
      </c>
      <c r="M219" s="2">
        <v>45726</v>
      </c>
      <c r="N219" s="1" t="s">
        <v>276</v>
      </c>
      <c r="O219" s="7">
        <v>3.49</v>
      </c>
    </row>
    <row r="220" spans="12:15" x14ac:dyDescent="0.35">
      <c r="L220" s="2">
        <v>45725</v>
      </c>
      <c r="M220" s="1" t="s">
        <v>277</v>
      </c>
      <c r="N220" s="1" t="s">
        <v>205</v>
      </c>
      <c r="O220" s="7">
        <v>25.52</v>
      </c>
    </row>
    <row r="221" spans="12:15" x14ac:dyDescent="0.35">
      <c r="L221" s="2">
        <v>45725</v>
      </c>
      <c r="M221" s="1" t="s">
        <v>278</v>
      </c>
      <c r="N221" s="1" t="s">
        <v>279</v>
      </c>
      <c r="O221" s="7">
        <v>12</v>
      </c>
    </row>
    <row r="222" spans="12:15" x14ac:dyDescent="0.35">
      <c r="L222" s="2">
        <v>45725</v>
      </c>
      <c r="M222" s="1" t="s">
        <v>280</v>
      </c>
      <c r="N222" s="1" t="s">
        <v>112</v>
      </c>
      <c r="O222" s="7">
        <v>24.82</v>
      </c>
    </row>
    <row r="223" spans="12:15" x14ac:dyDescent="0.35">
      <c r="L223" s="2">
        <v>45727</v>
      </c>
      <c r="M223" s="2">
        <v>45728</v>
      </c>
      <c r="N223" s="1" t="s">
        <v>180</v>
      </c>
      <c r="O223" s="7">
        <v>40.659999999999997</v>
      </c>
    </row>
    <row r="225" spans="11:15" x14ac:dyDescent="0.35">
      <c r="K225" t="s">
        <v>281</v>
      </c>
    </row>
    <row r="226" spans="11:15" x14ac:dyDescent="0.35">
      <c r="L226" s="1" t="s">
        <v>99</v>
      </c>
      <c r="M226" s="1"/>
      <c r="N226" s="1" t="s">
        <v>118</v>
      </c>
      <c r="O226" s="1" t="s">
        <v>282</v>
      </c>
    </row>
    <row r="227" spans="11:15" x14ac:dyDescent="0.35">
      <c r="L227" s="1" t="s">
        <v>102</v>
      </c>
      <c r="M227" s="1" t="s">
        <v>102</v>
      </c>
      <c r="N227" s="1"/>
      <c r="O227" s="1"/>
    </row>
    <row r="228" spans="11:15" x14ac:dyDescent="0.35">
      <c r="L228" s="2">
        <v>45728</v>
      </c>
      <c r="M228" s="2">
        <v>45729</v>
      </c>
      <c r="N228" s="1" t="s">
        <v>283</v>
      </c>
      <c r="O228" s="7">
        <v>60.78</v>
      </c>
    </row>
    <row r="229" spans="11:15" x14ac:dyDescent="0.35">
      <c r="L229" s="2">
        <v>45728</v>
      </c>
      <c r="M229" s="1" t="s">
        <v>284</v>
      </c>
      <c r="N229" s="1" t="s">
        <v>139</v>
      </c>
      <c r="O229" s="7">
        <v>36.9</v>
      </c>
    </row>
    <row r="231" spans="11:15" x14ac:dyDescent="0.35">
      <c r="K231" t="s">
        <v>285</v>
      </c>
    </row>
    <row r="233" spans="11:15" x14ac:dyDescent="0.35">
      <c r="L233" s="1" t="s">
        <v>286</v>
      </c>
      <c r="M233" s="1"/>
      <c r="N233" s="1" t="s">
        <v>118</v>
      </c>
      <c r="O233" s="1" t="s">
        <v>242</v>
      </c>
    </row>
    <row r="234" spans="11:15" x14ac:dyDescent="0.35">
      <c r="L234" s="1" t="s">
        <v>102</v>
      </c>
      <c r="M234" s="1" t="s">
        <v>102</v>
      </c>
      <c r="N234" s="1"/>
      <c r="O234" s="1"/>
    </row>
    <row r="235" spans="11:15" x14ac:dyDescent="0.35">
      <c r="L235" s="2">
        <v>45739</v>
      </c>
      <c r="M235" s="2">
        <v>45740</v>
      </c>
      <c r="N235" s="1" t="s">
        <v>287</v>
      </c>
      <c r="O235" s="7">
        <v>19</v>
      </c>
    </row>
    <row r="236" spans="11:15" x14ac:dyDescent="0.35">
      <c r="L236" s="2">
        <v>45739</v>
      </c>
      <c r="M236" s="2">
        <v>45740</v>
      </c>
      <c r="N236" s="1" t="s">
        <v>288</v>
      </c>
      <c r="O236" s="1">
        <v>92.14</v>
      </c>
    </row>
    <row r="237" spans="11:15" x14ac:dyDescent="0.35">
      <c r="L237" s="2">
        <v>45740</v>
      </c>
      <c r="M237" s="2">
        <v>45741</v>
      </c>
      <c r="N237" s="1" t="s">
        <v>289</v>
      </c>
      <c r="O237" s="7">
        <v>6.25</v>
      </c>
    </row>
    <row r="238" spans="11:15" x14ac:dyDescent="0.35">
      <c r="L238" s="2">
        <v>45739</v>
      </c>
      <c r="M238" s="2">
        <v>45742</v>
      </c>
      <c r="N238" s="1" t="s">
        <v>290</v>
      </c>
      <c r="O238" s="7">
        <v>17.170000000000002</v>
      </c>
    </row>
    <row r="239" spans="11:15" x14ac:dyDescent="0.35">
      <c r="L239" s="2">
        <v>45741</v>
      </c>
      <c r="M239" s="1" t="s">
        <v>291</v>
      </c>
      <c r="N239" s="1" t="s">
        <v>292</v>
      </c>
      <c r="O239" s="7">
        <v>17.79</v>
      </c>
    </row>
    <row r="240" spans="11:15" x14ac:dyDescent="0.35">
      <c r="L240" s="2">
        <v>45743</v>
      </c>
      <c r="M240" s="1" t="s">
        <v>293</v>
      </c>
      <c r="N240" s="1" t="s">
        <v>294</v>
      </c>
      <c r="O240" s="7">
        <v>4.2300000000000004</v>
      </c>
    </row>
    <row r="241" spans="12:15" x14ac:dyDescent="0.35">
      <c r="L241" s="2">
        <v>45743</v>
      </c>
      <c r="M241" s="2">
        <v>45744</v>
      </c>
      <c r="N241" s="1" t="s">
        <v>295</v>
      </c>
      <c r="O241" s="7">
        <v>69.28</v>
      </c>
    </row>
    <row r="242" spans="12:15" x14ac:dyDescent="0.35">
      <c r="L242" s="2">
        <v>45743</v>
      </c>
      <c r="M242" s="1" t="s">
        <v>296</v>
      </c>
      <c r="N242" s="1" t="s">
        <v>188</v>
      </c>
      <c r="O242" s="7">
        <v>24.9</v>
      </c>
    </row>
    <row r="243" spans="12:15" x14ac:dyDescent="0.35">
      <c r="L243" s="2">
        <v>45744</v>
      </c>
      <c r="M243" s="2">
        <v>45747</v>
      </c>
      <c r="N243" s="1" t="s">
        <v>297</v>
      </c>
      <c r="O243" s="7">
        <v>29.77</v>
      </c>
    </row>
    <row r="244" spans="12:15" x14ac:dyDescent="0.35">
      <c r="L244" s="2">
        <v>45745</v>
      </c>
      <c r="M244" s="2">
        <v>45747</v>
      </c>
      <c r="N244" s="1" t="s">
        <v>298</v>
      </c>
      <c r="O244" s="7">
        <v>39.549999999999997</v>
      </c>
    </row>
    <row r="245" spans="12:15" x14ac:dyDescent="0.35">
      <c r="L245" s="2">
        <v>45745</v>
      </c>
      <c r="M245" s="2">
        <v>45747</v>
      </c>
      <c r="N245" s="1" t="s">
        <v>139</v>
      </c>
      <c r="O245" s="7">
        <v>26.62</v>
      </c>
    </row>
    <row r="246" spans="12:15" x14ac:dyDescent="0.35">
      <c r="L246" s="2">
        <v>45745</v>
      </c>
      <c r="M246" s="1" t="s">
        <v>296</v>
      </c>
      <c r="N246" s="1" t="s">
        <v>299</v>
      </c>
      <c r="O246" s="7">
        <v>16.95</v>
      </c>
    </row>
    <row r="247" spans="12:15" x14ac:dyDescent="0.35">
      <c r="L247" s="2">
        <v>45745</v>
      </c>
      <c r="M247" s="1" t="s">
        <v>296</v>
      </c>
      <c r="N247" s="1" t="s">
        <v>300</v>
      </c>
      <c r="O247" s="7">
        <v>31.11</v>
      </c>
    </row>
    <row r="248" spans="12:15" x14ac:dyDescent="0.35">
      <c r="L248" s="2">
        <v>45746</v>
      </c>
      <c r="M248" s="2">
        <v>45747</v>
      </c>
      <c r="N248" s="1" t="s">
        <v>301</v>
      </c>
      <c r="O248" s="7">
        <v>33.21</v>
      </c>
    </row>
    <row r="249" spans="12:15" x14ac:dyDescent="0.35">
      <c r="L249" s="2">
        <v>45748</v>
      </c>
      <c r="M249" s="2">
        <v>45749</v>
      </c>
      <c r="N249" s="1" t="s">
        <v>302</v>
      </c>
      <c r="O249" s="7">
        <v>3.5</v>
      </c>
    </row>
    <row r="250" spans="12:15" x14ac:dyDescent="0.35">
      <c r="L250" s="2">
        <v>45748</v>
      </c>
      <c r="M250" s="2">
        <v>45749</v>
      </c>
      <c r="N250" s="1" t="s">
        <v>206</v>
      </c>
      <c r="O250" s="7">
        <v>11.38</v>
      </c>
    </row>
    <row r="251" spans="12:15" x14ac:dyDescent="0.35">
      <c r="L251" s="2">
        <v>45748</v>
      </c>
      <c r="M251" s="2">
        <v>45750</v>
      </c>
      <c r="N251" s="1" t="s">
        <v>303</v>
      </c>
      <c r="O251" s="1">
        <v>92.75</v>
      </c>
    </row>
    <row r="252" spans="12:15" x14ac:dyDescent="0.35">
      <c r="L252" s="2">
        <v>45749</v>
      </c>
      <c r="M252" s="2">
        <v>45750</v>
      </c>
      <c r="N252" s="1" t="s">
        <v>123</v>
      </c>
      <c r="O252" s="7">
        <v>10.56</v>
      </c>
    </row>
    <row r="253" spans="12:15" x14ac:dyDescent="0.35">
      <c r="L253" s="2">
        <v>45749</v>
      </c>
      <c r="M253" s="2">
        <v>45750</v>
      </c>
      <c r="N253" s="1" t="s">
        <v>195</v>
      </c>
      <c r="O253" s="7">
        <v>4.6399999999999997</v>
      </c>
    </row>
    <row r="254" spans="12:15" x14ac:dyDescent="0.35">
      <c r="L254" s="2">
        <v>45749</v>
      </c>
      <c r="M254" s="2">
        <v>45750</v>
      </c>
      <c r="N254" s="1" t="s">
        <v>218</v>
      </c>
      <c r="O254" s="7">
        <v>700</v>
      </c>
    </row>
    <row r="255" spans="12:15" x14ac:dyDescent="0.35">
      <c r="L255" s="2">
        <v>45750</v>
      </c>
      <c r="M255" s="2">
        <v>45750</v>
      </c>
      <c r="N255" s="1" t="s">
        <v>215</v>
      </c>
      <c r="O255" s="7">
        <v>12.42</v>
      </c>
    </row>
    <row r="256" spans="12:15" x14ac:dyDescent="0.35">
      <c r="L256" s="2">
        <v>45750</v>
      </c>
      <c r="M256" s="2">
        <v>45751</v>
      </c>
      <c r="N256" s="1" t="s">
        <v>304</v>
      </c>
      <c r="O256" s="7">
        <v>3.5</v>
      </c>
    </row>
    <row r="257" spans="11:15" x14ac:dyDescent="0.35">
      <c r="L257" s="2">
        <v>45750</v>
      </c>
      <c r="M257" s="2">
        <v>45751</v>
      </c>
      <c r="N257" s="1" t="s">
        <v>305</v>
      </c>
      <c r="O257" s="7">
        <v>5.65</v>
      </c>
    </row>
    <row r="258" spans="11:15" x14ac:dyDescent="0.35">
      <c r="L258" s="2">
        <v>45751</v>
      </c>
      <c r="M258" s="2">
        <v>45754</v>
      </c>
      <c r="N258" s="1" t="s">
        <v>139</v>
      </c>
      <c r="O258" s="7">
        <v>30.9</v>
      </c>
    </row>
    <row r="259" spans="11:15" x14ac:dyDescent="0.35">
      <c r="K259" t="s">
        <v>306</v>
      </c>
    </row>
    <row r="260" spans="11:15" x14ac:dyDescent="0.35">
      <c r="L260" s="1" t="s">
        <v>99</v>
      </c>
      <c r="M260" s="1"/>
      <c r="N260" s="1" t="s">
        <v>118</v>
      </c>
      <c r="O260" s="1" t="s">
        <v>242</v>
      </c>
    </row>
    <row r="261" spans="11:15" x14ac:dyDescent="0.35">
      <c r="L261" s="1" t="s">
        <v>102</v>
      </c>
      <c r="M261" s="1" t="s">
        <v>307</v>
      </c>
      <c r="N261" s="1"/>
      <c r="O261" s="1"/>
    </row>
    <row r="262" spans="11:15" x14ac:dyDescent="0.35">
      <c r="L262" s="2">
        <v>45751</v>
      </c>
      <c r="M262" s="2">
        <v>45754</v>
      </c>
      <c r="N262" s="1" t="s">
        <v>308</v>
      </c>
      <c r="O262" s="7">
        <v>51.04</v>
      </c>
    </row>
    <row r="263" spans="11:15" x14ac:dyDescent="0.35">
      <c r="L263" s="2">
        <v>45752</v>
      </c>
      <c r="M263" s="2">
        <v>45754</v>
      </c>
      <c r="N263" s="1" t="s">
        <v>309</v>
      </c>
      <c r="O263" s="7">
        <v>10.49</v>
      </c>
    </row>
    <row r="264" spans="11:15" x14ac:dyDescent="0.35">
      <c r="L264" s="2">
        <v>45753</v>
      </c>
      <c r="M264" s="2">
        <v>45754</v>
      </c>
      <c r="N264" s="1" t="s">
        <v>180</v>
      </c>
      <c r="O264" s="7">
        <v>12.6</v>
      </c>
    </row>
    <row r="265" spans="11:15" x14ac:dyDescent="0.35">
      <c r="L265" s="2">
        <v>45753</v>
      </c>
      <c r="M265" s="2">
        <v>45754</v>
      </c>
      <c r="N265" s="1" t="s">
        <v>139</v>
      </c>
      <c r="O265" s="7">
        <v>55.21</v>
      </c>
    </row>
    <row r="266" spans="11:15" x14ac:dyDescent="0.35">
      <c r="L266" s="2">
        <v>45753</v>
      </c>
      <c r="M266" s="2">
        <v>45754</v>
      </c>
      <c r="N266" s="1" t="s">
        <v>139</v>
      </c>
      <c r="O266" s="7">
        <v>13.86</v>
      </c>
    </row>
    <row r="267" spans="11:15" x14ac:dyDescent="0.35">
      <c r="L267" s="2">
        <v>45752</v>
      </c>
      <c r="M267" s="2">
        <v>45755</v>
      </c>
      <c r="N267" s="1" t="s">
        <v>310</v>
      </c>
      <c r="O267" s="7">
        <v>62.11</v>
      </c>
    </row>
    <row r="268" spans="11:15" x14ac:dyDescent="0.35">
      <c r="L268" s="2">
        <v>45754</v>
      </c>
      <c r="M268" s="2">
        <v>45755</v>
      </c>
      <c r="N268" s="1" t="s">
        <v>311</v>
      </c>
      <c r="O268" s="7">
        <v>13.48</v>
      </c>
    </row>
    <row r="269" spans="11:15" x14ac:dyDescent="0.35">
      <c r="L269" s="2">
        <v>45755</v>
      </c>
      <c r="M269" s="2">
        <v>45756</v>
      </c>
      <c r="N269" s="1" t="s">
        <v>312</v>
      </c>
      <c r="O269" s="7">
        <v>2.93</v>
      </c>
    </row>
    <row r="270" spans="11:15" x14ac:dyDescent="0.35">
      <c r="L270" s="2">
        <v>45755</v>
      </c>
      <c r="M270" s="2">
        <v>45756</v>
      </c>
      <c r="N270" s="1" t="s">
        <v>123</v>
      </c>
      <c r="O270" s="7">
        <v>15.56</v>
      </c>
    </row>
    <row r="271" spans="11:15" x14ac:dyDescent="0.35">
      <c r="L271" s="2">
        <v>45755</v>
      </c>
      <c r="M271" s="2">
        <v>45757</v>
      </c>
      <c r="N271" s="1" t="s">
        <v>313</v>
      </c>
      <c r="O271" s="7">
        <v>6.25</v>
      </c>
    </row>
    <row r="272" spans="11:15" x14ac:dyDescent="0.35">
      <c r="L272" s="2">
        <v>45756</v>
      </c>
      <c r="M272" s="2">
        <v>45757</v>
      </c>
      <c r="N272" s="1" t="s">
        <v>211</v>
      </c>
      <c r="O272" s="7">
        <v>64.900000000000006</v>
      </c>
    </row>
    <row r="273" spans="12:15" x14ac:dyDescent="0.35">
      <c r="L273" s="2">
        <v>45756</v>
      </c>
      <c r="M273" s="2">
        <v>45757</v>
      </c>
      <c r="N273" s="1" t="s">
        <v>224</v>
      </c>
      <c r="O273" s="7">
        <v>16.55</v>
      </c>
    </row>
    <row r="274" spans="12:15" x14ac:dyDescent="0.35">
      <c r="L274" s="2">
        <v>45756</v>
      </c>
      <c r="M274" s="2">
        <v>45757</v>
      </c>
      <c r="N274" s="1" t="s">
        <v>115</v>
      </c>
      <c r="O274" s="7">
        <v>15.28</v>
      </c>
    </row>
    <row r="275" spans="12:15" x14ac:dyDescent="0.35">
      <c r="L275" s="2">
        <v>45756</v>
      </c>
      <c r="M275" s="2">
        <v>45757</v>
      </c>
      <c r="N275" s="1" t="s">
        <v>116</v>
      </c>
      <c r="O275" s="7">
        <v>8.7200000000000006</v>
      </c>
    </row>
    <row r="276" spans="12:15" x14ac:dyDescent="0.35">
      <c r="L276" s="2">
        <v>45757</v>
      </c>
      <c r="M276" s="2">
        <v>45758</v>
      </c>
      <c r="N276" s="1" t="s">
        <v>123</v>
      </c>
      <c r="O276" s="7">
        <v>7.14</v>
      </c>
    </row>
    <row r="277" spans="12:15" x14ac:dyDescent="0.35">
      <c r="L277" s="2">
        <v>45757</v>
      </c>
      <c r="M277" s="2">
        <v>45761</v>
      </c>
      <c r="N277" s="1" t="s">
        <v>314</v>
      </c>
      <c r="O277" s="7">
        <v>3.25</v>
      </c>
    </row>
    <row r="278" spans="12:15" x14ac:dyDescent="0.35">
      <c r="L278" s="2">
        <v>45758</v>
      </c>
      <c r="M278" s="2">
        <v>45761</v>
      </c>
      <c r="N278" s="1" t="s">
        <v>224</v>
      </c>
      <c r="O278" s="7">
        <v>3.5</v>
      </c>
    </row>
    <row r="279" spans="12:15" x14ac:dyDescent="0.35">
      <c r="L279" s="2">
        <v>45759</v>
      </c>
      <c r="M279" s="2">
        <v>45761</v>
      </c>
      <c r="N279" s="1" t="s">
        <v>315</v>
      </c>
      <c r="O279" s="7">
        <v>7.35</v>
      </c>
    </row>
    <row r="280" spans="12:15" x14ac:dyDescent="0.35">
      <c r="L280" s="2">
        <v>45759</v>
      </c>
      <c r="M280" s="2">
        <v>45761</v>
      </c>
      <c r="N280" s="1" t="s">
        <v>111</v>
      </c>
      <c r="O280" s="7">
        <v>8.48</v>
      </c>
    </row>
    <row r="281" spans="12:15" x14ac:dyDescent="0.35">
      <c r="L281" s="2">
        <v>45759</v>
      </c>
      <c r="M281" s="2">
        <v>45761</v>
      </c>
      <c r="N281" s="1" t="s">
        <v>310</v>
      </c>
      <c r="O281" s="7">
        <v>22.57</v>
      </c>
    </row>
    <row r="282" spans="12:15" x14ac:dyDescent="0.35">
      <c r="L282" s="2">
        <v>45759</v>
      </c>
      <c r="M282" s="2">
        <v>45761</v>
      </c>
      <c r="N282" s="1" t="s">
        <v>316</v>
      </c>
      <c r="O282" s="1" t="s">
        <v>317</v>
      </c>
    </row>
    <row r="283" spans="12:15" x14ac:dyDescent="0.35">
      <c r="L283" s="2">
        <v>45760</v>
      </c>
      <c r="M283" s="2">
        <v>45761</v>
      </c>
      <c r="N283" s="1" t="s">
        <v>180</v>
      </c>
      <c r="O283" s="7">
        <v>14.66</v>
      </c>
    </row>
    <row r="284" spans="12:15" x14ac:dyDescent="0.35">
      <c r="L284" s="2">
        <v>45760</v>
      </c>
      <c r="M284" s="2">
        <v>45761</v>
      </c>
      <c r="N284" s="1" t="s">
        <v>139</v>
      </c>
      <c r="O284" s="7">
        <v>31.14</v>
      </c>
    </row>
    <row r="285" spans="12:15" x14ac:dyDescent="0.35">
      <c r="L285" s="2">
        <v>45760</v>
      </c>
      <c r="M285" s="2">
        <v>45761</v>
      </c>
      <c r="N285" s="1" t="s">
        <v>139</v>
      </c>
      <c r="O285" s="7">
        <v>13.64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34CF1-AB7F-4F13-A72F-B14FCD1F6572}">
  <dimension ref="I35:K40"/>
  <sheetViews>
    <sheetView showGridLines="0" tabSelected="1" topLeftCell="A4" zoomScale="70" zoomScaleNormal="70" workbookViewId="0">
      <selection activeCell="O44" sqref="O44"/>
    </sheetView>
  </sheetViews>
  <sheetFormatPr baseColWidth="10" defaultRowHeight="14.5" x14ac:dyDescent="0.35"/>
  <sheetData>
    <row r="35" spans="9:11" x14ac:dyDescent="0.35">
      <c r="I35" t="s">
        <v>331</v>
      </c>
    </row>
    <row r="36" spans="9:11" ht="18.5" x14ac:dyDescent="0.45">
      <c r="I36" s="29" t="str">
        <f>Analysis!A17</f>
        <v>Groceries</v>
      </c>
      <c r="J36" s="30">
        <f>Analysis!B17</f>
        <v>3263.9600000000009</v>
      </c>
      <c r="K36" s="30">
        <f>J36</f>
        <v>3263.9600000000009</v>
      </c>
    </row>
    <row r="37" spans="9:11" ht="18.5" x14ac:dyDescent="0.45">
      <c r="I37" s="29" t="str">
        <f>Analysis!A18</f>
        <v>Other</v>
      </c>
      <c r="J37" s="30">
        <f>Analysis!B18</f>
        <v>700.43000000000006</v>
      </c>
      <c r="K37" s="30">
        <f t="shared" ref="K37:K40" si="0">J37</f>
        <v>700.43000000000006</v>
      </c>
    </row>
    <row r="38" spans="9:11" ht="18.5" x14ac:dyDescent="0.45">
      <c r="I38" s="29" t="str">
        <f>Analysis!A19</f>
        <v>Clothes</v>
      </c>
      <c r="J38" s="30">
        <f>Analysis!B19</f>
        <v>699.13</v>
      </c>
      <c r="K38" s="30">
        <f t="shared" si="0"/>
        <v>699.13</v>
      </c>
    </row>
    <row r="39" spans="9:11" ht="18.5" x14ac:dyDescent="0.45">
      <c r="I39" s="29" t="str">
        <f>Analysis!A20</f>
        <v>Gifts</v>
      </c>
      <c r="J39" s="30">
        <f>Analysis!B20</f>
        <v>426.68</v>
      </c>
      <c r="K39" s="30">
        <f t="shared" si="0"/>
        <v>426.68</v>
      </c>
    </row>
    <row r="40" spans="9:11" ht="18.5" x14ac:dyDescent="0.45">
      <c r="I40" s="29" t="str">
        <f>Analysis!A21</f>
        <v>Party</v>
      </c>
      <c r="J40" s="30">
        <f>Analysis!B21</f>
        <v>379.03000000000003</v>
      </c>
      <c r="K40" s="30">
        <f t="shared" si="0"/>
        <v>379.03000000000003</v>
      </c>
    </row>
  </sheetData>
  <conditionalFormatting sqref="K36:K40">
    <cfRule type="dataBar" priority="1">
      <dataBar showValue="0">
        <cfvo type="min"/>
        <cfvo type="max"/>
        <color theme="8" tint="-0.249977111117893"/>
      </dataBar>
      <extLst>
        <ext xmlns:x14="http://schemas.microsoft.com/office/spreadsheetml/2009/9/main" uri="{B025F937-C7B1-47D3-B67F-A62EFF666E3E}">
          <x14:id>{0032473F-CE96-47D5-8A3D-B4B90E3D8358}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032473F-CE96-47D5-8A3D-B4B90E3D835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K36:K40</xm:sqref>
        </x14:conditionalFormatting>
      </x14:conditionalFormattings>
    </ex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892C1-EDCE-4C3F-93EB-04FCEC0C9840}">
  <dimension ref="A1:T29"/>
  <sheetViews>
    <sheetView topLeftCell="G1" workbookViewId="0">
      <selection activeCell="O44" sqref="O44"/>
    </sheetView>
  </sheetViews>
  <sheetFormatPr baseColWidth="10" defaultRowHeight="14.5" x14ac:dyDescent="0.35"/>
  <cols>
    <col min="1" max="1" width="19.54296875" bestFit="1" customWidth="1"/>
    <col min="2" max="2" width="14.54296875" bestFit="1" customWidth="1"/>
    <col min="4" max="4" width="19.54296875" bestFit="1" customWidth="1"/>
    <col min="5" max="5" width="14.54296875" bestFit="1" customWidth="1"/>
    <col min="7" max="7" width="19.54296875" bestFit="1" customWidth="1"/>
    <col min="8" max="8" width="16.6328125" bestFit="1" customWidth="1"/>
    <col min="10" max="10" width="19.54296875" bestFit="1" customWidth="1"/>
    <col min="11" max="11" width="22.1796875" bestFit="1" customWidth="1"/>
    <col min="12" max="12" width="12" bestFit="1" customWidth="1"/>
    <col min="13" max="13" width="9.6328125" bestFit="1" customWidth="1"/>
    <col min="14" max="14" width="6" bestFit="1" customWidth="1"/>
    <col min="15" max="15" width="19.54296875" bestFit="1" customWidth="1"/>
    <col min="16" max="16" width="14.08984375" bestFit="1" customWidth="1"/>
    <col min="17" max="17" width="31.1796875" bestFit="1" customWidth="1"/>
    <col min="19" max="19" width="19.54296875" bestFit="1" customWidth="1"/>
    <col min="20" max="20" width="25.26953125" bestFit="1" customWidth="1"/>
    <col min="21" max="21" width="14.08984375" bestFit="1" customWidth="1"/>
    <col min="22" max="22" width="14.54296875" bestFit="1" customWidth="1"/>
  </cols>
  <sheetData>
    <row r="1" spans="1:20" x14ac:dyDescent="0.35">
      <c r="D1" s="23" t="s">
        <v>152</v>
      </c>
      <c r="E1" t="s">
        <v>322</v>
      </c>
      <c r="J1" s="23" t="s">
        <v>152</v>
      </c>
      <c r="K1" t="s">
        <v>155</v>
      </c>
      <c r="O1" s="23" t="s">
        <v>152</v>
      </c>
      <c r="P1" t="s">
        <v>155</v>
      </c>
      <c r="Q1" s="32" t="str" cm="1">
        <f t="array" ref="Q1">T3&amp;"-"&amp;_xlfn.IFS(P22="(All)","YTD",P22="(Multiple Items)","Multiple Periods",TRUE,P22)</f>
        <v>All Expenses-(Tous)</v>
      </c>
      <c r="S1" s="23" t="s">
        <v>152</v>
      </c>
      <c r="T1" t="s">
        <v>155</v>
      </c>
    </row>
    <row r="3" spans="1:20" x14ac:dyDescent="0.35">
      <c r="A3" s="23" t="s">
        <v>319</v>
      </c>
      <c r="B3" t="s">
        <v>321</v>
      </c>
      <c r="D3" s="23" t="s">
        <v>319</v>
      </c>
      <c r="E3" t="s">
        <v>321</v>
      </c>
      <c r="G3" s="23" t="s">
        <v>319</v>
      </c>
      <c r="H3" t="s">
        <v>329</v>
      </c>
      <c r="J3" s="23" t="s">
        <v>321</v>
      </c>
      <c r="K3" s="23" t="s">
        <v>330</v>
      </c>
      <c r="O3" s="23" t="s">
        <v>151</v>
      </c>
      <c r="P3" s="23" t="s">
        <v>150</v>
      </c>
      <c r="Q3" t="s">
        <v>321</v>
      </c>
      <c r="S3" s="23" t="s">
        <v>319</v>
      </c>
      <c r="T3" s="32" t="str" cm="1">
        <f t="array" ref="T3">_xlfn.IFS(NOT(ISBLANK(S6)),"All Expenses",TRUE,_xlfn.TEXTJOIN(", ",TRUE,S4:S6))</f>
        <v>All Expenses</v>
      </c>
    </row>
    <row r="4" spans="1:20" x14ac:dyDescent="0.35">
      <c r="A4" s="24" t="s">
        <v>158</v>
      </c>
      <c r="B4" s="25">
        <v>4852.8600000000006</v>
      </c>
      <c r="D4" s="24" t="s">
        <v>327</v>
      </c>
      <c r="E4" s="26">
        <v>1223.83</v>
      </c>
      <c r="G4" s="24" t="s">
        <v>327</v>
      </c>
      <c r="H4" s="27">
        <v>-1223.83</v>
      </c>
      <c r="J4" s="23" t="s">
        <v>319</v>
      </c>
      <c r="K4" t="s">
        <v>158</v>
      </c>
      <c r="L4" t="s">
        <v>154</v>
      </c>
      <c r="M4" t="s">
        <v>156</v>
      </c>
      <c r="O4" t="s">
        <v>156</v>
      </c>
      <c r="P4" t="s">
        <v>162</v>
      </c>
      <c r="Q4" s="28">
        <v>285.14999999999992</v>
      </c>
      <c r="S4" s="24" t="s">
        <v>156</v>
      </c>
    </row>
    <row r="5" spans="1:20" x14ac:dyDescent="0.35">
      <c r="A5" s="24" t="s">
        <v>154</v>
      </c>
      <c r="B5" s="25">
        <v>1947.8100000000006</v>
      </c>
      <c r="D5" s="24" t="s">
        <v>323</v>
      </c>
      <c r="E5" s="26">
        <v>1523.2100000000003</v>
      </c>
      <c r="G5" s="24" t="s">
        <v>323</v>
      </c>
      <c r="H5" s="27">
        <v>6803.430000000003</v>
      </c>
      <c r="J5" s="24" t="s">
        <v>327</v>
      </c>
      <c r="K5" s="26">
        <v>607.38999999999987</v>
      </c>
      <c r="L5" s="26">
        <v>600.45999999999992</v>
      </c>
      <c r="M5" s="26">
        <v>15.98</v>
      </c>
      <c r="O5" t="s">
        <v>154</v>
      </c>
      <c r="P5" t="s">
        <v>153</v>
      </c>
      <c r="Q5" s="28">
        <v>699.13</v>
      </c>
      <c r="S5" s="24" t="s">
        <v>154</v>
      </c>
    </row>
    <row r="6" spans="1:20" x14ac:dyDescent="0.35">
      <c r="A6" s="24" t="s">
        <v>156</v>
      </c>
      <c r="B6" s="25">
        <v>285.14999999999992</v>
      </c>
      <c r="D6" s="24" t="s">
        <v>324</v>
      </c>
      <c r="E6" s="26">
        <v>1845.5400000000006</v>
      </c>
      <c r="G6" s="24" t="s">
        <v>324</v>
      </c>
      <c r="H6" s="27">
        <v>-504.12999999999988</v>
      </c>
      <c r="J6" s="24" t="s">
        <v>323</v>
      </c>
      <c r="K6" s="26">
        <v>785.9899999999999</v>
      </c>
      <c r="L6" s="26">
        <v>634.75000000000011</v>
      </c>
      <c r="M6" s="26">
        <v>102.47000000000001</v>
      </c>
      <c r="P6" t="s">
        <v>159</v>
      </c>
      <c r="Q6" s="28">
        <v>426.68000000000006</v>
      </c>
      <c r="S6" s="24" t="s">
        <v>158</v>
      </c>
    </row>
    <row r="7" spans="1:20" x14ac:dyDescent="0.35">
      <c r="A7" s="24" t="s">
        <v>320</v>
      </c>
      <c r="B7" s="25">
        <v>7085.8200000000015</v>
      </c>
      <c r="D7" s="24" t="s">
        <v>325</v>
      </c>
      <c r="E7" s="26">
        <v>1392.3799999999999</v>
      </c>
      <c r="G7" s="24" t="s">
        <v>325</v>
      </c>
      <c r="H7" s="27">
        <v>-51.31999999999978</v>
      </c>
      <c r="J7" s="24" t="s">
        <v>324</v>
      </c>
      <c r="K7" s="26">
        <v>1511.16</v>
      </c>
      <c r="L7" s="26">
        <v>275.67999999999995</v>
      </c>
      <c r="M7" s="26">
        <v>58.7</v>
      </c>
      <c r="P7" t="s">
        <v>170</v>
      </c>
      <c r="Q7" s="28">
        <v>379.03000000000003</v>
      </c>
    </row>
    <row r="8" spans="1:20" x14ac:dyDescent="0.35">
      <c r="D8" s="24" t="s">
        <v>326</v>
      </c>
      <c r="E8" s="26">
        <v>1100.8599999999999</v>
      </c>
      <c r="G8" s="24" t="s">
        <v>326</v>
      </c>
      <c r="H8" s="27">
        <v>1828.2899999999995</v>
      </c>
      <c r="J8" s="24" t="s">
        <v>325</v>
      </c>
      <c r="K8" s="26">
        <v>1092.7099999999996</v>
      </c>
      <c r="L8" s="26">
        <v>285.84000000000003</v>
      </c>
      <c r="M8" s="26">
        <v>13.83</v>
      </c>
      <c r="P8" t="s">
        <v>171</v>
      </c>
      <c r="Q8" s="28">
        <v>133.91</v>
      </c>
    </row>
    <row r="9" spans="1:20" x14ac:dyDescent="0.35">
      <c r="D9" s="24" t="s">
        <v>320</v>
      </c>
      <c r="E9" s="26">
        <v>7085.8200000000006</v>
      </c>
      <c r="G9" s="24" t="s">
        <v>328</v>
      </c>
      <c r="H9" s="27">
        <v>6852.4400000000023</v>
      </c>
      <c r="J9" s="24" t="s">
        <v>326</v>
      </c>
      <c r="K9" s="26">
        <v>855.61</v>
      </c>
      <c r="L9" s="26">
        <v>151.07999999999998</v>
      </c>
      <c r="M9" s="26">
        <v>94.170000000000016</v>
      </c>
      <c r="P9" t="s">
        <v>168</v>
      </c>
      <c r="Q9" s="28">
        <v>138.60000000000002</v>
      </c>
    </row>
    <row r="10" spans="1:20" x14ac:dyDescent="0.35">
      <c r="A10" s="23" t="s">
        <v>319</v>
      </c>
      <c r="B10" t="s">
        <v>321</v>
      </c>
      <c r="P10" t="s">
        <v>166</v>
      </c>
      <c r="Q10" s="28">
        <v>107.03999999999999</v>
      </c>
    </row>
    <row r="11" spans="1:20" x14ac:dyDescent="0.35">
      <c r="A11" s="24" t="s">
        <v>26</v>
      </c>
      <c r="B11" s="25">
        <v>1794.22</v>
      </c>
      <c r="P11" t="s">
        <v>169</v>
      </c>
      <c r="Q11" s="28">
        <v>63.420000000000009</v>
      </c>
    </row>
    <row r="12" spans="1:20" x14ac:dyDescent="0.35">
      <c r="A12" s="24" t="s">
        <v>24</v>
      </c>
      <c r="B12" s="25">
        <v>5291.5999999999976</v>
      </c>
      <c r="O12" t="s">
        <v>158</v>
      </c>
      <c r="P12" t="s">
        <v>165</v>
      </c>
      <c r="Q12" s="28">
        <v>11.01</v>
      </c>
    </row>
    <row r="13" spans="1:20" x14ac:dyDescent="0.35">
      <c r="A13" s="24" t="s">
        <v>320</v>
      </c>
      <c r="B13" s="25">
        <v>7085.8199999999979</v>
      </c>
      <c r="P13" t="s">
        <v>172</v>
      </c>
      <c r="Q13" s="28">
        <v>309.90000000000003</v>
      </c>
    </row>
    <row r="14" spans="1:20" x14ac:dyDescent="0.35">
      <c r="P14" t="s">
        <v>160</v>
      </c>
      <c r="Q14" s="28">
        <v>3263.9600000000009</v>
      </c>
    </row>
    <row r="15" spans="1:20" x14ac:dyDescent="0.35">
      <c r="P15" t="s">
        <v>318</v>
      </c>
      <c r="Q15" s="28">
        <v>266.32</v>
      </c>
    </row>
    <row r="16" spans="1:20" x14ac:dyDescent="0.35">
      <c r="A16" s="23" t="s">
        <v>319</v>
      </c>
      <c r="B16" t="s">
        <v>321</v>
      </c>
      <c r="P16" t="s">
        <v>173</v>
      </c>
      <c r="Q16" s="28">
        <v>700.43000000000006</v>
      </c>
    </row>
    <row r="17" spans="1:17" x14ac:dyDescent="0.35">
      <c r="A17" s="24" t="s">
        <v>160</v>
      </c>
      <c r="B17" s="28">
        <v>3263.9600000000009</v>
      </c>
      <c r="P17" t="s">
        <v>161</v>
      </c>
      <c r="Q17" s="28">
        <v>247.24</v>
      </c>
    </row>
    <row r="18" spans="1:17" x14ac:dyDescent="0.35">
      <c r="A18" s="24" t="s">
        <v>173</v>
      </c>
      <c r="B18" s="28">
        <v>700.43000000000006</v>
      </c>
      <c r="P18" t="s">
        <v>167</v>
      </c>
      <c r="Q18" s="28">
        <v>54</v>
      </c>
    </row>
    <row r="19" spans="1:17" x14ac:dyDescent="0.35">
      <c r="A19" s="24" t="s">
        <v>153</v>
      </c>
      <c r="B19" s="28">
        <v>699.13</v>
      </c>
    </row>
    <row r="20" spans="1:17" x14ac:dyDescent="0.35">
      <c r="A20" s="24" t="s">
        <v>159</v>
      </c>
      <c r="B20" s="28">
        <v>426.68</v>
      </c>
      <c r="P20" s="32" t="str" cm="1">
        <f t="array" ref="P20">"Expense by Period - "&amp;_xlfn.IFS(P22="(All)","YTD",P22="(Multiple Items)","Multiple Periods",TRUE,P22)</f>
        <v>Expense by Period - (Tous)</v>
      </c>
      <c r="Q20" s="32"/>
    </row>
    <row r="21" spans="1:17" x14ac:dyDescent="0.35">
      <c r="A21" s="24" t="s">
        <v>170</v>
      </c>
      <c r="B21" s="28">
        <v>379.03000000000003</v>
      </c>
    </row>
    <row r="22" spans="1:17" x14ac:dyDescent="0.35">
      <c r="O22" s="23" t="s">
        <v>332</v>
      </c>
      <c r="P22" t="s">
        <v>322</v>
      </c>
    </row>
    <row r="24" spans="1:17" x14ac:dyDescent="0.35">
      <c r="O24" s="23" t="s">
        <v>319</v>
      </c>
      <c r="P24" t="s">
        <v>329</v>
      </c>
    </row>
    <row r="25" spans="1:17" x14ac:dyDescent="0.35">
      <c r="O25" s="24" t="s">
        <v>163</v>
      </c>
      <c r="P25" s="26">
        <v>13938.259999999998</v>
      </c>
    </row>
    <row r="26" spans="1:17" x14ac:dyDescent="0.35">
      <c r="O26" s="24" t="s">
        <v>158</v>
      </c>
      <c r="P26" s="26">
        <v>-4852.8600000000015</v>
      </c>
    </row>
    <row r="27" spans="1:17" x14ac:dyDescent="0.35">
      <c r="O27" s="24" t="s">
        <v>156</v>
      </c>
      <c r="P27" s="26">
        <v>-285.14999999999998</v>
      </c>
    </row>
    <row r="28" spans="1:17" x14ac:dyDescent="0.35">
      <c r="O28" s="24" t="s">
        <v>154</v>
      </c>
      <c r="P28" s="26">
        <v>-1947.8100000000004</v>
      </c>
    </row>
    <row r="29" spans="1:17" x14ac:dyDescent="0.35">
      <c r="O29" s="24" t="s">
        <v>328</v>
      </c>
      <c r="P29" s="26">
        <v>6852.4399999999978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63B2B-BF84-4528-889F-9A687B66DAB9}">
  <dimension ref="A1:J264"/>
  <sheetViews>
    <sheetView workbookViewId="0">
      <selection activeCell="E268" sqref="E268"/>
    </sheetView>
  </sheetViews>
  <sheetFormatPr baseColWidth="10" defaultRowHeight="14.5" x14ac:dyDescent="0.35"/>
  <cols>
    <col min="4" max="4" width="34.7265625" bestFit="1" customWidth="1"/>
    <col min="6" max="6" width="8.08984375" customWidth="1"/>
    <col min="9" max="9" width="13.36328125" bestFit="1" customWidth="1"/>
  </cols>
  <sheetData>
    <row r="1" spans="1:10" x14ac:dyDescent="0.35">
      <c r="A1" s="9" t="s">
        <v>22</v>
      </c>
      <c r="B1" s="10" t="s">
        <v>3</v>
      </c>
      <c r="C1" s="10" t="s">
        <v>333</v>
      </c>
      <c r="D1" s="9" t="s">
        <v>0</v>
      </c>
      <c r="E1" s="9" t="s">
        <v>23</v>
      </c>
      <c r="F1" s="9" t="s">
        <v>24</v>
      </c>
      <c r="G1" s="11" t="s">
        <v>25</v>
      </c>
      <c r="H1" s="9" t="s">
        <v>150</v>
      </c>
      <c r="I1" s="9" t="s">
        <v>151</v>
      </c>
      <c r="J1" s="9" t="s">
        <v>152</v>
      </c>
    </row>
    <row r="2" spans="1:10" x14ac:dyDescent="0.35">
      <c r="A2" s="12" t="s">
        <v>24</v>
      </c>
      <c r="B2" s="13">
        <v>45641</v>
      </c>
      <c r="C2" s="31" t="str">
        <f>TEXT(B2,"mmmm") &amp; " " &amp; YEAR(B2)</f>
        <v>December 2024</v>
      </c>
      <c r="D2" s="1" t="s">
        <v>104</v>
      </c>
      <c r="E2" s="15">
        <v>30.38</v>
      </c>
      <c r="F2" s="4"/>
      <c r="G2" s="14">
        <f t="shared" ref="G2:G65" si="0">F2-E2</f>
        <v>-30.38</v>
      </c>
      <c r="H2" t="s">
        <v>153</v>
      </c>
      <c r="I2" t="str">
        <f>VLOOKUP(H2,'Data validation'!A:B,2,FALSE)</f>
        <v>Discretionary</v>
      </c>
      <c r="J2" t="str">
        <f>VLOOKUP(I2,'Data validation'!B:C,2,FALSE)</f>
        <v>Expense</v>
      </c>
    </row>
    <row r="3" spans="1:10" x14ac:dyDescent="0.35">
      <c r="A3" s="12" t="s">
        <v>24</v>
      </c>
      <c r="B3" s="13">
        <v>45642</v>
      </c>
      <c r="C3" s="31" t="str">
        <f t="shared" ref="C2:C65" si="1">TEXT(B3,"mmmm") &amp; " " &amp; YEAR(B3)</f>
        <v>December 2024</v>
      </c>
      <c r="D3" s="1" t="s">
        <v>105</v>
      </c>
      <c r="E3" s="15">
        <v>7.06</v>
      </c>
      <c r="F3" s="4"/>
      <c r="G3" s="14">
        <f t="shared" si="0"/>
        <v>-7.06</v>
      </c>
      <c r="H3" t="s">
        <v>169</v>
      </c>
      <c r="I3" t="str">
        <f>VLOOKUP(H3,'Data validation'!A:B,2,FALSE)</f>
        <v>Discretionary</v>
      </c>
      <c r="J3" t="str">
        <f>VLOOKUP(I3,'Data validation'!B:C,2,FALSE)</f>
        <v>Expense</v>
      </c>
    </row>
    <row r="4" spans="1:10" x14ac:dyDescent="0.35">
      <c r="A4" s="12" t="s">
        <v>24</v>
      </c>
      <c r="B4" s="13">
        <v>45642</v>
      </c>
      <c r="C4" s="31" t="str">
        <f t="shared" si="1"/>
        <v>December 2024</v>
      </c>
      <c r="D4" s="1" t="s">
        <v>106</v>
      </c>
      <c r="E4" s="15">
        <v>22.55</v>
      </c>
      <c r="F4" s="4"/>
      <c r="G4" s="14">
        <f t="shared" si="0"/>
        <v>-22.55</v>
      </c>
      <c r="H4" t="s">
        <v>159</v>
      </c>
      <c r="I4" t="str">
        <f>VLOOKUP(H4,'Data validation'!A:B,2,FALSE)</f>
        <v>Discretionary</v>
      </c>
      <c r="J4" t="str">
        <f>VLOOKUP(I4,'Data validation'!B:C,2,FALSE)</f>
        <v>Expense</v>
      </c>
    </row>
    <row r="5" spans="1:10" x14ac:dyDescent="0.35">
      <c r="A5" s="12" t="s">
        <v>24</v>
      </c>
      <c r="B5" s="13">
        <v>45642</v>
      </c>
      <c r="C5" s="31" t="str">
        <f t="shared" si="1"/>
        <v>December 2024</v>
      </c>
      <c r="D5" s="1" t="s">
        <v>108</v>
      </c>
      <c r="E5" s="15">
        <v>24.63</v>
      </c>
      <c r="F5" s="4"/>
      <c r="G5" s="14">
        <f t="shared" si="0"/>
        <v>-24.63</v>
      </c>
      <c r="H5" t="s">
        <v>153</v>
      </c>
      <c r="I5" t="str">
        <f>VLOOKUP(H5,'Data validation'!A:B,2,FALSE)</f>
        <v>Discretionary</v>
      </c>
      <c r="J5" t="str">
        <f>VLOOKUP(I5,'Data validation'!B:C,2,FALSE)</f>
        <v>Expense</v>
      </c>
    </row>
    <row r="6" spans="1:10" x14ac:dyDescent="0.35">
      <c r="A6" s="12" t="s">
        <v>24</v>
      </c>
      <c r="B6" s="13">
        <v>45642</v>
      </c>
      <c r="C6" s="31" t="str">
        <f t="shared" si="1"/>
        <v>December 2024</v>
      </c>
      <c r="D6" s="1" t="s">
        <v>112</v>
      </c>
      <c r="E6" s="15">
        <v>58.82</v>
      </c>
      <c r="F6" s="4"/>
      <c r="G6" s="14">
        <f t="shared" si="0"/>
        <v>-58.82</v>
      </c>
      <c r="H6" t="s">
        <v>160</v>
      </c>
      <c r="I6" t="str">
        <f>VLOOKUP(H6,'Data validation'!A:B,2,FALSE)</f>
        <v>Living Expenses</v>
      </c>
      <c r="J6" t="str">
        <f>VLOOKUP(I6,'Data validation'!B:C,2,FALSE)</f>
        <v>Expense</v>
      </c>
    </row>
    <row r="7" spans="1:10" x14ac:dyDescent="0.35">
      <c r="A7" s="12" t="s">
        <v>24</v>
      </c>
      <c r="B7" s="13">
        <v>45643</v>
      </c>
      <c r="C7" s="31" t="str">
        <f t="shared" si="1"/>
        <v>December 2024</v>
      </c>
      <c r="D7" s="1" t="s">
        <v>109</v>
      </c>
      <c r="E7" s="15">
        <v>6.77</v>
      </c>
      <c r="F7" s="4"/>
      <c r="G7" s="14">
        <f t="shared" si="0"/>
        <v>-6.77</v>
      </c>
      <c r="H7" t="s">
        <v>168</v>
      </c>
      <c r="I7" t="str">
        <f>VLOOKUP(H7,'Data validation'!A:B,2,FALSE)</f>
        <v>Discretionary</v>
      </c>
      <c r="J7" t="str">
        <f>VLOOKUP(I7,'Data validation'!B:C,2,FALSE)</f>
        <v>Expense</v>
      </c>
    </row>
    <row r="8" spans="1:10" x14ac:dyDescent="0.35">
      <c r="A8" s="12" t="s">
        <v>24</v>
      </c>
      <c r="B8" s="13">
        <v>45643</v>
      </c>
      <c r="C8" s="31" t="str">
        <f t="shared" si="1"/>
        <v>December 2024</v>
      </c>
      <c r="D8" s="1" t="s">
        <v>110</v>
      </c>
      <c r="E8" s="15">
        <v>84.65</v>
      </c>
      <c r="F8" s="4"/>
      <c r="G8" s="14">
        <f t="shared" si="0"/>
        <v>-84.65</v>
      </c>
      <c r="H8" t="s">
        <v>159</v>
      </c>
      <c r="I8" t="str">
        <f>VLOOKUP(H8,'Data validation'!A:B,2,FALSE)</f>
        <v>Discretionary</v>
      </c>
      <c r="J8" t="str">
        <f>VLOOKUP(I8,'Data validation'!B:C,2,FALSE)</f>
        <v>Expense</v>
      </c>
    </row>
    <row r="9" spans="1:10" x14ac:dyDescent="0.35">
      <c r="A9" s="12" t="s">
        <v>24</v>
      </c>
      <c r="B9" s="13">
        <v>45643</v>
      </c>
      <c r="C9" s="31" t="str">
        <f t="shared" si="1"/>
        <v>December 2024</v>
      </c>
      <c r="D9" s="1" t="s">
        <v>111</v>
      </c>
      <c r="E9" s="15">
        <v>53.3</v>
      </c>
      <c r="F9" s="4"/>
      <c r="G9" s="14">
        <f t="shared" si="0"/>
        <v>-53.3</v>
      </c>
      <c r="H9" t="s">
        <v>172</v>
      </c>
      <c r="I9" t="str">
        <f>VLOOKUP(H9,'Data validation'!A:B,2,FALSE)</f>
        <v>Living Expenses</v>
      </c>
      <c r="J9" t="str">
        <f>VLOOKUP(I9,'Data validation'!B:C,2,FALSE)</f>
        <v>Expense</v>
      </c>
    </row>
    <row r="10" spans="1:10" x14ac:dyDescent="0.35">
      <c r="A10" s="12" t="s">
        <v>24</v>
      </c>
      <c r="B10" s="13">
        <v>45644</v>
      </c>
      <c r="C10" s="31" t="str">
        <f t="shared" si="1"/>
        <v>December 2024</v>
      </c>
      <c r="D10" s="1" t="s">
        <v>113</v>
      </c>
      <c r="E10" s="15">
        <v>19.2</v>
      </c>
      <c r="F10" s="4"/>
      <c r="G10" s="14">
        <f t="shared" si="0"/>
        <v>-19.2</v>
      </c>
      <c r="H10" t="s">
        <v>159</v>
      </c>
      <c r="I10" t="str">
        <f>VLOOKUP(H10,'Data validation'!A:B,2,FALSE)</f>
        <v>Discretionary</v>
      </c>
      <c r="J10" t="str">
        <f>VLOOKUP(I10,'Data validation'!B:C,2,FALSE)</f>
        <v>Expense</v>
      </c>
    </row>
    <row r="11" spans="1:10" x14ac:dyDescent="0.35">
      <c r="A11" s="12" t="s">
        <v>24</v>
      </c>
      <c r="B11" s="13">
        <v>45645</v>
      </c>
      <c r="C11" s="31" t="str">
        <f t="shared" si="1"/>
        <v>December 2024</v>
      </c>
      <c r="D11" s="1" t="s">
        <v>114</v>
      </c>
      <c r="E11" s="15">
        <v>16.95</v>
      </c>
      <c r="F11" s="4"/>
      <c r="G11" s="14">
        <f t="shared" si="0"/>
        <v>-16.95</v>
      </c>
      <c r="H11" t="s">
        <v>171</v>
      </c>
      <c r="I11" t="str">
        <f>VLOOKUP(H11,'Data validation'!A:B,2,FALSE)</f>
        <v>Discretionary</v>
      </c>
      <c r="J11" t="str">
        <f>VLOOKUP(I11,'Data validation'!B:C,2,FALSE)</f>
        <v>Expense</v>
      </c>
    </row>
    <row r="12" spans="1:10" x14ac:dyDescent="0.35">
      <c r="A12" s="12" t="s">
        <v>24</v>
      </c>
      <c r="B12" s="13">
        <v>45645</v>
      </c>
      <c r="C12" s="31" t="str">
        <f t="shared" si="1"/>
        <v>December 2024</v>
      </c>
      <c r="D12" s="1" t="s">
        <v>115</v>
      </c>
      <c r="E12" s="15">
        <v>18.14</v>
      </c>
      <c r="F12" s="4"/>
      <c r="G12" s="14">
        <f t="shared" si="0"/>
        <v>-18.14</v>
      </c>
      <c r="H12" t="s">
        <v>172</v>
      </c>
      <c r="I12" t="str">
        <f>VLOOKUP(H12,'Data validation'!A:B,2,FALSE)</f>
        <v>Living Expenses</v>
      </c>
      <c r="J12" t="str">
        <f>VLOOKUP(I12,'Data validation'!B:C,2,FALSE)</f>
        <v>Expense</v>
      </c>
    </row>
    <row r="13" spans="1:10" x14ac:dyDescent="0.35">
      <c r="A13" s="12" t="s">
        <v>24</v>
      </c>
      <c r="B13" s="13">
        <v>45645</v>
      </c>
      <c r="C13" s="31" t="str">
        <f t="shared" si="1"/>
        <v>December 2024</v>
      </c>
      <c r="D13" s="1" t="s">
        <v>116</v>
      </c>
      <c r="E13" s="15">
        <v>15.98</v>
      </c>
      <c r="F13" s="4"/>
      <c r="G13" s="14">
        <f t="shared" si="0"/>
        <v>-15.98</v>
      </c>
      <c r="H13" t="s">
        <v>162</v>
      </c>
      <c r="I13" t="str">
        <f>VLOOKUP(H13,'Data validation'!A:B,2,FALSE)</f>
        <v>Dining Out</v>
      </c>
      <c r="J13" t="str">
        <f>VLOOKUP(I13,'Data validation'!B:C,2,FALSE)</f>
        <v>Expense</v>
      </c>
    </row>
    <row r="14" spans="1:10" x14ac:dyDescent="0.35">
      <c r="A14" s="12" t="s">
        <v>24</v>
      </c>
      <c r="B14" s="13">
        <v>45645</v>
      </c>
      <c r="C14" s="31" t="str">
        <f t="shared" si="1"/>
        <v>December 2024</v>
      </c>
      <c r="D14" s="1" t="s">
        <v>117</v>
      </c>
      <c r="E14" s="15">
        <v>43.23</v>
      </c>
      <c r="F14" s="4"/>
      <c r="G14" s="14">
        <f t="shared" si="0"/>
        <v>-43.23</v>
      </c>
      <c r="H14" t="s">
        <v>160</v>
      </c>
      <c r="I14" t="str">
        <f>VLOOKUP(H14,'Data validation'!A:B,2,FALSE)</f>
        <v>Living Expenses</v>
      </c>
      <c r="J14" t="str">
        <f>VLOOKUP(I14,'Data validation'!B:C,2,FALSE)</f>
        <v>Expense</v>
      </c>
    </row>
    <row r="15" spans="1:10" x14ac:dyDescent="0.35">
      <c r="A15" s="12" t="s">
        <v>24</v>
      </c>
      <c r="B15" s="13">
        <v>45646</v>
      </c>
      <c r="C15" s="31" t="str">
        <f t="shared" si="1"/>
        <v>December 2024</v>
      </c>
      <c r="D15" s="1" t="s">
        <v>177</v>
      </c>
      <c r="E15" s="4">
        <v>17.18</v>
      </c>
      <c r="F15" s="4"/>
      <c r="G15" s="14">
        <f t="shared" si="0"/>
        <v>-17.18</v>
      </c>
      <c r="H15" t="s">
        <v>159</v>
      </c>
      <c r="I15" t="str">
        <f>VLOOKUP(H15,'Data validation'!A:B,2,FALSE)</f>
        <v>Discretionary</v>
      </c>
      <c r="J15" t="str">
        <f>VLOOKUP(I15,'Data validation'!B:C,2,FALSE)</f>
        <v>Expense</v>
      </c>
    </row>
    <row r="16" spans="1:10" x14ac:dyDescent="0.35">
      <c r="A16" s="12" t="s">
        <v>24</v>
      </c>
      <c r="B16" s="13">
        <v>45646</v>
      </c>
      <c r="C16" s="31" t="str">
        <f t="shared" si="1"/>
        <v>December 2024</v>
      </c>
      <c r="D16" s="1" t="s">
        <v>179</v>
      </c>
      <c r="E16" s="4">
        <v>1.98</v>
      </c>
      <c r="F16" s="4"/>
      <c r="G16" s="14">
        <f t="shared" si="0"/>
        <v>-1.98</v>
      </c>
      <c r="H16" t="s">
        <v>168</v>
      </c>
      <c r="I16" t="str">
        <f>VLOOKUP(H16,'Data validation'!A:B,2,FALSE)</f>
        <v>Discretionary</v>
      </c>
      <c r="J16" t="str">
        <f>VLOOKUP(I16,'Data validation'!B:C,2,FALSE)</f>
        <v>Expense</v>
      </c>
    </row>
    <row r="17" spans="1:10" x14ac:dyDescent="0.35">
      <c r="A17" s="12" t="s">
        <v>24</v>
      </c>
      <c r="B17" s="13">
        <v>45646</v>
      </c>
      <c r="C17" s="31" t="str">
        <f t="shared" si="1"/>
        <v>December 2024</v>
      </c>
      <c r="D17" s="1" t="s">
        <v>180</v>
      </c>
      <c r="E17" s="4">
        <v>24.49</v>
      </c>
      <c r="F17" s="4"/>
      <c r="G17" s="14">
        <f t="shared" si="0"/>
        <v>-24.49</v>
      </c>
      <c r="H17" t="s">
        <v>160</v>
      </c>
      <c r="I17" t="str">
        <f>VLOOKUP(H17,'Data validation'!A:B,2,FALSE)</f>
        <v>Living Expenses</v>
      </c>
      <c r="J17" t="str">
        <f>VLOOKUP(I17,'Data validation'!B:C,2,FALSE)</f>
        <v>Expense</v>
      </c>
    </row>
    <row r="18" spans="1:10" x14ac:dyDescent="0.35">
      <c r="A18" s="12" t="s">
        <v>24</v>
      </c>
      <c r="B18" s="13">
        <v>45646</v>
      </c>
      <c r="C18" s="31" t="str">
        <f t="shared" si="1"/>
        <v>December 2024</v>
      </c>
      <c r="D18" s="1" t="s">
        <v>181</v>
      </c>
      <c r="E18" s="4">
        <v>141.55000000000001</v>
      </c>
      <c r="F18" s="4"/>
      <c r="G18" s="14">
        <f t="shared" si="0"/>
        <v>-141.55000000000001</v>
      </c>
      <c r="H18" t="s">
        <v>160</v>
      </c>
      <c r="I18" t="str">
        <f>VLOOKUP(H18,'Data validation'!A:B,2,FALSE)</f>
        <v>Living Expenses</v>
      </c>
      <c r="J18" t="str">
        <f>VLOOKUP(I18,'Data validation'!B:C,2,FALSE)</f>
        <v>Expense</v>
      </c>
    </row>
    <row r="19" spans="1:10" x14ac:dyDescent="0.35">
      <c r="A19" s="12" t="s">
        <v>24</v>
      </c>
      <c r="B19" s="13">
        <v>45648</v>
      </c>
      <c r="C19" s="31" t="str">
        <f t="shared" si="1"/>
        <v>December 2024</v>
      </c>
      <c r="D19" s="1" t="s">
        <v>182</v>
      </c>
      <c r="E19" s="4">
        <v>62.05</v>
      </c>
      <c r="F19" s="4"/>
      <c r="G19" s="14">
        <f t="shared" si="0"/>
        <v>-62.05</v>
      </c>
      <c r="H19" t="s">
        <v>160</v>
      </c>
      <c r="I19" t="str">
        <f>VLOOKUP(H19,'Data validation'!A:B,2,FALSE)</f>
        <v>Living Expenses</v>
      </c>
      <c r="J19" t="str">
        <f>VLOOKUP(I19,'Data validation'!B:C,2,FALSE)</f>
        <v>Expense</v>
      </c>
    </row>
    <row r="20" spans="1:10" x14ac:dyDescent="0.35">
      <c r="A20" s="12" t="s">
        <v>24</v>
      </c>
      <c r="B20" s="13">
        <v>45648</v>
      </c>
      <c r="C20" s="31" t="str">
        <f t="shared" si="1"/>
        <v>December 2024</v>
      </c>
      <c r="D20" s="1" t="s">
        <v>183</v>
      </c>
      <c r="E20" s="4">
        <v>47.26</v>
      </c>
      <c r="F20" s="4"/>
      <c r="G20" s="14">
        <f t="shared" si="0"/>
        <v>-47.26</v>
      </c>
      <c r="H20" t="s">
        <v>160</v>
      </c>
      <c r="I20" t="str">
        <f>VLOOKUP(H20,'Data validation'!A:B,2,FALSE)</f>
        <v>Living Expenses</v>
      </c>
      <c r="J20" t="str">
        <f>VLOOKUP(I20,'Data validation'!B:C,2,FALSE)</f>
        <v>Expense</v>
      </c>
    </row>
    <row r="21" spans="1:10" x14ac:dyDescent="0.35">
      <c r="A21" s="12" t="s">
        <v>24</v>
      </c>
      <c r="B21" s="13">
        <v>45649</v>
      </c>
      <c r="C21" s="31" t="str">
        <f t="shared" si="1"/>
        <v>December 2024</v>
      </c>
      <c r="D21" s="1" t="s">
        <v>108</v>
      </c>
      <c r="E21" s="4">
        <v>13.54</v>
      </c>
      <c r="F21" s="4"/>
      <c r="G21" s="14">
        <f t="shared" si="0"/>
        <v>-13.54</v>
      </c>
      <c r="H21" t="s">
        <v>153</v>
      </c>
      <c r="I21" t="str">
        <f>VLOOKUP(H21,'Data validation'!A:B,2,FALSE)</f>
        <v>Discretionary</v>
      </c>
      <c r="J21" t="str">
        <f>VLOOKUP(I21,'Data validation'!B:C,2,FALSE)</f>
        <v>Expense</v>
      </c>
    </row>
    <row r="22" spans="1:10" x14ac:dyDescent="0.35">
      <c r="A22" s="12" t="s">
        <v>24</v>
      </c>
      <c r="B22" s="13">
        <v>45650</v>
      </c>
      <c r="C22" s="31" t="str">
        <f t="shared" si="1"/>
        <v>December 2024</v>
      </c>
      <c r="D22" s="1" t="s">
        <v>184</v>
      </c>
      <c r="E22" s="4">
        <v>5.26</v>
      </c>
      <c r="F22" s="4"/>
      <c r="G22" s="14">
        <f t="shared" si="0"/>
        <v>-5.26</v>
      </c>
      <c r="H22" t="s">
        <v>169</v>
      </c>
      <c r="I22" t="str">
        <f>VLOOKUP(H22,'Data validation'!A:B,2,FALSE)</f>
        <v>Discretionary</v>
      </c>
      <c r="J22" t="str">
        <f>VLOOKUP(I22,'Data validation'!B:C,2,FALSE)</f>
        <v>Expense</v>
      </c>
    </row>
    <row r="23" spans="1:10" x14ac:dyDescent="0.35">
      <c r="A23" s="12" t="s">
        <v>24</v>
      </c>
      <c r="B23" s="13">
        <v>45650</v>
      </c>
      <c r="C23" s="31" t="str">
        <f t="shared" si="1"/>
        <v>December 2024</v>
      </c>
      <c r="D23" s="1" t="s">
        <v>180</v>
      </c>
      <c r="E23" s="4">
        <v>40</v>
      </c>
      <c r="F23" s="4"/>
      <c r="G23" s="14">
        <f t="shared" si="0"/>
        <v>-40</v>
      </c>
      <c r="H23" t="s">
        <v>160</v>
      </c>
      <c r="I23" t="str">
        <f>VLOOKUP(H23,'Data validation'!A:B,2,FALSE)</f>
        <v>Living Expenses</v>
      </c>
      <c r="J23" t="str">
        <f>VLOOKUP(I23,'Data validation'!B:C,2,FALSE)</f>
        <v>Expense</v>
      </c>
    </row>
    <row r="24" spans="1:10" x14ac:dyDescent="0.35">
      <c r="A24" s="12" t="s">
        <v>24</v>
      </c>
      <c r="B24" s="13">
        <v>45650</v>
      </c>
      <c r="C24" s="31" t="str">
        <f t="shared" si="1"/>
        <v>December 2024</v>
      </c>
      <c r="D24" s="1" t="s">
        <v>185</v>
      </c>
      <c r="E24" s="4">
        <v>36.299999999999997</v>
      </c>
      <c r="F24" s="4"/>
      <c r="G24" s="14">
        <f t="shared" si="0"/>
        <v>-36.299999999999997</v>
      </c>
      <c r="H24" t="s">
        <v>153</v>
      </c>
      <c r="I24" t="str">
        <f>VLOOKUP(H24,'Data validation'!A:B,2,FALSE)</f>
        <v>Discretionary</v>
      </c>
      <c r="J24" t="str">
        <f>VLOOKUP(I24,'Data validation'!B:C,2,FALSE)</f>
        <v>Expense</v>
      </c>
    </row>
    <row r="25" spans="1:10" x14ac:dyDescent="0.35">
      <c r="A25" s="12" t="s">
        <v>24</v>
      </c>
      <c r="B25" s="13">
        <v>45653</v>
      </c>
      <c r="C25" s="31" t="str">
        <f t="shared" si="1"/>
        <v>December 2024</v>
      </c>
      <c r="D25" s="1" t="s">
        <v>186</v>
      </c>
      <c r="E25" s="4">
        <v>9.0299999999999994</v>
      </c>
      <c r="F25" s="4"/>
      <c r="G25" s="14">
        <f t="shared" si="0"/>
        <v>-9.0299999999999994</v>
      </c>
      <c r="H25" t="s">
        <v>173</v>
      </c>
      <c r="I25" t="str">
        <f>VLOOKUP(H25,'Data validation'!A:B,2,FALSE)</f>
        <v>Living Expenses</v>
      </c>
      <c r="J25" t="str">
        <f>VLOOKUP(I25,'Data validation'!B:C,2,FALSE)</f>
        <v>Expense</v>
      </c>
    </row>
    <row r="26" spans="1:10" x14ac:dyDescent="0.35">
      <c r="A26" s="12" t="s">
        <v>24</v>
      </c>
      <c r="B26" s="13">
        <v>45653</v>
      </c>
      <c r="C26" s="31" t="str">
        <f t="shared" si="1"/>
        <v>December 2024</v>
      </c>
      <c r="D26" s="1" t="s">
        <v>186</v>
      </c>
      <c r="E26" s="4">
        <v>10</v>
      </c>
      <c r="F26" s="4"/>
      <c r="G26" s="14">
        <f t="shared" si="0"/>
        <v>-10</v>
      </c>
      <c r="H26" t="s">
        <v>173</v>
      </c>
      <c r="I26" t="str">
        <f>VLOOKUP(H26,'Data validation'!A:B,2,FALSE)</f>
        <v>Living Expenses</v>
      </c>
      <c r="J26" t="str">
        <f>VLOOKUP(I26,'Data validation'!B:C,2,FALSE)</f>
        <v>Expense</v>
      </c>
    </row>
    <row r="27" spans="1:10" x14ac:dyDescent="0.35">
      <c r="A27" s="12" t="s">
        <v>24</v>
      </c>
      <c r="B27" s="13">
        <v>45653</v>
      </c>
      <c r="C27" s="31" t="str">
        <f t="shared" si="1"/>
        <v>December 2024</v>
      </c>
      <c r="D27" s="1" t="s">
        <v>187</v>
      </c>
      <c r="E27" s="4">
        <v>37.74</v>
      </c>
      <c r="F27" s="4"/>
      <c r="G27" s="14">
        <f t="shared" si="0"/>
        <v>-37.74</v>
      </c>
      <c r="H27" t="s">
        <v>153</v>
      </c>
      <c r="I27" t="str">
        <f>VLOOKUP(H27,'Data validation'!A:B,2,FALSE)</f>
        <v>Discretionary</v>
      </c>
      <c r="J27" t="str">
        <f>VLOOKUP(I27,'Data validation'!B:C,2,FALSE)</f>
        <v>Expense</v>
      </c>
    </row>
    <row r="28" spans="1:10" x14ac:dyDescent="0.35">
      <c r="A28" s="12" t="s">
        <v>24</v>
      </c>
      <c r="B28" s="13">
        <v>45653</v>
      </c>
      <c r="C28" s="31" t="str">
        <f t="shared" si="1"/>
        <v>December 2024</v>
      </c>
      <c r="D28" s="1" t="s">
        <v>188</v>
      </c>
      <c r="E28" s="4">
        <v>6.78</v>
      </c>
      <c r="F28" s="4"/>
      <c r="G28" s="14">
        <f t="shared" si="0"/>
        <v>-6.78</v>
      </c>
      <c r="H28" t="s">
        <v>169</v>
      </c>
      <c r="I28" t="str">
        <f>VLOOKUP(H28,'Data validation'!A:B,2,FALSE)</f>
        <v>Discretionary</v>
      </c>
      <c r="J28" t="str">
        <f>VLOOKUP(I28,'Data validation'!B:C,2,FALSE)</f>
        <v>Expense</v>
      </c>
    </row>
    <row r="29" spans="1:10" x14ac:dyDescent="0.35">
      <c r="A29" s="12" t="s">
        <v>24</v>
      </c>
      <c r="B29" s="13">
        <v>45653</v>
      </c>
      <c r="C29" s="31" t="str">
        <f t="shared" si="1"/>
        <v>December 2024</v>
      </c>
      <c r="D29" s="1" t="s">
        <v>188</v>
      </c>
      <c r="E29" s="4">
        <v>9.4600000000000009</v>
      </c>
      <c r="F29" s="4"/>
      <c r="G29" s="14">
        <f t="shared" si="0"/>
        <v>-9.4600000000000009</v>
      </c>
      <c r="H29" t="s">
        <v>169</v>
      </c>
      <c r="I29" t="str">
        <f>VLOOKUP(H29,'Data validation'!A:B,2,FALSE)</f>
        <v>Discretionary</v>
      </c>
      <c r="J29" t="str">
        <f>VLOOKUP(I29,'Data validation'!B:C,2,FALSE)</f>
        <v>Expense</v>
      </c>
    </row>
    <row r="30" spans="1:10" x14ac:dyDescent="0.35">
      <c r="A30" s="12" t="s">
        <v>24</v>
      </c>
      <c r="B30" s="13">
        <v>45654</v>
      </c>
      <c r="C30" s="31" t="str">
        <f t="shared" si="1"/>
        <v>December 2024</v>
      </c>
      <c r="D30" s="1" t="s">
        <v>189</v>
      </c>
      <c r="E30" s="4">
        <v>11.29</v>
      </c>
      <c r="F30" s="4"/>
      <c r="G30" s="14">
        <f t="shared" si="0"/>
        <v>-11.29</v>
      </c>
      <c r="H30" t="s">
        <v>159</v>
      </c>
      <c r="I30" t="str">
        <f>VLOOKUP(H30,'Data validation'!A:B,2,FALSE)</f>
        <v>Discretionary</v>
      </c>
      <c r="J30" t="str">
        <f>VLOOKUP(I30,'Data validation'!B:C,2,FALSE)</f>
        <v>Expense</v>
      </c>
    </row>
    <row r="31" spans="1:10" x14ac:dyDescent="0.35">
      <c r="A31" s="12" t="s">
        <v>24</v>
      </c>
      <c r="B31" s="13">
        <v>45654</v>
      </c>
      <c r="C31" s="31" t="str">
        <f t="shared" si="1"/>
        <v>December 2024</v>
      </c>
      <c r="D31" s="1" t="s">
        <v>190</v>
      </c>
      <c r="E31" s="4">
        <v>9.56</v>
      </c>
      <c r="F31" s="4"/>
      <c r="G31" s="14">
        <f t="shared" si="0"/>
        <v>-9.56</v>
      </c>
      <c r="H31" t="s">
        <v>172</v>
      </c>
      <c r="I31" t="str">
        <f>VLOOKUP(H31,'Data validation'!A:B,2,FALSE)</f>
        <v>Living Expenses</v>
      </c>
      <c r="J31" t="str">
        <f>VLOOKUP(I31,'Data validation'!B:C,2,FALSE)</f>
        <v>Expense</v>
      </c>
    </row>
    <row r="32" spans="1:10" x14ac:dyDescent="0.35">
      <c r="A32" s="12" t="s">
        <v>24</v>
      </c>
      <c r="B32" s="13">
        <v>45654</v>
      </c>
      <c r="C32" s="31" t="str">
        <f t="shared" si="1"/>
        <v>December 2024</v>
      </c>
      <c r="D32" s="1" t="s">
        <v>191</v>
      </c>
      <c r="E32" s="4">
        <v>56.6</v>
      </c>
      <c r="F32" s="4"/>
      <c r="G32" s="14">
        <f t="shared" si="0"/>
        <v>-56.6</v>
      </c>
      <c r="H32" t="s">
        <v>170</v>
      </c>
      <c r="I32" t="str">
        <f>VLOOKUP(H32,'Data validation'!A:B,2,FALSE)</f>
        <v>Discretionary</v>
      </c>
      <c r="J32" t="str">
        <f>VLOOKUP(I32,'Data validation'!B:C,2,FALSE)</f>
        <v>Expense</v>
      </c>
    </row>
    <row r="33" spans="1:10" x14ac:dyDescent="0.35">
      <c r="A33" s="12" t="s">
        <v>24</v>
      </c>
      <c r="B33" s="13">
        <v>45654</v>
      </c>
      <c r="C33" s="31" t="str">
        <f t="shared" si="1"/>
        <v>December 2024</v>
      </c>
      <c r="D33" s="1" t="s">
        <v>192</v>
      </c>
      <c r="E33" s="4">
        <v>10.28</v>
      </c>
      <c r="F33" s="4"/>
      <c r="G33" s="14">
        <f t="shared" si="0"/>
        <v>-10.28</v>
      </c>
      <c r="H33" t="s">
        <v>160</v>
      </c>
      <c r="I33" t="str">
        <f>VLOOKUP(H33,'Data validation'!A:B,2,FALSE)</f>
        <v>Living Expenses</v>
      </c>
      <c r="J33" t="str">
        <f>VLOOKUP(I33,'Data validation'!B:C,2,FALSE)</f>
        <v>Expense</v>
      </c>
    </row>
    <row r="34" spans="1:10" x14ac:dyDescent="0.35">
      <c r="A34" s="12" t="s">
        <v>24</v>
      </c>
      <c r="B34" s="13">
        <v>45654</v>
      </c>
      <c r="C34" s="31" t="str">
        <f t="shared" si="1"/>
        <v>December 2024</v>
      </c>
      <c r="D34" s="1" t="s">
        <v>112</v>
      </c>
      <c r="E34" s="4">
        <v>139.71</v>
      </c>
      <c r="F34" s="4"/>
      <c r="G34" s="14">
        <f t="shared" si="0"/>
        <v>-139.71</v>
      </c>
      <c r="H34" t="s">
        <v>153</v>
      </c>
      <c r="I34" t="str">
        <f>VLOOKUP(H34,'Data validation'!A:B,2,FALSE)</f>
        <v>Discretionary</v>
      </c>
      <c r="J34" t="str">
        <f>VLOOKUP(I34,'Data validation'!B:C,2,FALSE)</f>
        <v>Expense</v>
      </c>
    </row>
    <row r="35" spans="1:10" x14ac:dyDescent="0.35">
      <c r="A35" s="12" t="s">
        <v>24</v>
      </c>
      <c r="B35" s="13">
        <v>45655</v>
      </c>
      <c r="C35" s="31" t="str">
        <f t="shared" si="1"/>
        <v>December 2024</v>
      </c>
      <c r="D35" s="1" t="s">
        <v>193</v>
      </c>
      <c r="E35" s="4">
        <v>9.0299999999999994</v>
      </c>
      <c r="F35" s="4"/>
      <c r="G35" s="14">
        <f t="shared" si="0"/>
        <v>-9.0299999999999994</v>
      </c>
      <c r="H35" t="s">
        <v>153</v>
      </c>
      <c r="I35" t="str">
        <f>VLOOKUP(H35,'Data validation'!A:B,2,FALSE)</f>
        <v>Discretionary</v>
      </c>
      <c r="J35" t="str">
        <f>VLOOKUP(I35,'Data validation'!B:C,2,FALSE)</f>
        <v>Expense</v>
      </c>
    </row>
    <row r="36" spans="1:10" x14ac:dyDescent="0.35">
      <c r="A36" s="12" t="s">
        <v>24</v>
      </c>
      <c r="B36" s="13">
        <v>45655</v>
      </c>
      <c r="C36" s="31" t="str">
        <f t="shared" si="1"/>
        <v>December 2024</v>
      </c>
      <c r="D36" s="1" t="s">
        <v>106</v>
      </c>
      <c r="E36" s="4">
        <v>24.86</v>
      </c>
      <c r="F36" s="4"/>
      <c r="G36" s="14">
        <f t="shared" si="0"/>
        <v>-24.86</v>
      </c>
      <c r="H36" t="s">
        <v>153</v>
      </c>
      <c r="I36" t="str">
        <f>VLOOKUP(H36,'Data validation'!A:B,2,FALSE)</f>
        <v>Discretionary</v>
      </c>
      <c r="J36" t="str">
        <f>VLOOKUP(I36,'Data validation'!B:C,2,FALSE)</f>
        <v>Expense</v>
      </c>
    </row>
    <row r="37" spans="1:10" x14ac:dyDescent="0.35">
      <c r="A37" s="12" t="s">
        <v>24</v>
      </c>
      <c r="B37" s="13">
        <v>45656</v>
      </c>
      <c r="C37" s="31" t="str">
        <f t="shared" si="1"/>
        <v>December 2024</v>
      </c>
      <c r="D37" s="1" t="s">
        <v>194</v>
      </c>
      <c r="E37" s="4">
        <v>38.44</v>
      </c>
      <c r="F37" s="4"/>
      <c r="G37" s="14">
        <f t="shared" si="0"/>
        <v>-38.44</v>
      </c>
      <c r="H37" t="s">
        <v>172</v>
      </c>
      <c r="I37" t="str">
        <f>VLOOKUP(H37,'Data validation'!A:B,2,FALSE)</f>
        <v>Living Expenses</v>
      </c>
      <c r="J37" t="str">
        <f>VLOOKUP(I37,'Data validation'!B:C,2,FALSE)</f>
        <v>Expense</v>
      </c>
    </row>
    <row r="38" spans="1:10" x14ac:dyDescent="0.35">
      <c r="A38" s="12" t="s">
        <v>24</v>
      </c>
      <c r="B38" s="13">
        <v>45656</v>
      </c>
      <c r="C38" s="31" t="str">
        <f t="shared" si="1"/>
        <v>December 2024</v>
      </c>
      <c r="D38" s="1" t="s">
        <v>112</v>
      </c>
      <c r="E38" s="4">
        <v>30.23</v>
      </c>
      <c r="F38" s="4"/>
      <c r="G38" s="14">
        <f t="shared" si="0"/>
        <v>-30.23</v>
      </c>
      <c r="H38" t="s">
        <v>160</v>
      </c>
      <c r="I38" t="str">
        <f>VLOOKUP(H38,'Data validation'!A:B,2,FALSE)</f>
        <v>Living Expenses</v>
      </c>
      <c r="J38" t="str">
        <f>VLOOKUP(I38,'Data validation'!B:C,2,FALSE)</f>
        <v>Expense</v>
      </c>
    </row>
    <row r="39" spans="1:10" x14ac:dyDescent="0.35">
      <c r="A39" s="12" t="s">
        <v>24</v>
      </c>
      <c r="B39" s="13">
        <v>45657</v>
      </c>
      <c r="C39" s="31" t="str">
        <f t="shared" si="1"/>
        <v>December 2024</v>
      </c>
      <c r="D39" s="1" t="s">
        <v>195</v>
      </c>
      <c r="E39" s="4">
        <v>11.01</v>
      </c>
      <c r="F39" s="4"/>
      <c r="G39" s="14">
        <f t="shared" si="0"/>
        <v>-11.01</v>
      </c>
      <c r="H39" t="s">
        <v>165</v>
      </c>
      <c r="I39" t="str">
        <f>VLOOKUP(H39,'Data validation'!A:B,2,FALSE)</f>
        <v>Living Expenses</v>
      </c>
      <c r="J39" t="str">
        <f>VLOOKUP(I39,'Data validation'!B:C,2,FALSE)</f>
        <v>Expense</v>
      </c>
    </row>
    <row r="40" spans="1:10" x14ac:dyDescent="0.35">
      <c r="A40" s="12" t="s">
        <v>24</v>
      </c>
      <c r="B40" s="13">
        <v>45657</v>
      </c>
      <c r="C40" s="31" t="str">
        <f t="shared" si="1"/>
        <v>December 2024</v>
      </c>
      <c r="D40" s="1" t="s">
        <v>116</v>
      </c>
      <c r="E40" s="4">
        <v>3.49</v>
      </c>
      <c r="F40" s="4"/>
      <c r="G40" s="14">
        <f t="shared" si="0"/>
        <v>-3.49</v>
      </c>
      <c r="H40" t="s">
        <v>168</v>
      </c>
      <c r="I40" t="str">
        <f>VLOOKUP(H40,'Data validation'!A:B,2,FALSE)</f>
        <v>Discretionary</v>
      </c>
      <c r="J40" t="str">
        <f>VLOOKUP(I40,'Data validation'!B:C,2,FALSE)</f>
        <v>Expense</v>
      </c>
    </row>
    <row r="41" spans="1:10" x14ac:dyDescent="0.35">
      <c r="A41" s="12" t="s">
        <v>24</v>
      </c>
      <c r="B41" s="13">
        <v>45657</v>
      </c>
      <c r="C41" s="31" t="str">
        <f t="shared" si="1"/>
        <v>December 2024</v>
      </c>
      <c r="D41" s="1" t="s">
        <v>196</v>
      </c>
      <c r="E41" s="4">
        <v>15.05</v>
      </c>
      <c r="F41" s="4"/>
      <c r="G41" s="14">
        <f t="shared" si="0"/>
        <v>-15.05</v>
      </c>
      <c r="H41" t="s">
        <v>153</v>
      </c>
      <c r="I41" t="str">
        <f>VLOOKUP(H41,'Data validation'!A:B,2,FALSE)</f>
        <v>Discretionary</v>
      </c>
      <c r="J41" t="str">
        <f>VLOOKUP(I41,'Data validation'!B:C,2,FALSE)</f>
        <v>Expense</v>
      </c>
    </row>
    <row r="42" spans="1:10" x14ac:dyDescent="0.35">
      <c r="A42" s="12" t="s">
        <v>26</v>
      </c>
      <c r="B42" s="13">
        <v>45659</v>
      </c>
      <c r="C42" s="31" t="str">
        <f t="shared" si="1"/>
        <v>January 2025</v>
      </c>
      <c r="D42" s="1" t="s">
        <v>6</v>
      </c>
      <c r="E42" s="4">
        <v>128.16999999999999</v>
      </c>
      <c r="F42" s="4"/>
      <c r="G42" s="14">
        <f t="shared" si="0"/>
        <v>-128.16999999999999</v>
      </c>
      <c r="H42" t="s">
        <v>160</v>
      </c>
      <c r="I42" t="str">
        <f>VLOOKUP(H42,'Data validation'!A:B,2,FALSE)</f>
        <v>Living Expenses</v>
      </c>
      <c r="J42" t="str">
        <f>VLOOKUP(I42,'Data validation'!B:C,2,FALSE)</f>
        <v>Expense</v>
      </c>
    </row>
    <row r="43" spans="1:10" x14ac:dyDescent="0.35">
      <c r="A43" s="12" t="s">
        <v>24</v>
      </c>
      <c r="B43" s="13">
        <v>45659</v>
      </c>
      <c r="C43" s="31" t="str">
        <f t="shared" si="1"/>
        <v>January 2025</v>
      </c>
      <c r="D43" s="1" t="s">
        <v>194</v>
      </c>
      <c r="E43" s="4">
        <v>1.98</v>
      </c>
      <c r="F43" s="4"/>
      <c r="G43" s="14">
        <f t="shared" si="0"/>
        <v>-1.98</v>
      </c>
      <c r="H43" t="s">
        <v>168</v>
      </c>
      <c r="I43" t="str">
        <f>VLOOKUP(H43,'Data validation'!A:B,2,FALSE)</f>
        <v>Discretionary</v>
      </c>
      <c r="J43" t="str">
        <f>VLOOKUP(I43,'Data validation'!B:C,2,FALSE)</f>
        <v>Expense</v>
      </c>
    </row>
    <row r="44" spans="1:10" x14ac:dyDescent="0.35">
      <c r="A44" s="12" t="s">
        <v>24</v>
      </c>
      <c r="B44" s="13">
        <v>45659</v>
      </c>
      <c r="C44" s="31" t="str">
        <f t="shared" si="1"/>
        <v>January 2025</v>
      </c>
      <c r="D44" s="1" t="s">
        <v>180</v>
      </c>
      <c r="E44" s="4">
        <v>9.9499999999999993</v>
      </c>
      <c r="F44" s="4"/>
      <c r="G44" s="14">
        <f t="shared" si="0"/>
        <v>-9.9499999999999993</v>
      </c>
      <c r="H44" t="s">
        <v>160</v>
      </c>
      <c r="I44" t="str">
        <f>VLOOKUP(H44,'Data validation'!A:B,2,FALSE)</f>
        <v>Living Expenses</v>
      </c>
      <c r="J44" t="str">
        <f>VLOOKUP(I44,'Data validation'!B:C,2,FALSE)</f>
        <v>Expense</v>
      </c>
    </row>
    <row r="45" spans="1:10" x14ac:dyDescent="0.35">
      <c r="A45" s="12" t="s">
        <v>24</v>
      </c>
      <c r="B45" s="13">
        <v>45659</v>
      </c>
      <c r="C45" s="31" t="str">
        <f t="shared" si="1"/>
        <v>January 2025</v>
      </c>
      <c r="D45" s="1" t="s">
        <v>139</v>
      </c>
      <c r="E45" s="4">
        <v>31.55</v>
      </c>
      <c r="F45" s="4"/>
      <c r="G45" s="14">
        <f t="shared" si="0"/>
        <v>-31.55</v>
      </c>
      <c r="H45" t="s">
        <v>160</v>
      </c>
      <c r="I45" t="str">
        <f>VLOOKUP(H45,'Data validation'!A:B,2,FALSE)</f>
        <v>Living Expenses</v>
      </c>
      <c r="J45" t="str">
        <f>VLOOKUP(I45,'Data validation'!B:C,2,FALSE)</f>
        <v>Expense</v>
      </c>
    </row>
    <row r="46" spans="1:10" x14ac:dyDescent="0.35">
      <c r="A46" s="12" t="s">
        <v>24</v>
      </c>
      <c r="B46" s="13">
        <v>45660</v>
      </c>
      <c r="C46" s="31" t="str">
        <f t="shared" si="1"/>
        <v>January 2025</v>
      </c>
      <c r="D46" s="1" t="s">
        <v>201</v>
      </c>
      <c r="E46" s="4">
        <v>20.91</v>
      </c>
      <c r="F46" s="4"/>
      <c r="G46" s="14">
        <f t="shared" si="0"/>
        <v>-20.91</v>
      </c>
      <c r="H46" t="s">
        <v>171</v>
      </c>
      <c r="I46" t="str">
        <f>VLOOKUP(H46,'Data validation'!A:B,2,FALSE)</f>
        <v>Discretionary</v>
      </c>
      <c r="J46" t="str">
        <f>VLOOKUP(I46,'Data validation'!B:C,2,FALSE)</f>
        <v>Expense</v>
      </c>
    </row>
    <row r="47" spans="1:10" x14ac:dyDescent="0.35">
      <c r="A47" s="12" t="s">
        <v>24</v>
      </c>
      <c r="B47" s="13">
        <v>45660</v>
      </c>
      <c r="C47" s="31" t="str">
        <f t="shared" si="1"/>
        <v>January 2025</v>
      </c>
      <c r="D47" s="1" t="s">
        <v>202</v>
      </c>
      <c r="E47" s="4">
        <v>30</v>
      </c>
      <c r="F47" s="4"/>
      <c r="G47" s="14">
        <f t="shared" si="0"/>
        <v>-30</v>
      </c>
      <c r="H47" t="s">
        <v>153</v>
      </c>
      <c r="I47" t="str">
        <f>VLOOKUP(H47,'Data validation'!A:B,2,FALSE)</f>
        <v>Discretionary</v>
      </c>
      <c r="J47" t="str">
        <f>VLOOKUP(I47,'Data validation'!B:C,2,FALSE)</f>
        <v>Expense</v>
      </c>
    </row>
    <row r="48" spans="1:10" x14ac:dyDescent="0.35">
      <c r="A48" s="12" t="s">
        <v>24</v>
      </c>
      <c r="B48" s="13">
        <v>45661</v>
      </c>
      <c r="C48" s="31" t="str">
        <f t="shared" si="1"/>
        <v>January 2025</v>
      </c>
      <c r="D48" s="1" t="s">
        <v>203</v>
      </c>
      <c r="E48" s="4">
        <v>46.59</v>
      </c>
      <c r="F48" s="4"/>
      <c r="G48" s="14">
        <f t="shared" si="0"/>
        <v>-46.59</v>
      </c>
      <c r="H48" t="s">
        <v>159</v>
      </c>
      <c r="I48" t="str">
        <f>VLOOKUP(H48,'Data validation'!A:B,2,FALSE)</f>
        <v>Discretionary</v>
      </c>
      <c r="J48" t="str">
        <f>VLOOKUP(I48,'Data validation'!B:C,2,FALSE)</f>
        <v>Expense</v>
      </c>
    </row>
    <row r="49" spans="1:10" x14ac:dyDescent="0.35">
      <c r="A49" s="12" t="s">
        <v>24</v>
      </c>
      <c r="B49" s="13">
        <v>45661</v>
      </c>
      <c r="C49" s="31" t="str">
        <f t="shared" si="1"/>
        <v>January 2025</v>
      </c>
      <c r="D49" s="1" t="s">
        <v>204</v>
      </c>
      <c r="E49" s="4">
        <v>7.06</v>
      </c>
      <c r="F49" s="4"/>
      <c r="G49" s="14">
        <f t="shared" si="0"/>
        <v>-7.06</v>
      </c>
      <c r="H49" t="s">
        <v>172</v>
      </c>
      <c r="I49" t="str">
        <f>VLOOKUP(H49,'Data validation'!A:B,2,FALSE)</f>
        <v>Living Expenses</v>
      </c>
      <c r="J49" t="str">
        <f>VLOOKUP(I49,'Data validation'!B:C,2,FALSE)</f>
        <v>Expense</v>
      </c>
    </row>
    <row r="50" spans="1:10" x14ac:dyDescent="0.35">
      <c r="A50" s="12" t="s">
        <v>24</v>
      </c>
      <c r="B50" s="13">
        <v>45661</v>
      </c>
      <c r="C50" s="31" t="str">
        <f t="shared" si="1"/>
        <v>January 2025</v>
      </c>
      <c r="D50" s="1" t="s">
        <v>114</v>
      </c>
      <c r="E50" s="4">
        <v>28.25</v>
      </c>
      <c r="F50" s="4"/>
      <c r="G50" s="14">
        <f t="shared" si="0"/>
        <v>-28.25</v>
      </c>
      <c r="H50" t="s">
        <v>171</v>
      </c>
      <c r="I50" t="str">
        <f>VLOOKUP(H50,'Data validation'!A:B,2,FALSE)</f>
        <v>Discretionary</v>
      </c>
      <c r="J50" t="str">
        <f>VLOOKUP(I50,'Data validation'!B:C,2,FALSE)</f>
        <v>Expense</v>
      </c>
    </row>
    <row r="51" spans="1:10" x14ac:dyDescent="0.35">
      <c r="A51" s="12" t="s">
        <v>24</v>
      </c>
      <c r="B51" s="13">
        <v>45661</v>
      </c>
      <c r="C51" s="31" t="str">
        <f t="shared" si="1"/>
        <v>January 2025</v>
      </c>
      <c r="D51" s="1" t="s">
        <v>205</v>
      </c>
      <c r="E51" s="4">
        <v>51.04</v>
      </c>
      <c r="F51" s="4"/>
      <c r="G51" s="14">
        <f t="shared" si="0"/>
        <v>-51.04</v>
      </c>
      <c r="H51" t="s">
        <v>318</v>
      </c>
      <c r="I51" t="str">
        <f>VLOOKUP(H51,'Data validation'!A:B,2,FALSE)</f>
        <v>Living Expenses</v>
      </c>
      <c r="J51" t="str">
        <f>VLOOKUP(I51,'Data validation'!B:C,2,FALSE)</f>
        <v>Expense</v>
      </c>
    </row>
    <row r="52" spans="1:10" s="8" customFormat="1" x14ac:dyDescent="0.35">
      <c r="A52" s="12" t="s">
        <v>24</v>
      </c>
      <c r="B52" s="13">
        <v>45661</v>
      </c>
      <c r="C52" s="31" t="str">
        <f t="shared" si="1"/>
        <v>January 2025</v>
      </c>
      <c r="D52" s="1" t="s">
        <v>188</v>
      </c>
      <c r="E52" s="4">
        <v>38.06</v>
      </c>
      <c r="F52" s="4"/>
      <c r="G52" s="14">
        <f t="shared" si="0"/>
        <v>-38.06</v>
      </c>
      <c r="H52" t="s">
        <v>173</v>
      </c>
      <c r="I52" t="str">
        <f>VLOOKUP(H52,'Data validation'!A:B,2,FALSE)</f>
        <v>Living Expenses</v>
      </c>
      <c r="J52" t="str">
        <f>VLOOKUP(I52,'Data validation'!B:C,2,FALSE)</f>
        <v>Expense</v>
      </c>
    </row>
    <row r="53" spans="1:10" x14ac:dyDescent="0.35">
      <c r="A53" s="12" t="s">
        <v>24</v>
      </c>
      <c r="B53" s="13">
        <v>45662</v>
      </c>
      <c r="C53" s="31" t="str">
        <f t="shared" si="1"/>
        <v>January 2025</v>
      </c>
      <c r="D53" s="1" t="s">
        <v>111</v>
      </c>
      <c r="E53" s="4">
        <v>74.510000000000005</v>
      </c>
      <c r="F53" s="4"/>
      <c r="G53" s="14">
        <f t="shared" si="0"/>
        <v>-74.510000000000005</v>
      </c>
      <c r="H53" t="s">
        <v>173</v>
      </c>
      <c r="I53" t="str">
        <f>VLOOKUP(H53,'Data validation'!A:B,2,FALSE)</f>
        <v>Living Expenses</v>
      </c>
      <c r="J53" t="str">
        <f>VLOOKUP(I53,'Data validation'!B:C,2,FALSE)</f>
        <v>Expense</v>
      </c>
    </row>
    <row r="54" spans="1:10" x14ac:dyDescent="0.35">
      <c r="A54" s="12" t="s">
        <v>24</v>
      </c>
      <c r="B54" s="13">
        <v>45664</v>
      </c>
      <c r="C54" s="31" t="str">
        <f t="shared" si="1"/>
        <v>January 2025</v>
      </c>
      <c r="D54" s="1" t="s">
        <v>206</v>
      </c>
      <c r="E54" s="4">
        <v>13.45</v>
      </c>
      <c r="F54" s="4"/>
      <c r="G54" s="14">
        <f t="shared" si="0"/>
        <v>-13.45</v>
      </c>
      <c r="H54" t="s">
        <v>162</v>
      </c>
      <c r="I54" t="str">
        <f>VLOOKUP(H54,'Data validation'!A:B,2,FALSE)</f>
        <v>Dining Out</v>
      </c>
      <c r="J54" t="str">
        <f>VLOOKUP(I54,'Data validation'!B:C,2,FALSE)</f>
        <v>Expense</v>
      </c>
    </row>
    <row r="55" spans="1:10" x14ac:dyDescent="0.35">
      <c r="A55" s="12" t="s">
        <v>24</v>
      </c>
      <c r="B55" s="13">
        <v>45665</v>
      </c>
      <c r="C55" s="31" t="str">
        <f t="shared" si="1"/>
        <v>January 2025</v>
      </c>
      <c r="D55" s="1" t="s">
        <v>180</v>
      </c>
      <c r="E55" s="4">
        <v>28.69</v>
      </c>
      <c r="F55" s="4"/>
      <c r="G55" s="14">
        <f t="shared" si="0"/>
        <v>-28.69</v>
      </c>
      <c r="H55" t="s">
        <v>160</v>
      </c>
      <c r="I55" t="str">
        <f>VLOOKUP(H55,'Data validation'!A:B,2,FALSE)</f>
        <v>Living Expenses</v>
      </c>
      <c r="J55" t="str">
        <f>VLOOKUP(I55,'Data validation'!B:C,2,FALSE)</f>
        <v>Expense</v>
      </c>
    </row>
    <row r="56" spans="1:10" x14ac:dyDescent="0.35">
      <c r="A56" s="12" t="s">
        <v>24</v>
      </c>
      <c r="B56" s="13">
        <v>45666</v>
      </c>
      <c r="C56" s="31" t="str">
        <f t="shared" si="1"/>
        <v>January 2025</v>
      </c>
      <c r="D56" s="1" t="s">
        <v>207</v>
      </c>
      <c r="E56" s="4">
        <v>20.48</v>
      </c>
      <c r="F56" s="4"/>
      <c r="G56" s="14">
        <f t="shared" si="0"/>
        <v>-20.48</v>
      </c>
      <c r="H56" t="s">
        <v>159</v>
      </c>
      <c r="I56" t="str">
        <f>VLOOKUP(H56,'Data validation'!A:B,2,FALSE)</f>
        <v>Discretionary</v>
      </c>
      <c r="J56" t="str">
        <f>VLOOKUP(I56,'Data validation'!B:C,2,FALSE)</f>
        <v>Expense</v>
      </c>
    </row>
    <row r="57" spans="1:10" x14ac:dyDescent="0.35">
      <c r="A57" s="12" t="s">
        <v>24</v>
      </c>
      <c r="B57" s="13">
        <v>45666</v>
      </c>
      <c r="C57" s="31" t="str">
        <f t="shared" si="1"/>
        <v>January 2025</v>
      </c>
      <c r="D57" s="1" t="s">
        <v>208</v>
      </c>
      <c r="E57" s="4">
        <v>12.42</v>
      </c>
      <c r="F57" s="4"/>
      <c r="G57" s="14">
        <f t="shared" si="0"/>
        <v>-12.42</v>
      </c>
      <c r="H57" t="s">
        <v>159</v>
      </c>
      <c r="I57" t="str">
        <f>VLOOKUP(H57,'Data validation'!A:B,2,FALSE)</f>
        <v>Discretionary</v>
      </c>
      <c r="J57" t="str">
        <f>VLOOKUP(I57,'Data validation'!B:C,2,FALSE)</f>
        <v>Expense</v>
      </c>
    </row>
    <row r="58" spans="1:10" x14ac:dyDescent="0.35">
      <c r="A58" s="12" t="s">
        <v>24</v>
      </c>
      <c r="B58" s="13">
        <v>45666</v>
      </c>
      <c r="C58" s="31" t="str">
        <f t="shared" si="1"/>
        <v>January 2025</v>
      </c>
      <c r="D58" s="1" t="s">
        <v>209</v>
      </c>
      <c r="E58" s="4">
        <v>2.25</v>
      </c>
      <c r="F58" s="4"/>
      <c r="G58" s="14">
        <f t="shared" si="0"/>
        <v>-2.25</v>
      </c>
      <c r="H58" t="s">
        <v>168</v>
      </c>
      <c r="I58" t="str">
        <f>VLOOKUP(H58,'Data validation'!A:B,2,FALSE)</f>
        <v>Discretionary</v>
      </c>
      <c r="J58" t="str">
        <f>VLOOKUP(I58,'Data validation'!B:C,2,FALSE)</f>
        <v>Expense</v>
      </c>
    </row>
    <row r="59" spans="1:10" x14ac:dyDescent="0.35">
      <c r="A59" s="12" t="s">
        <v>24</v>
      </c>
      <c r="B59" s="13">
        <v>45666</v>
      </c>
      <c r="C59" s="31" t="str">
        <f t="shared" si="1"/>
        <v>January 2025</v>
      </c>
      <c r="D59" s="1" t="s">
        <v>210</v>
      </c>
      <c r="E59" s="4">
        <v>2.25</v>
      </c>
      <c r="F59" s="4"/>
      <c r="G59" s="14">
        <f t="shared" si="0"/>
        <v>-2.25</v>
      </c>
      <c r="H59" t="s">
        <v>168</v>
      </c>
      <c r="I59" t="str">
        <f>VLOOKUP(H59,'Data validation'!A:B,2,FALSE)</f>
        <v>Discretionary</v>
      </c>
      <c r="J59" t="str">
        <f>VLOOKUP(I59,'Data validation'!B:C,2,FALSE)</f>
        <v>Expense</v>
      </c>
    </row>
    <row r="60" spans="1:10" x14ac:dyDescent="0.35">
      <c r="A60" s="12" t="s">
        <v>26</v>
      </c>
      <c r="B60" s="13">
        <v>45667</v>
      </c>
      <c r="C60" s="31" t="str">
        <f t="shared" si="1"/>
        <v>January 2025</v>
      </c>
      <c r="D60" s="1" t="s">
        <v>9</v>
      </c>
      <c r="E60" s="4">
        <v>4.45</v>
      </c>
      <c r="F60" s="4"/>
      <c r="G60" s="14">
        <f t="shared" si="0"/>
        <v>-4.45</v>
      </c>
      <c r="H60" t="s">
        <v>168</v>
      </c>
      <c r="I60" t="str">
        <f>VLOOKUP(H60,'Data validation'!A:B,2,FALSE)</f>
        <v>Discretionary</v>
      </c>
      <c r="J60" t="str">
        <f>VLOOKUP(I60,'Data validation'!B:C,2,FALSE)</f>
        <v>Expense</v>
      </c>
    </row>
    <row r="61" spans="1:10" x14ac:dyDescent="0.35">
      <c r="A61" s="12" t="s">
        <v>24</v>
      </c>
      <c r="B61" s="13">
        <v>45667</v>
      </c>
      <c r="C61" s="31" t="str">
        <f t="shared" si="1"/>
        <v>January 2025</v>
      </c>
      <c r="D61" s="1" t="s">
        <v>211</v>
      </c>
      <c r="E61" s="4">
        <v>60.78</v>
      </c>
      <c r="F61" s="4"/>
      <c r="G61" s="14">
        <f t="shared" si="0"/>
        <v>-60.78</v>
      </c>
      <c r="H61" t="s">
        <v>161</v>
      </c>
      <c r="I61" t="str">
        <f>VLOOKUP(H61,'Data validation'!A:B,2,FALSE)</f>
        <v>Living Expenses</v>
      </c>
      <c r="J61" t="str">
        <f>VLOOKUP(I61,'Data validation'!B:C,2,FALSE)</f>
        <v>Expense</v>
      </c>
    </row>
    <row r="62" spans="1:10" x14ac:dyDescent="0.35">
      <c r="A62" s="12" t="s">
        <v>24</v>
      </c>
      <c r="B62" s="13">
        <v>45667</v>
      </c>
      <c r="C62" s="31" t="str">
        <f t="shared" si="1"/>
        <v>January 2025</v>
      </c>
      <c r="D62" s="1" t="s">
        <v>213</v>
      </c>
      <c r="E62" s="4">
        <v>3.98</v>
      </c>
      <c r="F62" s="4"/>
      <c r="G62" s="14">
        <f t="shared" si="0"/>
        <v>-3.98</v>
      </c>
      <c r="H62" t="s">
        <v>173</v>
      </c>
      <c r="I62" t="str">
        <f>VLOOKUP(H62,'Data validation'!A:B,2,FALSE)</f>
        <v>Living Expenses</v>
      </c>
      <c r="J62" t="str">
        <f>VLOOKUP(I62,'Data validation'!B:C,2,FALSE)</f>
        <v>Expense</v>
      </c>
    </row>
    <row r="63" spans="1:10" x14ac:dyDescent="0.35">
      <c r="A63" s="12" t="s">
        <v>24</v>
      </c>
      <c r="B63" s="13">
        <v>45667</v>
      </c>
      <c r="C63" s="31" t="str">
        <f t="shared" si="1"/>
        <v>January 2025</v>
      </c>
      <c r="D63" s="1" t="s">
        <v>139</v>
      </c>
      <c r="E63" s="4">
        <v>6.78</v>
      </c>
      <c r="F63" s="4"/>
      <c r="G63" s="14">
        <f t="shared" si="0"/>
        <v>-6.78</v>
      </c>
      <c r="H63" t="s">
        <v>160</v>
      </c>
      <c r="I63" t="str">
        <f>VLOOKUP(H63,'Data validation'!A:B,2,FALSE)</f>
        <v>Living Expenses</v>
      </c>
      <c r="J63" t="str">
        <f>VLOOKUP(I63,'Data validation'!B:C,2,FALSE)</f>
        <v>Expense</v>
      </c>
    </row>
    <row r="64" spans="1:10" x14ac:dyDescent="0.35">
      <c r="A64" s="12" t="s">
        <v>24</v>
      </c>
      <c r="B64" s="13">
        <v>45667</v>
      </c>
      <c r="C64" s="31" t="str">
        <f t="shared" si="1"/>
        <v>January 2025</v>
      </c>
      <c r="D64" s="1" t="s">
        <v>214</v>
      </c>
      <c r="E64" s="4">
        <v>17.809999999999999</v>
      </c>
      <c r="F64" s="4"/>
      <c r="G64" s="14">
        <f t="shared" si="0"/>
        <v>-17.809999999999999</v>
      </c>
      <c r="H64" t="s">
        <v>160</v>
      </c>
      <c r="I64" t="str">
        <f>VLOOKUP(H64,'Data validation'!A:B,2,FALSE)</f>
        <v>Living Expenses</v>
      </c>
      <c r="J64" t="str">
        <f>VLOOKUP(I64,'Data validation'!B:C,2,FALSE)</f>
        <v>Expense</v>
      </c>
    </row>
    <row r="65" spans="1:10" x14ac:dyDescent="0.35">
      <c r="A65" s="12" t="s">
        <v>24</v>
      </c>
      <c r="B65" s="13">
        <v>45668</v>
      </c>
      <c r="C65" s="31" t="str">
        <f t="shared" si="1"/>
        <v>January 2025</v>
      </c>
      <c r="D65" s="1" t="s">
        <v>215</v>
      </c>
      <c r="E65" s="4">
        <v>12.24</v>
      </c>
      <c r="F65" s="4"/>
      <c r="G65" s="14">
        <f t="shared" si="0"/>
        <v>-12.24</v>
      </c>
      <c r="H65" t="s">
        <v>162</v>
      </c>
      <c r="I65" t="str">
        <f>VLOOKUP(H65,'Data validation'!A:B,2,FALSE)</f>
        <v>Dining Out</v>
      </c>
      <c r="J65" t="str">
        <f>VLOOKUP(I65,'Data validation'!B:C,2,FALSE)</f>
        <v>Expense</v>
      </c>
    </row>
    <row r="66" spans="1:10" x14ac:dyDescent="0.35">
      <c r="A66" s="12" t="s">
        <v>24</v>
      </c>
      <c r="B66" s="13">
        <v>45668</v>
      </c>
      <c r="C66" s="31" t="str">
        <f t="shared" ref="C66:C129" si="2">TEXT(B66,"mmmm") &amp; " " &amp; YEAR(B66)</f>
        <v>January 2025</v>
      </c>
      <c r="D66" s="1" t="s">
        <v>216</v>
      </c>
      <c r="E66" s="4">
        <v>31.49</v>
      </c>
      <c r="F66" s="4"/>
      <c r="G66" s="14">
        <f t="shared" ref="G66:G129" si="3">F66-E66</f>
        <v>-31.49</v>
      </c>
      <c r="H66" t="s">
        <v>153</v>
      </c>
      <c r="I66" t="str">
        <f>VLOOKUP(H66,'Data validation'!A:B,2,FALSE)</f>
        <v>Discretionary</v>
      </c>
      <c r="J66" t="str">
        <f>VLOOKUP(I66,'Data validation'!B:C,2,FALSE)</f>
        <v>Expense</v>
      </c>
    </row>
    <row r="67" spans="1:10" x14ac:dyDescent="0.35">
      <c r="A67" s="12" t="s">
        <v>24</v>
      </c>
      <c r="B67" s="13">
        <v>45669</v>
      </c>
      <c r="C67" s="31" t="str">
        <f t="shared" si="2"/>
        <v>January 2025</v>
      </c>
      <c r="D67" s="1" t="s">
        <v>119</v>
      </c>
      <c r="E67" s="15">
        <v>18.510000000000002</v>
      </c>
      <c r="F67" s="4"/>
      <c r="G67" s="14">
        <f t="shared" si="3"/>
        <v>-18.510000000000002</v>
      </c>
      <c r="H67" t="s">
        <v>153</v>
      </c>
      <c r="I67" t="str">
        <f>VLOOKUP(H67,'Data validation'!A:B,2,FALSE)</f>
        <v>Discretionary</v>
      </c>
      <c r="J67" t="str">
        <f>VLOOKUP(I67,'Data validation'!B:C,2,FALSE)</f>
        <v>Expense</v>
      </c>
    </row>
    <row r="68" spans="1:10" x14ac:dyDescent="0.35">
      <c r="A68" s="12" t="s">
        <v>24</v>
      </c>
      <c r="B68" s="13">
        <v>45670</v>
      </c>
      <c r="C68" s="31" t="str">
        <f t="shared" si="2"/>
        <v>January 2025</v>
      </c>
      <c r="D68" s="1" t="s">
        <v>217</v>
      </c>
      <c r="E68" s="4">
        <v>7.65</v>
      </c>
      <c r="F68" s="4"/>
      <c r="G68" s="14">
        <f t="shared" si="3"/>
        <v>-7.65</v>
      </c>
      <c r="H68" t="s">
        <v>169</v>
      </c>
      <c r="I68" t="str">
        <f>VLOOKUP(H68,'Data validation'!A:B,2,FALSE)</f>
        <v>Discretionary</v>
      </c>
      <c r="J68" t="str">
        <f>VLOOKUP(I68,'Data validation'!B:C,2,FALSE)</f>
        <v>Expense</v>
      </c>
    </row>
    <row r="69" spans="1:10" x14ac:dyDescent="0.35">
      <c r="A69" s="12" t="s">
        <v>24</v>
      </c>
      <c r="B69" s="13">
        <v>45671</v>
      </c>
      <c r="C69" s="31" t="str">
        <f t="shared" si="2"/>
        <v>January 2025</v>
      </c>
      <c r="D69" s="1" t="s">
        <v>120</v>
      </c>
      <c r="E69" s="15">
        <v>13.45</v>
      </c>
      <c r="F69" s="4"/>
      <c r="G69" s="14">
        <f t="shared" si="3"/>
        <v>-13.45</v>
      </c>
      <c r="H69" t="s">
        <v>168</v>
      </c>
      <c r="I69" t="str">
        <f>VLOOKUP(H69,'Data validation'!A:B,2,FALSE)</f>
        <v>Discretionary</v>
      </c>
      <c r="J69" t="str">
        <f>VLOOKUP(I69,'Data validation'!B:C,2,FALSE)</f>
        <v>Expense</v>
      </c>
    </row>
    <row r="70" spans="1:10" x14ac:dyDescent="0.35">
      <c r="A70" s="12" t="s">
        <v>24</v>
      </c>
      <c r="B70" s="13">
        <v>45671</v>
      </c>
      <c r="C70" s="31" t="str">
        <f t="shared" si="2"/>
        <v>January 2025</v>
      </c>
      <c r="D70" s="1" t="s">
        <v>121</v>
      </c>
      <c r="E70" s="15">
        <v>24.4</v>
      </c>
      <c r="F70" s="4"/>
      <c r="G70" s="14">
        <f t="shared" si="3"/>
        <v>-24.4</v>
      </c>
      <c r="H70" t="s">
        <v>159</v>
      </c>
      <c r="I70" t="str">
        <f>VLOOKUP(H70,'Data validation'!A:B,2,FALSE)</f>
        <v>Discretionary</v>
      </c>
      <c r="J70" t="str">
        <f>VLOOKUP(I70,'Data validation'!B:C,2,FALSE)</f>
        <v>Expense</v>
      </c>
    </row>
    <row r="71" spans="1:10" x14ac:dyDescent="0.35">
      <c r="A71" s="12" t="s">
        <v>24</v>
      </c>
      <c r="B71" s="13">
        <v>45672</v>
      </c>
      <c r="C71" s="31" t="str">
        <f t="shared" si="2"/>
        <v>January 2025</v>
      </c>
      <c r="D71" s="1" t="s">
        <v>122</v>
      </c>
      <c r="E71" s="15">
        <v>12</v>
      </c>
      <c r="F71" s="4"/>
      <c r="G71" s="14">
        <f t="shared" si="3"/>
        <v>-12</v>
      </c>
      <c r="H71" t="s">
        <v>162</v>
      </c>
      <c r="I71" t="str">
        <f>VLOOKUP(H71,'Data validation'!A:B,2,FALSE)</f>
        <v>Dining Out</v>
      </c>
      <c r="J71" t="str">
        <f>VLOOKUP(I71,'Data validation'!B:C,2,FALSE)</f>
        <v>Expense</v>
      </c>
    </row>
    <row r="72" spans="1:10" x14ac:dyDescent="0.35">
      <c r="A72" s="12" t="s">
        <v>24</v>
      </c>
      <c r="B72" s="13">
        <v>45672</v>
      </c>
      <c r="C72" s="31" t="str">
        <f t="shared" si="2"/>
        <v>January 2025</v>
      </c>
      <c r="D72" s="1" t="s">
        <v>112</v>
      </c>
      <c r="E72" s="15">
        <v>16.350000000000001</v>
      </c>
      <c r="F72" s="4"/>
      <c r="G72" s="14">
        <f t="shared" si="3"/>
        <v>-16.350000000000001</v>
      </c>
      <c r="H72" t="s">
        <v>153</v>
      </c>
      <c r="I72" t="str">
        <f>VLOOKUP(H72,'Data validation'!A:B,2,FALSE)</f>
        <v>Discretionary</v>
      </c>
      <c r="J72" t="str">
        <f>VLOOKUP(I72,'Data validation'!B:C,2,FALSE)</f>
        <v>Expense</v>
      </c>
    </row>
    <row r="73" spans="1:10" x14ac:dyDescent="0.35">
      <c r="A73" s="12" t="s">
        <v>24</v>
      </c>
      <c r="B73" s="13">
        <v>45673</v>
      </c>
      <c r="C73" s="31" t="str">
        <f t="shared" si="2"/>
        <v>January 2025</v>
      </c>
      <c r="D73" s="1" t="s">
        <v>123</v>
      </c>
      <c r="E73" s="15">
        <v>9.0500000000000007</v>
      </c>
      <c r="F73" s="4"/>
      <c r="G73" s="14">
        <f t="shared" si="3"/>
        <v>-9.0500000000000007</v>
      </c>
      <c r="H73" t="s">
        <v>168</v>
      </c>
      <c r="I73" t="str">
        <f>VLOOKUP(H73,'Data validation'!A:B,2,FALSE)</f>
        <v>Discretionary</v>
      </c>
      <c r="J73" t="str">
        <f>VLOOKUP(I73,'Data validation'!B:C,2,FALSE)</f>
        <v>Expense</v>
      </c>
    </row>
    <row r="74" spans="1:10" x14ac:dyDescent="0.35">
      <c r="A74" s="12" t="s">
        <v>24</v>
      </c>
      <c r="B74" s="13">
        <v>45674</v>
      </c>
      <c r="C74" s="31" t="str">
        <f t="shared" si="2"/>
        <v>January 2025</v>
      </c>
      <c r="D74" s="1" t="s">
        <v>124</v>
      </c>
      <c r="E74" s="15">
        <v>6.77</v>
      </c>
      <c r="F74" s="4"/>
      <c r="G74" s="14">
        <f t="shared" si="3"/>
        <v>-6.77</v>
      </c>
      <c r="H74" t="s">
        <v>166</v>
      </c>
      <c r="I74" t="str">
        <f>VLOOKUP(H74,'Data validation'!A:B,2,FALSE)</f>
        <v>Discretionary</v>
      </c>
      <c r="J74" t="str">
        <f>VLOOKUP(I74,'Data validation'!B:C,2,FALSE)</f>
        <v>Expense</v>
      </c>
    </row>
    <row r="75" spans="1:10" x14ac:dyDescent="0.35">
      <c r="A75" s="12" t="s">
        <v>24</v>
      </c>
      <c r="B75" s="13">
        <v>45674</v>
      </c>
      <c r="C75" s="31" t="str">
        <f t="shared" si="2"/>
        <v>January 2025</v>
      </c>
      <c r="D75" s="1" t="s">
        <v>123</v>
      </c>
      <c r="E75" s="15">
        <v>13.9</v>
      </c>
      <c r="F75" s="4"/>
      <c r="G75" s="14">
        <f t="shared" si="3"/>
        <v>-13.9</v>
      </c>
      <c r="H75" t="s">
        <v>168</v>
      </c>
      <c r="I75" t="str">
        <f>VLOOKUP(H75,'Data validation'!A:B,2,FALSE)</f>
        <v>Discretionary</v>
      </c>
      <c r="J75" t="str">
        <f>VLOOKUP(I75,'Data validation'!B:C,2,FALSE)</f>
        <v>Expense</v>
      </c>
    </row>
    <row r="76" spans="1:10" x14ac:dyDescent="0.35">
      <c r="A76" s="12" t="s">
        <v>24</v>
      </c>
      <c r="B76" s="13">
        <v>45674</v>
      </c>
      <c r="C76" s="31" t="str">
        <f t="shared" si="2"/>
        <v>January 2025</v>
      </c>
      <c r="D76" s="1" t="s">
        <v>125</v>
      </c>
      <c r="E76" s="15">
        <v>1.7</v>
      </c>
      <c r="F76" s="4"/>
      <c r="G76" s="14">
        <f t="shared" si="3"/>
        <v>-1.7</v>
      </c>
      <c r="H76" t="s">
        <v>169</v>
      </c>
      <c r="I76" t="str">
        <f>VLOOKUP(H76,'Data validation'!A:B,2,FALSE)</f>
        <v>Discretionary</v>
      </c>
      <c r="J76" t="str">
        <f>VLOOKUP(I76,'Data validation'!B:C,2,FALSE)</f>
        <v>Expense</v>
      </c>
    </row>
    <row r="77" spans="1:10" x14ac:dyDescent="0.35">
      <c r="A77" s="12" t="s">
        <v>24</v>
      </c>
      <c r="B77" s="13">
        <v>45675</v>
      </c>
      <c r="C77" s="31" t="str">
        <f t="shared" si="2"/>
        <v>January 2025</v>
      </c>
      <c r="D77" s="1" t="s">
        <v>126</v>
      </c>
      <c r="E77" s="15">
        <v>70</v>
      </c>
      <c r="F77" s="4"/>
      <c r="G77" s="14">
        <f t="shared" si="3"/>
        <v>-70</v>
      </c>
      <c r="H77" t="s">
        <v>153</v>
      </c>
      <c r="I77" t="str">
        <f>VLOOKUP(H77,'Data validation'!A:B,2,FALSE)</f>
        <v>Discretionary</v>
      </c>
      <c r="J77" t="str">
        <f>VLOOKUP(I77,'Data validation'!B:C,2,FALSE)</f>
        <v>Expense</v>
      </c>
    </row>
    <row r="78" spans="1:10" x14ac:dyDescent="0.35">
      <c r="A78" s="12" t="s">
        <v>24</v>
      </c>
      <c r="B78" s="13">
        <v>45675</v>
      </c>
      <c r="C78" s="31" t="str">
        <f t="shared" si="2"/>
        <v>January 2025</v>
      </c>
      <c r="D78" s="1" t="s">
        <v>113</v>
      </c>
      <c r="E78" s="15">
        <v>11.29</v>
      </c>
      <c r="F78" s="4"/>
      <c r="G78" s="14">
        <f t="shared" si="3"/>
        <v>-11.29</v>
      </c>
      <c r="H78" t="s">
        <v>159</v>
      </c>
      <c r="I78" t="str">
        <f>VLOOKUP(H78,'Data validation'!A:B,2,FALSE)</f>
        <v>Discretionary</v>
      </c>
      <c r="J78" t="str">
        <f>VLOOKUP(I78,'Data validation'!B:C,2,FALSE)</f>
        <v>Expense</v>
      </c>
    </row>
    <row r="79" spans="1:10" x14ac:dyDescent="0.35">
      <c r="A79" s="12" t="s">
        <v>24</v>
      </c>
      <c r="B79" s="13">
        <v>45675</v>
      </c>
      <c r="C79" s="31" t="str">
        <f t="shared" si="2"/>
        <v>January 2025</v>
      </c>
      <c r="D79" s="1" t="s">
        <v>127</v>
      </c>
      <c r="E79" s="15">
        <v>0.5</v>
      </c>
      <c r="F79" s="4"/>
      <c r="G79" s="14">
        <f t="shared" si="3"/>
        <v>-0.5</v>
      </c>
      <c r="H79" t="s">
        <v>170</v>
      </c>
      <c r="I79" t="str">
        <f>VLOOKUP(H79,'Data validation'!A:B,2,FALSE)</f>
        <v>Discretionary</v>
      </c>
      <c r="J79" t="str">
        <f>VLOOKUP(I79,'Data validation'!B:C,2,FALSE)</f>
        <v>Expense</v>
      </c>
    </row>
    <row r="80" spans="1:10" x14ac:dyDescent="0.35">
      <c r="A80" s="12" t="s">
        <v>24</v>
      </c>
      <c r="B80" s="13">
        <v>45675</v>
      </c>
      <c r="C80" s="31" t="str">
        <f t="shared" si="2"/>
        <v>January 2025</v>
      </c>
      <c r="D80" s="1" t="s">
        <v>128</v>
      </c>
      <c r="E80" s="15">
        <v>21.4</v>
      </c>
      <c r="F80" s="4"/>
      <c r="G80" s="14">
        <f t="shared" si="3"/>
        <v>-21.4</v>
      </c>
      <c r="H80" t="s">
        <v>170</v>
      </c>
      <c r="I80" t="str">
        <f>VLOOKUP(H80,'Data validation'!A:B,2,FALSE)</f>
        <v>Discretionary</v>
      </c>
      <c r="J80" t="str">
        <f>VLOOKUP(I80,'Data validation'!B:C,2,FALSE)</f>
        <v>Expense</v>
      </c>
    </row>
    <row r="81" spans="1:10" x14ac:dyDescent="0.35">
      <c r="A81" s="12" t="s">
        <v>26</v>
      </c>
      <c r="B81" s="13">
        <v>45677</v>
      </c>
      <c r="C81" s="31" t="str">
        <f t="shared" si="2"/>
        <v>January 2025</v>
      </c>
      <c r="D81" s="1" t="s">
        <v>11</v>
      </c>
      <c r="E81" s="4"/>
      <c r="F81" s="4">
        <v>1241.4100000000001</v>
      </c>
      <c r="G81" s="14">
        <f t="shared" si="3"/>
        <v>1241.4100000000001</v>
      </c>
      <c r="H81" t="s">
        <v>163</v>
      </c>
      <c r="I81" t="str">
        <f>VLOOKUP(H81,'Data validation'!A:B,2,FALSE)</f>
        <v>Salary</v>
      </c>
      <c r="J81" t="str">
        <f>VLOOKUP(I81,'Data validation'!B:C,2,FALSE)</f>
        <v>Income</v>
      </c>
    </row>
    <row r="82" spans="1:10" x14ac:dyDescent="0.35">
      <c r="A82" s="12" t="s">
        <v>24</v>
      </c>
      <c r="B82" s="13">
        <v>45678</v>
      </c>
      <c r="C82" s="31" t="str">
        <f t="shared" si="2"/>
        <v>January 2025</v>
      </c>
      <c r="D82" s="1" t="s">
        <v>223</v>
      </c>
      <c r="E82" s="4">
        <v>4.58</v>
      </c>
      <c r="F82" s="4"/>
      <c r="G82" s="14">
        <f t="shared" si="3"/>
        <v>-4.58</v>
      </c>
      <c r="H82" t="s">
        <v>162</v>
      </c>
      <c r="I82" t="str">
        <f>VLOOKUP(H82,'Data validation'!A:B,2,FALSE)</f>
        <v>Dining Out</v>
      </c>
      <c r="J82" t="str">
        <f>VLOOKUP(I82,'Data validation'!B:C,2,FALSE)</f>
        <v>Expense</v>
      </c>
    </row>
    <row r="83" spans="1:10" x14ac:dyDescent="0.35">
      <c r="A83" s="12" t="s">
        <v>24</v>
      </c>
      <c r="B83" s="13">
        <v>45678</v>
      </c>
      <c r="C83" s="31" t="str">
        <f t="shared" si="2"/>
        <v>January 2025</v>
      </c>
      <c r="D83" s="1" t="s">
        <v>224</v>
      </c>
      <c r="E83" s="4">
        <v>9.0500000000000007</v>
      </c>
      <c r="F83" s="4"/>
      <c r="G83" s="14">
        <f t="shared" si="3"/>
        <v>-9.0500000000000007</v>
      </c>
      <c r="H83" t="s">
        <v>162</v>
      </c>
      <c r="I83" t="str">
        <f>VLOOKUP(H83,'Data validation'!A:B,2,FALSE)</f>
        <v>Dining Out</v>
      </c>
      <c r="J83" t="str">
        <f>VLOOKUP(I83,'Data validation'!B:C,2,FALSE)</f>
        <v>Expense</v>
      </c>
    </row>
    <row r="84" spans="1:10" x14ac:dyDescent="0.35">
      <c r="A84" s="12" t="s">
        <v>24</v>
      </c>
      <c r="B84" s="13">
        <v>45678</v>
      </c>
      <c r="C84" s="31" t="str">
        <f t="shared" si="2"/>
        <v>January 2025</v>
      </c>
      <c r="D84" s="1" t="s">
        <v>123</v>
      </c>
      <c r="E84" s="4">
        <v>3.95</v>
      </c>
      <c r="F84" s="4"/>
      <c r="G84" s="14">
        <f t="shared" si="3"/>
        <v>-3.95</v>
      </c>
      <c r="H84" t="s">
        <v>162</v>
      </c>
      <c r="I84" t="str">
        <f>VLOOKUP(H84,'Data validation'!A:B,2,FALSE)</f>
        <v>Dining Out</v>
      </c>
      <c r="J84" t="str">
        <f>VLOOKUP(I84,'Data validation'!B:C,2,FALSE)</f>
        <v>Expense</v>
      </c>
    </row>
    <row r="85" spans="1:10" x14ac:dyDescent="0.35">
      <c r="A85" s="12" t="s">
        <v>26</v>
      </c>
      <c r="B85" s="13">
        <v>45679</v>
      </c>
      <c r="C85" s="31" t="str">
        <f t="shared" si="2"/>
        <v>January 2025</v>
      </c>
      <c r="D85" s="1" t="s">
        <v>6</v>
      </c>
      <c r="E85" s="4">
        <v>103.33</v>
      </c>
      <c r="F85" s="4"/>
      <c r="G85" s="14">
        <f t="shared" si="3"/>
        <v>-103.33</v>
      </c>
      <c r="H85" t="s">
        <v>160</v>
      </c>
      <c r="I85" t="str">
        <f>VLOOKUP(H85,'Data validation'!A:B,2,FALSE)</f>
        <v>Living Expenses</v>
      </c>
      <c r="J85" t="str">
        <f>VLOOKUP(I85,'Data validation'!B:C,2,FALSE)</f>
        <v>Expense</v>
      </c>
    </row>
    <row r="86" spans="1:10" x14ac:dyDescent="0.35">
      <c r="A86" s="12" t="s">
        <v>26</v>
      </c>
      <c r="B86" s="13">
        <v>45680</v>
      </c>
      <c r="C86" s="31" t="str">
        <f t="shared" si="2"/>
        <v>January 2025</v>
      </c>
      <c r="D86" s="1" t="s">
        <v>13</v>
      </c>
      <c r="E86" s="4">
        <v>3.25</v>
      </c>
      <c r="F86" s="4"/>
      <c r="G86" s="14">
        <f t="shared" si="3"/>
        <v>-3.25</v>
      </c>
      <c r="H86" t="s">
        <v>168</v>
      </c>
      <c r="I86" t="str">
        <f>VLOOKUP(H86,'Data validation'!A:B,2,FALSE)</f>
        <v>Discretionary</v>
      </c>
      <c r="J86" t="str">
        <f>VLOOKUP(I86,'Data validation'!B:C,2,FALSE)</f>
        <v>Expense</v>
      </c>
    </row>
    <row r="87" spans="1:10" x14ac:dyDescent="0.35">
      <c r="A87" s="12" t="s">
        <v>24</v>
      </c>
      <c r="B87" s="13">
        <v>45680</v>
      </c>
      <c r="C87" s="31" t="str">
        <f t="shared" si="2"/>
        <v>January 2025</v>
      </c>
      <c r="D87" s="1" t="s">
        <v>225</v>
      </c>
      <c r="E87" s="4">
        <v>4</v>
      </c>
      <c r="F87" s="4"/>
      <c r="G87" s="14">
        <f t="shared" si="3"/>
        <v>-4</v>
      </c>
      <c r="H87" t="s">
        <v>162</v>
      </c>
      <c r="I87" t="str">
        <f>VLOOKUP(H87,'Data validation'!A:B,2,FALSE)</f>
        <v>Dining Out</v>
      </c>
      <c r="J87" t="str">
        <f>VLOOKUP(I87,'Data validation'!B:C,2,FALSE)</f>
        <v>Expense</v>
      </c>
    </row>
    <row r="88" spans="1:10" x14ac:dyDescent="0.35">
      <c r="A88" s="12" t="s">
        <v>24</v>
      </c>
      <c r="B88" s="13">
        <v>45680</v>
      </c>
      <c r="C88" s="31" t="str">
        <f t="shared" si="2"/>
        <v>January 2025</v>
      </c>
      <c r="D88" s="1" t="s">
        <v>226</v>
      </c>
      <c r="E88" s="4">
        <v>3.25</v>
      </c>
      <c r="F88" s="4"/>
      <c r="G88" s="14">
        <f t="shared" si="3"/>
        <v>-3.25</v>
      </c>
      <c r="H88" t="s">
        <v>168</v>
      </c>
      <c r="I88" t="str">
        <f>VLOOKUP(H88,'Data validation'!A:B,2,FALSE)</f>
        <v>Discretionary</v>
      </c>
      <c r="J88" t="str">
        <f>VLOOKUP(I88,'Data validation'!B:C,2,FALSE)</f>
        <v>Expense</v>
      </c>
    </row>
    <row r="89" spans="1:10" x14ac:dyDescent="0.35">
      <c r="A89" s="12" t="s">
        <v>26</v>
      </c>
      <c r="B89" s="13">
        <v>45681</v>
      </c>
      <c r="C89" s="31" t="str">
        <f t="shared" si="2"/>
        <v>January 2025</v>
      </c>
      <c r="D89" s="1" t="s">
        <v>14</v>
      </c>
      <c r="E89" s="4"/>
      <c r="F89" s="4">
        <v>1182</v>
      </c>
      <c r="G89" s="14">
        <f t="shared" si="3"/>
        <v>1182</v>
      </c>
      <c r="H89" t="s">
        <v>163</v>
      </c>
      <c r="I89" t="str">
        <f>VLOOKUP(H89,'Data validation'!A:B,2,FALSE)</f>
        <v>Salary</v>
      </c>
      <c r="J89" t="str">
        <f>VLOOKUP(I89,'Data validation'!B:C,2,FALSE)</f>
        <v>Income</v>
      </c>
    </row>
    <row r="90" spans="1:10" x14ac:dyDescent="0.35">
      <c r="A90" s="12" t="s">
        <v>26</v>
      </c>
      <c r="B90" s="13">
        <v>45681</v>
      </c>
      <c r="C90" s="31" t="str">
        <f t="shared" si="2"/>
        <v>January 2025</v>
      </c>
      <c r="D90" s="1" t="s">
        <v>14</v>
      </c>
      <c r="E90" s="4"/>
      <c r="F90" s="4">
        <v>1751.23</v>
      </c>
      <c r="G90" s="14">
        <f t="shared" si="3"/>
        <v>1751.23</v>
      </c>
      <c r="H90" t="s">
        <v>163</v>
      </c>
      <c r="I90" t="str">
        <f>VLOOKUP(H90,'Data validation'!A:B,2,FALSE)</f>
        <v>Salary</v>
      </c>
      <c r="J90" t="str">
        <f>VLOOKUP(I90,'Data validation'!B:C,2,FALSE)</f>
        <v>Income</v>
      </c>
    </row>
    <row r="91" spans="1:10" x14ac:dyDescent="0.35">
      <c r="A91" s="12" t="s">
        <v>26</v>
      </c>
      <c r="B91" s="13">
        <v>45681</v>
      </c>
      <c r="C91" s="31" t="str">
        <f t="shared" si="2"/>
        <v>January 2025</v>
      </c>
      <c r="D91" s="1" t="s">
        <v>16</v>
      </c>
      <c r="E91" s="4"/>
      <c r="F91" s="4">
        <v>4152</v>
      </c>
      <c r="G91" s="14">
        <f t="shared" si="3"/>
        <v>4152</v>
      </c>
      <c r="H91" t="s">
        <v>163</v>
      </c>
      <c r="I91" t="str">
        <f>VLOOKUP(H91,'Data validation'!A:B,2,FALSE)</f>
        <v>Salary</v>
      </c>
      <c r="J91" t="str">
        <f>VLOOKUP(I91,'Data validation'!B:C,2,FALSE)</f>
        <v>Income</v>
      </c>
    </row>
    <row r="92" spans="1:10" x14ac:dyDescent="0.35">
      <c r="A92" s="12" t="s">
        <v>24</v>
      </c>
      <c r="B92" s="13">
        <v>45681</v>
      </c>
      <c r="C92" s="31" t="str">
        <f t="shared" si="2"/>
        <v>January 2025</v>
      </c>
      <c r="D92" s="1" t="s">
        <v>130</v>
      </c>
      <c r="E92" s="4">
        <v>3.25</v>
      </c>
      <c r="F92" s="4"/>
      <c r="G92" s="14">
        <f t="shared" si="3"/>
        <v>-3.25</v>
      </c>
      <c r="H92" t="s">
        <v>168</v>
      </c>
      <c r="I92" t="str">
        <f>VLOOKUP(H92,'Data validation'!A:B,2,FALSE)</f>
        <v>Discretionary</v>
      </c>
      <c r="J92" t="str">
        <f>VLOOKUP(I92,'Data validation'!B:C,2,FALSE)</f>
        <v>Expense</v>
      </c>
    </row>
    <row r="93" spans="1:10" x14ac:dyDescent="0.35">
      <c r="A93" s="12" t="s">
        <v>24</v>
      </c>
      <c r="B93" s="13">
        <v>45681</v>
      </c>
      <c r="C93" s="31" t="str">
        <f t="shared" si="2"/>
        <v>January 2025</v>
      </c>
      <c r="D93" s="1" t="s">
        <v>227</v>
      </c>
      <c r="E93" s="4">
        <v>2.5</v>
      </c>
      <c r="F93" s="4"/>
      <c r="G93" s="14">
        <f t="shared" si="3"/>
        <v>-2.5</v>
      </c>
      <c r="H93" t="s">
        <v>168</v>
      </c>
      <c r="I93" t="str">
        <f>VLOOKUP(H93,'Data validation'!A:B,2,FALSE)</f>
        <v>Discretionary</v>
      </c>
      <c r="J93" t="str">
        <f>VLOOKUP(I93,'Data validation'!B:C,2,FALSE)</f>
        <v>Expense</v>
      </c>
    </row>
    <row r="94" spans="1:10" x14ac:dyDescent="0.35">
      <c r="A94" s="12" t="s">
        <v>24</v>
      </c>
      <c r="B94" s="13">
        <v>45681</v>
      </c>
      <c r="C94" s="31" t="str">
        <f t="shared" si="2"/>
        <v>January 2025</v>
      </c>
      <c r="D94" s="1" t="s">
        <v>228</v>
      </c>
      <c r="E94" s="4">
        <v>185</v>
      </c>
      <c r="F94" s="4"/>
      <c r="G94" s="14">
        <f t="shared" si="3"/>
        <v>-185</v>
      </c>
      <c r="H94" t="s">
        <v>173</v>
      </c>
      <c r="I94" t="str">
        <f>VLOOKUP(H94,'Data validation'!A:B,2,FALSE)</f>
        <v>Living Expenses</v>
      </c>
      <c r="J94" t="str">
        <f>VLOOKUP(I94,'Data validation'!B:C,2,FALSE)</f>
        <v>Expense</v>
      </c>
    </row>
    <row r="95" spans="1:10" x14ac:dyDescent="0.35">
      <c r="A95" s="12" t="s">
        <v>24</v>
      </c>
      <c r="B95" s="13">
        <v>45681</v>
      </c>
      <c r="C95" s="31" t="str">
        <f t="shared" si="2"/>
        <v>January 2025</v>
      </c>
      <c r="D95" s="1" t="s">
        <v>196</v>
      </c>
      <c r="E95" s="4">
        <v>22.35</v>
      </c>
      <c r="F95" s="4"/>
      <c r="G95" s="14">
        <f t="shared" si="3"/>
        <v>-22.35</v>
      </c>
      <c r="H95" t="s">
        <v>153</v>
      </c>
      <c r="I95" t="str">
        <f>VLOOKUP(H95,'Data validation'!A:B,2,FALSE)</f>
        <v>Discretionary</v>
      </c>
      <c r="J95" t="str">
        <f>VLOOKUP(I95,'Data validation'!B:C,2,FALSE)</f>
        <v>Expense</v>
      </c>
    </row>
    <row r="96" spans="1:10" x14ac:dyDescent="0.35">
      <c r="A96" s="12" t="s">
        <v>24</v>
      </c>
      <c r="B96" s="13">
        <v>45683</v>
      </c>
      <c r="C96" s="31" t="str">
        <f t="shared" si="2"/>
        <v>January 2025</v>
      </c>
      <c r="D96" s="1" t="s">
        <v>139</v>
      </c>
      <c r="E96" s="4">
        <v>24.49</v>
      </c>
      <c r="F96" s="4"/>
      <c r="G96" s="14">
        <f t="shared" si="3"/>
        <v>-24.49</v>
      </c>
      <c r="H96" t="s">
        <v>160</v>
      </c>
      <c r="I96" t="str">
        <f>VLOOKUP(H96,'Data validation'!A:B,2,FALSE)</f>
        <v>Living Expenses</v>
      </c>
      <c r="J96" t="str">
        <f>VLOOKUP(I96,'Data validation'!B:C,2,FALSE)</f>
        <v>Expense</v>
      </c>
    </row>
    <row r="97" spans="1:10" x14ac:dyDescent="0.35">
      <c r="A97" s="12" t="s">
        <v>24</v>
      </c>
      <c r="B97" s="13">
        <v>45683</v>
      </c>
      <c r="C97" s="31" t="str">
        <f t="shared" si="2"/>
        <v>January 2025</v>
      </c>
      <c r="D97" s="1" t="s">
        <v>139</v>
      </c>
      <c r="E97" s="4">
        <v>9.99</v>
      </c>
      <c r="F97" s="4"/>
      <c r="G97" s="14">
        <f t="shared" si="3"/>
        <v>-9.99</v>
      </c>
      <c r="H97" t="s">
        <v>160</v>
      </c>
      <c r="I97" t="str">
        <f>VLOOKUP(H97,'Data validation'!A:B,2,FALSE)</f>
        <v>Living Expenses</v>
      </c>
      <c r="J97" t="str">
        <f>VLOOKUP(I97,'Data validation'!B:C,2,FALSE)</f>
        <v>Expense</v>
      </c>
    </row>
    <row r="98" spans="1:10" x14ac:dyDescent="0.35">
      <c r="A98" s="12" t="s">
        <v>24</v>
      </c>
      <c r="B98" s="13">
        <v>45684</v>
      </c>
      <c r="C98" s="31" t="str">
        <f t="shared" si="2"/>
        <v>January 2025</v>
      </c>
      <c r="D98" s="1" t="s">
        <v>230</v>
      </c>
      <c r="E98" s="4">
        <v>4.8</v>
      </c>
      <c r="F98" s="4"/>
      <c r="G98" s="14">
        <f t="shared" si="3"/>
        <v>-4.8</v>
      </c>
      <c r="H98" t="s">
        <v>172</v>
      </c>
      <c r="I98" t="str">
        <f>VLOOKUP(H98,'Data validation'!A:B,2,FALSE)</f>
        <v>Living Expenses</v>
      </c>
      <c r="J98" t="str">
        <f>VLOOKUP(I98,'Data validation'!B:C,2,FALSE)</f>
        <v>Expense</v>
      </c>
    </row>
    <row r="99" spans="1:10" x14ac:dyDescent="0.35">
      <c r="A99" s="12" t="s">
        <v>24</v>
      </c>
      <c r="B99" s="13">
        <v>45685</v>
      </c>
      <c r="C99" s="31" t="str">
        <f t="shared" si="2"/>
        <v>January 2025</v>
      </c>
      <c r="D99" s="1" t="s">
        <v>130</v>
      </c>
      <c r="E99" s="4">
        <v>3.5</v>
      </c>
      <c r="F99" s="4"/>
      <c r="G99" s="14">
        <f t="shared" si="3"/>
        <v>-3.5</v>
      </c>
      <c r="H99" t="s">
        <v>168</v>
      </c>
      <c r="I99" t="str">
        <f>VLOOKUP(H99,'Data validation'!A:B,2,FALSE)</f>
        <v>Discretionary</v>
      </c>
      <c r="J99" t="str">
        <f>VLOOKUP(I99,'Data validation'!B:C,2,FALSE)</f>
        <v>Expense</v>
      </c>
    </row>
    <row r="100" spans="1:10" x14ac:dyDescent="0.35">
      <c r="A100" s="12" t="s">
        <v>24</v>
      </c>
      <c r="B100" s="13">
        <v>45685</v>
      </c>
      <c r="C100" s="31" t="str">
        <f t="shared" si="2"/>
        <v>January 2025</v>
      </c>
      <c r="D100" s="1" t="s">
        <v>231</v>
      </c>
      <c r="E100" s="4">
        <v>9.6999999999999993</v>
      </c>
      <c r="F100" s="4"/>
      <c r="G100" s="14">
        <f t="shared" si="3"/>
        <v>-9.6999999999999993</v>
      </c>
      <c r="H100" t="s">
        <v>162</v>
      </c>
      <c r="I100" t="str">
        <f>VLOOKUP(H100,'Data validation'!A:B,2,FALSE)</f>
        <v>Dining Out</v>
      </c>
      <c r="J100" t="str">
        <f>VLOOKUP(I100,'Data validation'!B:C,2,FALSE)</f>
        <v>Expense</v>
      </c>
    </row>
    <row r="101" spans="1:10" x14ac:dyDescent="0.35">
      <c r="A101" s="12" t="s">
        <v>24</v>
      </c>
      <c r="B101" s="13">
        <v>45685</v>
      </c>
      <c r="C101" s="31" t="str">
        <f t="shared" si="2"/>
        <v>January 2025</v>
      </c>
      <c r="D101" s="1" t="s">
        <v>123</v>
      </c>
      <c r="E101" s="4">
        <v>3.2</v>
      </c>
      <c r="F101" s="4"/>
      <c r="G101" s="14">
        <f t="shared" si="3"/>
        <v>-3.2</v>
      </c>
      <c r="H101" t="s">
        <v>162</v>
      </c>
      <c r="I101" t="str">
        <f>VLOOKUP(H101,'Data validation'!A:B,2,FALSE)</f>
        <v>Dining Out</v>
      </c>
      <c r="J101" t="str">
        <f>VLOOKUP(I101,'Data validation'!B:C,2,FALSE)</f>
        <v>Expense</v>
      </c>
    </row>
    <row r="102" spans="1:10" x14ac:dyDescent="0.35">
      <c r="A102" s="12" t="s">
        <v>24</v>
      </c>
      <c r="B102" s="13">
        <v>45686</v>
      </c>
      <c r="C102" s="31" t="str">
        <f t="shared" si="2"/>
        <v>January 2025</v>
      </c>
      <c r="D102" s="1" t="s">
        <v>232</v>
      </c>
      <c r="E102" s="4">
        <v>33.53</v>
      </c>
      <c r="F102" s="4"/>
      <c r="G102" s="14">
        <f t="shared" si="3"/>
        <v>-33.53</v>
      </c>
      <c r="H102" t="s">
        <v>166</v>
      </c>
      <c r="I102" t="str">
        <f>VLOOKUP(H102,'Data validation'!A:B,2,FALSE)</f>
        <v>Discretionary</v>
      </c>
      <c r="J102" t="str">
        <f>VLOOKUP(I102,'Data validation'!B:C,2,FALSE)</f>
        <v>Expense</v>
      </c>
    </row>
    <row r="103" spans="1:10" x14ac:dyDescent="0.35">
      <c r="A103" s="12" t="s">
        <v>26</v>
      </c>
      <c r="B103" s="13">
        <v>45687</v>
      </c>
      <c r="C103" s="31" t="str">
        <f t="shared" si="2"/>
        <v>January 2025</v>
      </c>
      <c r="D103" s="1" t="s">
        <v>6</v>
      </c>
      <c r="E103" s="4">
        <v>57.67</v>
      </c>
      <c r="F103" s="4"/>
      <c r="G103" s="14">
        <f t="shared" si="3"/>
        <v>-57.67</v>
      </c>
      <c r="H103" t="s">
        <v>170</v>
      </c>
      <c r="I103" t="str">
        <f>VLOOKUP(H103,'Data validation'!A:B,2,FALSE)</f>
        <v>Discretionary</v>
      </c>
      <c r="J103" t="str">
        <f>VLOOKUP(I103,'Data validation'!B:C,2,FALSE)</f>
        <v>Expense</v>
      </c>
    </row>
    <row r="104" spans="1:10" x14ac:dyDescent="0.35">
      <c r="A104" s="12" t="s">
        <v>24</v>
      </c>
      <c r="B104" s="13">
        <v>45687</v>
      </c>
      <c r="C104" s="31" t="str">
        <f t="shared" si="2"/>
        <v>January 2025</v>
      </c>
      <c r="D104" s="1" t="s">
        <v>233</v>
      </c>
      <c r="E104" s="4">
        <v>4.7</v>
      </c>
      <c r="F104" s="4"/>
      <c r="G104" s="14">
        <f t="shared" si="3"/>
        <v>-4.7</v>
      </c>
      <c r="H104" t="s">
        <v>162</v>
      </c>
      <c r="I104" t="str">
        <f>VLOOKUP(H104,'Data validation'!A:B,2,FALSE)</f>
        <v>Dining Out</v>
      </c>
      <c r="J104" t="str">
        <f>VLOOKUP(I104,'Data validation'!B:C,2,FALSE)</f>
        <v>Expense</v>
      </c>
    </row>
    <row r="105" spans="1:10" x14ac:dyDescent="0.35">
      <c r="A105" s="12" t="s">
        <v>24</v>
      </c>
      <c r="B105" s="13">
        <v>45687</v>
      </c>
      <c r="C105" s="31" t="str">
        <f t="shared" si="2"/>
        <v>January 2025</v>
      </c>
      <c r="D105" s="1" t="s">
        <v>234</v>
      </c>
      <c r="E105" s="4">
        <v>1.7</v>
      </c>
      <c r="F105" s="4"/>
      <c r="G105" s="14">
        <f t="shared" si="3"/>
        <v>-1.7</v>
      </c>
      <c r="H105" t="s">
        <v>169</v>
      </c>
      <c r="I105" t="str">
        <f>VLOOKUP(H105,'Data validation'!A:B,2,FALSE)</f>
        <v>Discretionary</v>
      </c>
      <c r="J105" t="str">
        <f>VLOOKUP(I105,'Data validation'!B:C,2,FALSE)</f>
        <v>Expense</v>
      </c>
    </row>
    <row r="106" spans="1:10" x14ac:dyDescent="0.35">
      <c r="A106" s="12" t="s">
        <v>24</v>
      </c>
      <c r="B106" s="13">
        <v>45687</v>
      </c>
      <c r="C106" s="31" t="str">
        <f t="shared" si="2"/>
        <v>January 2025</v>
      </c>
      <c r="D106" s="1" t="s">
        <v>235</v>
      </c>
      <c r="E106" s="4">
        <v>3.5</v>
      </c>
      <c r="F106" s="4"/>
      <c r="G106" s="14">
        <f t="shared" si="3"/>
        <v>-3.5</v>
      </c>
      <c r="H106" t="s">
        <v>168</v>
      </c>
      <c r="I106" t="str">
        <f>VLOOKUP(H106,'Data validation'!A:B,2,FALSE)</f>
        <v>Discretionary</v>
      </c>
      <c r="J106" t="str">
        <f>VLOOKUP(I106,'Data validation'!B:C,2,FALSE)</f>
        <v>Expense</v>
      </c>
    </row>
    <row r="107" spans="1:10" x14ac:dyDescent="0.35">
      <c r="A107" s="12" t="s">
        <v>24</v>
      </c>
      <c r="B107" s="13">
        <v>45687</v>
      </c>
      <c r="C107" s="31" t="str">
        <f t="shared" si="2"/>
        <v>January 2025</v>
      </c>
      <c r="D107" s="1" t="s">
        <v>236</v>
      </c>
      <c r="E107" s="4">
        <v>11.3</v>
      </c>
      <c r="F107" s="4"/>
      <c r="G107" s="14">
        <f t="shared" si="3"/>
        <v>-11.3</v>
      </c>
      <c r="H107" t="s">
        <v>153</v>
      </c>
      <c r="I107" t="str">
        <f>VLOOKUP(H107,'Data validation'!A:B,2,FALSE)</f>
        <v>Discretionary</v>
      </c>
      <c r="J107" t="str">
        <f>VLOOKUP(I107,'Data validation'!B:C,2,FALSE)</f>
        <v>Expense</v>
      </c>
    </row>
    <row r="108" spans="1:10" x14ac:dyDescent="0.35">
      <c r="A108" s="12" t="s">
        <v>26</v>
      </c>
      <c r="B108" s="13">
        <v>45688</v>
      </c>
      <c r="C108" s="31" t="str">
        <f t="shared" si="2"/>
        <v>January 2025</v>
      </c>
      <c r="D108" s="1" t="s">
        <v>13</v>
      </c>
      <c r="E108" s="4">
        <v>2.25</v>
      </c>
      <c r="F108" s="4"/>
      <c r="G108" s="14">
        <f t="shared" si="3"/>
        <v>-2.25</v>
      </c>
      <c r="H108" t="s">
        <v>168</v>
      </c>
      <c r="I108" t="str">
        <f>VLOOKUP(H108,'Data validation'!A:B,2,FALSE)</f>
        <v>Discretionary</v>
      </c>
      <c r="J108" t="str">
        <f>VLOOKUP(I108,'Data validation'!B:C,2,FALSE)</f>
        <v>Expense</v>
      </c>
    </row>
    <row r="109" spans="1:10" x14ac:dyDescent="0.35">
      <c r="A109" s="12" t="s">
        <v>24</v>
      </c>
      <c r="B109" s="13">
        <v>45688</v>
      </c>
      <c r="C109" s="31" t="str">
        <f t="shared" si="2"/>
        <v>January 2025</v>
      </c>
      <c r="D109" s="1" t="s">
        <v>237</v>
      </c>
      <c r="E109" s="4">
        <v>39.5</v>
      </c>
      <c r="F109" s="4"/>
      <c r="G109" s="14">
        <f t="shared" si="3"/>
        <v>-39.5</v>
      </c>
      <c r="H109" t="s">
        <v>159</v>
      </c>
      <c r="I109" t="str">
        <f>VLOOKUP(H109,'Data validation'!A:B,2,FALSE)</f>
        <v>Discretionary</v>
      </c>
      <c r="J109" t="str">
        <f>VLOOKUP(I109,'Data validation'!B:C,2,FALSE)</f>
        <v>Expense</v>
      </c>
    </row>
    <row r="110" spans="1:10" x14ac:dyDescent="0.35">
      <c r="A110" s="12" t="s">
        <v>24</v>
      </c>
      <c r="B110" s="13">
        <v>45688</v>
      </c>
      <c r="C110" s="31" t="str">
        <f t="shared" si="2"/>
        <v>January 2025</v>
      </c>
      <c r="D110" s="1" t="s">
        <v>237</v>
      </c>
      <c r="E110" s="4">
        <v>14.68</v>
      </c>
      <c r="F110" s="4"/>
      <c r="G110" s="14">
        <f t="shared" si="3"/>
        <v>-14.68</v>
      </c>
      <c r="H110" t="s">
        <v>169</v>
      </c>
      <c r="I110" t="str">
        <f>VLOOKUP(H110,'Data validation'!A:B,2,FALSE)</f>
        <v>Discretionary</v>
      </c>
      <c r="J110" t="str">
        <f>VLOOKUP(I110,'Data validation'!B:C,2,FALSE)</f>
        <v>Expense</v>
      </c>
    </row>
    <row r="111" spans="1:10" x14ac:dyDescent="0.35">
      <c r="A111" s="12" t="s">
        <v>24</v>
      </c>
      <c r="B111" s="13">
        <v>45688</v>
      </c>
      <c r="C111" s="31" t="str">
        <f t="shared" si="2"/>
        <v>January 2025</v>
      </c>
      <c r="D111" s="1" t="s">
        <v>123</v>
      </c>
      <c r="E111" s="4">
        <v>13.7</v>
      </c>
      <c r="F111" s="4"/>
      <c r="G111" s="14">
        <f t="shared" si="3"/>
        <v>-13.7</v>
      </c>
      <c r="H111" t="s">
        <v>162</v>
      </c>
      <c r="I111" t="str">
        <f>VLOOKUP(H111,'Data validation'!A:B,2,FALSE)</f>
        <v>Dining Out</v>
      </c>
      <c r="J111" t="str">
        <f>VLOOKUP(I111,'Data validation'!B:C,2,FALSE)</f>
        <v>Expense</v>
      </c>
    </row>
    <row r="112" spans="1:10" x14ac:dyDescent="0.35">
      <c r="A112" s="12" t="s">
        <v>24</v>
      </c>
      <c r="B112" s="13">
        <v>45688</v>
      </c>
      <c r="C112" s="31" t="str">
        <f t="shared" si="2"/>
        <v>January 2025</v>
      </c>
      <c r="D112" s="1" t="s">
        <v>238</v>
      </c>
      <c r="E112" s="4">
        <v>11.9</v>
      </c>
      <c r="F112" s="4"/>
      <c r="G112" s="14">
        <f t="shared" si="3"/>
        <v>-11.9</v>
      </c>
      <c r="H112" t="s">
        <v>162</v>
      </c>
      <c r="I112" t="str">
        <f>VLOOKUP(H112,'Data validation'!A:B,2,FALSE)</f>
        <v>Dining Out</v>
      </c>
      <c r="J112" t="str">
        <f>VLOOKUP(I112,'Data validation'!B:C,2,FALSE)</f>
        <v>Expense</v>
      </c>
    </row>
    <row r="113" spans="1:10" x14ac:dyDescent="0.35">
      <c r="A113" s="12" t="s">
        <v>24</v>
      </c>
      <c r="B113" s="13">
        <v>45688</v>
      </c>
      <c r="C113" s="31" t="str">
        <f t="shared" si="2"/>
        <v>January 2025</v>
      </c>
      <c r="D113" s="1" t="s">
        <v>239</v>
      </c>
      <c r="E113" s="4">
        <v>13.98</v>
      </c>
      <c r="F113" s="4"/>
      <c r="G113" s="14">
        <f t="shared" si="3"/>
        <v>-13.98</v>
      </c>
      <c r="H113" t="s">
        <v>153</v>
      </c>
      <c r="I113" t="str">
        <f>VLOOKUP(H113,'Data validation'!A:B,2,FALSE)</f>
        <v>Discretionary</v>
      </c>
      <c r="J113" t="str">
        <f>VLOOKUP(I113,'Data validation'!B:C,2,FALSE)</f>
        <v>Expense</v>
      </c>
    </row>
    <row r="114" spans="1:10" x14ac:dyDescent="0.35">
      <c r="A114" s="12" t="s">
        <v>24</v>
      </c>
      <c r="B114" s="13">
        <v>45688</v>
      </c>
      <c r="C114" s="31" t="str">
        <f t="shared" si="2"/>
        <v>January 2025</v>
      </c>
      <c r="D114" s="1" t="s">
        <v>243</v>
      </c>
      <c r="E114" s="4">
        <v>2.5</v>
      </c>
      <c r="F114" s="4"/>
      <c r="G114" s="14">
        <f t="shared" si="3"/>
        <v>-2.5</v>
      </c>
      <c r="H114" t="s">
        <v>168</v>
      </c>
      <c r="I114" t="str">
        <f>VLOOKUP(H114,'Data validation'!A:B,2,FALSE)</f>
        <v>Discretionary</v>
      </c>
      <c r="J114" t="str">
        <f>VLOOKUP(I114,'Data validation'!B:C,2,FALSE)</f>
        <v>Expense</v>
      </c>
    </row>
    <row r="115" spans="1:10" x14ac:dyDescent="0.35">
      <c r="A115" s="12" t="s">
        <v>24</v>
      </c>
      <c r="B115" s="13">
        <v>45689</v>
      </c>
      <c r="C115" s="31" t="str">
        <f t="shared" si="2"/>
        <v>February 2025</v>
      </c>
      <c r="D115" s="1" t="s">
        <v>244</v>
      </c>
      <c r="E115" s="4">
        <v>51.04</v>
      </c>
      <c r="F115" s="4"/>
      <c r="G115" s="14">
        <f t="shared" si="3"/>
        <v>-51.04</v>
      </c>
      <c r="H115" t="s">
        <v>318</v>
      </c>
      <c r="I115" t="str">
        <f>VLOOKUP(H115,'Data validation'!A:B,2,FALSE)</f>
        <v>Living Expenses</v>
      </c>
      <c r="J115" t="str">
        <f>VLOOKUP(I115,'Data validation'!B:C,2,FALSE)</f>
        <v>Expense</v>
      </c>
    </row>
    <row r="116" spans="1:10" x14ac:dyDescent="0.35">
      <c r="A116" s="12" t="s">
        <v>24</v>
      </c>
      <c r="B116" s="13">
        <v>45690</v>
      </c>
      <c r="C116" s="31" t="str">
        <f t="shared" si="2"/>
        <v>February 2025</v>
      </c>
      <c r="D116" s="1" t="s">
        <v>245</v>
      </c>
      <c r="E116" s="4">
        <v>17.940000000000001</v>
      </c>
      <c r="F116" s="4"/>
      <c r="G116" s="14">
        <f t="shared" si="3"/>
        <v>-17.940000000000001</v>
      </c>
      <c r="H116" t="s">
        <v>153</v>
      </c>
      <c r="I116" t="str">
        <f>VLOOKUP(H116,'Data validation'!A:B,2,FALSE)</f>
        <v>Discretionary</v>
      </c>
      <c r="J116" t="str">
        <f>VLOOKUP(I116,'Data validation'!B:C,2,FALSE)</f>
        <v>Expense</v>
      </c>
    </row>
    <row r="117" spans="1:10" x14ac:dyDescent="0.35">
      <c r="A117" s="12" t="s">
        <v>24</v>
      </c>
      <c r="B117" s="13">
        <v>45690</v>
      </c>
      <c r="C117" s="31" t="str">
        <f t="shared" si="2"/>
        <v>February 2025</v>
      </c>
      <c r="D117" s="1" t="s">
        <v>181</v>
      </c>
      <c r="E117" s="4">
        <v>85.77</v>
      </c>
      <c r="F117" s="4"/>
      <c r="G117" s="14">
        <f t="shared" si="3"/>
        <v>-85.77</v>
      </c>
      <c r="H117" t="s">
        <v>160</v>
      </c>
      <c r="I117" t="str">
        <f>VLOOKUP(H117,'Data validation'!A:B,2,FALSE)</f>
        <v>Living Expenses</v>
      </c>
      <c r="J117" t="str">
        <f>VLOOKUP(I117,'Data validation'!B:C,2,FALSE)</f>
        <v>Expense</v>
      </c>
    </row>
    <row r="118" spans="1:10" x14ac:dyDescent="0.35">
      <c r="A118" s="12" t="s">
        <v>24</v>
      </c>
      <c r="B118" s="20">
        <v>45691</v>
      </c>
      <c r="C118" s="31" t="str">
        <f t="shared" si="2"/>
        <v>February 2025</v>
      </c>
      <c r="D118" s="1" t="s">
        <v>114</v>
      </c>
      <c r="E118" s="4">
        <v>16.95</v>
      </c>
      <c r="F118" s="21"/>
      <c r="G118" s="22">
        <f t="shared" si="3"/>
        <v>-16.95</v>
      </c>
      <c r="H118" t="s">
        <v>171</v>
      </c>
      <c r="I118" t="str">
        <f>VLOOKUP(H118,'Data validation'!A:B,2,FALSE)</f>
        <v>Discretionary</v>
      </c>
      <c r="J118" t="str">
        <f>VLOOKUP(I118,'Data validation'!B:C,2,FALSE)</f>
        <v>Expense</v>
      </c>
    </row>
    <row r="119" spans="1:10" x14ac:dyDescent="0.35">
      <c r="A119" s="12" t="s">
        <v>24</v>
      </c>
      <c r="B119" s="13">
        <v>45691</v>
      </c>
      <c r="C119" s="31" t="str">
        <f t="shared" si="2"/>
        <v>February 2025</v>
      </c>
      <c r="D119" s="1" t="s">
        <v>246</v>
      </c>
      <c r="E119" s="4">
        <v>23.17</v>
      </c>
      <c r="F119" s="4"/>
      <c r="G119" s="14">
        <f t="shared" si="3"/>
        <v>-23.17</v>
      </c>
      <c r="H119" t="s">
        <v>172</v>
      </c>
      <c r="I119" t="str">
        <f>VLOOKUP(H119,'Data validation'!A:B,2,FALSE)</f>
        <v>Living Expenses</v>
      </c>
      <c r="J119" t="str">
        <f>VLOOKUP(I119,'Data validation'!B:C,2,FALSE)</f>
        <v>Expense</v>
      </c>
    </row>
    <row r="120" spans="1:10" x14ac:dyDescent="0.35">
      <c r="A120" s="12" t="s">
        <v>24</v>
      </c>
      <c r="B120" s="13">
        <v>45692</v>
      </c>
      <c r="C120" s="31" t="str">
        <f t="shared" si="2"/>
        <v>February 2025</v>
      </c>
      <c r="D120" s="1" t="s">
        <v>248</v>
      </c>
      <c r="E120" s="4">
        <v>9.6999999999999993</v>
      </c>
      <c r="F120" s="4"/>
      <c r="G120" s="14">
        <f t="shared" si="3"/>
        <v>-9.6999999999999993</v>
      </c>
      <c r="H120" t="s">
        <v>162</v>
      </c>
      <c r="I120" t="str">
        <f>VLOOKUP(H120,'Data validation'!A:B,2,FALSE)</f>
        <v>Dining Out</v>
      </c>
      <c r="J120" t="str">
        <f>VLOOKUP(I120,'Data validation'!B:C,2,FALSE)</f>
        <v>Expense</v>
      </c>
    </row>
    <row r="121" spans="1:10" x14ac:dyDescent="0.35">
      <c r="A121" s="12" t="s">
        <v>24</v>
      </c>
      <c r="B121" s="13">
        <v>45692</v>
      </c>
      <c r="C121" s="31" t="str">
        <f t="shared" si="2"/>
        <v>February 2025</v>
      </c>
      <c r="D121" s="1" t="s">
        <v>123</v>
      </c>
      <c r="E121" s="4">
        <v>3.95</v>
      </c>
      <c r="F121" s="4"/>
      <c r="G121" s="14">
        <f t="shared" si="3"/>
        <v>-3.95</v>
      </c>
      <c r="H121" t="s">
        <v>162</v>
      </c>
      <c r="I121" t="str">
        <f>VLOOKUP(H121,'Data validation'!A:B,2,FALSE)</f>
        <v>Dining Out</v>
      </c>
      <c r="J121" t="str">
        <f>VLOOKUP(I121,'Data validation'!B:C,2,FALSE)</f>
        <v>Expense</v>
      </c>
    </row>
    <row r="122" spans="1:10" x14ac:dyDescent="0.35">
      <c r="A122" s="12" t="s">
        <v>24</v>
      </c>
      <c r="B122" s="13">
        <v>45692</v>
      </c>
      <c r="C122" s="31" t="str">
        <f t="shared" si="2"/>
        <v>February 2025</v>
      </c>
      <c r="D122" s="1" t="s">
        <v>123</v>
      </c>
      <c r="E122" s="4">
        <v>3.2</v>
      </c>
      <c r="F122" s="4"/>
      <c r="G122" s="14">
        <f t="shared" si="3"/>
        <v>-3.2</v>
      </c>
      <c r="H122" t="s">
        <v>168</v>
      </c>
      <c r="I122" t="str">
        <f>VLOOKUP(H122,'Data validation'!A:B,2,FALSE)</f>
        <v>Discretionary</v>
      </c>
      <c r="J122" t="str">
        <f>VLOOKUP(I122,'Data validation'!B:C,2,FALSE)</f>
        <v>Expense</v>
      </c>
    </row>
    <row r="123" spans="1:10" x14ac:dyDescent="0.35">
      <c r="A123" s="12" t="s">
        <v>24</v>
      </c>
      <c r="B123" s="13">
        <v>45693</v>
      </c>
      <c r="C123" s="31" t="str">
        <f t="shared" si="2"/>
        <v>February 2025</v>
      </c>
      <c r="D123" s="1" t="s">
        <v>249</v>
      </c>
      <c r="E123" s="4">
        <v>19.07</v>
      </c>
      <c r="F123" s="4"/>
      <c r="G123" s="14">
        <f t="shared" si="3"/>
        <v>-19.07</v>
      </c>
      <c r="H123" t="s">
        <v>318</v>
      </c>
      <c r="I123" t="str">
        <f>VLOOKUP(H123,'Data validation'!A:B,2,FALSE)</f>
        <v>Living Expenses</v>
      </c>
      <c r="J123" t="str">
        <f>VLOOKUP(I123,'Data validation'!B:C,2,FALSE)</f>
        <v>Expense</v>
      </c>
    </row>
    <row r="124" spans="1:10" x14ac:dyDescent="0.35">
      <c r="A124" s="12" t="s">
        <v>26</v>
      </c>
      <c r="B124" s="13">
        <v>45694</v>
      </c>
      <c r="C124" s="31" t="str">
        <f t="shared" si="2"/>
        <v>February 2025</v>
      </c>
      <c r="D124" s="1" t="s">
        <v>29</v>
      </c>
      <c r="E124" s="4"/>
      <c r="F124" s="4">
        <v>100</v>
      </c>
      <c r="G124" s="14">
        <f t="shared" si="3"/>
        <v>100</v>
      </c>
      <c r="H124" t="s">
        <v>163</v>
      </c>
      <c r="I124" t="str">
        <f>VLOOKUP(H124,'Data validation'!A:B,2,FALSE)</f>
        <v>Salary</v>
      </c>
      <c r="J124" t="str">
        <f>VLOOKUP(I124,'Data validation'!B:C,2,FALSE)</f>
        <v>Income</v>
      </c>
    </row>
    <row r="125" spans="1:10" x14ac:dyDescent="0.35">
      <c r="A125" s="12" t="s">
        <v>24</v>
      </c>
      <c r="B125" s="13">
        <v>45694</v>
      </c>
      <c r="C125" s="31" t="str">
        <f t="shared" si="2"/>
        <v>February 2025</v>
      </c>
      <c r="D125" s="1" t="s">
        <v>250</v>
      </c>
      <c r="E125" s="4">
        <v>13.22</v>
      </c>
      <c r="F125" s="4"/>
      <c r="G125" s="14">
        <f t="shared" si="3"/>
        <v>-13.22</v>
      </c>
      <c r="H125" t="s">
        <v>172</v>
      </c>
      <c r="I125" t="str">
        <f>VLOOKUP(H125,'Data validation'!A:B,2,FALSE)</f>
        <v>Living Expenses</v>
      </c>
      <c r="J125" t="str">
        <f>VLOOKUP(I125,'Data validation'!B:C,2,FALSE)</f>
        <v>Expense</v>
      </c>
    </row>
    <row r="126" spans="1:10" x14ac:dyDescent="0.35">
      <c r="A126" s="12" t="s">
        <v>24</v>
      </c>
      <c r="B126" s="13">
        <v>45694</v>
      </c>
      <c r="C126" s="31" t="str">
        <f t="shared" si="2"/>
        <v>February 2025</v>
      </c>
      <c r="D126" s="1" t="s">
        <v>116</v>
      </c>
      <c r="E126" s="4">
        <v>8.0500000000000007</v>
      </c>
      <c r="F126" s="4"/>
      <c r="G126" s="14">
        <f t="shared" si="3"/>
        <v>-8.0500000000000007</v>
      </c>
      <c r="H126" t="s">
        <v>173</v>
      </c>
      <c r="I126" t="str">
        <f>VLOOKUP(H126,'Data validation'!A:B,2,FALSE)</f>
        <v>Living Expenses</v>
      </c>
      <c r="J126" t="str">
        <f>VLOOKUP(I126,'Data validation'!B:C,2,FALSE)</f>
        <v>Expense</v>
      </c>
    </row>
    <row r="127" spans="1:10" x14ac:dyDescent="0.35">
      <c r="A127" s="12" t="s">
        <v>24</v>
      </c>
      <c r="B127" s="13">
        <v>45694</v>
      </c>
      <c r="C127" s="31" t="str">
        <f t="shared" si="2"/>
        <v>February 2025</v>
      </c>
      <c r="D127" s="1" t="s">
        <v>251</v>
      </c>
      <c r="E127" s="4">
        <v>11.3</v>
      </c>
      <c r="F127" s="4"/>
      <c r="G127" s="14">
        <f t="shared" si="3"/>
        <v>-11.3</v>
      </c>
      <c r="H127" t="s">
        <v>153</v>
      </c>
      <c r="I127" t="str">
        <f>VLOOKUP(H127,'Data validation'!A:B,2,FALSE)</f>
        <v>Discretionary</v>
      </c>
      <c r="J127" t="str">
        <f>VLOOKUP(I127,'Data validation'!B:C,2,FALSE)</f>
        <v>Expense</v>
      </c>
    </row>
    <row r="128" spans="1:10" x14ac:dyDescent="0.35">
      <c r="A128" s="12" t="s">
        <v>24</v>
      </c>
      <c r="B128" s="13">
        <v>45694</v>
      </c>
      <c r="C128" s="31" t="str">
        <f t="shared" si="2"/>
        <v>February 2025</v>
      </c>
      <c r="D128" s="1" t="s">
        <v>252</v>
      </c>
      <c r="E128" s="4">
        <v>19.13</v>
      </c>
      <c r="F128" s="4"/>
      <c r="G128" s="14">
        <f t="shared" si="3"/>
        <v>-19.13</v>
      </c>
      <c r="H128" t="s">
        <v>160</v>
      </c>
      <c r="I128" t="str">
        <f>VLOOKUP(H128,'Data validation'!A:B,2,FALSE)</f>
        <v>Living Expenses</v>
      </c>
      <c r="J128" t="str">
        <f>VLOOKUP(I128,'Data validation'!B:C,2,FALSE)</f>
        <v>Expense</v>
      </c>
    </row>
    <row r="129" spans="1:10" x14ac:dyDescent="0.35">
      <c r="A129" s="12" t="s">
        <v>26</v>
      </c>
      <c r="B129" s="13">
        <v>45695</v>
      </c>
      <c r="C129" s="31" t="str">
        <f t="shared" si="2"/>
        <v>February 2025</v>
      </c>
      <c r="D129" s="1" t="s">
        <v>6</v>
      </c>
      <c r="E129" s="4">
        <v>70.2</v>
      </c>
      <c r="F129" s="4"/>
      <c r="G129" s="14">
        <f t="shared" si="3"/>
        <v>-70.2</v>
      </c>
      <c r="H129" t="s">
        <v>160</v>
      </c>
      <c r="I129" t="str">
        <f>VLOOKUP(H129,'Data validation'!A:B,2,FALSE)</f>
        <v>Living Expenses</v>
      </c>
      <c r="J129" t="str">
        <f>VLOOKUP(I129,'Data validation'!B:C,2,FALSE)</f>
        <v>Expense</v>
      </c>
    </row>
    <row r="130" spans="1:10" x14ac:dyDescent="0.35">
      <c r="A130" s="12" t="s">
        <v>24</v>
      </c>
      <c r="B130" s="13">
        <v>45695</v>
      </c>
      <c r="C130" s="31" t="str">
        <f t="shared" ref="C130:C193" si="4">TEXT(B130,"mmmm") &amp; " " &amp; YEAR(B130)</f>
        <v>February 2025</v>
      </c>
      <c r="D130" s="1" t="s">
        <v>253</v>
      </c>
      <c r="E130" s="4">
        <v>4.7</v>
      </c>
      <c r="F130" s="4"/>
      <c r="G130" s="14">
        <f t="shared" ref="G130:G193" si="5">F130-E130</f>
        <v>-4.7</v>
      </c>
      <c r="H130" t="s">
        <v>162</v>
      </c>
      <c r="I130" t="str">
        <f>VLOOKUP(H130,'Data validation'!A:B,2,FALSE)</f>
        <v>Dining Out</v>
      </c>
      <c r="J130" t="str">
        <f>VLOOKUP(I130,'Data validation'!B:C,2,FALSE)</f>
        <v>Expense</v>
      </c>
    </row>
    <row r="131" spans="1:10" x14ac:dyDescent="0.35">
      <c r="A131" s="12" t="s">
        <v>24</v>
      </c>
      <c r="B131" s="13">
        <v>45695</v>
      </c>
      <c r="C131" s="31" t="str">
        <f t="shared" si="4"/>
        <v>February 2025</v>
      </c>
      <c r="D131" s="1" t="s">
        <v>254</v>
      </c>
      <c r="E131" s="4">
        <v>3.25</v>
      </c>
      <c r="F131" s="4"/>
      <c r="G131" s="14">
        <f t="shared" si="5"/>
        <v>-3.25</v>
      </c>
      <c r="H131" t="s">
        <v>168</v>
      </c>
      <c r="I131" t="str">
        <f>VLOOKUP(H131,'Data validation'!A:B,2,FALSE)</f>
        <v>Discretionary</v>
      </c>
      <c r="J131" t="str">
        <f>VLOOKUP(I131,'Data validation'!B:C,2,FALSE)</f>
        <v>Expense</v>
      </c>
    </row>
    <row r="132" spans="1:10" x14ac:dyDescent="0.35">
      <c r="A132" s="12" t="s">
        <v>24</v>
      </c>
      <c r="B132" s="13">
        <v>45695</v>
      </c>
      <c r="C132" s="31" t="str">
        <f t="shared" si="4"/>
        <v>February 2025</v>
      </c>
      <c r="D132" s="1" t="s">
        <v>243</v>
      </c>
      <c r="E132" s="4">
        <v>2.5</v>
      </c>
      <c r="F132" s="4"/>
      <c r="G132" s="14">
        <f t="shared" si="5"/>
        <v>-2.5</v>
      </c>
      <c r="H132" t="s">
        <v>168</v>
      </c>
      <c r="I132" t="str">
        <f>VLOOKUP(H132,'Data validation'!A:B,2,FALSE)</f>
        <v>Discretionary</v>
      </c>
      <c r="J132" t="str">
        <f>VLOOKUP(I132,'Data validation'!B:C,2,FALSE)</f>
        <v>Expense</v>
      </c>
    </row>
    <row r="133" spans="1:10" x14ac:dyDescent="0.35">
      <c r="A133" s="12" t="s">
        <v>24</v>
      </c>
      <c r="B133" s="13">
        <v>45695</v>
      </c>
      <c r="C133" s="31" t="str">
        <f t="shared" si="4"/>
        <v>February 2025</v>
      </c>
      <c r="D133" s="1" t="s">
        <v>139</v>
      </c>
      <c r="E133" s="4">
        <v>65.52</v>
      </c>
      <c r="F133" s="4"/>
      <c r="G133" s="14">
        <f t="shared" si="5"/>
        <v>-65.52</v>
      </c>
      <c r="H133" t="s">
        <v>160</v>
      </c>
      <c r="I133" t="str">
        <f>VLOOKUP(H133,'Data validation'!A:B,2,FALSE)</f>
        <v>Living Expenses</v>
      </c>
      <c r="J133" t="str">
        <f>VLOOKUP(I133,'Data validation'!B:C,2,FALSE)</f>
        <v>Expense</v>
      </c>
    </row>
    <row r="134" spans="1:10" x14ac:dyDescent="0.35">
      <c r="A134" s="12" t="s">
        <v>24</v>
      </c>
      <c r="B134" s="13">
        <v>45696</v>
      </c>
      <c r="C134" s="31" t="str">
        <f t="shared" si="4"/>
        <v>February 2025</v>
      </c>
      <c r="D134" s="1" t="s">
        <v>255</v>
      </c>
      <c r="E134" s="4">
        <v>50</v>
      </c>
      <c r="F134" s="4"/>
      <c r="G134" s="14">
        <f t="shared" si="5"/>
        <v>-50</v>
      </c>
      <c r="H134" t="s">
        <v>167</v>
      </c>
      <c r="I134" t="str">
        <f>VLOOKUP(H134,'Data validation'!A:B,2,FALSE)</f>
        <v>Living Expenses</v>
      </c>
      <c r="J134" t="str">
        <f>VLOOKUP(I134,'Data validation'!B:C,2,FALSE)</f>
        <v>Expense</v>
      </c>
    </row>
    <row r="135" spans="1:10" x14ac:dyDescent="0.35">
      <c r="A135" s="12" t="s">
        <v>24</v>
      </c>
      <c r="B135" s="13">
        <v>45696</v>
      </c>
      <c r="C135" s="31" t="str">
        <f t="shared" si="4"/>
        <v>February 2025</v>
      </c>
      <c r="D135" s="1" t="s">
        <v>256</v>
      </c>
      <c r="E135" s="4">
        <v>3.92</v>
      </c>
      <c r="F135" s="4"/>
      <c r="G135" s="14">
        <f t="shared" si="5"/>
        <v>-3.92</v>
      </c>
      <c r="H135" t="s">
        <v>160</v>
      </c>
      <c r="I135" t="str">
        <f>VLOOKUP(H135,'Data validation'!A:B,2,FALSE)</f>
        <v>Living Expenses</v>
      </c>
      <c r="J135" t="str">
        <f>VLOOKUP(I135,'Data validation'!B:C,2,FALSE)</f>
        <v>Expense</v>
      </c>
    </row>
    <row r="136" spans="1:10" x14ac:dyDescent="0.35">
      <c r="A136" s="12" t="s">
        <v>24</v>
      </c>
      <c r="B136" s="13">
        <v>45697</v>
      </c>
      <c r="C136" s="31" t="str">
        <f t="shared" si="4"/>
        <v>February 2025</v>
      </c>
      <c r="D136" s="1" t="s">
        <v>257</v>
      </c>
      <c r="E136" s="4">
        <v>60.78</v>
      </c>
      <c r="F136" s="4"/>
      <c r="G136" s="14">
        <f t="shared" si="5"/>
        <v>-60.78</v>
      </c>
      <c r="H136" t="s">
        <v>161</v>
      </c>
      <c r="I136" t="str">
        <f>VLOOKUP(H136,'Data validation'!A:B,2,FALSE)</f>
        <v>Living Expenses</v>
      </c>
      <c r="J136" t="str">
        <f>VLOOKUP(I136,'Data validation'!B:C,2,FALSE)</f>
        <v>Expense</v>
      </c>
    </row>
    <row r="137" spans="1:10" x14ac:dyDescent="0.35">
      <c r="A137" s="12" t="s">
        <v>24</v>
      </c>
      <c r="B137" s="13">
        <v>45699</v>
      </c>
      <c r="C137" s="31" t="str">
        <f t="shared" si="4"/>
        <v>February 2025</v>
      </c>
      <c r="D137" s="1" t="s">
        <v>123</v>
      </c>
      <c r="E137" s="4">
        <v>13.7</v>
      </c>
      <c r="F137" s="4"/>
      <c r="G137" s="14">
        <f t="shared" si="5"/>
        <v>-13.7</v>
      </c>
      <c r="H137" t="s">
        <v>162</v>
      </c>
      <c r="I137" t="str">
        <f>VLOOKUP(H137,'Data validation'!A:B,2,FALSE)</f>
        <v>Dining Out</v>
      </c>
      <c r="J137" t="str">
        <f>VLOOKUP(I137,'Data validation'!B:C,2,FALSE)</f>
        <v>Expense</v>
      </c>
    </row>
    <row r="138" spans="1:10" x14ac:dyDescent="0.35">
      <c r="A138" s="12" t="s">
        <v>24</v>
      </c>
      <c r="B138" s="13">
        <v>45699</v>
      </c>
      <c r="C138" s="31" t="str">
        <f t="shared" si="4"/>
        <v>February 2025</v>
      </c>
      <c r="D138" s="1" t="s">
        <v>258</v>
      </c>
      <c r="E138" s="4">
        <v>3.7</v>
      </c>
      <c r="F138" s="4"/>
      <c r="G138" s="14">
        <f t="shared" si="5"/>
        <v>-3.7</v>
      </c>
      <c r="H138" t="s">
        <v>168</v>
      </c>
      <c r="I138" t="str">
        <f>VLOOKUP(H138,'Data validation'!A:B,2,FALSE)</f>
        <v>Discretionary</v>
      </c>
      <c r="J138" t="str">
        <f>VLOOKUP(I138,'Data validation'!B:C,2,FALSE)</f>
        <v>Expense</v>
      </c>
    </row>
    <row r="139" spans="1:10" x14ac:dyDescent="0.35">
      <c r="A139" s="12" t="s">
        <v>24</v>
      </c>
      <c r="B139" s="13">
        <v>45700</v>
      </c>
      <c r="C139" s="31" t="str">
        <f t="shared" si="4"/>
        <v>February 2025</v>
      </c>
      <c r="D139" s="1" t="s">
        <v>180</v>
      </c>
      <c r="E139" s="4">
        <v>37.020000000000003</v>
      </c>
      <c r="F139" s="4"/>
      <c r="G139" s="14">
        <f t="shared" si="5"/>
        <v>-37.020000000000003</v>
      </c>
      <c r="H139" t="s">
        <v>160</v>
      </c>
      <c r="I139" t="str">
        <f>VLOOKUP(H139,'Data validation'!A:B,2,FALSE)</f>
        <v>Living Expenses</v>
      </c>
      <c r="J139" t="str">
        <f>VLOOKUP(I139,'Data validation'!B:C,2,FALSE)</f>
        <v>Expense</v>
      </c>
    </row>
    <row r="140" spans="1:10" x14ac:dyDescent="0.35">
      <c r="A140" s="12" t="s">
        <v>24</v>
      </c>
      <c r="B140" s="13">
        <v>45700</v>
      </c>
      <c r="C140" s="31" t="str">
        <f t="shared" si="4"/>
        <v>February 2025</v>
      </c>
      <c r="D140" s="1" t="s">
        <v>259</v>
      </c>
      <c r="E140" s="4">
        <v>7.91</v>
      </c>
      <c r="F140" s="4"/>
      <c r="G140" s="14">
        <f t="shared" si="5"/>
        <v>-7.91</v>
      </c>
      <c r="H140" t="s">
        <v>173</v>
      </c>
      <c r="I140" t="str">
        <f>VLOOKUP(H140,'Data validation'!A:B,2,FALSE)</f>
        <v>Living Expenses</v>
      </c>
      <c r="J140" t="str">
        <f>VLOOKUP(I140,'Data validation'!B:C,2,FALSE)</f>
        <v>Expense</v>
      </c>
    </row>
    <row r="141" spans="1:10" x14ac:dyDescent="0.35">
      <c r="A141" s="12" t="s">
        <v>24</v>
      </c>
      <c r="B141" s="13">
        <v>45702</v>
      </c>
      <c r="C141" s="31" t="str">
        <f t="shared" si="4"/>
        <v>February 2025</v>
      </c>
      <c r="D141" s="1" t="s">
        <v>130</v>
      </c>
      <c r="E141" s="15">
        <v>3.25</v>
      </c>
      <c r="F141" s="4"/>
      <c r="G141" s="14">
        <f t="shared" si="5"/>
        <v>-3.25</v>
      </c>
      <c r="H141" t="s">
        <v>168</v>
      </c>
      <c r="I141" t="str">
        <f>VLOOKUP(H141,'Data validation'!A:B,2,FALSE)</f>
        <v>Discretionary</v>
      </c>
      <c r="J141" t="str">
        <f>VLOOKUP(I141,'Data validation'!B:C,2,FALSE)</f>
        <v>Expense</v>
      </c>
    </row>
    <row r="142" spans="1:10" x14ac:dyDescent="0.35">
      <c r="A142" s="12" t="s">
        <v>24</v>
      </c>
      <c r="B142" s="13">
        <v>45702</v>
      </c>
      <c r="C142" s="31" t="str">
        <f t="shared" si="4"/>
        <v>February 2025</v>
      </c>
      <c r="D142" s="1" t="s">
        <v>131</v>
      </c>
      <c r="E142" s="15">
        <v>2.5</v>
      </c>
      <c r="F142" s="4"/>
      <c r="G142" s="14">
        <f t="shared" si="5"/>
        <v>-2.5</v>
      </c>
      <c r="H142" t="s">
        <v>168</v>
      </c>
      <c r="I142" t="str">
        <f>VLOOKUP(H142,'Data validation'!A:B,2,FALSE)</f>
        <v>Discretionary</v>
      </c>
      <c r="J142" t="str">
        <f>VLOOKUP(I142,'Data validation'!B:C,2,FALSE)</f>
        <v>Expense</v>
      </c>
    </row>
    <row r="143" spans="1:10" x14ac:dyDescent="0.35">
      <c r="A143" s="12" t="s">
        <v>24</v>
      </c>
      <c r="B143" s="13">
        <v>45702</v>
      </c>
      <c r="C143" s="31" t="str">
        <f t="shared" si="4"/>
        <v>February 2025</v>
      </c>
      <c r="D143" s="1" t="s">
        <v>132</v>
      </c>
      <c r="E143" s="15">
        <v>41.11</v>
      </c>
      <c r="F143" s="4"/>
      <c r="G143" s="14">
        <f t="shared" si="5"/>
        <v>-41.11</v>
      </c>
      <c r="H143" t="s">
        <v>173</v>
      </c>
      <c r="I143" t="str">
        <f>VLOOKUP(H143,'Data validation'!A:B,2,FALSE)</f>
        <v>Living Expenses</v>
      </c>
      <c r="J143" t="str">
        <f>VLOOKUP(I143,'Data validation'!B:C,2,FALSE)</f>
        <v>Expense</v>
      </c>
    </row>
    <row r="144" spans="1:10" x14ac:dyDescent="0.35">
      <c r="A144" s="12" t="s">
        <v>24</v>
      </c>
      <c r="B144" s="13">
        <v>45702</v>
      </c>
      <c r="C144" s="31" t="str">
        <f t="shared" si="4"/>
        <v>February 2025</v>
      </c>
      <c r="D144" s="1" t="s">
        <v>114</v>
      </c>
      <c r="E144" s="15">
        <v>16.95</v>
      </c>
      <c r="F144" s="4"/>
      <c r="G144" s="14">
        <f t="shared" si="5"/>
        <v>-16.95</v>
      </c>
      <c r="H144" t="s">
        <v>171</v>
      </c>
      <c r="I144" t="str">
        <f>VLOOKUP(H144,'Data validation'!A:B,2,FALSE)</f>
        <v>Discretionary</v>
      </c>
      <c r="J144" t="str">
        <f>VLOOKUP(I144,'Data validation'!B:C,2,FALSE)</f>
        <v>Expense</v>
      </c>
    </row>
    <row r="145" spans="1:10" x14ac:dyDescent="0.35">
      <c r="A145" s="12" t="s">
        <v>24</v>
      </c>
      <c r="B145" s="13">
        <v>45702</v>
      </c>
      <c r="C145" s="31" t="str">
        <f t="shared" si="4"/>
        <v>February 2025</v>
      </c>
      <c r="D145" s="1" t="s">
        <v>133</v>
      </c>
      <c r="E145" s="15">
        <v>73.28</v>
      </c>
      <c r="F145" s="4"/>
      <c r="G145" s="14">
        <f t="shared" si="5"/>
        <v>-73.28</v>
      </c>
      <c r="H145" t="s">
        <v>160</v>
      </c>
      <c r="I145" t="str">
        <f>VLOOKUP(H145,'Data validation'!A:B,2,FALSE)</f>
        <v>Living Expenses</v>
      </c>
      <c r="J145" t="str">
        <f>VLOOKUP(I145,'Data validation'!B:C,2,FALSE)</f>
        <v>Expense</v>
      </c>
    </row>
    <row r="146" spans="1:10" x14ac:dyDescent="0.35">
      <c r="A146" s="12" t="s">
        <v>24</v>
      </c>
      <c r="B146" s="13">
        <v>45702</v>
      </c>
      <c r="C146" s="31" t="str">
        <f t="shared" si="4"/>
        <v>February 2025</v>
      </c>
      <c r="D146" s="1" t="s">
        <v>134</v>
      </c>
      <c r="E146" s="15">
        <v>34.5</v>
      </c>
      <c r="F146" s="4"/>
      <c r="G146" s="14">
        <f t="shared" si="5"/>
        <v>-34.5</v>
      </c>
      <c r="H146" t="s">
        <v>160</v>
      </c>
      <c r="I146" t="str">
        <f>VLOOKUP(H146,'Data validation'!A:B,2,FALSE)</f>
        <v>Living Expenses</v>
      </c>
      <c r="J146" t="str">
        <f>VLOOKUP(I146,'Data validation'!B:C,2,FALSE)</f>
        <v>Expense</v>
      </c>
    </row>
    <row r="147" spans="1:10" x14ac:dyDescent="0.35">
      <c r="A147" s="12" t="s">
        <v>24</v>
      </c>
      <c r="B147" s="13">
        <v>45703</v>
      </c>
      <c r="C147" s="31" t="str">
        <f t="shared" si="4"/>
        <v>February 2025</v>
      </c>
      <c r="D147" s="1" t="s">
        <v>135</v>
      </c>
      <c r="E147" s="15">
        <v>4</v>
      </c>
      <c r="F147" s="4"/>
      <c r="G147" s="14">
        <f t="shared" si="5"/>
        <v>-4</v>
      </c>
      <c r="H147" t="s">
        <v>167</v>
      </c>
      <c r="I147" t="str">
        <f>VLOOKUP(H147,'Data validation'!A:B,2,FALSE)</f>
        <v>Living Expenses</v>
      </c>
      <c r="J147" t="str">
        <f>VLOOKUP(I147,'Data validation'!B:C,2,FALSE)</f>
        <v>Expense</v>
      </c>
    </row>
    <row r="148" spans="1:10" x14ac:dyDescent="0.35">
      <c r="A148" s="12" t="s">
        <v>24</v>
      </c>
      <c r="B148" s="13">
        <v>45705</v>
      </c>
      <c r="C148" s="31" t="str">
        <f t="shared" si="4"/>
        <v>February 2025</v>
      </c>
      <c r="D148" s="1" t="s">
        <v>136</v>
      </c>
      <c r="E148" s="15">
        <v>21.38</v>
      </c>
      <c r="F148" s="4"/>
      <c r="G148" s="14">
        <f t="shared" si="5"/>
        <v>-21.38</v>
      </c>
      <c r="H148" t="s">
        <v>172</v>
      </c>
      <c r="I148" t="str">
        <f>VLOOKUP(H148,'Data validation'!A:B,2,FALSE)</f>
        <v>Living Expenses</v>
      </c>
      <c r="J148" t="str">
        <f>VLOOKUP(I148,'Data validation'!B:C,2,FALSE)</f>
        <v>Expense</v>
      </c>
    </row>
    <row r="149" spans="1:10" x14ac:dyDescent="0.35">
      <c r="A149" s="12" t="s">
        <v>26</v>
      </c>
      <c r="B149" s="13">
        <v>45706</v>
      </c>
      <c r="C149" s="31" t="str">
        <f t="shared" si="4"/>
        <v>February 2025</v>
      </c>
      <c r="D149" s="1" t="s">
        <v>6</v>
      </c>
      <c r="E149" s="4">
        <v>28.43</v>
      </c>
      <c r="F149" s="4"/>
      <c r="G149" s="14">
        <f t="shared" si="5"/>
        <v>-28.43</v>
      </c>
      <c r="H149" t="s">
        <v>160</v>
      </c>
      <c r="I149" t="str">
        <f>VLOOKUP(H149,'Data validation'!A:B,2,FALSE)</f>
        <v>Living Expenses</v>
      </c>
      <c r="J149" t="str">
        <f>VLOOKUP(I149,'Data validation'!B:C,2,FALSE)</f>
        <v>Expense</v>
      </c>
    </row>
    <row r="150" spans="1:10" x14ac:dyDescent="0.35">
      <c r="A150" s="12" t="s">
        <v>24</v>
      </c>
      <c r="B150" s="13">
        <v>45706</v>
      </c>
      <c r="C150" s="31" t="str">
        <f t="shared" si="4"/>
        <v>February 2025</v>
      </c>
      <c r="D150" s="1" t="s">
        <v>137</v>
      </c>
      <c r="E150" s="15">
        <v>15.24</v>
      </c>
      <c r="F150" s="4"/>
      <c r="G150" s="14">
        <f t="shared" si="5"/>
        <v>-15.24</v>
      </c>
      <c r="H150" t="s">
        <v>172</v>
      </c>
      <c r="I150" t="str">
        <f>VLOOKUP(H150,'Data validation'!A:B,2,FALSE)</f>
        <v>Living Expenses</v>
      </c>
      <c r="J150" t="str">
        <f>VLOOKUP(I150,'Data validation'!B:C,2,FALSE)</f>
        <v>Expense</v>
      </c>
    </row>
    <row r="151" spans="1:10" x14ac:dyDescent="0.35">
      <c r="A151" s="12" t="s">
        <v>24</v>
      </c>
      <c r="B151" s="13">
        <v>45706</v>
      </c>
      <c r="C151" s="31" t="str">
        <f t="shared" si="4"/>
        <v>February 2025</v>
      </c>
      <c r="D151" s="1" t="s">
        <v>138</v>
      </c>
      <c r="E151" s="15">
        <v>9.0399999999999991</v>
      </c>
      <c r="F151" s="4"/>
      <c r="G151" s="14">
        <f t="shared" si="5"/>
        <v>-9.0399999999999991</v>
      </c>
      <c r="H151" t="s">
        <v>172</v>
      </c>
      <c r="I151" t="str">
        <f>VLOOKUP(H151,'Data validation'!A:B,2,FALSE)</f>
        <v>Living Expenses</v>
      </c>
      <c r="J151" t="str">
        <f>VLOOKUP(I151,'Data validation'!B:C,2,FALSE)</f>
        <v>Expense</v>
      </c>
    </row>
    <row r="152" spans="1:10" x14ac:dyDescent="0.35">
      <c r="A152" s="12" t="s">
        <v>26</v>
      </c>
      <c r="B152" s="13">
        <v>45707</v>
      </c>
      <c r="C152" s="31" t="str">
        <f t="shared" si="4"/>
        <v>February 2025</v>
      </c>
      <c r="D152" s="1" t="s">
        <v>31</v>
      </c>
      <c r="E152" s="4">
        <v>300</v>
      </c>
      <c r="F152" s="4"/>
      <c r="G152" s="14">
        <f t="shared" si="5"/>
        <v>-300</v>
      </c>
      <c r="H152" t="s">
        <v>160</v>
      </c>
      <c r="I152" t="str">
        <f>VLOOKUP(H152,'Data validation'!A:B,2,FALSE)</f>
        <v>Living Expenses</v>
      </c>
      <c r="J152" t="str">
        <f>VLOOKUP(I152,'Data validation'!B:C,2,FALSE)</f>
        <v>Expense</v>
      </c>
    </row>
    <row r="153" spans="1:10" x14ac:dyDescent="0.35">
      <c r="A153" s="12" t="s">
        <v>26</v>
      </c>
      <c r="B153" s="13">
        <v>45707</v>
      </c>
      <c r="C153" s="31" t="str">
        <f t="shared" si="4"/>
        <v>February 2025</v>
      </c>
      <c r="D153" s="1" t="s">
        <v>6</v>
      </c>
      <c r="E153" s="4">
        <v>153.22999999999999</v>
      </c>
      <c r="F153" s="4"/>
      <c r="G153" s="14">
        <f t="shared" si="5"/>
        <v>-153.22999999999999</v>
      </c>
      <c r="H153" t="s">
        <v>160</v>
      </c>
      <c r="I153" t="str">
        <f>VLOOKUP(H153,'Data validation'!A:B,2,FALSE)</f>
        <v>Living Expenses</v>
      </c>
      <c r="J153" t="str">
        <f>VLOOKUP(I153,'Data validation'!B:C,2,FALSE)</f>
        <v>Expense</v>
      </c>
    </row>
    <row r="154" spans="1:10" x14ac:dyDescent="0.35">
      <c r="A154" s="12" t="s">
        <v>24</v>
      </c>
      <c r="B154" s="13">
        <v>45707</v>
      </c>
      <c r="C154" s="31" t="str">
        <f t="shared" si="4"/>
        <v>February 2025</v>
      </c>
      <c r="D154" s="1" t="s">
        <v>139</v>
      </c>
      <c r="E154" s="15">
        <v>21.45</v>
      </c>
      <c r="F154" s="4"/>
      <c r="G154" s="14">
        <f t="shared" si="5"/>
        <v>-21.45</v>
      </c>
      <c r="H154" t="s">
        <v>160</v>
      </c>
      <c r="I154" t="str">
        <f>VLOOKUP(H154,'Data validation'!A:B,2,FALSE)</f>
        <v>Living Expenses</v>
      </c>
      <c r="J154" t="str">
        <f>VLOOKUP(I154,'Data validation'!B:C,2,FALSE)</f>
        <v>Expense</v>
      </c>
    </row>
    <row r="155" spans="1:10" x14ac:dyDescent="0.35">
      <c r="A155" s="12" t="s">
        <v>24</v>
      </c>
      <c r="B155" s="13">
        <v>45707</v>
      </c>
      <c r="C155" s="31" t="str">
        <f t="shared" si="4"/>
        <v>February 2025</v>
      </c>
      <c r="D155" s="1" t="s">
        <v>140</v>
      </c>
      <c r="E155" s="15">
        <v>9.77</v>
      </c>
      <c r="F155" s="4"/>
      <c r="G155" s="14">
        <f t="shared" si="5"/>
        <v>-9.77</v>
      </c>
      <c r="H155" t="s">
        <v>160</v>
      </c>
      <c r="I155" t="str">
        <f>VLOOKUP(H155,'Data validation'!A:B,2,FALSE)</f>
        <v>Living Expenses</v>
      </c>
      <c r="J155" t="str">
        <f>VLOOKUP(I155,'Data validation'!B:C,2,FALSE)</f>
        <v>Expense</v>
      </c>
    </row>
    <row r="156" spans="1:10" x14ac:dyDescent="0.35">
      <c r="A156" s="12" t="s">
        <v>24</v>
      </c>
      <c r="B156" s="13">
        <v>45707</v>
      </c>
      <c r="C156" s="31" t="str">
        <f t="shared" si="4"/>
        <v>February 2025</v>
      </c>
      <c r="D156" s="1" t="s">
        <v>128</v>
      </c>
      <c r="E156" s="15">
        <v>83.88</v>
      </c>
      <c r="F156" s="4"/>
      <c r="G156" s="14">
        <f t="shared" si="5"/>
        <v>-83.88</v>
      </c>
      <c r="H156" t="s">
        <v>170</v>
      </c>
      <c r="I156" t="str">
        <f>VLOOKUP(H156,'Data validation'!A:B,2,FALSE)</f>
        <v>Discretionary</v>
      </c>
      <c r="J156" t="str">
        <f>VLOOKUP(I156,'Data validation'!B:C,2,FALSE)</f>
        <v>Expense</v>
      </c>
    </row>
    <row r="157" spans="1:10" x14ac:dyDescent="0.35">
      <c r="A157" s="12" t="s">
        <v>24</v>
      </c>
      <c r="B157" s="13">
        <v>45707</v>
      </c>
      <c r="C157" s="31" t="str">
        <f t="shared" si="4"/>
        <v>February 2025</v>
      </c>
      <c r="D157" s="1" t="s">
        <v>141</v>
      </c>
      <c r="E157" s="15">
        <v>39.200000000000003</v>
      </c>
      <c r="F157" s="4"/>
      <c r="G157" s="14">
        <f t="shared" si="5"/>
        <v>-39.200000000000003</v>
      </c>
      <c r="H157" t="s">
        <v>170</v>
      </c>
      <c r="I157" t="str">
        <f>VLOOKUP(H157,'Data validation'!A:B,2,FALSE)</f>
        <v>Discretionary</v>
      </c>
      <c r="J157" t="str">
        <f>VLOOKUP(I157,'Data validation'!B:C,2,FALSE)</f>
        <v>Expense</v>
      </c>
    </row>
    <row r="158" spans="1:10" x14ac:dyDescent="0.35">
      <c r="A158" s="12" t="s">
        <v>26</v>
      </c>
      <c r="B158" s="13">
        <v>45708</v>
      </c>
      <c r="C158" s="31" t="str">
        <f t="shared" si="4"/>
        <v>February 2025</v>
      </c>
      <c r="D158" s="1" t="s">
        <v>11</v>
      </c>
      <c r="E158" s="4"/>
      <c r="F158" s="4">
        <v>1241.4100000000001</v>
      </c>
      <c r="G158" s="14">
        <f t="shared" si="5"/>
        <v>1241.4100000000001</v>
      </c>
      <c r="H158" t="s">
        <v>163</v>
      </c>
      <c r="I158" t="str">
        <f>VLOOKUP(H158,'Data validation'!A:B,2,FALSE)</f>
        <v>Salary</v>
      </c>
      <c r="J158" t="str">
        <f>VLOOKUP(I158,'Data validation'!B:C,2,FALSE)</f>
        <v>Income</v>
      </c>
    </row>
    <row r="159" spans="1:10" x14ac:dyDescent="0.35">
      <c r="A159" s="12" t="s">
        <v>24</v>
      </c>
      <c r="B159" s="13">
        <v>45710</v>
      </c>
      <c r="C159" s="31" t="str">
        <f t="shared" si="4"/>
        <v>February 2025</v>
      </c>
      <c r="D159" s="1" t="s">
        <v>108</v>
      </c>
      <c r="E159" s="4">
        <v>18.739999999999998</v>
      </c>
      <c r="F159" s="4"/>
      <c r="G159" s="14">
        <f t="shared" si="5"/>
        <v>-18.739999999999998</v>
      </c>
      <c r="H159" t="s">
        <v>153</v>
      </c>
      <c r="I159" t="str">
        <f>VLOOKUP(H159,'Data validation'!A:B,2,FALSE)</f>
        <v>Discretionary</v>
      </c>
      <c r="J159" t="str">
        <f>VLOOKUP(I159,'Data validation'!B:C,2,FALSE)</f>
        <v>Expense</v>
      </c>
    </row>
    <row r="160" spans="1:10" x14ac:dyDescent="0.35">
      <c r="A160" s="12" t="s">
        <v>24</v>
      </c>
      <c r="B160" s="13">
        <v>45711</v>
      </c>
      <c r="C160" s="31" t="str">
        <f t="shared" si="4"/>
        <v>February 2025</v>
      </c>
      <c r="D160" s="1" t="s">
        <v>139</v>
      </c>
      <c r="E160" s="4">
        <v>41.85</v>
      </c>
      <c r="F160" s="4"/>
      <c r="G160" s="14">
        <f t="shared" si="5"/>
        <v>-41.85</v>
      </c>
      <c r="H160" t="s">
        <v>160</v>
      </c>
      <c r="I160" t="str">
        <f>VLOOKUP(H160,'Data validation'!A:B,2,FALSE)</f>
        <v>Living Expenses</v>
      </c>
      <c r="J160" t="str">
        <f>VLOOKUP(I160,'Data validation'!B:C,2,FALSE)</f>
        <v>Expense</v>
      </c>
    </row>
    <row r="161" spans="1:10" x14ac:dyDescent="0.35">
      <c r="A161" s="12" t="s">
        <v>26</v>
      </c>
      <c r="B161" s="13">
        <v>45712</v>
      </c>
      <c r="C161" s="31" t="str">
        <f t="shared" si="4"/>
        <v>February 2025</v>
      </c>
      <c r="D161" s="1" t="s">
        <v>33</v>
      </c>
      <c r="E161" s="4">
        <v>44.48</v>
      </c>
      <c r="F161" s="4"/>
      <c r="G161" s="14">
        <f t="shared" si="5"/>
        <v>-44.48</v>
      </c>
      <c r="H161" t="s">
        <v>160</v>
      </c>
      <c r="I161" t="str">
        <f>VLOOKUP(H161,'Data validation'!A:B,2,FALSE)</f>
        <v>Living Expenses</v>
      </c>
      <c r="J161" t="str">
        <f>VLOOKUP(I161,'Data validation'!B:C,2,FALSE)</f>
        <v>Expense</v>
      </c>
    </row>
    <row r="162" spans="1:10" x14ac:dyDescent="0.35">
      <c r="A162" s="12" t="s">
        <v>24</v>
      </c>
      <c r="B162" s="13">
        <v>45712</v>
      </c>
      <c r="C162" s="31" t="str">
        <f t="shared" si="4"/>
        <v>February 2025</v>
      </c>
      <c r="D162" s="1" t="s">
        <v>123</v>
      </c>
      <c r="E162" s="4">
        <v>5.39</v>
      </c>
      <c r="F162" s="4"/>
      <c r="G162" s="14">
        <f t="shared" si="5"/>
        <v>-5.39</v>
      </c>
      <c r="H162" t="s">
        <v>168</v>
      </c>
      <c r="I162" t="str">
        <f>VLOOKUP(H162,'Data validation'!A:B,2,FALSE)</f>
        <v>Discretionary</v>
      </c>
      <c r="J162" t="str">
        <f>VLOOKUP(I162,'Data validation'!B:C,2,FALSE)</f>
        <v>Expense</v>
      </c>
    </row>
    <row r="163" spans="1:10" x14ac:dyDescent="0.35">
      <c r="A163" s="12" t="s">
        <v>24</v>
      </c>
      <c r="B163" s="13">
        <v>45712</v>
      </c>
      <c r="C163" s="31" t="str">
        <f t="shared" si="4"/>
        <v>February 2025</v>
      </c>
      <c r="D163" s="1" t="s">
        <v>123</v>
      </c>
      <c r="E163" s="4">
        <v>3.7</v>
      </c>
      <c r="F163" s="4"/>
      <c r="G163" s="14">
        <f t="shared" si="5"/>
        <v>-3.7</v>
      </c>
      <c r="H163" t="s">
        <v>168</v>
      </c>
      <c r="I163" t="str">
        <f>VLOOKUP(H163,'Data validation'!A:B,2,FALSE)</f>
        <v>Discretionary</v>
      </c>
      <c r="J163" t="str">
        <f>VLOOKUP(I163,'Data validation'!B:C,2,FALSE)</f>
        <v>Expense</v>
      </c>
    </row>
    <row r="164" spans="1:10" x14ac:dyDescent="0.35">
      <c r="A164" s="12" t="s">
        <v>26</v>
      </c>
      <c r="B164" s="13">
        <v>45713</v>
      </c>
      <c r="C164" s="31" t="str">
        <f t="shared" si="4"/>
        <v>February 2025</v>
      </c>
      <c r="D164" s="1" t="s">
        <v>13</v>
      </c>
      <c r="E164" s="4">
        <v>3.25</v>
      </c>
      <c r="F164" s="4"/>
      <c r="G164" s="14">
        <f t="shared" si="5"/>
        <v>-3.25</v>
      </c>
      <c r="H164" t="s">
        <v>168</v>
      </c>
      <c r="I164" t="str">
        <f>VLOOKUP(H164,'Data validation'!A:B,2,FALSE)</f>
        <v>Discretionary</v>
      </c>
      <c r="J164" t="str">
        <f>VLOOKUP(I164,'Data validation'!B:C,2,FALSE)</f>
        <v>Expense</v>
      </c>
    </row>
    <row r="165" spans="1:10" x14ac:dyDescent="0.35">
      <c r="A165" s="12" t="s">
        <v>26</v>
      </c>
      <c r="B165" s="13">
        <v>45713</v>
      </c>
      <c r="C165" s="31" t="str">
        <f t="shared" si="4"/>
        <v>February 2025</v>
      </c>
      <c r="D165" s="1" t="s">
        <v>34</v>
      </c>
      <c r="E165" s="4">
        <v>10.07</v>
      </c>
      <c r="F165" s="4"/>
      <c r="G165" s="14">
        <f t="shared" si="5"/>
        <v>-10.07</v>
      </c>
      <c r="H165" t="s">
        <v>160</v>
      </c>
      <c r="I165" t="str">
        <f>VLOOKUP(H165,'Data validation'!A:B,2,FALSE)</f>
        <v>Living Expenses</v>
      </c>
      <c r="J165" t="str">
        <f>VLOOKUP(I165,'Data validation'!B:C,2,FALSE)</f>
        <v>Expense</v>
      </c>
    </row>
    <row r="166" spans="1:10" x14ac:dyDescent="0.35">
      <c r="A166" s="12" t="s">
        <v>24</v>
      </c>
      <c r="B166" s="13">
        <v>45713</v>
      </c>
      <c r="C166" s="31" t="str">
        <f t="shared" si="4"/>
        <v>February 2025</v>
      </c>
      <c r="D166" s="1" t="s">
        <v>123</v>
      </c>
      <c r="E166" s="4">
        <v>15.56</v>
      </c>
      <c r="F166" s="4"/>
      <c r="G166" s="14">
        <f t="shared" si="5"/>
        <v>-15.56</v>
      </c>
      <c r="H166" t="s">
        <v>162</v>
      </c>
      <c r="I166" t="str">
        <f>VLOOKUP(H166,'Data validation'!A:B,2,FALSE)</f>
        <v>Dining Out</v>
      </c>
      <c r="J166" t="str">
        <f>VLOOKUP(I166,'Data validation'!B:C,2,FALSE)</f>
        <v>Expense</v>
      </c>
    </row>
    <row r="167" spans="1:10" x14ac:dyDescent="0.35">
      <c r="A167" s="12" t="s">
        <v>24</v>
      </c>
      <c r="B167" s="20">
        <v>45714</v>
      </c>
      <c r="C167" s="31" t="str">
        <f t="shared" si="4"/>
        <v>February 2025</v>
      </c>
      <c r="D167" s="1" t="s">
        <v>263</v>
      </c>
      <c r="E167" s="4">
        <v>18.510000000000002</v>
      </c>
      <c r="F167" s="21"/>
      <c r="G167" s="22">
        <f t="shared" si="5"/>
        <v>-18.510000000000002</v>
      </c>
      <c r="H167" t="s">
        <v>160</v>
      </c>
      <c r="I167" t="str">
        <f>VLOOKUP(H167,'Data validation'!A:B,2,FALSE)</f>
        <v>Living Expenses</v>
      </c>
      <c r="J167" t="str">
        <f>VLOOKUP(I167,'Data validation'!B:C,2,FALSE)</f>
        <v>Expense</v>
      </c>
    </row>
    <row r="168" spans="1:10" x14ac:dyDescent="0.35">
      <c r="A168" s="12" t="s">
        <v>24</v>
      </c>
      <c r="B168" s="13">
        <v>45714</v>
      </c>
      <c r="C168" s="31" t="str">
        <f t="shared" si="4"/>
        <v>February 2025</v>
      </c>
      <c r="D168" s="1" t="s">
        <v>264</v>
      </c>
      <c r="E168" s="4">
        <v>5.64</v>
      </c>
      <c r="F168" s="4"/>
      <c r="G168" s="14">
        <f t="shared" si="5"/>
        <v>-5.64</v>
      </c>
      <c r="H168" t="s">
        <v>169</v>
      </c>
      <c r="I168" t="str">
        <f>VLOOKUP(H168,'Data validation'!A:B,2,FALSE)</f>
        <v>Discretionary</v>
      </c>
      <c r="J168" t="str">
        <f>VLOOKUP(I168,'Data validation'!B:C,2,FALSE)</f>
        <v>Expense</v>
      </c>
    </row>
    <row r="169" spans="1:10" x14ac:dyDescent="0.35">
      <c r="A169" s="12" t="s">
        <v>24</v>
      </c>
      <c r="B169" s="13">
        <v>45715</v>
      </c>
      <c r="C169" s="31" t="str">
        <f t="shared" si="4"/>
        <v>February 2025</v>
      </c>
      <c r="D169" s="1" t="s">
        <v>266</v>
      </c>
      <c r="E169" s="4">
        <v>22.59</v>
      </c>
      <c r="F169" s="4"/>
      <c r="G169" s="14">
        <f t="shared" si="5"/>
        <v>-22.59</v>
      </c>
      <c r="H169" t="s">
        <v>173</v>
      </c>
      <c r="I169" t="str">
        <f>VLOOKUP(H169,'Data validation'!A:B,2,FALSE)</f>
        <v>Living Expenses</v>
      </c>
      <c r="J169" t="str">
        <f>VLOOKUP(I169,'Data validation'!B:C,2,FALSE)</f>
        <v>Expense</v>
      </c>
    </row>
    <row r="170" spans="1:10" x14ac:dyDescent="0.35">
      <c r="A170" s="12" t="s">
        <v>24</v>
      </c>
      <c r="B170" s="13">
        <v>45715</v>
      </c>
      <c r="C170" s="31" t="str">
        <f t="shared" si="4"/>
        <v>February 2025</v>
      </c>
      <c r="D170" s="1" t="s">
        <v>267</v>
      </c>
      <c r="E170" s="4">
        <v>11.09</v>
      </c>
      <c r="F170" s="4"/>
      <c r="G170" s="14">
        <f t="shared" si="5"/>
        <v>-11.09</v>
      </c>
      <c r="H170" t="s">
        <v>162</v>
      </c>
      <c r="I170" t="str">
        <f>VLOOKUP(H170,'Data validation'!A:B,2,FALSE)</f>
        <v>Dining Out</v>
      </c>
      <c r="J170" t="str">
        <f>VLOOKUP(I170,'Data validation'!B:C,2,FALSE)</f>
        <v>Expense</v>
      </c>
    </row>
    <row r="171" spans="1:10" x14ac:dyDescent="0.35">
      <c r="A171" s="12" t="s">
        <v>24</v>
      </c>
      <c r="B171" s="13">
        <v>45715</v>
      </c>
      <c r="C171" s="31" t="str">
        <f t="shared" si="4"/>
        <v>February 2025</v>
      </c>
      <c r="D171" s="1" t="s">
        <v>112</v>
      </c>
      <c r="E171" s="4">
        <v>64.73</v>
      </c>
      <c r="F171" s="4"/>
      <c r="G171" s="14">
        <f t="shared" si="5"/>
        <v>-64.73</v>
      </c>
      <c r="H171" t="s">
        <v>160</v>
      </c>
      <c r="I171" t="str">
        <f>VLOOKUP(H171,'Data validation'!A:B,2,FALSE)</f>
        <v>Living Expenses</v>
      </c>
      <c r="J171" t="str">
        <f>VLOOKUP(I171,'Data validation'!B:C,2,FALSE)</f>
        <v>Expense</v>
      </c>
    </row>
    <row r="172" spans="1:10" x14ac:dyDescent="0.35">
      <c r="A172" s="12" t="s">
        <v>26</v>
      </c>
      <c r="B172" s="13">
        <v>45716</v>
      </c>
      <c r="C172" s="31" t="str">
        <f t="shared" si="4"/>
        <v>February 2025</v>
      </c>
      <c r="D172" s="1" t="s">
        <v>36</v>
      </c>
      <c r="E172" s="4">
        <v>25.79</v>
      </c>
      <c r="F172" s="4"/>
      <c r="G172" s="14">
        <f t="shared" si="5"/>
        <v>-25.79</v>
      </c>
      <c r="H172" t="s">
        <v>172</v>
      </c>
      <c r="I172" t="str">
        <f>VLOOKUP(H172,'Data validation'!A:B,2,FALSE)</f>
        <v>Living Expenses</v>
      </c>
      <c r="J172" t="str">
        <f>VLOOKUP(I172,'Data validation'!B:C,2,FALSE)</f>
        <v>Expense</v>
      </c>
    </row>
    <row r="173" spans="1:10" x14ac:dyDescent="0.35">
      <c r="A173" s="12" t="s">
        <v>24</v>
      </c>
      <c r="B173" s="13">
        <v>45716</v>
      </c>
      <c r="C173" s="31" t="str">
        <f t="shared" si="4"/>
        <v>February 2025</v>
      </c>
      <c r="D173" s="1" t="s">
        <v>268</v>
      </c>
      <c r="E173" s="4">
        <v>38.82</v>
      </c>
      <c r="F173" s="4"/>
      <c r="G173" s="14">
        <f t="shared" si="5"/>
        <v>-38.82</v>
      </c>
      <c r="H173" t="s">
        <v>318</v>
      </c>
      <c r="I173" t="str">
        <f>VLOOKUP(H173,'Data validation'!A:B,2,FALSE)</f>
        <v>Living Expenses</v>
      </c>
      <c r="J173" t="str">
        <f>VLOOKUP(I173,'Data validation'!B:C,2,FALSE)</f>
        <v>Expense</v>
      </c>
    </row>
    <row r="174" spans="1:10" x14ac:dyDescent="0.35">
      <c r="A174" s="12" t="s">
        <v>24</v>
      </c>
      <c r="B174" s="13">
        <v>45716</v>
      </c>
      <c r="C174" s="31" t="str">
        <f t="shared" si="4"/>
        <v>February 2025</v>
      </c>
      <c r="D174" s="1" t="s">
        <v>127</v>
      </c>
      <c r="E174" s="4">
        <v>25.94</v>
      </c>
      <c r="F174" s="4"/>
      <c r="G174" s="14">
        <f t="shared" si="5"/>
        <v>-25.94</v>
      </c>
      <c r="H174" t="s">
        <v>170</v>
      </c>
      <c r="I174" t="str">
        <f>VLOOKUP(H174,'Data validation'!A:B,2,FALSE)</f>
        <v>Discretionary</v>
      </c>
      <c r="J174" t="str">
        <f>VLOOKUP(I174,'Data validation'!B:C,2,FALSE)</f>
        <v>Expense</v>
      </c>
    </row>
    <row r="175" spans="1:10" x14ac:dyDescent="0.35">
      <c r="A175" s="12" t="s">
        <v>24</v>
      </c>
      <c r="B175" s="13">
        <v>45716</v>
      </c>
      <c r="C175" s="31" t="str">
        <f t="shared" si="4"/>
        <v>February 2025</v>
      </c>
      <c r="D175" s="1" t="s">
        <v>188</v>
      </c>
      <c r="E175" s="4">
        <v>18.09</v>
      </c>
      <c r="F175" s="4"/>
      <c r="G175" s="14">
        <f t="shared" si="5"/>
        <v>-18.09</v>
      </c>
      <c r="H175" t="s">
        <v>160</v>
      </c>
      <c r="I175" t="str">
        <f>VLOOKUP(H175,'Data validation'!A:B,2,FALSE)</f>
        <v>Living Expenses</v>
      </c>
      <c r="J175" t="str">
        <f>VLOOKUP(I175,'Data validation'!B:C,2,FALSE)</f>
        <v>Expense</v>
      </c>
    </row>
    <row r="176" spans="1:10" x14ac:dyDescent="0.35">
      <c r="A176" s="12" t="s">
        <v>24</v>
      </c>
      <c r="B176" s="13">
        <v>45716</v>
      </c>
      <c r="C176" s="31" t="str">
        <f t="shared" si="4"/>
        <v>February 2025</v>
      </c>
      <c r="D176" s="1" t="s">
        <v>271</v>
      </c>
      <c r="E176" s="4">
        <v>8.4</v>
      </c>
      <c r="F176" s="4"/>
      <c r="G176" s="14">
        <f t="shared" si="5"/>
        <v>-8.4</v>
      </c>
      <c r="H176" t="s">
        <v>153</v>
      </c>
      <c r="I176" t="str">
        <f>VLOOKUP(H176,'Data validation'!A:B,2,FALSE)</f>
        <v>Discretionary</v>
      </c>
      <c r="J176" t="str">
        <f>VLOOKUP(I176,'Data validation'!B:C,2,FALSE)</f>
        <v>Expense</v>
      </c>
    </row>
    <row r="177" spans="1:10" x14ac:dyDescent="0.35">
      <c r="A177" s="12" t="s">
        <v>24</v>
      </c>
      <c r="B177" s="13">
        <v>45717</v>
      </c>
      <c r="C177" s="31" t="str">
        <f t="shared" si="4"/>
        <v>March 2025</v>
      </c>
      <c r="D177" s="1" t="s">
        <v>272</v>
      </c>
      <c r="E177" s="4">
        <v>33.53</v>
      </c>
      <c r="F177" s="4"/>
      <c r="G177" s="14">
        <f t="shared" si="5"/>
        <v>-33.53</v>
      </c>
      <c r="H177" t="s">
        <v>166</v>
      </c>
      <c r="I177" t="str">
        <f>VLOOKUP(H177,'Data validation'!A:B,2,FALSE)</f>
        <v>Discretionary</v>
      </c>
      <c r="J177" t="str">
        <f>VLOOKUP(I177,'Data validation'!B:C,2,FALSE)</f>
        <v>Expense</v>
      </c>
    </row>
    <row r="178" spans="1:10" x14ac:dyDescent="0.35">
      <c r="A178" s="12" t="s">
        <v>24</v>
      </c>
      <c r="B178" s="13">
        <v>45718</v>
      </c>
      <c r="C178" s="31" t="str">
        <f t="shared" si="4"/>
        <v>March 2025</v>
      </c>
      <c r="D178" s="1" t="s">
        <v>273</v>
      </c>
      <c r="E178" s="4">
        <v>11.45</v>
      </c>
      <c r="F178" s="4"/>
      <c r="G178" s="14">
        <f t="shared" si="5"/>
        <v>-11.45</v>
      </c>
      <c r="H178" t="s">
        <v>159</v>
      </c>
      <c r="I178" t="str">
        <f>VLOOKUP(H178,'Data validation'!A:B,2,FALSE)</f>
        <v>Discretionary</v>
      </c>
      <c r="J178" t="str">
        <f>VLOOKUP(I178,'Data validation'!B:C,2,FALSE)</f>
        <v>Expense</v>
      </c>
    </row>
    <row r="179" spans="1:10" x14ac:dyDescent="0.35">
      <c r="A179" s="12" t="s">
        <v>26</v>
      </c>
      <c r="B179" s="13">
        <v>45722</v>
      </c>
      <c r="C179" s="31" t="str">
        <f t="shared" si="4"/>
        <v>March 2025</v>
      </c>
      <c r="D179" s="1" t="s">
        <v>6</v>
      </c>
      <c r="E179" s="4">
        <v>122.94</v>
      </c>
      <c r="F179" s="4"/>
      <c r="G179" s="14">
        <f t="shared" si="5"/>
        <v>-122.94</v>
      </c>
      <c r="H179" t="s">
        <v>160</v>
      </c>
      <c r="I179" t="str">
        <f>VLOOKUP(H179,'Data validation'!A:B,2,FALSE)</f>
        <v>Living Expenses</v>
      </c>
      <c r="J179" t="str">
        <f>VLOOKUP(I179,'Data validation'!B:C,2,FALSE)</f>
        <v>Expense</v>
      </c>
    </row>
    <row r="180" spans="1:10" x14ac:dyDescent="0.35">
      <c r="A180" s="12" t="s">
        <v>24</v>
      </c>
      <c r="B180" s="13">
        <v>45722</v>
      </c>
      <c r="C180" s="31" t="str">
        <f t="shared" si="4"/>
        <v>March 2025</v>
      </c>
      <c r="D180" s="1" t="s">
        <v>274</v>
      </c>
      <c r="E180" s="4">
        <v>3.15</v>
      </c>
      <c r="F180" s="4"/>
      <c r="G180" s="14">
        <f t="shared" si="5"/>
        <v>-3.15</v>
      </c>
      <c r="H180" t="s">
        <v>168</v>
      </c>
      <c r="I180" t="str">
        <f>VLOOKUP(H180,'Data validation'!A:B,2,FALSE)</f>
        <v>Discretionary</v>
      </c>
      <c r="J180" t="str">
        <f>VLOOKUP(I180,'Data validation'!B:C,2,FALSE)</f>
        <v>Expense</v>
      </c>
    </row>
    <row r="181" spans="1:10" x14ac:dyDescent="0.35">
      <c r="A181" s="12" t="s">
        <v>24</v>
      </c>
      <c r="B181" s="13">
        <v>45723</v>
      </c>
      <c r="C181" s="31" t="str">
        <f t="shared" si="4"/>
        <v>March 2025</v>
      </c>
      <c r="D181" s="1" t="s">
        <v>275</v>
      </c>
      <c r="E181" s="4">
        <v>25.66</v>
      </c>
      <c r="F181" s="4"/>
      <c r="G181" s="14">
        <f t="shared" si="5"/>
        <v>-25.66</v>
      </c>
      <c r="H181" t="s">
        <v>160</v>
      </c>
      <c r="I181" t="str">
        <f>VLOOKUP(H181,'Data validation'!A:B,2,FALSE)</f>
        <v>Living Expenses</v>
      </c>
      <c r="J181" t="str">
        <f>VLOOKUP(I181,'Data validation'!B:C,2,FALSE)</f>
        <v>Expense</v>
      </c>
    </row>
    <row r="182" spans="1:10" x14ac:dyDescent="0.35">
      <c r="A182" s="12" t="s">
        <v>24</v>
      </c>
      <c r="B182" s="13">
        <v>45725</v>
      </c>
      <c r="C182" s="31" t="str">
        <f t="shared" si="4"/>
        <v>March 2025</v>
      </c>
      <c r="D182" s="1" t="s">
        <v>276</v>
      </c>
      <c r="E182" s="4">
        <v>3.49</v>
      </c>
      <c r="F182" s="4"/>
      <c r="G182" s="14">
        <f t="shared" si="5"/>
        <v>-3.49</v>
      </c>
      <c r="H182" t="s">
        <v>169</v>
      </c>
      <c r="I182" t="str">
        <f>VLOOKUP(H182,'Data validation'!A:B,2,FALSE)</f>
        <v>Discretionary</v>
      </c>
      <c r="J182" t="str">
        <f>VLOOKUP(I182,'Data validation'!B:C,2,FALSE)</f>
        <v>Expense</v>
      </c>
    </row>
    <row r="183" spans="1:10" x14ac:dyDescent="0.35">
      <c r="A183" s="12" t="s">
        <v>24</v>
      </c>
      <c r="B183" s="13">
        <v>45725</v>
      </c>
      <c r="C183" s="31" t="str">
        <f t="shared" si="4"/>
        <v>March 2025</v>
      </c>
      <c r="D183" s="1" t="s">
        <v>205</v>
      </c>
      <c r="E183" s="4">
        <v>25.52</v>
      </c>
      <c r="F183" s="4"/>
      <c r="G183" s="14">
        <f t="shared" si="5"/>
        <v>-25.52</v>
      </c>
      <c r="H183" t="s">
        <v>318</v>
      </c>
      <c r="I183" t="str">
        <f>VLOOKUP(H183,'Data validation'!A:B,2,FALSE)</f>
        <v>Living Expenses</v>
      </c>
      <c r="J183" t="str">
        <f>VLOOKUP(I183,'Data validation'!B:C,2,FALSE)</f>
        <v>Expense</v>
      </c>
    </row>
    <row r="184" spans="1:10" x14ac:dyDescent="0.35">
      <c r="A184" s="12" t="s">
        <v>24</v>
      </c>
      <c r="B184" s="13">
        <v>45725</v>
      </c>
      <c r="C184" s="31" t="str">
        <f t="shared" si="4"/>
        <v>March 2025</v>
      </c>
      <c r="D184" s="1" t="s">
        <v>279</v>
      </c>
      <c r="E184" s="4">
        <v>12</v>
      </c>
      <c r="F184" s="4"/>
      <c r="G184" s="14">
        <f t="shared" si="5"/>
        <v>-12</v>
      </c>
      <c r="H184" t="s">
        <v>318</v>
      </c>
      <c r="I184" t="str">
        <f>VLOOKUP(H184,'Data validation'!A:B,2,FALSE)</f>
        <v>Living Expenses</v>
      </c>
      <c r="J184" t="str">
        <f>VLOOKUP(I184,'Data validation'!B:C,2,FALSE)</f>
        <v>Expense</v>
      </c>
    </row>
    <row r="185" spans="1:10" x14ac:dyDescent="0.35">
      <c r="A185" s="12" t="s">
        <v>24</v>
      </c>
      <c r="B185" s="13">
        <v>45725</v>
      </c>
      <c r="C185" s="31" t="str">
        <f t="shared" si="4"/>
        <v>March 2025</v>
      </c>
      <c r="D185" s="1" t="s">
        <v>112</v>
      </c>
      <c r="E185" s="4">
        <v>24.82</v>
      </c>
      <c r="F185" s="4"/>
      <c r="G185" s="14">
        <f t="shared" si="5"/>
        <v>-24.82</v>
      </c>
      <c r="H185" t="s">
        <v>160</v>
      </c>
      <c r="I185" t="str">
        <f>VLOOKUP(H185,'Data validation'!A:B,2,FALSE)</f>
        <v>Living Expenses</v>
      </c>
      <c r="J185" t="str">
        <f>VLOOKUP(I185,'Data validation'!B:C,2,FALSE)</f>
        <v>Expense</v>
      </c>
    </row>
    <row r="186" spans="1:10" x14ac:dyDescent="0.35">
      <c r="A186" s="12" t="s">
        <v>24</v>
      </c>
      <c r="B186" s="13">
        <v>45727</v>
      </c>
      <c r="C186" s="31" t="str">
        <f t="shared" si="4"/>
        <v>March 2025</v>
      </c>
      <c r="D186" s="1" t="s">
        <v>180</v>
      </c>
      <c r="E186" s="4">
        <v>40.659999999999997</v>
      </c>
      <c r="F186" s="4"/>
      <c r="G186" s="14">
        <f t="shared" si="5"/>
        <v>-40.659999999999997</v>
      </c>
      <c r="H186" t="s">
        <v>160</v>
      </c>
      <c r="I186" t="str">
        <f>VLOOKUP(H186,'Data validation'!A:B,2,FALSE)</f>
        <v>Living Expenses</v>
      </c>
      <c r="J186" t="str">
        <f>VLOOKUP(I186,'Data validation'!B:C,2,FALSE)</f>
        <v>Expense</v>
      </c>
    </row>
    <row r="187" spans="1:10" x14ac:dyDescent="0.35">
      <c r="A187" s="12" t="s">
        <v>24</v>
      </c>
      <c r="B187" s="13">
        <v>45728</v>
      </c>
      <c r="C187" s="31" t="str">
        <f t="shared" si="4"/>
        <v>March 2025</v>
      </c>
      <c r="D187" s="1" t="s">
        <v>283</v>
      </c>
      <c r="E187" s="4">
        <v>60.78</v>
      </c>
      <c r="F187" s="4"/>
      <c r="G187" s="14">
        <f t="shared" si="5"/>
        <v>-60.78</v>
      </c>
      <c r="H187" t="s">
        <v>161</v>
      </c>
      <c r="I187" t="str">
        <f>VLOOKUP(H187,'Data validation'!A:B,2,FALSE)</f>
        <v>Living Expenses</v>
      </c>
      <c r="J187" t="str">
        <f>VLOOKUP(I187,'Data validation'!B:C,2,FALSE)</f>
        <v>Expense</v>
      </c>
    </row>
    <row r="188" spans="1:10" x14ac:dyDescent="0.35">
      <c r="A188" s="12" t="s">
        <v>24</v>
      </c>
      <c r="B188" s="13">
        <v>45728</v>
      </c>
      <c r="C188" s="31" t="str">
        <f t="shared" si="4"/>
        <v>March 2025</v>
      </c>
      <c r="D188" s="1" t="s">
        <v>139</v>
      </c>
      <c r="E188" s="4">
        <v>36.9</v>
      </c>
      <c r="F188" s="4"/>
      <c r="G188" s="14">
        <f t="shared" si="5"/>
        <v>-36.9</v>
      </c>
      <c r="H188" t="s">
        <v>160</v>
      </c>
      <c r="I188" t="str">
        <f>VLOOKUP(H188,'Data validation'!A:B,2,FALSE)</f>
        <v>Living Expenses</v>
      </c>
      <c r="J188" t="str">
        <f>VLOOKUP(I188,'Data validation'!B:C,2,FALSE)</f>
        <v>Expense</v>
      </c>
    </row>
    <row r="189" spans="1:10" x14ac:dyDescent="0.35">
      <c r="A189" s="12" t="s">
        <v>26</v>
      </c>
      <c r="B189" s="13">
        <v>45730</v>
      </c>
      <c r="C189" s="31" t="str">
        <f t="shared" si="4"/>
        <v>March 2025</v>
      </c>
      <c r="D189" s="1" t="s">
        <v>47</v>
      </c>
      <c r="E189" s="4"/>
      <c r="F189" s="4">
        <v>64.11</v>
      </c>
      <c r="G189" s="14">
        <f t="shared" si="5"/>
        <v>64.11</v>
      </c>
      <c r="H189" t="s">
        <v>163</v>
      </c>
      <c r="I189" t="str">
        <f>VLOOKUP(H189,'Data validation'!A:B,2,FALSE)</f>
        <v>Salary</v>
      </c>
      <c r="J189" t="str">
        <f>VLOOKUP(I189,'Data validation'!B:C,2,FALSE)</f>
        <v>Income</v>
      </c>
    </row>
    <row r="190" spans="1:10" x14ac:dyDescent="0.35">
      <c r="A190" s="12" t="s">
        <v>26</v>
      </c>
      <c r="B190" s="13">
        <v>45730</v>
      </c>
      <c r="C190" s="31" t="str">
        <f t="shared" si="4"/>
        <v>March 2025</v>
      </c>
      <c r="D190" s="1" t="s">
        <v>6</v>
      </c>
      <c r="E190" s="4">
        <v>79.5</v>
      </c>
      <c r="F190" s="4"/>
      <c r="G190" s="14">
        <f t="shared" si="5"/>
        <v>-79.5</v>
      </c>
      <c r="H190" t="s">
        <v>160</v>
      </c>
      <c r="I190" t="str">
        <f>VLOOKUP(H190,'Data validation'!A:B,2,FALSE)</f>
        <v>Living Expenses</v>
      </c>
      <c r="J190" t="str">
        <f>VLOOKUP(I190,'Data validation'!B:C,2,FALSE)</f>
        <v>Expense</v>
      </c>
    </row>
    <row r="191" spans="1:10" x14ac:dyDescent="0.35">
      <c r="A191" s="12" t="s">
        <v>24</v>
      </c>
      <c r="B191" s="13">
        <v>45730</v>
      </c>
      <c r="C191" s="31" t="str">
        <f t="shared" si="4"/>
        <v>March 2025</v>
      </c>
      <c r="D191" s="1" t="s">
        <v>142</v>
      </c>
      <c r="E191" s="7">
        <v>28.24</v>
      </c>
      <c r="F191" s="4"/>
      <c r="G191" s="14">
        <f t="shared" si="5"/>
        <v>-28.24</v>
      </c>
      <c r="H191" t="s">
        <v>173</v>
      </c>
      <c r="I191" t="str">
        <f>VLOOKUP(H191,'Data validation'!A:B,2,FALSE)</f>
        <v>Living Expenses</v>
      </c>
      <c r="J191" t="str">
        <f>VLOOKUP(I191,'Data validation'!B:C,2,FALSE)</f>
        <v>Expense</v>
      </c>
    </row>
    <row r="192" spans="1:10" x14ac:dyDescent="0.35">
      <c r="A192" s="12" t="s">
        <v>24</v>
      </c>
      <c r="B192" s="20">
        <v>45730</v>
      </c>
      <c r="C192" s="31" t="str">
        <f t="shared" si="4"/>
        <v>March 2025</v>
      </c>
      <c r="D192" s="1" t="s">
        <v>143</v>
      </c>
      <c r="E192" s="7">
        <v>27.31</v>
      </c>
      <c r="F192" s="21"/>
      <c r="G192" s="22">
        <f t="shared" si="5"/>
        <v>-27.31</v>
      </c>
      <c r="H192" t="s">
        <v>160</v>
      </c>
      <c r="I192" t="str">
        <f>VLOOKUP(H192,'Data validation'!A:B,2,FALSE)</f>
        <v>Living Expenses</v>
      </c>
      <c r="J192" t="str">
        <f>VLOOKUP(I192,'Data validation'!B:C,2,FALSE)</f>
        <v>Expense</v>
      </c>
    </row>
    <row r="193" spans="1:10" x14ac:dyDescent="0.35">
      <c r="A193" s="12" t="s">
        <v>24</v>
      </c>
      <c r="B193" s="13">
        <v>45730</v>
      </c>
      <c r="C193" s="31" t="str">
        <f t="shared" si="4"/>
        <v>March 2025</v>
      </c>
      <c r="D193" s="1" t="s">
        <v>144</v>
      </c>
      <c r="E193" s="7">
        <v>1.89</v>
      </c>
      <c r="F193" s="4"/>
      <c r="G193" s="14">
        <f t="shared" si="5"/>
        <v>-1.89</v>
      </c>
      <c r="H193" t="s">
        <v>168</v>
      </c>
      <c r="I193" t="str">
        <f>VLOOKUP(H193,'Data validation'!A:B,2,FALSE)</f>
        <v>Discretionary</v>
      </c>
      <c r="J193" t="str">
        <f>VLOOKUP(I193,'Data validation'!B:C,2,FALSE)</f>
        <v>Expense</v>
      </c>
    </row>
    <row r="194" spans="1:10" x14ac:dyDescent="0.35">
      <c r="A194" s="12" t="s">
        <v>24</v>
      </c>
      <c r="B194" s="13">
        <v>45731</v>
      </c>
      <c r="C194" s="31" t="str">
        <f t="shared" ref="C194:C257" si="6">TEXT(B194,"mmmm") &amp; " " &amp; YEAR(B194)</f>
        <v>March 2025</v>
      </c>
      <c r="D194" s="1" t="s">
        <v>145</v>
      </c>
      <c r="E194" s="7">
        <v>13.83</v>
      </c>
      <c r="F194" s="4"/>
      <c r="G194" s="14">
        <f t="shared" ref="G194:G257" si="7">F194-E194</f>
        <v>-13.83</v>
      </c>
      <c r="H194" t="s">
        <v>162</v>
      </c>
      <c r="I194" t="str">
        <f>VLOOKUP(H194,'Data validation'!A:B,2,FALSE)</f>
        <v>Dining Out</v>
      </c>
      <c r="J194" t="str">
        <f>VLOOKUP(I194,'Data validation'!B:C,2,FALSE)</f>
        <v>Expense</v>
      </c>
    </row>
    <row r="195" spans="1:10" x14ac:dyDescent="0.35">
      <c r="A195" s="12" t="s">
        <v>24</v>
      </c>
      <c r="B195" s="13">
        <v>45733</v>
      </c>
      <c r="C195" s="31" t="str">
        <f t="shared" si="6"/>
        <v>March 2025</v>
      </c>
      <c r="D195" s="1" t="s">
        <v>126</v>
      </c>
      <c r="E195" s="7">
        <v>50.14</v>
      </c>
      <c r="F195" s="4"/>
      <c r="G195" s="14">
        <f t="shared" si="7"/>
        <v>-50.14</v>
      </c>
      <c r="H195" t="s">
        <v>153</v>
      </c>
      <c r="I195" t="str">
        <f>VLOOKUP(H195,'Data validation'!A:B,2,FALSE)</f>
        <v>Discretionary</v>
      </c>
      <c r="J195" t="str">
        <f>VLOOKUP(I195,'Data validation'!B:C,2,FALSE)</f>
        <v>Expense</v>
      </c>
    </row>
    <row r="196" spans="1:10" x14ac:dyDescent="0.35">
      <c r="A196" s="12" t="s">
        <v>24</v>
      </c>
      <c r="B196" s="13">
        <v>45733</v>
      </c>
      <c r="C196" s="31" t="str">
        <f t="shared" si="6"/>
        <v>March 2025</v>
      </c>
      <c r="D196" s="1" t="s">
        <v>147</v>
      </c>
      <c r="E196" s="7">
        <v>62.88</v>
      </c>
      <c r="F196" s="4"/>
      <c r="G196" s="14">
        <f t="shared" si="7"/>
        <v>-62.88</v>
      </c>
      <c r="H196" t="s">
        <v>160</v>
      </c>
      <c r="I196" t="str">
        <f>VLOOKUP(H196,'Data validation'!A:B,2,FALSE)</f>
        <v>Living Expenses</v>
      </c>
      <c r="J196" t="str">
        <f>VLOOKUP(I196,'Data validation'!B:C,2,FALSE)</f>
        <v>Expense</v>
      </c>
    </row>
    <row r="197" spans="1:10" x14ac:dyDescent="0.35">
      <c r="A197" s="12" t="s">
        <v>24</v>
      </c>
      <c r="B197" s="13">
        <v>45734</v>
      </c>
      <c r="C197" s="31" t="str">
        <f t="shared" si="6"/>
        <v>March 2025</v>
      </c>
      <c r="D197" s="1" t="s">
        <v>146</v>
      </c>
      <c r="E197" s="7">
        <v>21</v>
      </c>
      <c r="F197" s="4"/>
      <c r="G197" s="14">
        <f t="shared" si="7"/>
        <v>-21</v>
      </c>
      <c r="H197" t="s">
        <v>159</v>
      </c>
      <c r="I197" t="str">
        <f>VLOOKUP(H197,'Data validation'!A:B,2,FALSE)</f>
        <v>Discretionary</v>
      </c>
      <c r="J197" t="str">
        <f>VLOOKUP(I197,'Data validation'!B:C,2,FALSE)</f>
        <v>Expense</v>
      </c>
    </row>
    <row r="198" spans="1:10" x14ac:dyDescent="0.35">
      <c r="A198" s="12" t="s">
        <v>26</v>
      </c>
      <c r="B198" s="13">
        <v>45736</v>
      </c>
      <c r="C198" s="31" t="str">
        <f t="shared" si="6"/>
        <v>March 2025</v>
      </c>
      <c r="D198" s="1" t="s">
        <v>11</v>
      </c>
      <c r="E198" s="4"/>
      <c r="F198" s="4">
        <v>1139.99</v>
      </c>
      <c r="G198" s="14">
        <f t="shared" si="7"/>
        <v>1139.99</v>
      </c>
      <c r="H198" t="s">
        <v>163</v>
      </c>
      <c r="I198" t="str">
        <f>VLOOKUP(H198,'Data validation'!A:B,2,FALSE)</f>
        <v>Salary</v>
      </c>
      <c r="J198" t="str">
        <f>VLOOKUP(I198,'Data validation'!B:C,2,FALSE)</f>
        <v>Income</v>
      </c>
    </row>
    <row r="199" spans="1:10" x14ac:dyDescent="0.35">
      <c r="A199" s="12" t="s">
        <v>24</v>
      </c>
      <c r="B199" s="13">
        <v>45736</v>
      </c>
      <c r="C199" s="31" t="str">
        <f t="shared" si="6"/>
        <v>March 2025</v>
      </c>
      <c r="D199" s="1" t="s">
        <v>112</v>
      </c>
      <c r="E199" s="7">
        <v>64.94</v>
      </c>
      <c r="F199" s="4"/>
      <c r="G199" s="14">
        <f t="shared" si="7"/>
        <v>-64.94</v>
      </c>
      <c r="H199" t="s">
        <v>160</v>
      </c>
      <c r="I199" t="str">
        <f>VLOOKUP(H199,'Data validation'!A:B,2,FALSE)</f>
        <v>Living Expenses</v>
      </c>
      <c r="J199" t="str">
        <f>VLOOKUP(I199,'Data validation'!B:C,2,FALSE)</f>
        <v>Expense</v>
      </c>
    </row>
    <row r="200" spans="1:10" x14ac:dyDescent="0.35">
      <c r="A200" s="12" t="s">
        <v>26</v>
      </c>
      <c r="B200" s="13">
        <v>45737</v>
      </c>
      <c r="C200" s="31" t="str">
        <f t="shared" si="6"/>
        <v>March 2025</v>
      </c>
      <c r="D200" s="1" t="s">
        <v>55</v>
      </c>
      <c r="E200" s="4">
        <v>56.51</v>
      </c>
      <c r="F200" s="4"/>
      <c r="G200" s="14">
        <f t="shared" si="7"/>
        <v>-56.51</v>
      </c>
      <c r="H200" t="s">
        <v>160</v>
      </c>
      <c r="I200" t="str">
        <f>VLOOKUP(H200,'Data validation'!A:B,2,FALSE)</f>
        <v>Living Expenses</v>
      </c>
      <c r="J200" t="str">
        <f>VLOOKUP(I200,'Data validation'!B:C,2,FALSE)</f>
        <v>Expense</v>
      </c>
    </row>
    <row r="201" spans="1:10" x14ac:dyDescent="0.35">
      <c r="A201" s="12" t="s">
        <v>24</v>
      </c>
      <c r="B201" s="13">
        <v>45737</v>
      </c>
      <c r="C201" s="31" t="str">
        <f t="shared" si="6"/>
        <v>March 2025</v>
      </c>
      <c r="D201" s="1" t="s">
        <v>114</v>
      </c>
      <c r="E201" s="7">
        <v>16.95</v>
      </c>
      <c r="F201" s="4"/>
      <c r="G201" s="14">
        <f t="shared" si="7"/>
        <v>-16.95</v>
      </c>
      <c r="H201" t="s">
        <v>171</v>
      </c>
      <c r="I201" t="str">
        <f>VLOOKUP(H201,'Data validation'!A:B,2,FALSE)</f>
        <v>Discretionary</v>
      </c>
      <c r="J201" t="str">
        <f>VLOOKUP(I201,'Data validation'!B:C,2,FALSE)</f>
        <v>Expense</v>
      </c>
    </row>
    <row r="202" spans="1:10" x14ac:dyDescent="0.35">
      <c r="A202" s="12" t="s">
        <v>24</v>
      </c>
      <c r="B202" s="13">
        <v>45737</v>
      </c>
      <c r="C202" s="31" t="str">
        <f t="shared" si="6"/>
        <v>March 2025</v>
      </c>
      <c r="D202" s="1" t="s">
        <v>148</v>
      </c>
      <c r="E202" s="7">
        <v>21</v>
      </c>
      <c r="F202" s="4"/>
      <c r="G202" s="14">
        <f t="shared" si="7"/>
        <v>-21</v>
      </c>
      <c r="H202" t="s">
        <v>160</v>
      </c>
      <c r="I202" t="str">
        <f>VLOOKUP(H202,'Data validation'!A:B,2,FALSE)</f>
        <v>Living Expenses</v>
      </c>
      <c r="J202" t="str">
        <f>VLOOKUP(I202,'Data validation'!B:C,2,FALSE)</f>
        <v>Expense</v>
      </c>
    </row>
    <row r="203" spans="1:10" x14ac:dyDescent="0.35">
      <c r="A203" s="12" t="s">
        <v>24</v>
      </c>
      <c r="B203" s="13">
        <v>45738</v>
      </c>
      <c r="C203" s="31" t="str">
        <f t="shared" si="6"/>
        <v>March 2025</v>
      </c>
      <c r="D203" s="1" t="s">
        <v>136</v>
      </c>
      <c r="E203" s="7">
        <v>25.71</v>
      </c>
      <c r="F203" s="4"/>
      <c r="G203" s="14">
        <f t="shared" si="7"/>
        <v>-25.71</v>
      </c>
      <c r="H203" t="s">
        <v>172</v>
      </c>
      <c r="I203" t="str">
        <f>VLOOKUP(H203,'Data validation'!A:B,2,FALSE)</f>
        <v>Living Expenses</v>
      </c>
      <c r="J203" t="str">
        <f>VLOOKUP(I203,'Data validation'!B:C,2,FALSE)</f>
        <v>Expense</v>
      </c>
    </row>
    <row r="204" spans="1:10" x14ac:dyDescent="0.35">
      <c r="A204" s="12" t="s">
        <v>24</v>
      </c>
      <c r="B204" s="13">
        <v>45738</v>
      </c>
      <c r="C204" s="31" t="str">
        <f t="shared" si="6"/>
        <v>March 2025</v>
      </c>
      <c r="D204" s="1" t="s">
        <v>139</v>
      </c>
      <c r="E204" s="7">
        <v>25.27</v>
      </c>
      <c r="F204" s="4"/>
      <c r="G204" s="14">
        <f t="shared" si="7"/>
        <v>-25.27</v>
      </c>
      <c r="H204" t="s">
        <v>160</v>
      </c>
      <c r="I204" t="str">
        <f>VLOOKUP(H204,'Data validation'!A:B,2,FALSE)</f>
        <v>Living Expenses</v>
      </c>
      <c r="J204" t="str">
        <f>VLOOKUP(I204,'Data validation'!B:C,2,FALSE)</f>
        <v>Expense</v>
      </c>
    </row>
    <row r="205" spans="1:10" x14ac:dyDescent="0.35">
      <c r="A205" s="12" t="s">
        <v>24</v>
      </c>
      <c r="B205" s="13">
        <v>45738</v>
      </c>
      <c r="C205" s="31" t="str">
        <f t="shared" si="6"/>
        <v>March 2025</v>
      </c>
      <c r="D205" s="1" t="s">
        <v>149</v>
      </c>
      <c r="E205" s="7">
        <v>19.66</v>
      </c>
      <c r="F205" s="4"/>
      <c r="G205" s="14">
        <f t="shared" si="7"/>
        <v>-19.66</v>
      </c>
      <c r="H205" t="s">
        <v>160</v>
      </c>
      <c r="I205" t="str">
        <f>VLOOKUP(H205,'Data validation'!A:B,2,FALSE)</f>
        <v>Living Expenses</v>
      </c>
      <c r="J205" t="str">
        <f>VLOOKUP(I205,'Data validation'!B:C,2,FALSE)</f>
        <v>Expense</v>
      </c>
    </row>
    <row r="206" spans="1:10" x14ac:dyDescent="0.35">
      <c r="A206" s="12" t="s">
        <v>24</v>
      </c>
      <c r="B206" s="13">
        <v>45739</v>
      </c>
      <c r="C206" s="31" t="str">
        <f t="shared" si="6"/>
        <v>March 2025</v>
      </c>
      <c r="D206" s="1" t="s">
        <v>287</v>
      </c>
      <c r="E206" s="4">
        <v>19</v>
      </c>
      <c r="F206" s="4"/>
      <c r="G206" s="14">
        <f t="shared" si="7"/>
        <v>-19</v>
      </c>
      <c r="H206" t="s">
        <v>173</v>
      </c>
      <c r="I206" t="str">
        <f>VLOOKUP(H206,'Data validation'!A:B,2,FALSE)</f>
        <v>Living Expenses</v>
      </c>
      <c r="J206" t="str">
        <f>VLOOKUP(I206,'Data validation'!B:C,2,FALSE)</f>
        <v>Expense</v>
      </c>
    </row>
    <row r="207" spans="1:10" x14ac:dyDescent="0.35">
      <c r="A207" s="12" t="s">
        <v>24</v>
      </c>
      <c r="B207" s="13">
        <v>45739</v>
      </c>
      <c r="C207" s="31" t="str">
        <f t="shared" si="6"/>
        <v>March 2025</v>
      </c>
      <c r="D207" s="1" t="s">
        <v>288</v>
      </c>
      <c r="E207" s="4">
        <v>92.14</v>
      </c>
      <c r="F207" s="4"/>
      <c r="G207" s="14">
        <f t="shared" si="7"/>
        <v>-92.14</v>
      </c>
      <c r="H207" t="s">
        <v>160</v>
      </c>
      <c r="I207" t="str">
        <f>VLOOKUP(H207,'Data validation'!A:B,2,FALSE)</f>
        <v>Living Expenses</v>
      </c>
      <c r="J207" t="str">
        <f>VLOOKUP(I207,'Data validation'!B:C,2,FALSE)</f>
        <v>Expense</v>
      </c>
    </row>
    <row r="208" spans="1:10" x14ac:dyDescent="0.35">
      <c r="A208" s="12" t="s">
        <v>24</v>
      </c>
      <c r="B208" s="13">
        <v>45739</v>
      </c>
      <c r="C208" s="31" t="str">
        <f t="shared" si="6"/>
        <v>March 2025</v>
      </c>
      <c r="D208" s="1" t="s">
        <v>290</v>
      </c>
      <c r="E208" s="4">
        <v>17.170000000000002</v>
      </c>
      <c r="F208" s="4"/>
      <c r="G208" s="14">
        <f t="shared" si="7"/>
        <v>-17.170000000000002</v>
      </c>
      <c r="H208" t="s">
        <v>153</v>
      </c>
      <c r="I208" t="str">
        <f>VLOOKUP(H208,'Data validation'!A:B,2,FALSE)</f>
        <v>Discretionary</v>
      </c>
      <c r="J208" t="str">
        <f>VLOOKUP(I208,'Data validation'!B:C,2,FALSE)</f>
        <v>Expense</v>
      </c>
    </row>
    <row r="209" spans="1:10" x14ac:dyDescent="0.35">
      <c r="A209" s="12" t="s">
        <v>26</v>
      </c>
      <c r="B209" s="13">
        <v>45740</v>
      </c>
      <c r="C209" s="31" t="str">
        <f t="shared" si="6"/>
        <v>March 2025</v>
      </c>
      <c r="D209" s="1" t="s">
        <v>58</v>
      </c>
      <c r="E209" s="4">
        <v>48.68</v>
      </c>
      <c r="F209" s="4"/>
      <c r="G209" s="14">
        <f t="shared" si="7"/>
        <v>-48.68</v>
      </c>
      <c r="H209" t="s">
        <v>160</v>
      </c>
      <c r="I209" t="str">
        <f>VLOOKUP(H209,'Data validation'!A:B,2,FALSE)</f>
        <v>Living Expenses</v>
      </c>
      <c r="J209" t="str">
        <f>VLOOKUP(I209,'Data validation'!B:C,2,FALSE)</f>
        <v>Expense</v>
      </c>
    </row>
    <row r="210" spans="1:10" x14ac:dyDescent="0.35">
      <c r="A210" s="12" t="s">
        <v>24</v>
      </c>
      <c r="B210" s="13">
        <v>45740</v>
      </c>
      <c r="C210" s="31" t="str">
        <f t="shared" si="6"/>
        <v>March 2025</v>
      </c>
      <c r="D210" s="1" t="s">
        <v>289</v>
      </c>
      <c r="E210" s="4">
        <v>6.25</v>
      </c>
      <c r="F210" s="4"/>
      <c r="G210" s="14">
        <f t="shared" si="7"/>
        <v>-6.25</v>
      </c>
      <c r="H210" t="s">
        <v>153</v>
      </c>
      <c r="I210" t="str">
        <f>VLOOKUP(H210,'Data validation'!A:B,2,FALSE)</f>
        <v>Discretionary</v>
      </c>
      <c r="J210" t="str">
        <f>VLOOKUP(I210,'Data validation'!B:C,2,FALSE)</f>
        <v>Expense</v>
      </c>
    </row>
    <row r="211" spans="1:10" x14ac:dyDescent="0.35">
      <c r="A211" s="12" t="s">
        <v>24</v>
      </c>
      <c r="B211" s="13">
        <v>45741</v>
      </c>
      <c r="C211" s="31" t="str">
        <f t="shared" si="6"/>
        <v>March 2025</v>
      </c>
      <c r="D211" s="1" t="s">
        <v>292</v>
      </c>
      <c r="E211" s="4">
        <v>17.79</v>
      </c>
      <c r="F211" s="4"/>
      <c r="G211" s="14">
        <f t="shared" si="7"/>
        <v>-17.79</v>
      </c>
      <c r="H211" t="s">
        <v>318</v>
      </c>
      <c r="I211" t="str">
        <f>VLOOKUP(H211,'Data validation'!A:B,2,FALSE)</f>
        <v>Living Expenses</v>
      </c>
      <c r="J211" t="str">
        <f>VLOOKUP(I211,'Data validation'!B:C,2,FALSE)</f>
        <v>Expense</v>
      </c>
    </row>
    <row r="212" spans="1:10" x14ac:dyDescent="0.35">
      <c r="A212" s="12" t="s">
        <v>24</v>
      </c>
      <c r="B212" s="13">
        <v>45743</v>
      </c>
      <c r="C212" s="31" t="str">
        <f t="shared" si="6"/>
        <v>March 2025</v>
      </c>
      <c r="D212" s="1" t="s">
        <v>294</v>
      </c>
      <c r="E212" s="4">
        <v>4.2300000000000004</v>
      </c>
      <c r="F212" s="4"/>
      <c r="G212" s="14">
        <f t="shared" si="7"/>
        <v>-4.2300000000000004</v>
      </c>
      <c r="H212" t="s">
        <v>173</v>
      </c>
      <c r="I212" t="str">
        <f>VLOOKUP(H212,'Data validation'!A:B,2,FALSE)</f>
        <v>Living Expenses</v>
      </c>
      <c r="J212" t="str">
        <f>VLOOKUP(I212,'Data validation'!B:C,2,FALSE)</f>
        <v>Expense</v>
      </c>
    </row>
    <row r="213" spans="1:10" x14ac:dyDescent="0.35">
      <c r="A213" s="12" t="s">
        <v>24</v>
      </c>
      <c r="B213" s="13">
        <v>45743</v>
      </c>
      <c r="C213" s="31" t="str">
        <f t="shared" si="6"/>
        <v>March 2025</v>
      </c>
      <c r="D213" s="1" t="s">
        <v>295</v>
      </c>
      <c r="E213" s="4">
        <v>69.28</v>
      </c>
      <c r="F213" s="4"/>
      <c r="G213" s="14">
        <f t="shared" si="7"/>
        <v>-69.28</v>
      </c>
      <c r="H213" t="s">
        <v>160</v>
      </c>
      <c r="I213" t="str">
        <f>VLOOKUP(H213,'Data validation'!A:B,2,FALSE)</f>
        <v>Living Expenses</v>
      </c>
      <c r="J213" t="str">
        <f>VLOOKUP(I213,'Data validation'!B:C,2,FALSE)</f>
        <v>Expense</v>
      </c>
    </row>
    <row r="214" spans="1:10" x14ac:dyDescent="0.35">
      <c r="A214" s="12" t="s">
        <v>24</v>
      </c>
      <c r="B214" s="13">
        <v>45743</v>
      </c>
      <c r="C214" s="31" t="str">
        <f t="shared" si="6"/>
        <v>March 2025</v>
      </c>
      <c r="D214" s="1" t="s">
        <v>188</v>
      </c>
      <c r="E214" s="4">
        <v>24.9</v>
      </c>
      <c r="F214" s="4"/>
      <c r="G214" s="14">
        <f t="shared" si="7"/>
        <v>-24.9</v>
      </c>
      <c r="H214" t="s">
        <v>160</v>
      </c>
      <c r="I214" t="str">
        <f>VLOOKUP(H214,'Data validation'!A:B,2,FALSE)</f>
        <v>Living Expenses</v>
      </c>
      <c r="J214" t="str">
        <f>VLOOKUP(I214,'Data validation'!B:C,2,FALSE)</f>
        <v>Expense</v>
      </c>
    </row>
    <row r="215" spans="1:10" x14ac:dyDescent="0.35">
      <c r="A215" s="12" t="s">
        <v>26</v>
      </c>
      <c r="B215" s="20">
        <v>45744</v>
      </c>
      <c r="C215" s="31" t="str">
        <f t="shared" si="6"/>
        <v>March 2025</v>
      </c>
      <c r="D215" s="1" t="s">
        <v>47</v>
      </c>
      <c r="E215" s="4"/>
      <c r="F215" s="21">
        <v>136.96</v>
      </c>
      <c r="G215" s="22">
        <f t="shared" si="7"/>
        <v>136.96</v>
      </c>
      <c r="H215" t="s">
        <v>163</v>
      </c>
      <c r="I215" t="str">
        <f>VLOOKUP(H215,'Data validation'!A:B,2,FALSE)</f>
        <v>Salary</v>
      </c>
      <c r="J215" t="str">
        <f>VLOOKUP(I215,'Data validation'!B:C,2,FALSE)</f>
        <v>Income</v>
      </c>
    </row>
    <row r="216" spans="1:10" x14ac:dyDescent="0.35">
      <c r="A216" s="12" t="s">
        <v>24</v>
      </c>
      <c r="B216" s="13">
        <v>45744</v>
      </c>
      <c r="C216" s="31" t="str">
        <f t="shared" si="6"/>
        <v>March 2025</v>
      </c>
      <c r="D216" s="1" t="s">
        <v>297</v>
      </c>
      <c r="E216" s="4">
        <v>29.77</v>
      </c>
      <c r="F216" s="4"/>
      <c r="G216" s="14">
        <f t="shared" si="7"/>
        <v>-29.77</v>
      </c>
      <c r="H216" t="s">
        <v>172</v>
      </c>
      <c r="I216" t="str">
        <f>VLOOKUP(H216,'Data validation'!A:B,2,FALSE)</f>
        <v>Living Expenses</v>
      </c>
      <c r="J216" t="str">
        <f>VLOOKUP(I216,'Data validation'!B:C,2,FALSE)</f>
        <v>Expense</v>
      </c>
    </row>
    <row r="217" spans="1:10" x14ac:dyDescent="0.35">
      <c r="A217" s="12" t="s">
        <v>24</v>
      </c>
      <c r="B217" s="20">
        <v>45745</v>
      </c>
      <c r="C217" s="31" t="str">
        <f t="shared" si="6"/>
        <v>March 2025</v>
      </c>
      <c r="D217" s="1" t="s">
        <v>298</v>
      </c>
      <c r="E217" s="4">
        <v>39.549999999999997</v>
      </c>
      <c r="F217" s="21"/>
      <c r="G217" s="22">
        <f t="shared" si="7"/>
        <v>-39.549999999999997</v>
      </c>
      <c r="H217" t="s">
        <v>170</v>
      </c>
      <c r="I217" t="str">
        <f>VLOOKUP(H217,'Data validation'!A:B,2,FALSE)</f>
        <v>Discretionary</v>
      </c>
      <c r="J217" t="str">
        <f>VLOOKUP(I217,'Data validation'!B:C,2,FALSE)</f>
        <v>Expense</v>
      </c>
    </row>
    <row r="218" spans="1:10" x14ac:dyDescent="0.35">
      <c r="A218" s="12" t="s">
        <v>24</v>
      </c>
      <c r="B218" s="13">
        <v>45745</v>
      </c>
      <c r="C218" s="31" t="str">
        <f t="shared" si="6"/>
        <v>March 2025</v>
      </c>
      <c r="D218" s="1" t="s">
        <v>139</v>
      </c>
      <c r="E218" s="4">
        <v>26.62</v>
      </c>
      <c r="F218" s="4"/>
      <c r="G218" s="14">
        <f t="shared" si="7"/>
        <v>-26.62</v>
      </c>
      <c r="H218" t="s">
        <v>160</v>
      </c>
      <c r="I218" t="str">
        <f>VLOOKUP(H218,'Data validation'!A:B,2,FALSE)</f>
        <v>Living Expenses</v>
      </c>
      <c r="J218" t="str">
        <f>VLOOKUP(I218,'Data validation'!B:C,2,FALSE)</f>
        <v>Expense</v>
      </c>
    </row>
    <row r="219" spans="1:10" x14ac:dyDescent="0.35">
      <c r="A219" s="12" t="s">
        <v>24</v>
      </c>
      <c r="B219" s="13">
        <v>45745</v>
      </c>
      <c r="C219" s="31" t="str">
        <f t="shared" si="6"/>
        <v>March 2025</v>
      </c>
      <c r="D219" s="1" t="s">
        <v>299</v>
      </c>
      <c r="E219" s="4">
        <v>16.95</v>
      </c>
      <c r="F219" s="4"/>
      <c r="G219" s="14">
        <f t="shared" si="7"/>
        <v>-16.95</v>
      </c>
      <c r="H219" t="s">
        <v>171</v>
      </c>
      <c r="I219" t="str">
        <f>VLOOKUP(H219,'Data validation'!A:B,2,FALSE)</f>
        <v>Discretionary</v>
      </c>
      <c r="J219" t="str">
        <f>VLOOKUP(I219,'Data validation'!B:C,2,FALSE)</f>
        <v>Expense</v>
      </c>
    </row>
    <row r="220" spans="1:10" x14ac:dyDescent="0.35">
      <c r="A220" s="12" t="s">
        <v>24</v>
      </c>
      <c r="B220" s="13">
        <v>45745</v>
      </c>
      <c r="C220" s="31" t="str">
        <f t="shared" si="6"/>
        <v>March 2025</v>
      </c>
      <c r="D220" s="1" t="s">
        <v>300</v>
      </c>
      <c r="E220" s="4">
        <v>31.11</v>
      </c>
      <c r="F220" s="4"/>
      <c r="G220" s="14">
        <f t="shared" si="7"/>
        <v>-31.11</v>
      </c>
      <c r="H220" t="s">
        <v>170</v>
      </c>
      <c r="I220" t="str">
        <f>VLOOKUP(H220,'Data validation'!A:B,2,FALSE)</f>
        <v>Discretionary</v>
      </c>
      <c r="J220" t="str">
        <f>VLOOKUP(I220,'Data validation'!B:C,2,FALSE)</f>
        <v>Expense</v>
      </c>
    </row>
    <row r="221" spans="1:10" x14ac:dyDescent="0.35">
      <c r="A221" s="12" t="s">
        <v>24</v>
      </c>
      <c r="B221" s="13">
        <v>45746</v>
      </c>
      <c r="C221" s="31" t="str">
        <f t="shared" si="6"/>
        <v>March 2025</v>
      </c>
      <c r="D221" s="1" t="s">
        <v>301</v>
      </c>
      <c r="E221" s="4">
        <v>33.21</v>
      </c>
      <c r="F221" s="4"/>
      <c r="G221" s="14">
        <f t="shared" si="7"/>
        <v>-33.21</v>
      </c>
      <c r="H221" t="s">
        <v>166</v>
      </c>
      <c r="I221" t="str">
        <f>VLOOKUP(H221,'Data validation'!A:B,2,FALSE)</f>
        <v>Discretionary</v>
      </c>
      <c r="J221" t="str">
        <f>VLOOKUP(I221,'Data validation'!B:C,2,FALSE)</f>
        <v>Expense</v>
      </c>
    </row>
    <row r="222" spans="1:10" x14ac:dyDescent="0.35">
      <c r="A222" s="12" t="s">
        <v>24</v>
      </c>
      <c r="B222" s="13">
        <v>45748</v>
      </c>
      <c r="C222" s="31" t="str">
        <f t="shared" si="6"/>
        <v>April 2025</v>
      </c>
      <c r="D222" s="1" t="s">
        <v>302</v>
      </c>
      <c r="E222" s="4">
        <v>3.5</v>
      </c>
      <c r="F222" s="4"/>
      <c r="G222" s="14">
        <f t="shared" si="7"/>
        <v>-3.5</v>
      </c>
      <c r="H222" t="s">
        <v>168</v>
      </c>
      <c r="I222" t="str">
        <f>VLOOKUP(H222,'Data validation'!A:B,2,FALSE)</f>
        <v>Discretionary</v>
      </c>
      <c r="J222" t="str">
        <f>VLOOKUP(I222,'Data validation'!B:C,2,FALSE)</f>
        <v>Expense</v>
      </c>
    </row>
    <row r="223" spans="1:10" x14ac:dyDescent="0.35">
      <c r="A223" s="12" t="s">
        <v>24</v>
      </c>
      <c r="B223" s="13">
        <v>45748</v>
      </c>
      <c r="C223" s="31" t="str">
        <f t="shared" si="6"/>
        <v>April 2025</v>
      </c>
      <c r="D223" s="1" t="s">
        <v>206</v>
      </c>
      <c r="E223" s="4">
        <v>11.38</v>
      </c>
      <c r="F223" s="4"/>
      <c r="G223" s="14">
        <f t="shared" si="7"/>
        <v>-11.38</v>
      </c>
      <c r="H223" t="s">
        <v>162</v>
      </c>
      <c r="I223" t="str">
        <f>VLOOKUP(H223,'Data validation'!A:B,2,FALSE)</f>
        <v>Dining Out</v>
      </c>
      <c r="J223" t="str">
        <f>VLOOKUP(I223,'Data validation'!B:C,2,FALSE)</f>
        <v>Expense</v>
      </c>
    </row>
    <row r="224" spans="1:10" x14ac:dyDescent="0.35">
      <c r="A224" s="12" t="s">
        <v>24</v>
      </c>
      <c r="B224" s="13">
        <v>45748</v>
      </c>
      <c r="C224" s="31" t="str">
        <f t="shared" si="6"/>
        <v>April 2025</v>
      </c>
      <c r="D224" s="1" t="s">
        <v>303</v>
      </c>
      <c r="E224" s="4">
        <v>2.75</v>
      </c>
      <c r="F224" s="4"/>
      <c r="G224" s="14">
        <f t="shared" si="7"/>
        <v>-2.75</v>
      </c>
      <c r="H224" t="s">
        <v>168</v>
      </c>
      <c r="I224" t="str">
        <f>VLOOKUP(H224,'Data validation'!A:B,2,FALSE)</f>
        <v>Discretionary</v>
      </c>
      <c r="J224" t="str">
        <f>VLOOKUP(I224,'Data validation'!B:C,2,FALSE)</f>
        <v>Expense</v>
      </c>
    </row>
    <row r="225" spans="1:10" x14ac:dyDescent="0.35">
      <c r="A225" s="12" t="s">
        <v>24</v>
      </c>
      <c r="B225" s="13">
        <v>45749</v>
      </c>
      <c r="C225" s="31" t="str">
        <f t="shared" si="6"/>
        <v>April 2025</v>
      </c>
      <c r="D225" s="1" t="s">
        <v>123</v>
      </c>
      <c r="E225" s="4">
        <v>10.56</v>
      </c>
      <c r="F225" s="4"/>
      <c r="G225" s="14">
        <f t="shared" si="7"/>
        <v>-10.56</v>
      </c>
      <c r="H225" t="s">
        <v>162</v>
      </c>
      <c r="I225" t="str">
        <f>VLOOKUP(H225,'Data validation'!A:B,2,FALSE)</f>
        <v>Dining Out</v>
      </c>
      <c r="J225" t="str">
        <f>VLOOKUP(I225,'Data validation'!B:C,2,FALSE)</f>
        <v>Expense</v>
      </c>
    </row>
    <row r="226" spans="1:10" x14ac:dyDescent="0.35">
      <c r="A226" s="12" t="s">
        <v>24</v>
      </c>
      <c r="B226" s="13">
        <v>45749</v>
      </c>
      <c r="C226" s="31" t="str">
        <f t="shared" si="6"/>
        <v>April 2025</v>
      </c>
      <c r="D226" s="1" t="s">
        <v>195</v>
      </c>
      <c r="E226" s="4">
        <v>4.6399999999999997</v>
      </c>
      <c r="F226" s="4"/>
      <c r="G226" s="14">
        <f t="shared" si="7"/>
        <v>-4.6399999999999997</v>
      </c>
      <c r="H226" t="s">
        <v>160</v>
      </c>
      <c r="I226" t="str">
        <f>VLOOKUP(H226,'Data validation'!A:B,2,FALSE)</f>
        <v>Living Expenses</v>
      </c>
      <c r="J226" t="str">
        <f>VLOOKUP(I226,'Data validation'!B:C,2,FALSE)</f>
        <v>Expense</v>
      </c>
    </row>
    <row r="227" spans="1:10" x14ac:dyDescent="0.35">
      <c r="A227" s="12" t="s">
        <v>24</v>
      </c>
      <c r="B227" s="13">
        <v>45750</v>
      </c>
      <c r="C227" s="31" t="str">
        <f t="shared" si="6"/>
        <v>April 2025</v>
      </c>
      <c r="D227" s="1" t="s">
        <v>215</v>
      </c>
      <c r="E227" s="4">
        <v>12.42</v>
      </c>
      <c r="F227" s="4"/>
      <c r="G227" s="14">
        <f t="shared" si="7"/>
        <v>-12.42</v>
      </c>
      <c r="H227" t="s">
        <v>162</v>
      </c>
      <c r="I227" t="str">
        <f>VLOOKUP(H227,'Data validation'!A:B,2,FALSE)</f>
        <v>Dining Out</v>
      </c>
      <c r="J227" t="str">
        <f>VLOOKUP(I227,'Data validation'!B:C,2,FALSE)</f>
        <v>Expense</v>
      </c>
    </row>
    <row r="228" spans="1:10" x14ac:dyDescent="0.35">
      <c r="A228" s="12" t="s">
        <v>24</v>
      </c>
      <c r="B228" s="13">
        <v>45750</v>
      </c>
      <c r="C228" s="31" t="str">
        <f t="shared" si="6"/>
        <v>April 2025</v>
      </c>
      <c r="D228" s="1" t="s">
        <v>304</v>
      </c>
      <c r="E228" s="4">
        <v>3.5</v>
      </c>
      <c r="F228" s="4"/>
      <c r="G228" s="14">
        <f t="shared" si="7"/>
        <v>-3.5</v>
      </c>
      <c r="H228" t="s">
        <v>168</v>
      </c>
      <c r="I228" t="str">
        <f>VLOOKUP(H228,'Data validation'!A:B,2,FALSE)</f>
        <v>Discretionary</v>
      </c>
      <c r="J228" t="str">
        <f>VLOOKUP(I228,'Data validation'!B:C,2,FALSE)</f>
        <v>Expense</v>
      </c>
    </row>
    <row r="229" spans="1:10" x14ac:dyDescent="0.35">
      <c r="A229" s="12" t="s">
        <v>24</v>
      </c>
      <c r="B229" s="13">
        <v>45750</v>
      </c>
      <c r="C229" s="31" t="str">
        <f t="shared" si="6"/>
        <v>April 2025</v>
      </c>
      <c r="D229" s="1" t="s">
        <v>305</v>
      </c>
      <c r="E229" s="4">
        <v>5.65</v>
      </c>
      <c r="F229" s="4"/>
      <c r="G229" s="14">
        <f t="shared" si="7"/>
        <v>-5.65</v>
      </c>
      <c r="H229" t="s">
        <v>162</v>
      </c>
      <c r="I229" t="str">
        <f>VLOOKUP(H229,'Data validation'!A:B,2,FALSE)</f>
        <v>Dining Out</v>
      </c>
      <c r="J229" t="str">
        <f>VLOOKUP(I229,'Data validation'!B:C,2,FALSE)</f>
        <v>Expense</v>
      </c>
    </row>
    <row r="230" spans="1:10" x14ac:dyDescent="0.35">
      <c r="A230" s="12" t="s">
        <v>24</v>
      </c>
      <c r="B230" s="13">
        <v>45751</v>
      </c>
      <c r="C230" s="31" t="str">
        <f t="shared" si="6"/>
        <v>April 2025</v>
      </c>
      <c r="D230" s="1" t="s">
        <v>139</v>
      </c>
      <c r="E230" s="4">
        <v>30.9</v>
      </c>
      <c r="F230" s="4"/>
      <c r="G230" s="14">
        <f t="shared" si="7"/>
        <v>-30.9</v>
      </c>
      <c r="H230" t="s">
        <v>160</v>
      </c>
      <c r="I230" t="str">
        <f>VLOOKUP(H230,'Data validation'!A:B,2,FALSE)</f>
        <v>Living Expenses</v>
      </c>
      <c r="J230" t="str">
        <f>VLOOKUP(I230,'Data validation'!B:C,2,FALSE)</f>
        <v>Expense</v>
      </c>
    </row>
    <row r="231" spans="1:10" x14ac:dyDescent="0.35">
      <c r="A231" s="12" t="s">
        <v>24</v>
      </c>
      <c r="B231" s="13">
        <v>45751</v>
      </c>
      <c r="C231" s="31" t="str">
        <f t="shared" si="6"/>
        <v>April 2025</v>
      </c>
      <c r="D231" s="1" t="s">
        <v>308</v>
      </c>
      <c r="E231" s="4">
        <v>51.04</v>
      </c>
      <c r="F231" s="4"/>
      <c r="G231" s="14">
        <f t="shared" si="7"/>
        <v>-51.04</v>
      </c>
      <c r="H231" t="s">
        <v>318</v>
      </c>
      <c r="I231" t="str">
        <f>VLOOKUP(H231,'Data validation'!A:B,2,FALSE)</f>
        <v>Living Expenses</v>
      </c>
      <c r="J231" t="str">
        <f>VLOOKUP(I231,'Data validation'!B:C,2,FALSE)</f>
        <v>Expense</v>
      </c>
    </row>
    <row r="232" spans="1:10" x14ac:dyDescent="0.35">
      <c r="A232" s="12" t="s">
        <v>24</v>
      </c>
      <c r="B232" s="13">
        <v>45752</v>
      </c>
      <c r="C232" s="31" t="str">
        <f t="shared" si="6"/>
        <v>April 2025</v>
      </c>
      <c r="D232" s="1" t="s">
        <v>309</v>
      </c>
      <c r="E232" s="4">
        <v>10.49</v>
      </c>
      <c r="F232" s="4"/>
      <c r="G232" s="14">
        <f t="shared" si="7"/>
        <v>-10.49</v>
      </c>
      <c r="H232" t="s">
        <v>153</v>
      </c>
      <c r="I232" t="str">
        <f>VLOOKUP(H232,'Data validation'!A:B,2,FALSE)</f>
        <v>Discretionary</v>
      </c>
      <c r="J232" t="str">
        <f>VLOOKUP(I232,'Data validation'!B:C,2,FALSE)</f>
        <v>Expense</v>
      </c>
    </row>
    <row r="233" spans="1:10" x14ac:dyDescent="0.35">
      <c r="A233" s="12" t="s">
        <v>24</v>
      </c>
      <c r="B233" s="13">
        <v>45752</v>
      </c>
      <c r="C233" s="31" t="str">
        <f t="shared" si="6"/>
        <v>April 2025</v>
      </c>
      <c r="D233" s="1" t="s">
        <v>310</v>
      </c>
      <c r="E233" s="4">
        <v>62.11</v>
      </c>
      <c r="F233" s="4"/>
      <c r="G233" s="14">
        <f t="shared" si="7"/>
        <v>-62.11</v>
      </c>
      <c r="H233" t="s">
        <v>159</v>
      </c>
      <c r="I233" t="str">
        <f>VLOOKUP(H233,'Data validation'!A:B,2,FALSE)</f>
        <v>Discretionary</v>
      </c>
      <c r="J233" t="str">
        <f>VLOOKUP(I233,'Data validation'!B:C,2,FALSE)</f>
        <v>Expense</v>
      </c>
    </row>
    <row r="234" spans="1:10" x14ac:dyDescent="0.35">
      <c r="A234" s="12" t="s">
        <v>24</v>
      </c>
      <c r="B234" s="13">
        <v>45753</v>
      </c>
      <c r="C234" s="31" t="str">
        <f t="shared" si="6"/>
        <v>April 2025</v>
      </c>
      <c r="D234" s="1" t="s">
        <v>180</v>
      </c>
      <c r="E234" s="4">
        <v>12.6</v>
      </c>
      <c r="F234" s="4"/>
      <c r="G234" s="14">
        <f t="shared" si="7"/>
        <v>-12.6</v>
      </c>
      <c r="H234" t="s">
        <v>160</v>
      </c>
      <c r="I234" t="str">
        <f>VLOOKUP(H234,'Data validation'!A:B,2,FALSE)</f>
        <v>Living Expenses</v>
      </c>
      <c r="J234" t="str">
        <f>VLOOKUP(I234,'Data validation'!B:C,2,FALSE)</f>
        <v>Expense</v>
      </c>
    </row>
    <row r="235" spans="1:10" x14ac:dyDescent="0.35">
      <c r="A235" s="12" t="s">
        <v>24</v>
      </c>
      <c r="B235" s="13">
        <v>45753</v>
      </c>
      <c r="C235" s="31" t="str">
        <f t="shared" si="6"/>
        <v>April 2025</v>
      </c>
      <c r="D235" s="1" t="s">
        <v>139</v>
      </c>
      <c r="E235" s="4">
        <v>55.21</v>
      </c>
      <c r="F235" s="4"/>
      <c r="G235" s="14">
        <f t="shared" si="7"/>
        <v>-55.21</v>
      </c>
      <c r="H235" t="s">
        <v>160</v>
      </c>
      <c r="I235" t="str">
        <f>VLOOKUP(H235,'Data validation'!A:B,2,FALSE)</f>
        <v>Living Expenses</v>
      </c>
      <c r="J235" t="str">
        <f>VLOOKUP(I235,'Data validation'!B:C,2,FALSE)</f>
        <v>Expense</v>
      </c>
    </row>
    <row r="236" spans="1:10" x14ac:dyDescent="0.35">
      <c r="A236" s="12" t="s">
        <v>24</v>
      </c>
      <c r="B236" s="13">
        <v>45753</v>
      </c>
      <c r="C236" s="31" t="str">
        <f t="shared" si="6"/>
        <v>April 2025</v>
      </c>
      <c r="D236" s="1" t="s">
        <v>139</v>
      </c>
      <c r="E236" s="4">
        <v>13.86</v>
      </c>
      <c r="F236" s="4"/>
      <c r="G236" s="14">
        <f t="shared" si="7"/>
        <v>-13.86</v>
      </c>
      <c r="H236" t="s">
        <v>160</v>
      </c>
      <c r="I236" t="str">
        <f>VLOOKUP(H236,'Data validation'!A:B,2,FALSE)</f>
        <v>Living Expenses</v>
      </c>
      <c r="J236" t="str">
        <f>VLOOKUP(I236,'Data validation'!B:C,2,FALSE)</f>
        <v>Expense</v>
      </c>
    </row>
    <row r="237" spans="1:10" x14ac:dyDescent="0.35">
      <c r="A237" s="12" t="s">
        <v>26</v>
      </c>
      <c r="B237" s="13">
        <v>45754</v>
      </c>
      <c r="C237" s="31" t="str">
        <f t="shared" si="6"/>
        <v>April 2025</v>
      </c>
      <c r="D237" s="1" t="s">
        <v>67</v>
      </c>
      <c r="E237" s="4"/>
      <c r="F237" s="4">
        <v>1569.37</v>
      </c>
      <c r="G237" s="14">
        <f t="shared" si="7"/>
        <v>1569.37</v>
      </c>
      <c r="H237" t="s">
        <v>163</v>
      </c>
      <c r="I237" t="str">
        <f>VLOOKUP(H237,'Data validation'!A:B,2,FALSE)</f>
        <v>Salary</v>
      </c>
      <c r="J237" t="str">
        <f>VLOOKUP(I237,'Data validation'!B:C,2,FALSE)</f>
        <v>Income</v>
      </c>
    </row>
    <row r="238" spans="1:10" x14ac:dyDescent="0.35">
      <c r="A238" s="12" t="s">
        <v>26</v>
      </c>
      <c r="B238" s="13">
        <v>45754</v>
      </c>
      <c r="C238" s="31" t="str">
        <f t="shared" si="6"/>
        <v>April 2025</v>
      </c>
      <c r="D238" s="1" t="s">
        <v>6</v>
      </c>
      <c r="E238" s="4">
        <v>92.51</v>
      </c>
      <c r="F238" s="4"/>
      <c r="G238" s="14">
        <f t="shared" si="7"/>
        <v>-92.51</v>
      </c>
      <c r="H238" t="s">
        <v>160</v>
      </c>
      <c r="I238" t="str">
        <f>VLOOKUP(H238,'Data validation'!A:B,2,FALSE)</f>
        <v>Living Expenses</v>
      </c>
      <c r="J238" t="str">
        <f>VLOOKUP(I238,'Data validation'!B:C,2,FALSE)</f>
        <v>Expense</v>
      </c>
    </row>
    <row r="239" spans="1:10" x14ac:dyDescent="0.35">
      <c r="A239" s="12" t="s">
        <v>24</v>
      </c>
      <c r="B239" s="13">
        <v>45754</v>
      </c>
      <c r="C239" s="31" t="str">
        <f t="shared" si="6"/>
        <v>April 2025</v>
      </c>
      <c r="D239" s="1" t="s">
        <v>311</v>
      </c>
      <c r="E239" s="4">
        <v>13.48</v>
      </c>
      <c r="F239" s="4"/>
      <c r="G239" s="14">
        <f t="shared" si="7"/>
        <v>-13.48</v>
      </c>
      <c r="H239" t="s">
        <v>153</v>
      </c>
      <c r="I239" t="str">
        <f>VLOOKUP(H239,'Data validation'!A:B,2,FALSE)</f>
        <v>Discretionary</v>
      </c>
      <c r="J239" t="str">
        <f>VLOOKUP(I239,'Data validation'!B:C,2,FALSE)</f>
        <v>Expense</v>
      </c>
    </row>
    <row r="240" spans="1:10" x14ac:dyDescent="0.35">
      <c r="A240" s="12" t="s">
        <v>26</v>
      </c>
      <c r="B240" s="20">
        <v>45755</v>
      </c>
      <c r="C240" s="31" t="str">
        <f t="shared" si="6"/>
        <v>April 2025</v>
      </c>
      <c r="D240" s="1" t="s">
        <v>72</v>
      </c>
      <c r="E240" s="4">
        <v>240</v>
      </c>
      <c r="F240" s="21"/>
      <c r="G240" s="22">
        <f t="shared" si="7"/>
        <v>-240</v>
      </c>
      <c r="H240" t="s">
        <v>173</v>
      </c>
      <c r="I240" t="str">
        <f>VLOOKUP(H240,'Data validation'!A:B,2,FALSE)</f>
        <v>Living Expenses</v>
      </c>
      <c r="J240" t="str">
        <f>VLOOKUP(I240,'Data validation'!B:C,2,FALSE)</f>
        <v>Expense</v>
      </c>
    </row>
    <row r="241" spans="1:10" x14ac:dyDescent="0.35">
      <c r="A241" s="12" t="s">
        <v>24</v>
      </c>
      <c r="B241" s="13">
        <v>45755</v>
      </c>
      <c r="C241" s="31" t="str">
        <f t="shared" si="6"/>
        <v>April 2025</v>
      </c>
      <c r="D241" s="1" t="s">
        <v>312</v>
      </c>
      <c r="E241" s="4">
        <v>2.93</v>
      </c>
      <c r="F241" s="4"/>
      <c r="G241" s="14">
        <f t="shared" si="7"/>
        <v>-2.93</v>
      </c>
      <c r="H241" t="s">
        <v>162</v>
      </c>
      <c r="I241" t="str">
        <f>VLOOKUP(H241,'Data validation'!A:B,2,FALSE)</f>
        <v>Dining Out</v>
      </c>
      <c r="J241" t="str">
        <f>VLOOKUP(I241,'Data validation'!B:C,2,FALSE)</f>
        <v>Expense</v>
      </c>
    </row>
    <row r="242" spans="1:10" x14ac:dyDescent="0.35">
      <c r="A242" s="12" t="s">
        <v>24</v>
      </c>
      <c r="B242" s="13">
        <v>45755</v>
      </c>
      <c r="C242" s="31" t="str">
        <f t="shared" si="6"/>
        <v>April 2025</v>
      </c>
      <c r="D242" s="1" t="s">
        <v>123</v>
      </c>
      <c r="E242" s="4">
        <v>15.56</v>
      </c>
      <c r="F242" s="4"/>
      <c r="G242" s="14">
        <f t="shared" si="7"/>
        <v>-15.56</v>
      </c>
      <c r="H242" t="s">
        <v>162</v>
      </c>
      <c r="I242" t="str">
        <f>VLOOKUP(H242,'Data validation'!A:B,2,FALSE)</f>
        <v>Dining Out</v>
      </c>
      <c r="J242" t="str">
        <f>VLOOKUP(I242,'Data validation'!B:C,2,FALSE)</f>
        <v>Expense</v>
      </c>
    </row>
    <row r="243" spans="1:10" x14ac:dyDescent="0.35">
      <c r="A243" s="12" t="s">
        <v>24</v>
      </c>
      <c r="B243" s="13">
        <v>45755</v>
      </c>
      <c r="C243" s="31" t="str">
        <f t="shared" si="6"/>
        <v>April 2025</v>
      </c>
      <c r="D243" s="1" t="s">
        <v>313</v>
      </c>
      <c r="E243" s="4">
        <v>6.25</v>
      </c>
      <c r="F243" s="4"/>
      <c r="G243" s="14">
        <f t="shared" si="7"/>
        <v>-6.25</v>
      </c>
      <c r="H243" t="s">
        <v>168</v>
      </c>
      <c r="I243" t="str">
        <f>VLOOKUP(H243,'Data validation'!A:B,2,FALSE)</f>
        <v>Discretionary</v>
      </c>
      <c r="J243" t="str">
        <f>VLOOKUP(I243,'Data validation'!B:C,2,FALSE)</f>
        <v>Expense</v>
      </c>
    </row>
    <row r="244" spans="1:10" x14ac:dyDescent="0.35">
      <c r="A244" s="12" t="s">
        <v>24</v>
      </c>
      <c r="B244" s="13">
        <v>45756</v>
      </c>
      <c r="C244" s="31" t="str">
        <f t="shared" si="6"/>
        <v>April 2025</v>
      </c>
      <c r="D244" s="1" t="s">
        <v>211</v>
      </c>
      <c r="E244" s="4">
        <v>64.900000000000006</v>
      </c>
      <c r="F244" s="4"/>
      <c r="G244" s="14">
        <f t="shared" si="7"/>
        <v>-64.900000000000006</v>
      </c>
      <c r="H244" t="s">
        <v>161</v>
      </c>
      <c r="I244" t="str">
        <f>VLOOKUP(H244,'Data validation'!A:B,2,FALSE)</f>
        <v>Living Expenses</v>
      </c>
      <c r="J244" t="str">
        <f>VLOOKUP(I244,'Data validation'!B:C,2,FALSE)</f>
        <v>Expense</v>
      </c>
    </row>
    <row r="245" spans="1:10" x14ac:dyDescent="0.35">
      <c r="A245" s="12" t="s">
        <v>24</v>
      </c>
      <c r="B245" s="13">
        <v>45756</v>
      </c>
      <c r="C245" s="31" t="str">
        <f t="shared" si="6"/>
        <v>April 2025</v>
      </c>
      <c r="D245" s="1" t="s">
        <v>224</v>
      </c>
      <c r="E245" s="4">
        <v>16.55</v>
      </c>
      <c r="F245" s="4"/>
      <c r="G245" s="14">
        <f t="shared" si="7"/>
        <v>-16.55</v>
      </c>
      <c r="H245" t="s">
        <v>162</v>
      </c>
      <c r="I245" t="str">
        <f>VLOOKUP(H245,'Data validation'!A:B,2,FALSE)</f>
        <v>Dining Out</v>
      </c>
      <c r="J245" t="str">
        <f>VLOOKUP(I245,'Data validation'!B:C,2,FALSE)</f>
        <v>Expense</v>
      </c>
    </row>
    <row r="246" spans="1:10" x14ac:dyDescent="0.35">
      <c r="A246" s="12" t="s">
        <v>24</v>
      </c>
      <c r="B246" s="13">
        <v>45756</v>
      </c>
      <c r="C246" s="31" t="str">
        <f t="shared" si="6"/>
        <v>April 2025</v>
      </c>
      <c r="D246" s="1" t="s">
        <v>115</v>
      </c>
      <c r="E246" s="4">
        <v>15.28</v>
      </c>
      <c r="F246" s="4"/>
      <c r="G246" s="14">
        <f t="shared" si="7"/>
        <v>-15.28</v>
      </c>
      <c r="H246" t="s">
        <v>172</v>
      </c>
      <c r="I246" t="str">
        <f>VLOOKUP(H246,'Data validation'!A:B,2,FALSE)</f>
        <v>Living Expenses</v>
      </c>
      <c r="J246" t="str">
        <f>VLOOKUP(I246,'Data validation'!B:C,2,FALSE)</f>
        <v>Expense</v>
      </c>
    </row>
    <row r="247" spans="1:10" x14ac:dyDescent="0.35">
      <c r="A247" s="12" t="s">
        <v>24</v>
      </c>
      <c r="B247" s="13">
        <v>45756</v>
      </c>
      <c r="C247" s="31" t="str">
        <f t="shared" si="6"/>
        <v>April 2025</v>
      </c>
      <c r="D247" s="1" t="s">
        <v>116</v>
      </c>
      <c r="E247" s="4">
        <v>8.7200000000000006</v>
      </c>
      <c r="F247" s="4"/>
      <c r="G247" s="14">
        <f t="shared" si="7"/>
        <v>-8.7200000000000006</v>
      </c>
      <c r="H247" t="s">
        <v>173</v>
      </c>
      <c r="I247" t="str">
        <f>VLOOKUP(H247,'Data validation'!A:B,2,FALSE)</f>
        <v>Living Expenses</v>
      </c>
      <c r="J247" t="str">
        <f>VLOOKUP(I247,'Data validation'!B:C,2,FALSE)</f>
        <v>Expense</v>
      </c>
    </row>
    <row r="248" spans="1:10" x14ac:dyDescent="0.35">
      <c r="A248" s="12" t="s">
        <v>24</v>
      </c>
      <c r="B248" s="13">
        <v>45757</v>
      </c>
      <c r="C248" s="31" t="str">
        <f t="shared" si="6"/>
        <v>April 2025</v>
      </c>
      <c r="D248" s="1" t="s">
        <v>123</v>
      </c>
      <c r="E248" s="4">
        <v>7.14</v>
      </c>
      <c r="F248" s="4"/>
      <c r="G248" s="14">
        <f t="shared" si="7"/>
        <v>-7.14</v>
      </c>
      <c r="H248" t="s">
        <v>162</v>
      </c>
      <c r="I248" t="str">
        <f>VLOOKUP(H248,'Data validation'!A:B,2,FALSE)</f>
        <v>Dining Out</v>
      </c>
      <c r="J248" t="str">
        <f>VLOOKUP(I248,'Data validation'!B:C,2,FALSE)</f>
        <v>Expense</v>
      </c>
    </row>
    <row r="249" spans="1:10" x14ac:dyDescent="0.35">
      <c r="A249" s="12" t="s">
        <v>24</v>
      </c>
      <c r="B249" s="13">
        <v>45757</v>
      </c>
      <c r="C249" s="31" t="str">
        <f t="shared" si="6"/>
        <v>April 2025</v>
      </c>
      <c r="D249" s="1" t="s">
        <v>314</v>
      </c>
      <c r="E249" s="4">
        <v>3.25</v>
      </c>
      <c r="F249" s="4"/>
      <c r="G249" s="14">
        <f t="shared" si="7"/>
        <v>-3.25</v>
      </c>
      <c r="H249" t="s">
        <v>168</v>
      </c>
      <c r="I249" t="str">
        <f>VLOOKUP(H249,'Data validation'!A:B,2,FALSE)</f>
        <v>Discretionary</v>
      </c>
      <c r="J249" t="str">
        <f>VLOOKUP(I249,'Data validation'!B:C,2,FALSE)</f>
        <v>Expense</v>
      </c>
    </row>
    <row r="250" spans="1:10" x14ac:dyDescent="0.35">
      <c r="A250" s="12" t="s">
        <v>26</v>
      </c>
      <c r="B250" s="13">
        <v>45758</v>
      </c>
      <c r="C250" s="31" t="str">
        <f t="shared" si="6"/>
        <v>April 2025</v>
      </c>
      <c r="D250" s="1" t="s">
        <v>47</v>
      </c>
      <c r="E250" s="4"/>
      <c r="F250" s="4">
        <v>91.58</v>
      </c>
      <c r="G250" s="14">
        <f t="shared" si="7"/>
        <v>91.58</v>
      </c>
      <c r="H250" t="s">
        <v>163</v>
      </c>
      <c r="I250" t="str">
        <f>VLOOKUP(H250,'Data validation'!A:B,2,FALSE)</f>
        <v>Salary</v>
      </c>
      <c r="J250" t="str">
        <f>VLOOKUP(I250,'Data validation'!B:C,2,FALSE)</f>
        <v>Income</v>
      </c>
    </row>
    <row r="251" spans="1:10" x14ac:dyDescent="0.35">
      <c r="A251" s="12" t="s">
        <v>24</v>
      </c>
      <c r="B251" s="13">
        <v>45758</v>
      </c>
      <c r="C251" s="31" t="str">
        <f t="shared" si="6"/>
        <v>April 2025</v>
      </c>
      <c r="D251" s="1" t="s">
        <v>224</v>
      </c>
      <c r="E251" s="4">
        <v>3.5</v>
      </c>
      <c r="F251" s="4"/>
      <c r="G251" s="14">
        <f t="shared" si="7"/>
        <v>-3.5</v>
      </c>
      <c r="H251" t="s">
        <v>162</v>
      </c>
      <c r="I251" t="str">
        <f>VLOOKUP(H251,'Data validation'!A:B,2,FALSE)</f>
        <v>Dining Out</v>
      </c>
      <c r="J251" t="str">
        <f>VLOOKUP(I251,'Data validation'!B:C,2,FALSE)</f>
        <v>Expense</v>
      </c>
    </row>
    <row r="252" spans="1:10" x14ac:dyDescent="0.35">
      <c r="A252" s="12" t="s">
        <v>24</v>
      </c>
      <c r="B252" s="13">
        <v>45759</v>
      </c>
      <c r="C252" s="31" t="str">
        <f t="shared" si="6"/>
        <v>April 2025</v>
      </c>
      <c r="D252" s="1" t="s">
        <v>315</v>
      </c>
      <c r="E252" s="4">
        <v>7.35</v>
      </c>
      <c r="F252" s="4"/>
      <c r="G252" s="14">
        <f t="shared" si="7"/>
        <v>-7.35</v>
      </c>
      <c r="H252" t="s">
        <v>170</v>
      </c>
      <c r="I252" t="str">
        <f>VLOOKUP(H252,'Data validation'!A:B,2,FALSE)</f>
        <v>Discretionary</v>
      </c>
      <c r="J252" t="str">
        <f>VLOOKUP(I252,'Data validation'!B:C,2,FALSE)</f>
        <v>Expense</v>
      </c>
    </row>
    <row r="253" spans="1:10" x14ac:dyDescent="0.35">
      <c r="A253" s="12" t="s">
        <v>24</v>
      </c>
      <c r="B253" s="13">
        <v>45759</v>
      </c>
      <c r="C253" s="31" t="str">
        <f t="shared" si="6"/>
        <v>April 2025</v>
      </c>
      <c r="D253" s="1" t="s">
        <v>111</v>
      </c>
      <c r="E253" s="4">
        <v>8.48</v>
      </c>
      <c r="F253" s="4"/>
      <c r="G253" s="14">
        <f t="shared" si="7"/>
        <v>-8.48</v>
      </c>
      <c r="H253" t="s">
        <v>162</v>
      </c>
      <c r="I253" t="str">
        <f>VLOOKUP(H253,'Data validation'!A:B,2,FALSE)</f>
        <v>Dining Out</v>
      </c>
      <c r="J253" t="str">
        <f>VLOOKUP(I253,'Data validation'!B:C,2,FALSE)</f>
        <v>Expense</v>
      </c>
    </row>
    <row r="254" spans="1:10" x14ac:dyDescent="0.35">
      <c r="A254" s="12" t="s">
        <v>24</v>
      </c>
      <c r="B254" s="13">
        <v>45759</v>
      </c>
      <c r="C254" s="31" t="str">
        <f t="shared" si="6"/>
        <v>April 2025</v>
      </c>
      <c r="D254" s="1" t="s">
        <v>310</v>
      </c>
      <c r="E254" s="4">
        <v>22.57</v>
      </c>
      <c r="F254" s="4"/>
      <c r="G254" s="14">
        <f t="shared" si="7"/>
        <v>-22.57</v>
      </c>
      <c r="H254" t="s">
        <v>159</v>
      </c>
      <c r="I254" t="str">
        <f>VLOOKUP(H254,'Data validation'!A:B,2,FALSE)</f>
        <v>Discretionary</v>
      </c>
      <c r="J254" t="str">
        <f>VLOOKUP(I254,'Data validation'!B:C,2,FALSE)</f>
        <v>Expense</v>
      </c>
    </row>
    <row r="255" spans="1:10" x14ac:dyDescent="0.35">
      <c r="A255" s="12" t="s">
        <v>24</v>
      </c>
      <c r="B255" s="13">
        <v>45759</v>
      </c>
      <c r="C255" s="31" t="str">
        <f t="shared" si="6"/>
        <v>April 2025</v>
      </c>
      <c r="D255" s="1" t="s">
        <v>316</v>
      </c>
      <c r="E255" s="4">
        <v>2.83</v>
      </c>
      <c r="F255" s="4"/>
      <c r="G255" s="14">
        <f t="shared" si="7"/>
        <v>-2.83</v>
      </c>
      <c r="H255" t="s">
        <v>170</v>
      </c>
      <c r="I255" t="str">
        <f>VLOOKUP(H255,'Data validation'!A:B,2,FALSE)</f>
        <v>Discretionary</v>
      </c>
      <c r="J255" t="str">
        <f>VLOOKUP(I255,'Data validation'!B:C,2,FALSE)</f>
        <v>Expense</v>
      </c>
    </row>
    <row r="256" spans="1:10" x14ac:dyDescent="0.35">
      <c r="A256" s="12" t="s">
        <v>24</v>
      </c>
      <c r="B256" s="13">
        <v>45760</v>
      </c>
      <c r="C256" s="31" t="str">
        <f t="shared" si="6"/>
        <v>April 2025</v>
      </c>
      <c r="D256" s="1" t="s">
        <v>180</v>
      </c>
      <c r="E256" s="4">
        <v>14.66</v>
      </c>
      <c r="F256" s="4"/>
      <c r="G256" s="14">
        <f t="shared" si="7"/>
        <v>-14.66</v>
      </c>
      <c r="H256" t="s">
        <v>160</v>
      </c>
      <c r="I256" t="str">
        <f>VLOOKUP(H256,'Data validation'!A:B,2,FALSE)</f>
        <v>Living Expenses</v>
      </c>
      <c r="J256" t="str">
        <f>VLOOKUP(I256,'Data validation'!B:C,2,FALSE)</f>
        <v>Expense</v>
      </c>
    </row>
    <row r="257" spans="1:10" x14ac:dyDescent="0.35">
      <c r="A257" s="12" t="s">
        <v>24</v>
      </c>
      <c r="B257" s="13">
        <v>45760</v>
      </c>
      <c r="C257" s="31" t="str">
        <f t="shared" si="6"/>
        <v>April 2025</v>
      </c>
      <c r="D257" s="1" t="s">
        <v>139</v>
      </c>
      <c r="E257" s="4">
        <v>31.14</v>
      </c>
      <c r="F257" s="4"/>
      <c r="G257" s="14">
        <f t="shared" si="7"/>
        <v>-31.14</v>
      </c>
      <c r="H257" t="s">
        <v>160</v>
      </c>
      <c r="I257" t="str">
        <f>VLOOKUP(H257,'Data validation'!A:B,2,FALSE)</f>
        <v>Living Expenses</v>
      </c>
      <c r="J257" t="str">
        <f>VLOOKUP(I257,'Data validation'!B:C,2,FALSE)</f>
        <v>Expense</v>
      </c>
    </row>
    <row r="258" spans="1:10" x14ac:dyDescent="0.35">
      <c r="A258" s="12" t="s">
        <v>24</v>
      </c>
      <c r="B258" s="13">
        <v>45760</v>
      </c>
      <c r="C258" s="31" t="str">
        <f t="shared" ref="C258:C321" si="8">TEXT(B258,"mmmm") &amp; " " &amp; YEAR(B258)</f>
        <v>April 2025</v>
      </c>
      <c r="D258" s="1" t="s">
        <v>139</v>
      </c>
      <c r="E258" s="4">
        <v>13.64</v>
      </c>
      <c r="F258" s="4"/>
      <c r="G258" s="14">
        <f t="shared" ref="G258:G321" si="9">F258-E258</f>
        <v>-13.64</v>
      </c>
      <c r="H258" t="s">
        <v>160</v>
      </c>
      <c r="I258" t="str">
        <f>VLOOKUP(H258,'Data validation'!A:B,2,FALSE)</f>
        <v>Living Expenses</v>
      </c>
      <c r="J258" t="str">
        <f>VLOOKUP(I258,'Data validation'!B:C,2,FALSE)</f>
        <v>Expense</v>
      </c>
    </row>
    <row r="259" spans="1:10" x14ac:dyDescent="0.35">
      <c r="A259" s="12" t="s">
        <v>26</v>
      </c>
      <c r="B259" s="13">
        <v>45764</v>
      </c>
      <c r="C259" s="31" t="str">
        <f t="shared" si="8"/>
        <v>April 2025</v>
      </c>
      <c r="D259" s="1" t="s">
        <v>11</v>
      </c>
      <c r="E259" s="4"/>
      <c r="F259" s="4">
        <v>1139.99</v>
      </c>
      <c r="G259" s="14">
        <f t="shared" si="9"/>
        <v>1139.99</v>
      </c>
      <c r="H259" t="s">
        <v>163</v>
      </c>
      <c r="I259" t="str">
        <f>VLOOKUP(H259,'Data validation'!A:B,2,FALSE)</f>
        <v>Salary</v>
      </c>
      <c r="J259" t="str">
        <f>VLOOKUP(I259,'Data validation'!B:C,2,FALSE)</f>
        <v>Income</v>
      </c>
    </row>
    <row r="260" spans="1:10" x14ac:dyDescent="0.35">
      <c r="A260" s="12" t="s">
        <v>26</v>
      </c>
      <c r="B260" s="13">
        <v>45764</v>
      </c>
      <c r="C260" s="31" t="str">
        <f t="shared" si="8"/>
        <v>April 2025</v>
      </c>
      <c r="D260" s="1" t="s">
        <v>6</v>
      </c>
      <c r="E260" s="4">
        <v>102.67</v>
      </c>
      <c r="F260" s="4"/>
      <c r="G260" s="14">
        <f t="shared" si="9"/>
        <v>-102.67</v>
      </c>
      <c r="H260" t="s">
        <v>160</v>
      </c>
      <c r="I260" t="str">
        <f>VLOOKUP(H260,'Data validation'!A:B,2,FALSE)</f>
        <v>Living Expenses</v>
      </c>
      <c r="J260" t="str">
        <f>VLOOKUP(I260,'Data validation'!B:C,2,FALSE)</f>
        <v>Expense</v>
      </c>
    </row>
    <row r="261" spans="1:10" x14ac:dyDescent="0.35">
      <c r="A261" s="12" t="s">
        <v>26</v>
      </c>
      <c r="B261" s="13">
        <v>45768</v>
      </c>
      <c r="C261" s="31" t="str">
        <f t="shared" si="8"/>
        <v>April 2025</v>
      </c>
      <c r="D261" s="1" t="s">
        <v>84</v>
      </c>
      <c r="E261" s="4">
        <v>13</v>
      </c>
      <c r="F261" s="4"/>
      <c r="G261" s="14">
        <f t="shared" si="9"/>
        <v>-13</v>
      </c>
      <c r="H261" t="s">
        <v>170</v>
      </c>
      <c r="I261" t="str">
        <f>VLOOKUP(H261,'Data validation'!A:B,2,FALSE)</f>
        <v>Discretionary</v>
      </c>
      <c r="J261" t="str">
        <f>VLOOKUP(I261,'Data validation'!B:C,2,FALSE)</f>
        <v>Expense</v>
      </c>
    </row>
    <row r="262" spans="1:10" x14ac:dyDescent="0.35">
      <c r="A262" s="12" t="s">
        <v>26</v>
      </c>
      <c r="B262" s="13">
        <v>45772</v>
      </c>
      <c r="C262" s="31" t="str">
        <f t="shared" si="8"/>
        <v>April 2025</v>
      </c>
      <c r="D262" s="1" t="s">
        <v>47</v>
      </c>
      <c r="E262" s="4"/>
      <c r="F262" s="4">
        <v>128.21</v>
      </c>
      <c r="G262" s="14">
        <f t="shared" si="9"/>
        <v>128.21</v>
      </c>
      <c r="H262" t="s">
        <v>163</v>
      </c>
      <c r="I262" t="str">
        <f>VLOOKUP(H262,'Data validation'!A:B,2,FALSE)</f>
        <v>Salary</v>
      </c>
      <c r="J262" t="str">
        <f>VLOOKUP(I262,'Data validation'!B:C,2,FALSE)</f>
        <v>Income</v>
      </c>
    </row>
    <row r="263" spans="1:10" x14ac:dyDescent="0.35">
      <c r="A263" s="12" t="s">
        <v>26</v>
      </c>
      <c r="B263" s="13">
        <v>45772</v>
      </c>
      <c r="C263" s="31" t="str">
        <f t="shared" si="8"/>
        <v>April 2025</v>
      </c>
      <c r="D263" s="1" t="s">
        <v>6</v>
      </c>
      <c r="E263" s="4">
        <v>43.73</v>
      </c>
      <c r="F263" s="4"/>
      <c r="G263" s="14">
        <f t="shared" si="9"/>
        <v>-43.73</v>
      </c>
      <c r="H263" t="s">
        <v>160</v>
      </c>
      <c r="I263" t="str">
        <f>VLOOKUP(H263,'Data validation'!A:B,2,FALSE)</f>
        <v>Living Expenses</v>
      </c>
      <c r="J263" t="str">
        <f>VLOOKUP(I263,'Data validation'!B:C,2,FALSE)</f>
        <v>Expense</v>
      </c>
    </row>
    <row r="264" spans="1:10" x14ac:dyDescent="0.35">
      <c r="A264" s="12" t="s">
        <v>26</v>
      </c>
      <c r="B264" s="20">
        <v>45775</v>
      </c>
      <c r="C264" s="31" t="str">
        <f t="shared" si="8"/>
        <v>April 2025</v>
      </c>
      <c r="D264" s="1" t="s">
        <v>6</v>
      </c>
      <c r="E264" s="4">
        <v>60.11</v>
      </c>
      <c r="F264" s="21"/>
      <c r="G264" s="22">
        <f t="shared" si="9"/>
        <v>-60.11</v>
      </c>
      <c r="H264" t="s">
        <v>160</v>
      </c>
      <c r="I264" t="str">
        <f>VLOOKUP(H264,'Data validation'!A:B,2,FALSE)</f>
        <v>Living Expenses</v>
      </c>
      <c r="J264" t="str">
        <f>VLOOKUP(I264,'Data validation'!B:C,2,FALSE)</f>
        <v>Expense</v>
      </c>
    </row>
  </sheetData>
  <dataValidations count="1">
    <dataValidation type="list" allowBlank="1" showInputMessage="1" showErrorMessage="1" sqref="H1:H1048576" xr:uid="{D0525317-4CB5-4CDD-B783-4B5BB76F9F81}">
      <formula1>SousCategories</formula1>
    </dataValidation>
  </dataValidations>
  <pageMargins left="0.7" right="0.7" top="0.75" bottom="0.75" header="0.3" footer="0.3"/>
  <legacy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2C07C-66F9-4C7D-8EB2-FF2B625B21F9}">
  <dimension ref="A1:C18"/>
  <sheetViews>
    <sheetView workbookViewId="0">
      <selection activeCell="B9" sqref="B9"/>
    </sheetView>
  </sheetViews>
  <sheetFormatPr baseColWidth="10" defaultRowHeight="14.5" x14ac:dyDescent="0.35"/>
  <cols>
    <col min="1" max="1" width="17.36328125" customWidth="1"/>
    <col min="2" max="2" width="14.08984375" customWidth="1"/>
    <col min="3" max="3" width="16.1796875" customWidth="1"/>
  </cols>
  <sheetData>
    <row r="1" spans="1:3" x14ac:dyDescent="0.35">
      <c r="A1" s="16" t="s">
        <v>150</v>
      </c>
      <c r="B1" s="16" t="s">
        <v>151</v>
      </c>
      <c r="C1" s="16" t="s">
        <v>152</v>
      </c>
    </row>
    <row r="2" spans="1:3" x14ac:dyDescent="0.35">
      <c r="A2" t="s">
        <v>153</v>
      </c>
      <c r="B2" t="s">
        <v>154</v>
      </c>
      <c r="C2" t="s">
        <v>155</v>
      </c>
    </row>
    <row r="3" spans="1:3" x14ac:dyDescent="0.35">
      <c r="A3" t="s">
        <v>157</v>
      </c>
      <c r="B3" t="s">
        <v>154</v>
      </c>
      <c r="C3" t="s">
        <v>155</v>
      </c>
    </row>
    <row r="4" spans="1:3" x14ac:dyDescent="0.35">
      <c r="A4" t="s">
        <v>159</v>
      </c>
      <c r="B4" t="s">
        <v>154</v>
      </c>
      <c r="C4" t="s">
        <v>155</v>
      </c>
    </row>
    <row r="5" spans="1:3" x14ac:dyDescent="0.35">
      <c r="A5" t="s">
        <v>160</v>
      </c>
      <c r="B5" t="s">
        <v>158</v>
      </c>
      <c r="C5" t="s">
        <v>155</v>
      </c>
    </row>
    <row r="6" spans="1:3" x14ac:dyDescent="0.35">
      <c r="A6" t="s">
        <v>161</v>
      </c>
      <c r="B6" t="s">
        <v>158</v>
      </c>
      <c r="C6" t="s">
        <v>155</v>
      </c>
    </row>
    <row r="7" spans="1:3" x14ac:dyDescent="0.35">
      <c r="A7" t="s">
        <v>162</v>
      </c>
      <c r="B7" t="s">
        <v>156</v>
      </c>
      <c r="C7" t="s">
        <v>155</v>
      </c>
    </row>
    <row r="8" spans="1:3" x14ac:dyDescent="0.35">
      <c r="A8" t="s">
        <v>163</v>
      </c>
      <c r="B8" t="s">
        <v>163</v>
      </c>
      <c r="C8" t="s">
        <v>164</v>
      </c>
    </row>
    <row r="9" spans="1:3" x14ac:dyDescent="0.35">
      <c r="A9" t="s">
        <v>167</v>
      </c>
      <c r="B9" t="s">
        <v>158</v>
      </c>
      <c r="C9" t="s">
        <v>155</v>
      </c>
    </row>
    <row r="10" spans="1:3" x14ac:dyDescent="0.35">
      <c r="A10" s="18" t="s">
        <v>165</v>
      </c>
      <c r="B10" s="17" t="s">
        <v>158</v>
      </c>
      <c r="C10" s="17" t="s">
        <v>155</v>
      </c>
    </row>
    <row r="11" spans="1:3" x14ac:dyDescent="0.35">
      <c r="A11" t="s">
        <v>166</v>
      </c>
      <c r="B11" t="s">
        <v>154</v>
      </c>
      <c r="C11" s="17" t="s">
        <v>155</v>
      </c>
    </row>
    <row r="12" spans="1:3" x14ac:dyDescent="0.35">
      <c r="A12" t="s">
        <v>168</v>
      </c>
      <c r="B12" t="s">
        <v>154</v>
      </c>
      <c r="C12" t="s">
        <v>155</v>
      </c>
    </row>
    <row r="13" spans="1:3" x14ac:dyDescent="0.35">
      <c r="A13" s="19" t="s">
        <v>169</v>
      </c>
      <c r="B13" t="s">
        <v>154</v>
      </c>
      <c r="C13" t="s">
        <v>155</v>
      </c>
    </row>
    <row r="14" spans="1:3" x14ac:dyDescent="0.35">
      <c r="A14" t="s">
        <v>170</v>
      </c>
      <c r="B14" t="s">
        <v>154</v>
      </c>
      <c r="C14" t="s">
        <v>155</v>
      </c>
    </row>
    <row r="15" spans="1:3" x14ac:dyDescent="0.35">
      <c r="A15" t="s">
        <v>171</v>
      </c>
      <c r="B15" t="s">
        <v>154</v>
      </c>
      <c r="C15" t="s">
        <v>155</v>
      </c>
    </row>
    <row r="16" spans="1:3" x14ac:dyDescent="0.35">
      <c r="A16" t="s">
        <v>172</v>
      </c>
      <c r="B16" s="17" t="s">
        <v>158</v>
      </c>
      <c r="C16" t="s">
        <v>155</v>
      </c>
    </row>
    <row r="17" spans="1:3" x14ac:dyDescent="0.35">
      <c r="A17" t="s">
        <v>173</v>
      </c>
      <c r="B17" s="17" t="s">
        <v>158</v>
      </c>
      <c r="C17" t="s">
        <v>155</v>
      </c>
    </row>
    <row r="18" spans="1:3" x14ac:dyDescent="0.35">
      <c r="A18" t="s">
        <v>318</v>
      </c>
      <c r="B18" s="17" t="s">
        <v>158</v>
      </c>
      <c r="C18" t="s">
        <v>155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6CEE4-FED4-4CFF-BF29-630F2A03BFA4}">
  <dimension ref="A1:Y63"/>
  <sheetViews>
    <sheetView workbookViewId="0">
      <selection activeCell="A18" sqref="A18:J18"/>
    </sheetView>
  </sheetViews>
  <sheetFormatPr baseColWidth="10" defaultRowHeight="14.5" x14ac:dyDescent="0.35"/>
  <sheetData>
    <row r="1" spans="1:25" ht="14.5" customHeight="1" x14ac:dyDescent="0.35">
      <c r="A1" s="37" t="s">
        <v>334</v>
      </c>
      <c r="B1" s="38"/>
      <c r="C1" s="38"/>
      <c r="D1" s="38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4"/>
      <c r="R1" s="34"/>
      <c r="S1" s="34"/>
      <c r="T1" s="34"/>
      <c r="U1" s="34"/>
      <c r="V1" s="34"/>
      <c r="W1" s="34"/>
      <c r="X1" s="34"/>
      <c r="Y1" s="34"/>
    </row>
    <row r="2" spans="1:25" ht="16" x14ac:dyDescent="0.35">
      <c r="A2" s="39" t="s">
        <v>335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4"/>
      <c r="R2" s="34"/>
      <c r="S2" s="34"/>
      <c r="T2" s="34"/>
      <c r="U2" s="34"/>
      <c r="V2" s="34"/>
      <c r="W2" s="34"/>
      <c r="X2" s="34"/>
      <c r="Y2" s="34"/>
    </row>
    <row r="3" spans="1:25" x14ac:dyDescent="0.35">
      <c r="A3" s="34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4"/>
      <c r="R3" s="34"/>
      <c r="S3" s="34"/>
      <c r="T3" s="34"/>
      <c r="U3" s="34"/>
      <c r="V3" s="34"/>
      <c r="W3" s="34"/>
      <c r="X3" s="34"/>
      <c r="Y3" s="34"/>
    </row>
    <row r="4" spans="1:25" ht="31.5" customHeight="1" x14ac:dyDescent="0.35">
      <c r="A4" s="41" t="s">
        <v>336</v>
      </c>
      <c r="B4" s="41"/>
      <c r="C4" s="41"/>
      <c r="D4" s="41"/>
      <c r="E4" s="41"/>
      <c r="F4" s="41"/>
      <c r="G4" s="41"/>
      <c r="H4" s="41"/>
      <c r="I4" s="41"/>
      <c r="J4" s="41"/>
      <c r="K4" s="33"/>
      <c r="L4" s="33"/>
      <c r="M4" s="33"/>
      <c r="N4" s="33"/>
      <c r="O4" s="33"/>
      <c r="P4" s="33"/>
      <c r="Q4" s="34"/>
      <c r="R4" s="34"/>
      <c r="S4" s="34"/>
      <c r="T4" s="34"/>
      <c r="U4" s="34"/>
      <c r="V4" s="34"/>
      <c r="W4" s="34"/>
      <c r="X4" s="34"/>
      <c r="Y4" s="34"/>
    </row>
    <row r="5" spans="1:25" x14ac:dyDescent="0.35">
      <c r="A5" s="34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4"/>
      <c r="R5" s="34"/>
      <c r="S5" s="34"/>
      <c r="T5" s="34"/>
      <c r="U5" s="34"/>
      <c r="V5" s="34"/>
      <c r="W5" s="34"/>
      <c r="X5" s="34"/>
      <c r="Y5" s="34"/>
    </row>
    <row r="6" spans="1:25" ht="16" x14ac:dyDescent="0.35">
      <c r="A6" s="39" t="s">
        <v>337</v>
      </c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4"/>
      <c r="R6" s="34"/>
      <c r="S6" s="34"/>
      <c r="T6" s="34"/>
      <c r="U6" s="34"/>
      <c r="V6" s="34"/>
      <c r="W6" s="34"/>
      <c r="X6" s="34"/>
      <c r="Y6" s="34"/>
    </row>
    <row r="7" spans="1:25" x14ac:dyDescent="0.35">
      <c r="A7" s="35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4"/>
      <c r="R7" s="34"/>
      <c r="S7" s="34"/>
      <c r="T7" s="34"/>
      <c r="U7" s="34"/>
      <c r="V7" s="34"/>
      <c r="W7" s="34"/>
      <c r="X7" s="34"/>
      <c r="Y7" s="34"/>
    </row>
    <row r="8" spans="1:25" x14ac:dyDescent="0.35">
      <c r="A8" s="36" t="s">
        <v>338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4"/>
      <c r="R8" s="34"/>
      <c r="S8" s="34"/>
      <c r="T8" s="34"/>
      <c r="U8" s="34"/>
      <c r="V8" s="34"/>
      <c r="W8" s="34"/>
      <c r="X8" s="34"/>
      <c r="Y8" s="34"/>
    </row>
    <row r="9" spans="1:25" x14ac:dyDescent="0.35">
      <c r="A9" s="36" t="s">
        <v>339</v>
      </c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4"/>
      <c r="R9" s="34"/>
      <c r="S9" s="34"/>
      <c r="T9" s="34"/>
      <c r="U9" s="34"/>
      <c r="V9" s="34"/>
      <c r="W9" s="34"/>
      <c r="X9" s="34"/>
      <c r="Y9" s="34"/>
    </row>
    <row r="10" spans="1:25" x14ac:dyDescent="0.35">
      <c r="A10" s="36" t="s">
        <v>340</v>
      </c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4"/>
      <c r="R10" s="34"/>
      <c r="S10" s="34"/>
      <c r="T10" s="34"/>
      <c r="U10" s="34"/>
      <c r="V10" s="34"/>
      <c r="W10" s="34"/>
      <c r="X10" s="34"/>
      <c r="Y10" s="34"/>
    </row>
    <row r="11" spans="1:25" x14ac:dyDescent="0.35">
      <c r="A11" s="34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4"/>
      <c r="R11" s="34"/>
      <c r="S11" s="34"/>
      <c r="T11" s="34"/>
      <c r="U11" s="34"/>
      <c r="V11" s="34"/>
      <c r="W11" s="34"/>
      <c r="X11" s="34"/>
      <c r="Y11" s="34"/>
    </row>
    <row r="12" spans="1:25" hidden="1" x14ac:dyDescent="0.35">
      <c r="A12" s="34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4"/>
      <c r="R12" s="34"/>
      <c r="S12" s="34"/>
      <c r="T12" s="34"/>
      <c r="U12" s="34"/>
      <c r="V12" s="34"/>
      <c r="W12" s="34"/>
      <c r="X12" s="34"/>
      <c r="Y12" s="34"/>
    </row>
    <row r="13" spans="1:25" hidden="1" x14ac:dyDescent="0.35">
      <c r="A13" s="34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4"/>
      <c r="R13" s="34"/>
      <c r="S13" s="34"/>
      <c r="T13" s="34"/>
      <c r="U13" s="34"/>
      <c r="V13" s="34"/>
      <c r="W13" s="34"/>
      <c r="X13" s="34"/>
      <c r="Y13" s="34"/>
    </row>
    <row r="14" spans="1:25" ht="16" x14ac:dyDescent="0.35">
      <c r="A14" s="39" t="s">
        <v>341</v>
      </c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4"/>
      <c r="R14" s="34"/>
      <c r="S14" s="34"/>
      <c r="T14" s="34"/>
      <c r="U14" s="34"/>
      <c r="V14" s="34"/>
      <c r="W14" s="34"/>
      <c r="X14" s="34"/>
      <c r="Y14" s="34"/>
    </row>
    <row r="15" spans="1:25" x14ac:dyDescent="0.35">
      <c r="A15" s="34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4"/>
      <c r="R15" s="34"/>
      <c r="S15" s="34"/>
      <c r="T15" s="34"/>
      <c r="U15" s="34"/>
      <c r="V15" s="34"/>
      <c r="W15" s="34"/>
      <c r="X15" s="34"/>
      <c r="Y15" s="34"/>
    </row>
    <row r="16" spans="1:25" x14ac:dyDescent="0.35">
      <c r="A16" s="40" t="s">
        <v>342</v>
      </c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4"/>
      <c r="R16" s="34"/>
      <c r="S16" s="34"/>
      <c r="T16" s="34"/>
      <c r="U16" s="34"/>
      <c r="V16" s="34"/>
      <c r="W16" s="34"/>
      <c r="X16" s="34"/>
      <c r="Y16" s="34"/>
    </row>
    <row r="17" spans="1:25" x14ac:dyDescent="0.35">
      <c r="A17" s="34" t="s">
        <v>343</v>
      </c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4"/>
      <c r="R17" s="34"/>
      <c r="S17" s="34"/>
      <c r="T17" s="34"/>
      <c r="U17" s="34"/>
      <c r="V17" s="34"/>
      <c r="W17" s="34"/>
      <c r="X17" s="34"/>
      <c r="Y17" s="34"/>
    </row>
    <row r="18" spans="1:25" ht="31" customHeight="1" x14ac:dyDescent="0.35">
      <c r="A18" s="42" t="s">
        <v>370</v>
      </c>
      <c r="B18" s="42"/>
      <c r="C18" s="42"/>
      <c r="D18" s="42"/>
      <c r="E18" s="42"/>
      <c r="F18" s="42"/>
      <c r="G18" s="42"/>
      <c r="H18" s="42"/>
      <c r="I18" s="42"/>
      <c r="J18" s="42"/>
      <c r="K18" s="33"/>
      <c r="L18" s="33"/>
      <c r="M18" s="33"/>
      <c r="N18" s="33"/>
      <c r="O18" s="33"/>
      <c r="P18" s="33"/>
      <c r="Q18" s="34"/>
      <c r="R18" s="34"/>
      <c r="S18" s="34"/>
      <c r="T18" s="34"/>
      <c r="U18" s="34"/>
      <c r="V18" s="34"/>
      <c r="W18" s="34"/>
      <c r="X18" s="34"/>
      <c r="Y18" s="34"/>
    </row>
    <row r="19" spans="1:25" ht="15" customHeight="1" x14ac:dyDescent="0.35">
      <c r="A19" s="41" t="s">
        <v>363</v>
      </c>
      <c r="B19" s="41"/>
      <c r="C19" s="41"/>
      <c r="D19" s="41"/>
      <c r="E19" s="41"/>
      <c r="F19" s="41"/>
      <c r="G19" s="41"/>
      <c r="H19" s="41"/>
      <c r="I19" s="41"/>
      <c r="J19" s="41"/>
      <c r="K19" s="33"/>
      <c r="L19" s="33"/>
      <c r="M19" s="33"/>
      <c r="N19" s="33"/>
      <c r="O19" s="33"/>
      <c r="P19" s="33"/>
      <c r="Q19" s="34"/>
      <c r="R19" s="34"/>
      <c r="S19" s="34"/>
      <c r="T19" s="34"/>
      <c r="U19" s="34"/>
      <c r="V19" s="34"/>
      <c r="W19" s="34"/>
      <c r="X19" s="34"/>
      <c r="Y19" s="34"/>
    </row>
    <row r="20" spans="1:25" ht="25.5" customHeight="1" x14ac:dyDescent="0.35">
      <c r="A20" s="41" t="s">
        <v>364</v>
      </c>
      <c r="B20" s="41"/>
      <c r="C20" s="41"/>
      <c r="D20" s="41"/>
      <c r="E20" s="41"/>
      <c r="F20" s="41"/>
      <c r="G20" s="41"/>
      <c r="H20" s="41"/>
      <c r="I20" s="41"/>
      <c r="J20" s="41"/>
      <c r="K20" s="33"/>
      <c r="L20" s="33"/>
      <c r="M20" s="33"/>
      <c r="N20" s="33"/>
      <c r="O20" s="33"/>
      <c r="P20" s="33"/>
      <c r="Q20" s="34"/>
      <c r="R20" s="34"/>
      <c r="S20" s="34"/>
      <c r="T20" s="34"/>
      <c r="U20" s="34"/>
      <c r="V20" s="34"/>
      <c r="W20" s="34"/>
      <c r="X20" s="34"/>
      <c r="Y20" s="34"/>
    </row>
    <row r="21" spans="1:25" x14ac:dyDescent="0.35">
      <c r="A21" s="34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4"/>
      <c r="R21" s="34"/>
      <c r="S21" s="34"/>
      <c r="T21" s="34"/>
      <c r="U21" s="34"/>
      <c r="V21" s="34"/>
      <c r="W21" s="34"/>
      <c r="X21" s="34"/>
      <c r="Y21" s="34"/>
    </row>
    <row r="22" spans="1:25" x14ac:dyDescent="0.35">
      <c r="A22" s="40" t="s">
        <v>344</v>
      </c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4"/>
      <c r="R22" s="34"/>
      <c r="S22" s="34"/>
      <c r="T22" s="34"/>
      <c r="U22" s="34"/>
      <c r="V22" s="34"/>
      <c r="W22" s="34"/>
      <c r="X22" s="34"/>
      <c r="Y22" s="34"/>
    </row>
    <row r="23" spans="1:25" x14ac:dyDescent="0.35">
      <c r="A23" s="34" t="s">
        <v>345</v>
      </c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4"/>
      <c r="R23" s="34"/>
      <c r="S23" s="34"/>
      <c r="T23" s="34"/>
      <c r="U23" s="34"/>
      <c r="V23" s="34"/>
      <c r="W23" s="34"/>
      <c r="X23" s="34"/>
      <c r="Y23" s="34"/>
    </row>
    <row r="24" spans="1:25" x14ac:dyDescent="0.35">
      <c r="A24" s="34" t="s">
        <v>365</v>
      </c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4"/>
      <c r="R24" s="34"/>
      <c r="S24" s="34"/>
      <c r="T24" s="34"/>
      <c r="U24" s="34"/>
      <c r="V24" s="34"/>
      <c r="W24" s="34"/>
      <c r="X24" s="34"/>
      <c r="Y24" s="34"/>
    </row>
    <row r="25" spans="1:25" x14ac:dyDescent="0.35">
      <c r="A25" s="34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4"/>
      <c r="R25" s="34"/>
      <c r="S25" s="34"/>
      <c r="T25" s="34"/>
      <c r="U25" s="34"/>
      <c r="V25" s="34"/>
      <c r="W25" s="34"/>
      <c r="X25" s="34"/>
      <c r="Y25" s="34"/>
    </row>
    <row r="26" spans="1:25" x14ac:dyDescent="0.35">
      <c r="A26" s="40" t="s">
        <v>346</v>
      </c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4"/>
      <c r="R26" s="34"/>
      <c r="S26" s="34"/>
      <c r="T26" s="34"/>
      <c r="U26" s="34"/>
      <c r="V26" s="34"/>
      <c r="W26" s="34"/>
      <c r="X26" s="34"/>
      <c r="Y26" s="34"/>
    </row>
    <row r="27" spans="1:25" x14ac:dyDescent="0.35">
      <c r="A27" s="34" t="s">
        <v>347</v>
      </c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4"/>
      <c r="R27" s="34"/>
      <c r="S27" s="34"/>
      <c r="T27" s="34"/>
      <c r="U27" s="34"/>
      <c r="V27" s="34"/>
      <c r="W27" s="34"/>
      <c r="X27" s="34"/>
      <c r="Y27" s="34"/>
    </row>
    <row r="28" spans="1:25" x14ac:dyDescent="0.35">
      <c r="A28" s="34" t="s">
        <v>366</v>
      </c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4"/>
      <c r="R28" s="34"/>
      <c r="S28" s="34"/>
      <c r="T28" s="34"/>
      <c r="U28" s="34"/>
      <c r="V28" s="34"/>
      <c r="W28" s="34"/>
      <c r="X28" s="34"/>
      <c r="Y28" s="34"/>
    </row>
    <row r="29" spans="1:25" x14ac:dyDescent="0.35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</row>
    <row r="30" spans="1:25" x14ac:dyDescent="0.35">
      <c r="A30" s="40" t="s">
        <v>348</v>
      </c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</row>
    <row r="31" spans="1:25" x14ac:dyDescent="0.35">
      <c r="A31" s="34" t="s">
        <v>349</v>
      </c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</row>
    <row r="32" spans="1:25" x14ac:dyDescent="0.35">
      <c r="A32" s="34" t="s">
        <v>367</v>
      </c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</row>
    <row r="33" spans="1:25" x14ac:dyDescent="0.35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</row>
    <row r="34" spans="1:25" x14ac:dyDescent="0.35">
      <c r="A34" s="40" t="s">
        <v>350</v>
      </c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</row>
    <row r="35" spans="1:25" x14ac:dyDescent="0.35">
      <c r="A35" s="34" t="s">
        <v>351</v>
      </c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</row>
    <row r="36" spans="1:25" x14ac:dyDescent="0.35">
      <c r="A36" s="34" t="s">
        <v>368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</row>
    <row r="37" spans="1:25" x14ac:dyDescent="0.35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</row>
    <row r="38" spans="1:25" x14ac:dyDescent="0.35">
      <c r="A38" s="40" t="s">
        <v>352</v>
      </c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</row>
    <row r="39" spans="1:25" x14ac:dyDescent="0.35">
      <c r="A39" s="34" t="s">
        <v>353</v>
      </c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</row>
    <row r="40" spans="1:25" x14ac:dyDescent="0.35">
      <c r="A40" s="34" t="s">
        <v>369</v>
      </c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</row>
    <row r="41" spans="1:25" x14ac:dyDescent="0.35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</row>
    <row r="42" spans="1:25" x14ac:dyDescent="0.35">
      <c r="A42" s="40" t="s">
        <v>354</v>
      </c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</row>
    <row r="43" spans="1:25" x14ac:dyDescent="0.35">
      <c r="A43" s="34" t="s">
        <v>355</v>
      </c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</row>
    <row r="44" spans="1:25" x14ac:dyDescent="0.35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</row>
    <row r="45" spans="1:25" ht="16" x14ac:dyDescent="0.35">
      <c r="A45" s="39" t="s">
        <v>356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</row>
    <row r="46" spans="1:25" x14ac:dyDescent="0.35">
      <c r="A46" s="35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</row>
    <row r="47" spans="1:25" x14ac:dyDescent="0.35">
      <c r="A47" s="36" t="s">
        <v>357</v>
      </c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</row>
    <row r="48" spans="1:25" x14ac:dyDescent="0.35">
      <c r="A48" s="36" t="s">
        <v>358</v>
      </c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</row>
    <row r="49" spans="1:25" x14ac:dyDescent="0.35">
      <c r="A49" s="36" t="s">
        <v>359</v>
      </c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</row>
    <row r="50" spans="1:25" x14ac:dyDescent="0.35">
      <c r="A50" s="36" t="s">
        <v>360</v>
      </c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</row>
    <row r="51" spans="1:25" x14ac:dyDescent="0.35">
      <c r="A51" s="36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</row>
    <row r="52" spans="1:25" ht="16" x14ac:dyDescent="0.35">
      <c r="A52" s="39" t="s">
        <v>361</v>
      </c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</row>
    <row r="53" spans="1:25" x14ac:dyDescent="0.35">
      <c r="A53" s="41" t="s">
        <v>362</v>
      </c>
      <c r="B53" s="41"/>
      <c r="C53" s="41"/>
      <c r="D53" s="41"/>
      <c r="E53" s="41"/>
      <c r="F53" s="41"/>
      <c r="G53" s="41"/>
      <c r="H53" s="41"/>
      <c r="I53" s="41"/>
      <c r="J53" s="41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</row>
    <row r="54" spans="1:25" x14ac:dyDescent="0.35">
      <c r="A54" s="41"/>
      <c r="B54" s="41"/>
      <c r="C54" s="41"/>
      <c r="D54" s="41"/>
      <c r="E54" s="41"/>
      <c r="F54" s="41"/>
      <c r="G54" s="41"/>
      <c r="H54" s="41"/>
      <c r="I54" s="41"/>
      <c r="J54" s="41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</row>
    <row r="55" spans="1:25" x14ac:dyDescent="0.35">
      <c r="A55" s="41"/>
      <c r="B55" s="41"/>
      <c r="C55" s="41"/>
      <c r="D55" s="41"/>
      <c r="E55" s="41"/>
      <c r="F55" s="41"/>
      <c r="G55" s="41"/>
      <c r="H55" s="41"/>
      <c r="I55" s="41"/>
      <c r="J55" s="41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</row>
    <row r="56" spans="1:25" x14ac:dyDescent="0.35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</row>
    <row r="57" spans="1:25" x14ac:dyDescent="0.35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</row>
    <row r="58" spans="1:25" x14ac:dyDescent="0.35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</row>
    <row r="59" spans="1:25" x14ac:dyDescent="0.35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</row>
    <row r="60" spans="1:25" x14ac:dyDescent="0.35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</row>
    <row r="61" spans="1:25" x14ac:dyDescent="0.35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</row>
    <row r="62" spans="1:25" x14ac:dyDescent="0.35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</row>
    <row r="63" spans="1:25" x14ac:dyDescent="0.35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</row>
  </sheetData>
  <mergeCells count="5">
    <mergeCell ref="A53:J55"/>
    <mergeCell ref="A4:J4"/>
    <mergeCell ref="A18:J18"/>
    <mergeCell ref="A19:J19"/>
    <mergeCell ref="A20:J20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513b79f-ce8d-43d6-b7e5-c12d3e236916}" enabled="1" method="Standard" siteId="{ad8a84ef-f1f3-4b14-ad08-b99ca66f7e3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1</vt:i4>
      </vt:variant>
    </vt:vector>
  </HeadingPairs>
  <TitlesOfParts>
    <vt:vector size="7" baseType="lpstr">
      <vt:lpstr>Donnees brutes</vt:lpstr>
      <vt:lpstr>Dashboard</vt:lpstr>
      <vt:lpstr>Analysis</vt:lpstr>
      <vt:lpstr>Transactions</vt:lpstr>
      <vt:lpstr>Data validation</vt:lpstr>
      <vt:lpstr>Rapport</vt:lpstr>
      <vt:lpstr>SousCategories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Aicha Ghanam</dc:creator>
  <cp:lastModifiedBy>Aicha Ghanam</cp:lastModifiedBy>
  <dcterms:created xsi:type="dcterms:W3CDTF">2025-05-09T13:18:02Z</dcterms:created>
  <dcterms:modified xsi:type="dcterms:W3CDTF">2025-05-10T06:02:44Z</dcterms:modified>
</cp:coreProperties>
</file>