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77" i="1"/>
  <c r="F66"/>
  <c r="F47"/>
  <c r="F34"/>
  <c r="C34"/>
  <c r="F58"/>
  <c r="C26"/>
  <c r="F41"/>
  <c r="F15"/>
  <c r="C77"/>
  <c r="C41"/>
  <c r="C47"/>
  <c r="C66"/>
  <c r="C58"/>
  <c r="F26"/>
  <c r="C15"/>
</calcChain>
</file>

<file path=xl/sharedStrings.xml><?xml version="1.0" encoding="utf-8"?>
<sst xmlns="http://schemas.openxmlformats.org/spreadsheetml/2006/main" count="107" uniqueCount="60">
  <si>
    <t>Financial Calculator</t>
  </si>
  <si>
    <t>Issue date</t>
  </si>
  <si>
    <t>First interest date</t>
  </si>
  <si>
    <t>Settlement date</t>
  </si>
  <si>
    <t>Coupon rate</t>
  </si>
  <si>
    <t>30/360 basis</t>
  </si>
  <si>
    <t>Frequency</t>
  </si>
  <si>
    <t>Par</t>
  </si>
  <si>
    <t>ACCRINT</t>
  </si>
  <si>
    <t>Coupon date after the settlement date</t>
  </si>
  <si>
    <t>Maturity date</t>
  </si>
  <si>
    <t>Semiannual coupon</t>
  </si>
  <si>
    <t>COUPCD</t>
  </si>
  <si>
    <t>Initial cost</t>
  </si>
  <si>
    <t>Salvage value</t>
  </si>
  <si>
    <t>Lifetime in years</t>
  </si>
  <si>
    <t>DB</t>
  </si>
  <si>
    <t>Cost</t>
  </si>
  <si>
    <t>Date purchased</t>
  </si>
  <si>
    <t>End of the first period</t>
  </si>
  <si>
    <t>Period</t>
  </si>
  <si>
    <t>Depreciation rate</t>
  </si>
  <si>
    <t>AMORLINC</t>
  </si>
  <si>
    <t>Depreciation for each accounting period</t>
  </si>
  <si>
    <t>Percent semiannual coupon</t>
  </si>
  <si>
    <t>Percent yield</t>
  </si>
  <si>
    <t>Redemption value</t>
  </si>
  <si>
    <t>PRICE</t>
  </si>
  <si>
    <t>Price per $100 face value of a security</t>
  </si>
  <si>
    <t>Percent discount rate</t>
  </si>
  <si>
    <t>Bond-equivalent yield for a Treasury bill</t>
  </si>
  <si>
    <t>TBILLEQ</t>
  </si>
  <si>
    <t>Number</t>
  </si>
  <si>
    <t>Fraction</t>
  </si>
  <si>
    <t>DOLLARDE</t>
  </si>
  <si>
    <t>Yield on a security that pays periodic interest</t>
  </si>
  <si>
    <t>Percent coupon</t>
  </si>
  <si>
    <t>Price</t>
  </si>
  <si>
    <t>Basis</t>
  </si>
  <si>
    <t>YIELD</t>
  </si>
  <si>
    <t>Par value</t>
  </si>
  <si>
    <t>ACCRINTM</t>
  </si>
  <si>
    <t>Accrued interest for a security that pays at maturity</t>
  </si>
  <si>
    <t>Accrued interest for a security that pays periodic interest</t>
  </si>
  <si>
    <t>DDB</t>
  </si>
  <si>
    <t>Depreciation of an asset for a specific period by using fixed-declining method</t>
  </si>
  <si>
    <t>Depreciation of an asset for a specific period by using double-declining method or custom</t>
  </si>
  <si>
    <t>Depreciation for each accounting period by using a depreciation coefficient</t>
  </si>
  <si>
    <t>AMORDEGRC</t>
  </si>
  <si>
    <t>Price per $100 face value of a discounted security</t>
  </si>
  <si>
    <t>PRICEDISC</t>
  </si>
  <si>
    <t>COUPNUM</t>
  </si>
  <si>
    <t>Number of coupons payable between the settlement date and maturity date</t>
  </si>
  <si>
    <t>DOLLARFR</t>
  </si>
  <si>
    <t>Convert fractional dollar price to a number</t>
  </si>
  <si>
    <t>Convert decimal dollar price to a fraction</t>
  </si>
  <si>
    <t>Price per $100 face value for a Treasury bill</t>
  </si>
  <si>
    <t>TBILLPRICE</t>
  </si>
  <si>
    <t>Annual yield for a discounted security</t>
  </si>
  <si>
    <t>YIELDDISC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</si>
</sst>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26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1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/>
    <xf numFmtId="0" fontId="2" fillId="2" borderId="0" xfId="0" applyFont="1" applyFill="1" applyAlignment="1" applyProtection="1">
      <alignment horizontal="centerContinuous"/>
    </xf>
    <xf numFmtId="0" fontId="2" fillId="2" borderId="0" xfId="0" applyFont="1" applyFill="1" applyProtection="1"/>
    <xf numFmtId="15" fontId="0" fillId="0" borderId="0" xfId="0" applyNumberFormat="1"/>
    <xf numFmtId="10" fontId="0" fillId="0" borderId="0" xfId="0" applyNumberFormat="1"/>
    <xf numFmtId="3" fontId="0" fillId="0" borderId="0" xfId="0" applyNumberFormat="1"/>
    <xf numFmtId="14" fontId="0" fillId="0" borderId="0" xfId="0" applyNumberFormat="1"/>
    <xf numFmtId="9" fontId="0" fillId="0" borderId="0" xfId="0" applyNumberFormat="1"/>
    <xf numFmtId="6" fontId="0" fillId="0" borderId="0" xfId="0" applyNumberFormat="1"/>
    <xf numFmtId="2" fontId="0" fillId="0" borderId="0" xfId="0" applyNumberFormat="1"/>
    <xf numFmtId="0" fontId="4" fillId="0" borderId="0" xfId="0" applyFont="1"/>
    <xf numFmtId="0" fontId="0" fillId="0" borderId="0" xfId="0" applyNumberFormat="1"/>
    <xf numFmtId="0" fontId="3" fillId="3" borderId="0" xfId="0" applyFont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0" fontId="1" fillId="3" borderId="0" xfId="0" applyFont="1" applyFill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showGridLines="0" tabSelected="1" workbookViewId="0">
      <selection activeCell="C21" sqref="C21"/>
    </sheetView>
  </sheetViews>
  <sheetFormatPr defaultRowHeight="15"/>
  <cols>
    <col min="1" max="1" width="1.7109375" customWidth="1"/>
    <col min="2" max="2" width="29" customWidth="1"/>
    <col min="3" max="3" width="15.5703125" customWidth="1"/>
    <col min="4" max="4" width="10.140625" customWidth="1"/>
    <col min="5" max="5" width="29" customWidth="1"/>
    <col min="6" max="6" width="15.5703125" customWidth="1"/>
    <col min="7" max="7" width="2.42578125" customWidth="1"/>
  </cols>
  <sheetData>
    <row r="1" spans="1:8">
      <c r="A1" s="1"/>
      <c r="B1" s="1"/>
      <c r="C1" s="1"/>
      <c r="D1" s="1"/>
      <c r="E1" s="1"/>
      <c r="F1" s="1"/>
    </row>
    <row r="2" spans="1:8">
      <c r="A2" s="1"/>
      <c r="B2" s="1"/>
      <c r="C2" s="1"/>
      <c r="D2" s="1"/>
      <c r="E2" s="1"/>
      <c r="F2" s="1"/>
    </row>
    <row r="3" spans="1:8" ht="33.75">
      <c r="A3" s="1"/>
      <c r="B3" s="15" t="s">
        <v>0</v>
      </c>
      <c r="C3" s="16"/>
      <c r="D3" s="16"/>
      <c r="E3" s="16"/>
      <c r="F3" s="16"/>
    </row>
    <row r="4" spans="1:8">
      <c r="A4" s="1"/>
      <c r="B4" s="2"/>
      <c r="C4" s="2"/>
      <c r="D4" s="2"/>
      <c r="E4" s="2"/>
      <c r="F4" s="2"/>
    </row>
    <row r="5" spans="1:8">
      <c r="A5" s="1"/>
      <c r="B5" s="2"/>
      <c r="C5" s="2"/>
      <c r="D5" s="2"/>
      <c r="E5" s="2"/>
      <c r="F5" s="2"/>
    </row>
    <row r="6" spans="1:8" ht="27.75" customHeight="1">
      <c r="A6" s="1"/>
      <c r="B6" s="13" t="s">
        <v>43</v>
      </c>
      <c r="C6" s="14"/>
      <c r="D6" s="3"/>
      <c r="E6" s="13" t="s">
        <v>42</v>
      </c>
      <c r="F6" s="14"/>
      <c r="G6" s="1"/>
      <c r="H6" s="1"/>
    </row>
    <row r="7" spans="1:8">
      <c r="B7" t="s">
        <v>1</v>
      </c>
      <c r="C7" s="4">
        <v>39508</v>
      </c>
      <c r="E7" t="s">
        <v>1</v>
      </c>
      <c r="F7" s="4">
        <v>39539</v>
      </c>
    </row>
    <row r="8" spans="1:8">
      <c r="B8" t="s">
        <v>2</v>
      </c>
      <c r="C8" s="4">
        <v>39691</v>
      </c>
      <c r="E8" t="s">
        <v>10</v>
      </c>
      <c r="F8" s="4">
        <v>39614</v>
      </c>
    </row>
    <row r="9" spans="1:8">
      <c r="B9" t="s">
        <v>3</v>
      </c>
      <c r="C9" s="4">
        <v>39569</v>
      </c>
      <c r="E9" t="s">
        <v>36</v>
      </c>
      <c r="F9" s="5">
        <v>0.1</v>
      </c>
    </row>
    <row r="10" spans="1:8">
      <c r="B10" t="s">
        <v>4</v>
      </c>
      <c r="C10" s="5">
        <v>0.1</v>
      </c>
      <c r="E10" t="s">
        <v>40</v>
      </c>
      <c r="F10" s="9">
        <v>1000</v>
      </c>
    </row>
    <row r="11" spans="1:8">
      <c r="B11" t="s">
        <v>7</v>
      </c>
      <c r="C11" s="6">
        <v>1000</v>
      </c>
      <c r="E11" t="s">
        <v>38</v>
      </c>
      <c r="F11">
        <v>3</v>
      </c>
    </row>
    <row r="12" spans="1:8">
      <c r="B12" t="s">
        <v>6</v>
      </c>
      <c r="C12">
        <v>2</v>
      </c>
    </row>
    <row r="13" spans="1:8">
      <c r="B13" t="s">
        <v>5</v>
      </c>
      <c r="C13">
        <v>0</v>
      </c>
    </row>
    <row r="15" spans="1:8" ht="18.75">
      <c r="B15" s="11" t="s">
        <v>8</v>
      </c>
      <c r="C15" s="10">
        <f>ACCRINT(C7,C8,C9,C10,C11,C12,C13)</f>
        <v>16.666666666666664</v>
      </c>
      <c r="E15" s="11" t="s">
        <v>41</v>
      </c>
      <c r="F15" s="10">
        <f>ACCRINTM(F7,F8,F9,F10,F11)</f>
        <v>20.547945205479451</v>
      </c>
    </row>
    <row r="16" spans="1:8" ht="18.75">
      <c r="B16" s="11"/>
      <c r="E16" s="11"/>
    </row>
    <row r="17" spans="2:6" ht="28.5" customHeight="1">
      <c r="B17" s="13" t="s">
        <v>47</v>
      </c>
      <c r="C17" s="14"/>
      <c r="E17" s="13" t="s">
        <v>23</v>
      </c>
      <c r="F17" s="14"/>
    </row>
    <row r="18" spans="2:6">
      <c r="B18" t="s">
        <v>17</v>
      </c>
      <c r="C18">
        <v>2400</v>
      </c>
      <c r="E18" t="s">
        <v>17</v>
      </c>
      <c r="F18">
        <v>2400</v>
      </c>
    </row>
    <row r="19" spans="2:6">
      <c r="B19" t="s">
        <v>18</v>
      </c>
      <c r="C19" s="7">
        <v>39679</v>
      </c>
      <c r="E19" t="s">
        <v>18</v>
      </c>
      <c r="F19" s="7">
        <v>39679</v>
      </c>
    </row>
    <row r="20" spans="2:6">
      <c r="B20" t="s">
        <v>19</v>
      </c>
      <c r="C20" s="7">
        <v>39813</v>
      </c>
      <c r="E20" t="s">
        <v>19</v>
      </c>
      <c r="F20" s="7">
        <v>39813</v>
      </c>
    </row>
    <row r="21" spans="2:6">
      <c r="B21" t="s">
        <v>14</v>
      </c>
      <c r="C21">
        <v>300</v>
      </c>
      <c r="E21" t="s">
        <v>14</v>
      </c>
      <c r="F21">
        <v>300</v>
      </c>
    </row>
    <row r="22" spans="2:6">
      <c r="B22" t="s">
        <v>20</v>
      </c>
      <c r="C22">
        <v>1</v>
      </c>
      <c r="E22" t="s">
        <v>20</v>
      </c>
      <c r="F22">
        <v>1</v>
      </c>
    </row>
    <row r="23" spans="2:6">
      <c r="B23" t="s">
        <v>21</v>
      </c>
      <c r="C23" s="8">
        <v>0.15</v>
      </c>
      <c r="E23" t="s">
        <v>21</v>
      </c>
      <c r="F23" s="8">
        <v>0.15</v>
      </c>
    </row>
    <row r="24" spans="2:6">
      <c r="B24" t="s">
        <v>38</v>
      </c>
      <c r="C24">
        <v>1</v>
      </c>
      <c r="E24" t="s">
        <v>38</v>
      </c>
      <c r="F24">
        <v>1</v>
      </c>
    </row>
    <row r="26" spans="2:6" ht="18.75">
      <c r="B26" s="11" t="s">
        <v>48</v>
      </c>
      <c r="C26">
        <f>AMORDEGRC(C18,C19,C20,C21,C22,C23,C23)</f>
        <v>776</v>
      </c>
      <c r="E26" s="11" t="s">
        <v>22</v>
      </c>
      <c r="F26">
        <f>AMORLINC(F18,F19,F20,F21,F22,F23,F23)</f>
        <v>360</v>
      </c>
    </row>
    <row r="27" spans="2:6" ht="18.75">
      <c r="B27" s="11"/>
      <c r="E27" s="11"/>
    </row>
    <row r="28" spans="2:6" ht="29.25" customHeight="1">
      <c r="B28" s="13" t="s">
        <v>9</v>
      </c>
      <c r="C28" s="14"/>
      <c r="D28" s="3"/>
      <c r="E28" s="13" t="s">
        <v>52</v>
      </c>
      <c r="F28" s="14"/>
    </row>
    <row r="29" spans="2:6">
      <c r="B29" t="s">
        <v>3</v>
      </c>
      <c r="C29" s="4">
        <v>39107</v>
      </c>
      <c r="E29" t="s">
        <v>3</v>
      </c>
      <c r="F29" s="4">
        <v>39107</v>
      </c>
    </row>
    <row r="30" spans="2:6">
      <c r="B30" t="s">
        <v>10</v>
      </c>
      <c r="C30" s="4">
        <v>39767</v>
      </c>
      <c r="E30" t="s">
        <v>10</v>
      </c>
      <c r="F30" s="4">
        <v>39767</v>
      </c>
    </row>
    <row r="31" spans="2:6">
      <c r="B31" t="s">
        <v>11</v>
      </c>
      <c r="C31">
        <v>2</v>
      </c>
      <c r="E31" t="s">
        <v>11</v>
      </c>
      <c r="F31">
        <v>2</v>
      </c>
    </row>
    <row r="32" spans="2:6">
      <c r="B32" t="s">
        <v>38</v>
      </c>
      <c r="C32">
        <v>1</v>
      </c>
      <c r="E32" t="s">
        <v>38</v>
      </c>
      <c r="F32">
        <v>1</v>
      </c>
    </row>
    <row r="34" spans="1:8" ht="18.75">
      <c r="B34" s="11" t="s">
        <v>12</v>
      </c>
      <c r="C34" s="4">
        <f>COUPPCD(C29,C30,C31,C32)</f>
        <v>39036</v>
      </c>
      <c r="E34" s="11" t="s">
        <v>51</v>
      </c>
      <c r="F34" s="12">
        <f>COUPNUM(F29,F30,F31,F32)</f>
        <v>4</v>
      </c>
    </row>
    <row r="35" spans="1:8" ht="18.75">
      <c r="B35" s="11"/>
      <c r="E35" s="11"/>
    </row>
    <row r="36" spans="1:8" ht="29.25" customHeight="1">
      <c r="A36" s="1"/>
      <c r="B36" s="13" t="s">
        <v>45</v>
      </c>
      <c r="C36" s="14"/>
      <c r="E36" s="13" t="s">
        <v>46</v>
      </c>
      <c r="F36" s="14"/>
      <c r="G36" s="1"/>
      <c r="H36" s="1"/>
    </row>
    <row r="37" spans="1:8">
      <c r="B37" t="s">
        <v>13</v>
      </c>
      <c r="C37" s="6">
        <v>1000000</v>
      </c>
      <c r="E37" t="s">
        <v>13</v>
      </c>
      <c r="F37" s="6">
        <v>2400</v>
      </c>
    </row>
    <row r="38" spans="1:8">
      <c r="B38" t="s">
        <v>14</v>
      </c>
      <c r="C38" s="6">
        <v>100000</v>
      </c>
      <c r="E38" t="s">
        <v>14</v>
      </c>
      <c r="F38" s="6">
        <v>300</v>
      </c>
    </row>
    <row r="39" spans="1:8">
      <c r="B39" t="s">
        <v>15</v>
      </c>
      <c r="C39">
        <v>6</v>
      </c>
      <c r="E39" t="s">
        <v>15</v>
      </c>
      <c r="F39">
        <v>10</v>
      </c>
    </row>
    <row r="41" spans="1:8" ht="18.75">
      <c r="B41" s="11" t="s">
        <v>16</v>
      </c>
      <c r="C41" s="6">
        <f>DB(C37,C38,C39,1,7)</f>
        <v>186083.33333333334</v>
      </c>
      <c r="E41" s="11" t="s">
        <v>44</v>
      </c>
      <c r="F41" s="10">
        <f>DDB(F37,F38,F39*365,1)</f>
        <v>1.3150684931506849</v>
      </c>
    </row>
    <row r="43" spans="1:8">
      <c r="B43" s="13" t="s">
        <v>54</v>
      </c>
      <c r="C43" s="14"/>
      <c r="D43" s="3"/>
      <c r="E43" s="13" t="s">
        <v>55</v>
      </c>
      <c r="F43" s="14"/>
    </row>
    <row r="44" spans="1:8">
      <c r="B44" t="s">
        <v>32</v>
      </c>
      <c r="C44">
        <v>1.02</v>
      </c>
      <c r="E44" t="s">
        <v>32</v>
      </c>
      <c r="F44">
        <v>1.125</v>
      </c>
    </row>
    <row r="45" spans="1:8">
      <c r="B45" t="s">
        <v>33</v>
      </c>
      <c r="C45">
        <v>16</v>
      </c>
      <c r="E45" t="s">
        <v>33</v>
      </c>
      <c r="F45">
        <v>16</v>
      </c>
    </row>
    <row r="47" spans="1:8" ht="18.75">
      <c r="B47" s="11" t="s">
        <v>34</v>
      </c>
      <c r="C47">
        <f>DOLLARDE(C44,C45)</f>
        <v>1.125</v>
      </c>
      <c r="E47" s="11" t="s">
        <v>53</v>
      </c>
      <c r="F47">
        <f>DOLLARFR(F44,F45)</f>
        <v>1.02</v>
      </c>
    </row>
    <row r="49" spans="2:6" ht="29.25" customHeight="1">
      <c r="B49" s="13" t="s">
        <v>28</v>
      </c>
      <c r="C49" s="14"/>
      <c r="D49" s="3"/>
      <c r="E49" s="13" t="s">
        <v>49</v>
      </c>
      <c r="F49" s="14"/>
    </row>
    <row r="50" spans="2:6">
      <c r="B50" t="s">
        <v>3</v>
      </c>
      <c r="C50" s="4">
        <v>39493</v>
      </c>
      <c r="E50" t="s">
        <v>3</v>
      </c>
      <c r="F50" s="4">
        <v>39494</v>
      </c>
    </row>
    <row r="51" spans="2:6">
      <c r="B51" t="s">
        <v>10</v>
      </c>
      <c r="C51" s="4">
        <v>43054</v>
      </c>
      <c r="E51" t="s">
        <v>10</v>
      </c>
      <c r="F51" s="4">
        <v>39508</v>
      </c>
    </row>
    <row r="52" spans="2:6">
      <c r="B52" t="s">
        <v>24</v>
      </c>
      <c r="C52" s="5">
        <v>5.7500000000000002E-2</v>
      </c>
      <c r="E52" t="s">
        <v>24</v>
      </c>
      <c r="F52" s="5">
        <v>5.2499999999999998E-2</v>
      </c>
    </row>
    <row r="53" spans="2:6">
      <c r="B53" t="s">
        <v>25</v>
      </c>
      <c r="C53" s="5">
        <v>6.5000000000000002E-2</v>
      </c>
      <c r="E53" t="s">
        <v>26</v>
      </c>
      <c r="F53" s="9">
        <v>100</v>
      </c>
    </row>
    <row r="54" spans="2:6">
      <c r="B54" t="s">
        <v>26</v>
      </c>
      <c r="C54" s="9">
        <v>100</v>
      </c>
      <c r="E54" t="s">
        <v>38</v>
      </c>
      <c r="F54">
        <v>2</v>
      </c>
    </row>
    <row r="55" spans="2:6">
      <c r="B55" t="s">
        <v>6</v>
      </c>
      <c r="C55">
        <v>2</v>
      </c>
    </row>
    <row r="56" spans="2:6">
      <c r="B56" t="s">
        <v>38</v>
      </c>
      <c r="C56">
        <v>0</v>
      </c>
    </row>
    <row r="58" spans="2:6" ht="18.75">
      <c r="B58" s="11" t="s">
        <v>27</v>
      </c>
      <c r="C58" s="10">
        <f>PRICE(C50,C51,C52,C53,C54,C55,C56)</f>
        <v>94.634361621322128</v>
      </c>
      <c r="E58" s="11" t="s">
        <v>50</v>
      </c>
      <c r="F58" s="10">
        <f>PRICEDISC(F50,F51,F52,F53,F54)</f>
        <v>99.795833333333334</v>
      </c>
    </row>
    <row r="60" spans="2:6">
      <c r="B60" s="13" t="s">
        <v>30</v>
      </c>
      <c r="C60" s="14"/>
      <c r="E60" s="13" t="s">
        <v>56</v>
      </c>
      <c r="F60" s="14"/>
    </row>
    <row r="61" spans="2:6">
      <c r="B61" t="s">
        <v>3</v>
      </c>
      <c r="C61" s="4">
        <v>39538</v>
      </c>
      <c r="E61" t="s">
        <v>3</v>
      </c>
      <c r="F61" s="4">
        <v>39538</v>
      </c>
    </row>
    <row r="62" spans="2:6">
      <c r="B62" t="s">
        <v>10</v>
      </c>
      <c r="C62" s="4">
        <v>39600</v>
      </c>
      <c r="E62" t="s">
        <v>10</v>
      </c>
      <c r="F62" s="4">
        <v>39600</v>
      </c>
    </row>
    <row r="63" spans="2:6">
      <c r="B63" t="s">
        <v>29</v>
      </c>
      <c r="C63" s="5">
        <v>9.1399999999999995E-2</v>
      </c>
      <c r="E63" t="s">
        <v>29</v>
      </c>
      <c r="F63" s="5">
        <v>9.1399999999999995E-2</v>
      </c>
    </row>
    <row r="66" spans="2:6" ht="18.75">
      <c r="B66" s="11" t="s">
        <v>31</v>
      </c>
      <c r="C66" s="5">
        <f>TBILLEQ(C61,C62,C63)</f>
        <v>9.4151493565943017E-2</v>
      </c>
      <c r="E66" s="11" t="s">
        <v>57</v>
      </c>
      <c r="F66" s="10">
        <f>TBILLPRICE(F61,F62,F63)</f>
        <v>98.425888888888892</v>
      </c>
    </row>
    <row r="68" spans="2:6">
      <c r="B68" s="13" t="s">
        <v>35</v>
      </c>
      <c r="C68" s="14"/>
      <c r="E68" s="13" t="s">
        <v>58</v>
      </c>
      <c r="F68" s="14"/>
    </row>
    <row r="69" spans="2:6">
      <c r="B69" t="s">
        <v>3</v>
      </c>
      <c r="C69" s="4">
        <v>39493</v>
      </c>
      <c r="E69" t="s">
        <v>3</v>
      </c>
      <c r="F69" s="4">
        <v>39494</v>
      </c>
    </row>
    <row r="70" spans="2:6">
      <c r="B70" t="s">
        <v>10</v>
      </c>
      <c r="C70" s="4">
        <v>42689</v>
      </c>
      <c r="E70" t="s">
        <v>10</v>
      </c>
      <c r="F70" s="4">
        <v>39508</v>
      </c>
    </row>
    <row r="71" spans="2:6">
      <c r="B71" t="s">
        <v>36</v>
      </c>
      <c r="C71" s="5">
        <v>5.7500000000000002E-2</v>
      </c>
      <c r="E71" t="s">
        <v>37</v>
      </c>
      <c r="F71">
        <v>99.795000000000002</v>
      </c>
    </row>
    <row r="72" spans="2:6">
      <c r="B72" t="s">
        <v>37</v>
      </c>
      <c r="C72">
        <v>95.042869999999994</v>
      </c>
      <c r="E72" t="s">
        <v>26</v>
      </c>
      <c r="F72" s="9">
        <v>100</v>
      </c>
    </row>
    <row r="73" spans="2:6">
      <c r="B73" t="s">
        <v>26</v>
      </c>
      <c r="C73" s="9">
        <v>100</v>
      </c>
      <c r="E73" t="s">
        <v>38</v>
      </c>
      <c r="F73">
        <v>2</v>
      </c>
    </row>
    <row r="74" spans="2:6">
      <c r="B74" t="s">
        <v>6</v>
      </c>
      <c r="C74">
        <v>2</v>
      </c>
    </row>
    <row r="75" spans="2:6">
      <c r="B75" t="s">
        <v>38</v>
      </c>
      <c r="C75">
        <v>0</v>
      </c>
    </row>
    <row r="77" spans="2:6" ht="18.75">
      <c r="B77" s="11" t="s">
        <v>39</v>
      </c>
      <c r="C77" s="5">
        <f>YIELD(C69,C70,C71,C72,C73,C74,C75)</f>
        <v>6.5000006880731431E-2</v>
      </c>
      <c r="E77" s="11" t="s">
        <v>59</v>
      </c>
      <c r="F77" s="5">
        <f>YIELDDISC(F69,F70,F71,F72,F73)</f>
        <v>5.2822571986858337E-2</v>
      </c>
    </row>
  </sheetData>
  <mergeCells count="17">
    <mergeCell ref="B68:C68"/>
    <mergeCell ref="B3:F3"/>
    <mergeCell ref="B6:C6"/>
    <mergeCell ref="E28:F28"/>
    <mergeCell ref="B36:C36"/>
    <mergeCell ref="E17:F17"/>
    <mergeCell ref="B49:C49"/>
    <mergeCell ref="B60:C60"/>
    <mergeCell ref="E68:F68"/>
    <mergeCell ref="E6:F6"/>
    <mergeCell ref="E36:F36"/>
    <mergeCell ref="B17:C17"/>
    <mergeCell ref="E49:F49"/>
    <mergeCell ref="B28:C28"/>
    <mergeCell ref="E60:F60"/>
    <mergeCell ref="E43:F43"/>
    <mergeCell ref="B43:C4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2010-10-04T08:24:52Z</dcterms:created>
  <dcterms:modified xsi:type="dcterms:W3CDTF">2010-11-23T02:36:17Z</dcterms:modified>
</cp:coreProperties>
</file>