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aidanlew/Documents/"/>
    </mc:Choice>
  </mc:AlternateContent>
  <xr:revisionPtr revIDLastSave="0" documentId="13_ncr:1_{CE95B742-35E0-124B-AD03-1DA74BD29A35}" xr6:coauthVersionLast="45" xr6:coauthVersionMax="46" xr10:uidLastSave="{00000000-0000-0000-0000-000000000000}"/>
  <bookViews>
    <workbookView xWindow="12700" yWindow="460" windowWidth="28800" windowHeight="16400" activeTab="1" xr2:uid="{00000000-000D-0000-FFFF-FFFF00000000}"/>
  </bookViews>
  <sheets>
    <sheet name="raw" sheetId="2" r:id="rId1"/>
    <sheet name="raw_python" sheetId="8" r:id="rId2"/>
    <sheet name="Averages" sheetId="5" r:id="rId3"/>
    <sheet name="SUM" sheetId="4" r:id="rId4"/>
    <sheet name="Summary Average" sheetId="3" r:id="rId5"/>
    <sheet name="Summary Sum" sheetId="6" r:id="rId6"/>
    <sheet name="FILTERED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7" l="1"/>
  <c r="C3" i="7"/>
  <c r="D3" i="7"/>
  <c r="E3" i="7"/>
  <c r="E21" i="7" s="1"/>
  <c r="F3" i="7"/>
  <c r="G3" i="7"/>
  <c r="H3" i="7"/>
  <c r="I3" i="7"/>
  <c r="B4" i="7"/>
  <c r="C4" i="7"/>
  <c r="D4" i="7"/>
  <c r="E4" i="7"/>
  <c r="E22" i="7" s="1"/>
  <c r="E23" i="7" s="1"/>
  <c r="F4" i="7"/>
  <c r="G4" i="7"/>
  <c r="H4" i="7"/>
  <c r="H22" i="7" s="1"/>
  <c r="I4" i="7"/>
  <c r="I22" i="7" s="1"/>
  <c r="B5" i="7"/>
  <c r="C5" i="7"/>
  <c r="D5" i="7"/>
  <c r="E5" i="7"/>
  <c r="F5" i="7"/>
  <c r="G5" i="7"/>
  <c r="H5" i="7"/>
  <c r="B9" i="7"/>
  <c r="B21" i="7" s="1"/>
  <c r="C9" i="7"/>
  <c r="D9" i="7"/>
  <c r="E9" i="7"/>
  <c r="F9" i="7"/>
  <c r="F21" i="7" s="1"/>
  <c r="G9" i="7"/>
  <c r="H9" i="7"/>
  <c r="I9" i="7"/>
  <c r="B10" i="7"/>
  <c r="B11" i="7" s="1"/>
  <c r="C10" i="7"/>
  <c r="D10" i="7"/>
  <c r="E10" i="7"/>
  <c r="F10" i="7"/>
  <c r="F22" i="7" s="1"/>
  <c r="F23" i="7" s="1"/>
  <c r="G10" i="7"/>
  <c r="H10" i="7"/>
  <c r="I10" i="7"/>
  <c r="C11" i="7"/>
  <c r="D11" i="7"/>
  <c r="E11" i="7"/>
  <c r="F11" i="7"/>
  <c r="G11" i="7"/>
  <c r="H11" i="7"/>
  <c r="I11" i="7"/>
  <c r="B15" i="7"/>
  <c r="C15" i="7"/>
  <c r="D15" i="7"/>
  <c r="E15" i="7"/>
  <c r="F15" i="7"/>
  <c r="G15" i="7"/>
  <c r="H15" i="7"/>
  <c r="I15" i="7"/>
  <c r="B16" i="7"/>
  <c r="B17" i="7" s="1"/>
  <c r="C16" i="7"/>
  <c r="D16" i="7"/>
  <c r="E16" i="7"/>
  <c r="E17" i="7" s="1"/>
  <c r="F16" i="7"/>
  <c r="F17" i="7" s="1"/>
  <c r="G16" i="7"/>
  <c r="H16" i="7"/>
  <c r="I16" i="7"/>
  <c r="I17" i="7" s="1"/>
  <c r="C17" i="7"/>
  <c r="D17" i="7"/>
  <c r="G17" i="7"/>
  <c r="H17" i="7"/>
  <c r="C21" i="7"/>
  <c r="G21" i="7"/>
  <c r="C22" i="7"/>
  <c r="C23" i="7" s="1"/>
  <c r="G22" i="7"/>
  <c r="G23" i="7"/>
  <c r="B22" i="7" l="1"/>
  <c r="B23" i="7" s="1"/>
  <c r="D22" i="7"/>
  <c r="H21" i="7"/>
  <c r="H23" i="7" s="1"/>
  <c r="D21" i="7"/>
  <c r="I5" i="7"/>
  <c r="I21" i="7"/>
  <c r="I23" i="7" s="1"/>
  <c r="B31" i="5"/>
  <c r="C31" i="5"/>
  <c r="N31" i="5" s="1"/>
  <c r="D31" i="5"/>
  <c r="O31" i="5" s="1"/>
  <c r="E31" i="5"/>
  <c r="P31" i="5" s="1"/>
  <c r="F31" i="5"/>
  <c r="G31" i="5"/>
  <c r="H31" i="5"/>
  <c r="S31" i="5" s="1"/>
  <c r="I31" i="5"/>
  <c r="T31" i="5" s="1"/>
  <c r="B32" i="5"/>
  <c r="M32" i="5" s="1"/>
  <c r="C32" i="5"/>
  <c r="N32" i="5" s="1"/>
  <c r="D32" i="5"/>
  <c r="O32" i="5" s="1"/>
  <c r="E32" i="5"/>
  <c r="P32" i="5" s="1"/>
  <c r="F32" i="5"/>
  <c r="G32" i="5"/>
  <c r="H32" i="5"/>
  <c r="I32" i="5"/>
  <c r="T32" i="5" s="1"/>
  <c r="D33" i="5"/>
  <c r="F33" i="5"/>
  <c r="G33" i="5"/>
  <c r="D23" i="7" l="1"/>
  <c r="H33" i="5"/>
  <c r="S32" i="5"/>
  <c r="E33" i="5"/>
  <c r="I33" i="5"/>
  <c r="B33" i="5"/>
  <c r="M31" i="5"/>
  <c r="C33" i="5"/>
  <c r="I32" i="4"/>
  <c r="H32" i="4"/>
  <c r="G32" i="4"/>
  <c r="F32" i="4"/>
  <c r="E32" i="4"/>
  <c r="D32" i="4"/>
  <c r="C32" i="4"/>
  <c r="B32" i="4"/>
  <c r="I31" i="4"/>
  <c r="H31" i="4"/>
  <c r="G31" i="4"/>
  <c r="F31" i="4"/>
  <c r="E31" i="4"/>
  <c r="D31" i="4"/>
  <c r="C31" i="4"/>
  <c r="B31" i="4"/>
  <c r="B33" i="4" l="1"/>
  <c r="I33" i="4"/>
  <c r="G33" i="4"/>
  <c r="D33" i="4"/>
  <c r="E33" i="4"/>
  <c r="H33" i="4"/>
  <c r="C33" i="4"/>
  <c r="F33" i="4"/>
  <c r="I25" i="4"/>
  <c r="H25" i="4"/>
  <c r="G25" i="4"/>
  <c r="F25" i="4"/>
  <c r="E25" i="4"/>
  <c r="D25" i="4"/>
  <c r="C25" i="4"/>
  <c r="C26" i="4" s="1"/>
  <c r="B25" i="4"/>
  <c r="I24" i="4"/>
  <c r="H24" i="4"/>
  <c r="G24" i="4"/>
  <c r="F24" i="4"/>
  <c r="E24" i="4"/>
  <c r="D24" i="4"/>
  <c r="C24" i="4"/>
  <c r="B24" i="4"/>
  <c r="I18" i="4"/>
  <c r="H18" i="4"/>
  <c r="G18" i="4"/>
  <c r="F18" i="4"/>
  <c r="E18" i="4"/>
  <c r="D18" i="4"/>
  <c r="C18" i="4"/>
  <c r="B18" i="4"/>
  <c r="I17" i="4"/>
  <c r="H17" i="4"/>
  <c r="G17" i="4"/>
  <c r="F17" i="4"/>
  <c r="E17" i="4"/>
  <c r="D17" i="4"/>
  <c r="C17" i="4"/>
  <c r="B17" i="4"/>
  <c r="I11" i="4"/>
  <c r="H11" i="4"/>
  <c r="G11" i="4"/>
  <c r="F11" i="4"/>
  <c r="E11" i="4"/>
  <c r="D11" i="4"/>
  <c r="C11" i="4"/>
  <c r="B11" i="4"/>
  <c r="I10" i="4"/>
  <c r="H10" i="4"/>
  <c r="G10" i="4"/>
  <c r="F10" i="4"/>
  <c r="E10" i="4"/>
  <c r="D10" i="4"/>
  <c r="C10" i="4"/>
  <c r="B10" i="4"/>
  <c r="G3" i="4"/>
  <c r="I4" i="6" s="1"/>
  <c r="H3" i="4"/>
  <c r="J4" i="6" s="1"/>
  <c r="I3" i="4"/>
  <c r="K4" i="6" s="1"/>
  <c r="G4" i="4"/>
  <c r="I5" i="6" s="1"/>
  <c r="H4" i="4"/>
  <c r="J5" i="6" s="1"/>
  <c r="I4" i="4"/>
  <c r="K5" i="6" s="1"/>
  <c r="K6" i="6" s="1"/>
  <c r="F4" i="4"/>
  <c r="H5" i="6" s="1"/>
  <c r="F3" i="4"/>
  <c r="H4" i="6" s="1"/>
  <c r="I25" i="5"/>
  <c r="H25" i="5"/>
  <c r="G25" i="5"/>
  <c r="F25" i="5"/>
  <c r="E25" i="5"/>
  <c r="D25" i="5"/>
  <c r="C25" i="5"/>
  <c r="B25" i="5"/>
  <c r="I24" i="5"/>
  <c r="H24" i="5"/>
  <c r="S24" i="5" s="1"/>
  <c r="G24" i="5"/>
  <c r="R24" i="5" s="1"/>
  <c r="F24" i="5"/>
  <c r="Q24" i="5" s="1"/>
  <c r="E24" i="5"/>
  <c r="D24" i="5"/>
  <c r="C24" i="5"/>
  <c r="N24" i="5" s="1"/>
  <c r="B24" i="5"/>
  <c r="M24" i="5" s="1"/>
  <c r="I18" i="5"/>
  <c r="H18" i="5"/>
  <c r="G18" i="5"/>
  <c r="F18" i="5"/>
  <c r="E18" i="5"/>
  <c r="D18" i="5"/>
  <c r="C18" i="5"/>
  <c r="B18" i="5"/>
  <c r="M18" i="5" s="1"/>
  <c r="I17" i="5"/>
  <c r="H17" i="5"/>
  <c r="G17" i="5"/>
  <c r="R17" i="5" s="1"/>
  <c r="F17" i="5"/>
  <c r="Q17" i="5" s="1"/>
  <c r="E17" i="5"/>
  <c r="D17" i="5"/>
  <c r="C17" i="5"/>
  <c r="N17" i="5" s="1"/>
  <c r="B17" i="5"/>
  <c r="M17" i="5" s="1"/>
  <c r="I11" i="5"/>
  <c r="H11" i="5"/>
  <c r="G11" i="5"/>
  <c r="F11" i="5"/>
  <c r="E11" i="5"/>
  <c r="D11" i="5"/>
  <c r="C11" i="5"/>
  <c r="B11" i="5"/>
  <c r="I10" i="5"/>
  <c r="T10" i="5" s="1"/>
  <c r="H10" i="5"/>
  <c r="G10" i="5"/>
  <c r="R10" i="5" s="1"/>
  <c r="F10" i="5"/>
  <c r="Q10" i="5" s="1"/>
  <c r="E10" i="5"/>
  <c r="P10" i="5" s="1"/>
  <c r="D10" i="5"/>
  <c r="O10" i="5" s="1"/>
  <c r="C10" i="5"/>
  <c r="B10" i="5"/>
  <c r="G3" i="5"/>
  <c r="H3" i="5"/>
  <c r="I3" i="5"/>
  <c r="G4" i="5"/>
  <c r="H4" i="5"/>
  <c r="I4" i="5"/>
  <c r="F4" i="5"/>
  <c r="H5" i="3" s="1"/>
  <c r="F3" i="5"/>
  <c r="H4" i="3" s="1"/>
  <c r="I6" i="6" l="1"/>
  <c r="J6" i="6"/>
  <c r="T4" i="5"/>
  <c r="K5" i="3"/>
  <c r="K6" i="3" s="1"/>
  <c r="H19" i="5"/>
  <c r="G19" i="4"/>
  <c r="G26" i="4"/>
  <c r="S4" i="5"/>
  <c r="J5" i="3"/>
  <c r="I4" i="3"/>
  <c r="E12" i="5"/>
  <c r="P11" i="5"/>
  <c r="I12" i="5"/>
  <c r="T11" i="5"/>
  <c r="E19" i="5"/>
  <c r="I19" i="5"/>
  <c r="D26" i="5"/>
  <c r="H26" i="5"/>
  <c r="S25" i="5"/>
  <c r="D12" i="4"/>
  <c r="H12" i="4"/>
  <c r="D19" i="4"/>
  <c r="H19" i="4"/>
  <c r="D26" i="4"/>
  <c r="H26" i="4"/>
  <c r="S3" i="5"/>
  <c r="J4" i="3"/>
  <c r="H12" i="5"/>
  <c r="G26" i="5"/>
  <c r="R25" i="5"/>
  <c r="G12" i="4"/>
  <c r="C19" i="4"/>
  <c r="I5" i="3"/>
  <c r="Q37" i="5"/>
  <c r="B12" i="5"/>
  <c r="F12" i="5"/>
  <c r="Q11" i="5"/>
  <c r="M37" i="5"/>
  <c r="F19" i="5"/>
  <c r="Q18" i="5"/>
  <c r="B19" i="5"/>
  <c r="E26" i="5"/>
  <c r="I26" i="5"/>
  <c r="E12" i="4"/>
  <c r="I12" i="4"/>
  <c r="E19" i="4"/>
  <c r="I19" i="4"/>
  <c r="E26" i="4"/>
  <c r="I26" i="4"/>
  <c r="D12" i="5"/>
  <c r="O11" i="5"/>
  <c r="D19" i="5"/>
  <c r="C26" i="5"/>
  <c r="N25" i="5"/>
  <c r="C12" i="4"/>
  <c r="T3" i="5"/>
  <c r="K4" i="3"/>
  <c r="R37" i="5"/>
  <c r="C12" i="5"/>
  <c r="G12" i="5"/>
  <c r="R11" i="5"/>
  <c r="N37" i="5"/>
  <c r="C19" i="5"/>
  <c r="N18" i="5"/>
  <c r="G19" i="5"/>
  <c r="R18" i="5"/>
  <c r="B26" i="5"/>
  <c r="M25" i="5"/>
  <c r="F26" i="5"/>
  <c r="Q25" i="5"/>
  <c r="B12" i="4"/>
  <c r="F12" i="4"/>
  <c r="B19" i="4"/>
  <c r="F19" i="4"/>
  <c r="B26" i="4"/>
  <c r="F26" i="4"/>
  <c r="B4" i="5"/>
  <c r="C4" i="5"/>
  <c r="D4" i="5"/>
  <c r="E4" i="5"/>
  <c r="I5" i="5"/>
  <c r="C3" i="5"/>
  <c r="E4" i="3" s="1"/>
  <c r="D3" i="5"/>
  <c r="E3" i="5"/>
  <c r="B3" i="5"/>
  <c r="D4" i="3" s="1"/>
  <c r="B4" i="4"/>
  <c r="D5" i="6" s="1"/>
  <c r="C4" i="4"/>
  <c r="E5" i="6" s="1"/>
  <c r="D4" i="4"/>
  <c r="F5" i="6" s="1"/>
  <c r="F6" i="6" s="1"/>
  <c r="E4" i="4"/>
  <c r="F5" i="4"/>
  <c r="G5" i="4"/>
  <c r="H5" i="4"/>
  <c r="I5" i="4"/>
  <c r="C3" i="4"/>
  <c r="E4" i="6" s="1"/>
  <c r="D3" i="4"/>
  <c r="F4" i="6" s="1"/>
  <c r="E3" i="4"/>
  <c r="G4" i="6" s="1"/>
  <c r="B3" i="4"/>
  <c r="D4" i="6" s="1"/>
  <c r="E6" i="6" l="1"/>
  <c r="O3" i="5"/>
  <c r="F4" i="3"/>
  <c r="O4" i="5"/>
  <c r="F5" i="3"/>
  <c r="R38" i="5"/>
  <c r="R39" i="5" s="1"/>
  <c r="M38" i="5"/>
  <c r="M39" i="5" s="1"/>
  <c r="T38" i="5"/>
  <c r="P4" i="5"/>
  <c r="G5" i="3"/>
  <c r="N38" i="5"/>
  <c r="N39" i="5" s="1"/>
  <c r="S38" i="5"/>
  <c r="C5" i="5"/>
  <c r="E5" i="3"/>
  <c r="E6" i="3" s="1"/>
  <c r="Q38" i="5"/>
  <c r="Q39" i="5" s="1"/>
  <c r="S37" i="5"/>
  <c r="P3" i="5"/>
  <c r="G4" i="3"/>
  <c r="E5" i="4"/>
  <c r="G5" i="6"/>
  <c r="G6" i="6" s="1"/>
  <c r="B5" i="5"/>
  <c r="D5" i="3"/>
  <c r="T37" i="5"/>
  <c r="I6" i="3"/>
  <c r="J6" i="3"/>
  <c r="D5" i="4"/>
  <c r="H5" i="5"/>
  <c r="C5" i="4"/>
  <c r="D6" i="6"/>
  <c r="G5" i="5"/>
  <c r="F5" i="5"/>
  <c r="B5" i="4"/>
  <c r="E5" i="5"/>
  <c r="D5" i="5"/>
  <c r="T39" i="5" l="1"/>
  <c r="O37" i="5"/>
  <c r="F6" i="3"/>
  <c r="P38" i="5"/>
  <c r="P39" i="5" s="1"/>
  <c r="P37" i="5"/>
  <c r="S39" i="5"/>
  <c r="G6" i="3"/>
  <c r="O38" i="5"/>
  <c r="O39" i="5" s="1"/>
  <c r="H6" i="6"/>
  <c r="H6" i="3"/>
  <c r="D6" i="3"/>
</calcChain>
</file>

<file path=xl/sharedStrings.xml><?xml version="1.0" encoding="utf-8"?>
<sst xmlns="http://schemas.openxmlformats.org/spreadsheetml/2006/main" count="443" uniqueCount="53">
  <si>
    <t>AVERAGE</t>
  </si>
  <si>
    <t>A (No-RNAse)</t>
  </si>
  <si>
    <t>B (RNAse)</t>
  </si>
  <si>
    <t>ch1</t>
  </si>
  <si>
    <t>ch2</t>
  </si>
  <si>
    <t>ch3</t>
  </si>
  <si>
    <t>ch4</t>
  </si>
  <si>
    <t>Cell #</t>
  </si>
  <si>
    <t>Foci #</t>
  </si>
  <si>
    <t>foci/ cell</t>
  </si>
  <si>
    <t>A1</t>
  </si>
  <si>
    <t>A2</t>
  </si>
  <si>
    <t>B1</t>
  </si>
  <si>
    <t>B2</t>
  </si>
  <si>
    <t>Empty Vector</t>
  </si>
  <si>
    <t>untransfected</t>
  </si>
  <si>
    <t>ALL</t>
  </si>
  <si>
    <t>EN-T</t>
  </si>
  <si>
    <t>TRF1</t>
  </si>
  <si>
    <t>SUM A</t>
  </si>
  <si>
    <t>SUM B</t>
  </si>
  <si>
    <t>Averge A</t>
  </si>
  <si>
    <t>Average B</t>
  </si>
  <si>
    <t>TRF-1</t>
  </si>
  <si>
    <t>Empty</t>
  </si>
  <si>
    <t>Untransfected</t>
  </si>
  <si>
    <t>Average</t>
  </si>
  <si>
    <t>Cells</t>
  </si>
  <si>
    <t>Foci</t>
  </si>
  <si>
    <t>Foci/cell</t>
  </si>
  <si>
    <t>Exp.1</t>
  </si>
  <si>
    <t>Foci/Cell</t>
  </si>
  <si>
    <t>Exp.2</t>
  </si>
  <si>
    <t>Exp.3</t>
  </si>
  <si>
    <t xml:space="preserve">Label with what that particular experiment is trying to show </t>
  </si>
  <si>
    <r>
      <t>6.)</t>
    </r>
    <r>
      <rPr>
        <sz val="7"/>
        <color rgb="FF201F1E"/>
        <rFont val="Times New Roman"/>
        <family val="1"/>
      </rPr>
      <t>   </t>
    </r>
    <r>
      <rPr>
        <sz val="12"/>
        <color rgb="FF201F1E"/>
        <rFont val="Calibri"/>
        <family val="2"/>
        <scheme val="minor"/>
      </rPr>
      <t>Leave a brief description on each sheet describing:</t>
    </r>
  </si>
  <si>
    <r>
      <t>c.</t>
    </r>
    <r>
      <rPr>
        <sz val="7"/>
        <color rgb="FF201F1E"/>
        <rFont val="Times New Roman"/>
        <family val="1"/>
      </rPr>
      <t>     </t>
    </r>
    <r>
      <rPr>
        <sz val="12"/>
        <color rgb="FF201F1E"/>
        <rFont val="Calibri"/>
        <family val="2"/>
        <scheme val="minor"/>
      </rPr>
      <t>What each variable in the data represents</t>
    </r>
  </si>
  <si>
    <t xml:space="preserve">how many  cell expresses FLAG.  Or the percentage of cells positively transfected with EN-T or TRF1 </t>
  </si>
  <si>
    <r>
      <t>a.</t>
    </r>
    <r>
      <rPr>
        <sz val="7"/>
        <color rgb="FF201F1E"/>
        <rFont val="Times New Roman"/>
        <family val="1"/>
      </rPr>
      <t>     </t>
    </r>
    <r>
      <rPr>
        <sz val="12"/>
        <color rgb="FF201F1E"/>
        <rFont val="Calibri"/>
        <family val="2"/>
        <scheme val="minor"/>
      </rPr>
      <t xml:space="preserve">What the experiment is (e.g. what is it testing and how) </t>
    </r>
    <r>
      <rPr>
        <b/>
        <sz val="12"/>
        <color rgb="FFC00000"/>
        <rFont val="Calibri (Body)"/>
      </rPr>
      <t xml:space="preserve">\how many  cell expresses FLAG.  Or the percentage of cells positively transfected with EN-T or TRF1 . Immunostaining against FLAG   upon transfecting cells. </t>
    </r>
  </si>
  <si>
    <t>EN-T= cells were  transfected with EN_T in CHAMBER1</t>
  </si>
  <si>
    <t>TRF-1= cells were transfected with TRF1 n CHAMBER2</t>
  </si>
  <si>
    <t>Empty= cells were  transfected with empty vector in CHAMBER3</t>
  </si>
  <si>
    <t>Untransfected= cells left  untransfected in CHAMBER4</t>
  </si>
  <si>
    <r>
      <t>b.</t>
    </r>
    <r>
      <rPr>
        <sz val="7"/>
        <color rgb="FF201F1E"/>
        <rFont val="Times New Roman"/>
        <family val="1"/>
      </rPr>
      <t>     </t>
    </r>
    <r>
      <rPr>
        <sz val="12"/>
        <color rgb="FF201F1E"/>
        <rFont val="Calibri"/>
        <family val="2"/>
        <scheme val="minor"/>
      </rPr>
      <t>What the outcome of the experiment is trying to show.</t>
    </r>
    <r>
      <rPr>
        <b/>
        <sz val="12"/>
        <color rgb="FFC00000"/>
        <rFont val="Calibri"/>
        <family val="2"/>
        <scheme val="minor"/>
      </rPr>
      <t xml:space="preserve"> 25-30% of cells were positively transfected with EN-T and TRF1 </t>
    </r>
    <r>
      <rPr>
        <b/>
        <sz val="12"/>
        <color rgb="FFC00000"/>
        <rFont val="Calibri (Body)"/>
      </rPr>
      <t xml:space="preserve"> with or without Rnase A+H treatment (Rnase treatment did not change the results)</t>
    </r>
  </si>
  <si>
    <t xml:space="preserve"> without Rnase</t>
  </si>
  <si>
    <t>with Rnase</t>
  </si>
  <si>
    <t>FLAG Foci #</t>
  </si>
  <si>
    <t>Cell Transfection</t>
  </si>
  <si>
    <t>FLAG Foci per Cell</t>
  </si>
  <si>
    <t>EN-T &amp; RNAseA+H</t>
  </si>
  <si>
    <t>TRF1 &amp; RNAseA+H</t>
  </si>
  <si>
    <t>Empty &amp; RNAseA+H</t>
  </si>
  <si>
    <t>Untransfected &amp; RNAseA+H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</si>
</sst>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i/>
      <u/>
      <sz val="11"/>
      <color theme="1"/>
      <name val="Calibri"/>
      <family val="2"/>
      <scheme val="minor"/>
    </font>
    <font>
      <sz val="12"/>
      <color rgb="FF201F1E"/>
      <name val="Calibri"/>
      <family val="2"/>
      <scheme val="minor"/>
    </font>
    <font>
      <sz val="7"/>
      <color rgb="FF201F1E"/>
      <name val="Times New Roman"/>
      <family val="1"/>
    </font>
    <font>
      <b/>
      <sz val="12"/>
      <color rgb="FFC00000"/>
      <name val="Calibri (Body)"/>
    </font>
    <font>
      <b/>
      <sz val="11"/>
      <color theme="1"/>
      <name val="Calibri"/>
      <family val="2"/>
      <scheme val="minor"/>
    </font>
    <font>
      <b/>
      <sz val="11"/>
      <color rgb="FFC00000"/>
      <name val="Calibri (Body)"/>
    </font>
    <font>
      <b/>
      <sz val="12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 vertical="center"/>
    </xf>
    <xf numFmtId="1" fontId="0" fillId="0" borderId="0" xfId="0" applyNumberFormat="1"/>
    <xf numFmtId="0" fontId="0" fillId="0" borderId="0" xfId="0" applyAlignment="1"/>
    <xf numFmtId="1" fontId="0" fillId="4" borderId="0" xfId="0" applyNumberFormat="1" applyFill="1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0" fillId="5" borderId="1" xfId="0" applyFill="1" applyBorder="1"/>
    <xf numFmtId="1" fontId="0" fillId="5" borderId="1" xfId="0" applyNumberFormat="1" applyFill="1" applyBorder="1"/>
    <xf numFmtId="0" fontId="0" fillId="0" borderId="0" xfId="0" applyFill="1" applyBorder="1"/>
    <xf numFmtId="1" fontId="0" fillId="0" borderId="0" xfId="0" applyNumberFormat="1" applyFill="1" applyBorder="1"/>
    <xf numFmtId="0" fontId="0" fillId="4" borderId="1" xfId="0" applyFill="1" applyBorder="1"/>
    <xf numFmtId="1" fontId="0" fillId="4" borderId="1" xfId="0" applyNumberFormat="1" applyFill="1" applyBorder="1"/>
    <xf numFmtId="0" fontId="0" fillId="0" borderId="0" xfId="0" applyAlignment="1">
      <alignment horizontal="center"/>
    </xf>
    <xf numFmtId="0" fontId="3" fillId="0" borderId="0" xfId="0" applyFont="1"/>
    <xf numFmtId="0" fontId="6" fillId="6" borderId="0" xfId="0" applyFont="1" applyFill="1"/>
    <xf numFmtId="0" fontId="7" fillId="0" borderId="0" xfId="0" applyFont="1"/>
    <xf numFmtId="0" fontId="0" fillId="0" borderId="0" xfId="0" applyFill="1"/>
    <xf numFmtId="0" fontId="6" fillId="0" borderId="0" xfId="0" applyFon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CELLS (Average</a:t>
            </a:r>
            <a:r>
              <a:rPr lang="en-US" baseline="0"/>
              <a:t> ALL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'Summary Average'!$D$2:$K$3</c:f>
              <c:multiLvlStrCache>
                <c:ptCount val="8"/>
                <c:lvl>
                  <c:pt idx="0">
                    <c:v>EN-T</c:v>
                  </c:pt>
                  <c:pt idx="1">
                    <c:v>TRF1</c:v>
                  </c:pt>
                  <c:pt idx="2">
                    <c:v>Empty Vector</c:v>
                  </c:pt>
                  <c:pt idx="3">
                    <c:v>untransfected</c:v>
                  </c:pt>
                  <c:pt idx="4">
                    <c:v>EN-T</c:v>
                  </c:pt>
                  <c:pt idx="5">
                    <c:v>TRF1</c:v>
                  </c:pt>
                  <c:pt idx="6">
                    <c:v>Empty Vector</c:v>
                  </c:pt>
                  <c:pt idx="7">
                    <c:v>untransfected</c:v>
                  </c:pt>
                </c:lvl>
                <c:lvl>
                  <c:pt idx="0">
                    <c:v>A (No-RNAse)</c:v>
                  </c:pt>
                  <c:pt idx="4">
                    <c:v>B (RNAse)</c:v>
                  </c:pt>
                </c:lvl>
              </c:multiLvlStrCache>
            </c:multiLvlStrRef>
          </c:cat>
          <c:val>
            <c:numRef>
              <c:f>'Summary Average'!$D$4:$K$4</c:f>
              <c:numCache>
                <c:formatCode>0</c:formatCode>
                <c:ptCount val="8"/>
                <c:pt idx="0">
                  <c:v>76.099999999999994</c:v>
                </c:pt>
                <c:pt idx="1">
                  <c:v>72.099999999999994</c:v>
                </c:pt>
                <c:pt idx="2">
                  <c:v>73.2</c:v>
                </c:pt>
                <c:pt idx="3">
                  <c:v>91.8</c:v>
                </c:pt>
                <c:pt idx="4">
                  <c:v>77.599999999999994</c:v>
                </c:pt>
                <c:pt idx="5">
                  <c:v>73.900000000000006</c:v>
                </c:pt>
                <c:pt idx="6">
                  <c:v>64.2</c:v>
                </c:pt>
                <c:pt idx="7">
                  <c:v>99.1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01-403B-B047-DFFCA853BB7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11625360"/>
        <c:axId val="511624704"/>
      </c:barChart>
      <c:catAx>
        <c:axId val="51162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624704"/>
        <c:crosses val="autoZero"/>
        <c:auto val="1"/>
        <c:lblAlgn val="ctr"/>
        <c:lblOffset val="100"/>
        <c:noMultiLvlLbl val="0"/>
      </c:catAx>
      <c:valAx>
        <c:axId val="51162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625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FOCI (Average</a:t>
            </a:r>
            <a:r>
              <a:rPr lang="en-US" baseline="0"/>
              <a:t> ALL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'Summary Average'!$D$2:$K$3</c:f>
              <c:multiLvlStrCache>
                <c:ptCount val="8"/>
                <c:lvl>
                  <c:pt idx="0">
                    <c:v>EN-T</c:v>
                  </c:pt>
                  <c:pt idx="1">
                    <c:v>TRF1</c:v>
                  </c:pt>
                  <c:pt idx="2">
                    <c:v>Empty Vector</c:v>
                  </c:pt>
                  <c:pt idx="3">
                    <c:v>untransfected</c:v>
                  </c:pt>
                  <c:pt idx="4">
                    <c:v>EN-T</c:v>
                  </c:pt>
                  <c:pt idx="5">
                    <c:v>TRF1</c:v>
                  </c:pt>
                  <c:pt idx="6">
                    <c:v>Empty Vector</c:v>
                  </c:pt>
                  <c:pt idx="7">
                    <c:v>untransfected</c:v>
                  </c:pt>
                </c:lvl>
                <c:lvl>
                  <c:pt idx="0">
                    <c:v>A (No-RNAse)</c:v>
                  </c:pt>
                  <c:pt idx="4">
                    <c:v>B (RNAse)</c:v>
                  </c:pt>
                </c:lvl>
              </c:multiLvlStrCache>
            </c:multiLvlStrRef>
          </c:cat>
          <c:val>
            <c:numRef>
              <c:f>'Summary Average'!$D$5:$K$5</c:f>
              <c:numCache>
                <c:formatCode>0</c:formatCode>
                <c:ptCount val="8"/>
                <c:pt idx="0">
                  <c:v>1305.8</c:v>
                </c:pt>
                <c:pt idx="1">
                  <c:v>1721.1</c:v>
                </c:pt>
                <c:pt idx="2">
                  <c:v>373.7</c:v>
                </c:pt>
                <c:pt idx="3">
                  <c:v>128.69999999999999</c:v>
                </c:pt>
                <c:pt idx="4">
                  <c:v>737.1</c:v>
                </c:pt>
                <c:pt idx="5">
                  <c:v>955.2</c:v>
                </c:pt>
                <c:pt idx="6">
                  <c:v>514.20000000000005</c:v>
                </c:pt>
                <c:pt idx="7">
                  <c:v>52.4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42-45AA-831B-462EFC697EC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11625360"/>
        <c:axId val="511624704"/>
      </c:barChart>
      <c:catAx>
        <c:axId val="51162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624704"/>
        <c:crosses val="autoZero"/>
        <c:auto val="1"/>
        <c:lblAlgn val="ctr"/>
        <c:lblOffset val="100"/>
        <c:noMultiLvlLbl val="0"/>
      </c:catAx>
      <c:valAx>
        <c:axId val="51162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625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FOCI</a:t>
            </a:r>
            <a:r>
              <a:rPr lang="en-US" baseline="0"/>
              <a:t> per CELL</a:t>
            </a:r>
            <a:r>
              <a:rPr lang="en-US"/>
              <a:t> (Average</a:t>
            </a:r>
            <a:r>
              <a:rPr lang="en-US" baseline="0"/>
              <a:t> ALL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'Summary Average'!$D$2:$K$3</c:f>
              <c:multiLvlStrCache>
                <c:ptCount val="8"/>
                <c:lvl>
                  <c:pt idx="0">
                    <c:v>EN-T</c:v>
                  </c:pt>
                  <c:pt idx="1">
                    <c:v>TRF1</c:v>
                  </c:pt>
                  <c:pt idx="2">
                    <c:v>Empty Vector</c:v>
                  </c:pt>
                  <c:pt idx="3">
                    <c:v>untransfected</c:v>
                  </c:pt>
                  <c:pt idx="4">
                    <c:v>EN-T</c:v>
                  </c:pt>
                  <c:pt idx="5">
                    <c:v>TRF1</c:v>
                  </c:pt>
                  <c:pt idx="6">
                    <c:v>Empty Vector</c:v>
                  </c:pt>
                  <c:pt idx="7">
                    <c:v>untransfected</c:v>
                  </c:pt>
                </c:lvl>
                <c:lvl>
                  <c:pt idx="0">
                    <c:v>A (No-RNAse)</c:v>
                  </c:pt>
                  <c:pt idx="4">
                    <c:v>B (RNAse)</c:v>
                  </c:pt>
                </c:lvl>
              </c:multiLvlStrCache>
            </c:multiLvlStrRef>
          </c:cat>
          <c:val>
            <c:numRef>
              <c:f>'Summary Average'!$D$6:$K$6</c:f>
              <c:numCache>
                <c:formatCode>0</c:formatCode>
                <c:ptCount val="8"/>
                <c:pt idx="0">
                  <c:v>17.159001314060447</c:v>
                </c:pt>
                <c:pt idx="1">
                  <c:v>23.871012482662969</c:v>
                </c:pt>
                <c:pt idx="2">
                  <c:v>5.1051912568306008</c:v>
                </c:pt>
                <c:pt idx="3">
                  <c:v>1.4019607843137254</c:v>
                </c:pt>
                <c:pt idx="4">
                  <c:v>9.4987113402061869</c:v>
                </c:pt>
                <c:pt idx="5">
                  <c:v>12.925575101488498</c:v>
                </c:pt>
                <c:pt idx="6">
                  <c:v>8.009345794392523</c:v>
                </c:pt>
                <c:pt idx="7">
                  <c:v>0.52875882946518671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B9-45F4-808E-15207CC36D1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11625360"/>
        <c:axId val="511624704"/>
      </c:barChart>
      <c:catAx>
        <c:axId val="51162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624704"/>
        <c:crosses val="autoZero"/>
        <c:auto val="1"/>
        <c:lblAlgn val="ctr"/>
        <c:lblOffset val="100"/>
        <c:noMultiLvlLbl val="0"/>
      </c:catAx>
      <c:valAx>
        <c:axId val="51162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625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CELLS (Average</a:t>
            </a:r>
            <a:r>
              <a:rPr lang="en-US" baseline="0"/>
              <a:t> ALL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'Summary Sum'!$D$2:$K$3</c:f>
              <c:multiLvlStrCache>
                <c:ptCount val="8"/>
                <c:lvl>
                  <c:pt idx="0">
                    <c:v>EN-T</c:v>
                  </c:pt>
                  <c:pt idx="1">
                    <c:v>TRF1</c:v>
                  </c:pt>
                  <c:pt idx="2">
                    <c:v>Empty Vector</c:v>
                  </c:pt>
                  <c:pt idx="3">
                    <c:v>untransfected</c:v>
                  </c:pt>
                  <c:pt idx="4">
                    <c:v>EN-T</c:v>
                  </c:pt>
                  <c:pt idx="5">
                    <c:v>TRF1</c:v>
                  </c:pt>
                  <c:pt idx="6">
                    <c:v>Empty Vector</c:v>
                  </c:pt>
                  <c:pt idx="7">
                    <c:v>untransfected</c:v>
                  </c:pt>
                </c:lvl>
                <c:lvl>
                  <c:pt idx="0">
                    <c:v>A (No-RNAse)</c:v>
                  </c:pt>
                  <c:pt idx="4">
                    <c:v>B (RNAse)</c:v>
                  </c:pt>
                </c:lvl>
              </c:multiLvlStrCache>
            </c:multiLvlStrRef>
          </c:cat>
          <c:val>
            <c:numRef>
              <c:f>'Summary Sum'!$D$4:$K$4</c:f>
              <c:numCache>
                <c:formatCode>0</c:formatCode>
                <c:ptCount val="8"/>
                <c:pt idx="0">
                  <c:v>152.19999999999999</c:v>
                </c:pt>
                <c:pt idx="1">
                  <c:v>144.19999999999999</c:v>
                </c:pt>
                <c:pt idx="2">
                  <c:v>146.4</c:v>
                </c:pt>
                <c:pt idx="3">
                  <c:v>183.6</c:v>
                </c:pt>
                <c:pt idx="4">
                  <c:v>155.19999999999999</c:v>
                </c:pt>
                <c:pt idx="5">
                  <c:v>147.80000000000001</c:v>
                </c:pt>
                <c:pt idx="6">
                  <c:v>128.4</c:v>
                </c:pt>
                <c:pt idx="7">
                  <c:v>198.2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76-49D0-BC6C-7D0C302AC44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11625360"/>
        <c:axId val="511624704"/>
      </c:barChart>
      <c:catAx>
        <c:axId val="51162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624704"/>
        <c:crosses val="autoZero"/>
        <c:auto val="1"/>
        <c:lblAlgn val="ctr"/>
        <c:lblOffset val="100"/>
        <c:noMultiLvlLbl val="0"/>
      </c:catAx>
      <c:valAx>
        <c:axId val="51162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625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FOCI (Average</a:t>
            </a:r>
            <a:r>
              <a:rPr lang="en-US" baseline="0"/>
              <a:t> ALL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'Summary Sum'!$D$2:$K$3</c:f>
              <c:multiLvlStrCache>
                <c:ptCount val="8"/>
                <c:lvl>
                  <c:pt idx="0">
                    <c:v>EN-T</c:v>
                  </c:pt>
                  <c:pt idx="1">
                    <c:v>TRF1</c:v>
                  </c:pt>
                  <c:pt idx="2">
                    <c:v>Empty Vector</c:v>
                  </c:pt>
                  <c:pt idx="3">
                    <c:v>untransfected</c:v>
                  </c:pt>
                  <c:pt idx="4">
                    <c:v>EN-T</c:v>
                  </c:pt>
                  <c:pt idx="5">
                    <c:v>TRF1</c:v>
                  </c:pt>
                  <c:pt idx="6">
                    <c:v>Empty Vector</c:v>
                  </c:pt>
                  <c:pt idx="7">
                    <c:v>untransfected</c:v>
                  </c:pt>
                </c:lvl>
                <c:lvl>
                  <c:pt idx="0">
                    <c:v>A (No-RNAse)</c:v>
                  </c:pt>
                  <c:pt idx="4">
                    <c:v>B (RNAse)</c:v>
                  </c:pt>
                </c:lvl>
              </c:multiLvlStrCache>
            </c:multiLvlStrRef>
          </c:cat>
          <c:val>
            <c:numRef>
              <c:f>'Summary Sum'!$D$5:$K$5</c:f>
              <c:numCache>
                <c:formatCode>0</c:formatCode>
                <c:ptCount val="8"/>
                <c:pt idx="0">
                  <c:v>2611.6</c:v>
                </c:pt>
                <c:pt idx="1">
                  <c:v>3442.2</c:v>
                </c:pt>
                <c:pt idx="2">
                  <c:v>747.4</c:v>
                </c:pt>
                <c:pt idx="3">
                  <c:v>257.39999999999998</c:v>
                </c:pt>
                <c:pt idx="4">
                  <c:v>1474.2</c:v>
                </c:pt>
                <c:pt idx="5">
                  <c:v>1910.4</c:v>
                </c:pt>
                <c:pt idx="6">
                  <c:v>1028.4000000000001</c:v>
                </c:pt>
                <c:pt idx="7">
                  <c:v>104.8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89-4915-B019-7290E258F5C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11625360"/>
        <c:axId val="511624704"/>
      </c:barChart>
      <c:catAx>
        <c:axId val="51162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624704"/>
        <c:crosses val="autoZero"/>
        <c:auto val="1"/>
        <c:lblAlgn val="ctr"/>
        <c:lblOffset val="100"/>
        <c:noMultiLvlLbl val="0"/>
      </c:catAx>
      <c:valAx>
        <c:axId val="51162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625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FOCI</a:t>
            </a:r>
            <a:r>
              <a:rPr lang="en-US" baseline="0"/>
              <a:t> per CELL</a:t>
            </a:r>
            <a:r>
              <a:rPr lang="en-US"/>
              <a:t> (Average</a:t>
            </a:r>
            <a:r>
              <a:rPr lang="en-US" baseline="0"/>
              <a:t> ALL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'Summary Sum'!$D$2:$K$3</c:f>
              <c:multiLvlStrCache>
                <c:ptCount val="8"/>
                <c:lvl>
                  <c:pt idx="0">
                    <c:v>EN-T</c:v>
                  </c:pt>
                  <c:pt idx="1">
                    <c:v>TRF1</c:v>
                  </c:pt>
                  <c:pt idx="2">
                    <c:v>Empty Vector</c:v>
                  </c:pt>
                  <c:pt idx="3">
                    <c:v>untransfected</c:v>
                  </c:pt>
                  <c:pt idx="4">
                    <c:v>EN-T</c:v>
                  </c:pt>
                  <c:pt idx="5">
                    <c:v>TRF1</c:v>
                  </c:pt>
                  <c:pt idx="6">
                    <c:v>Empty Vector</c:v>
                  </c:pt>
                  <c:pt idx="7">
                    <c:v>untransfected</c:v>
                  </c:pt>
                </c:lvl>
                <c:lvl>
                  <c:pt idx="0">
                    <c:v>A (No-RNAse)</c:v>
                  </c:pt>
                  <c:pt idx="4">
                    <c:v>B (RNAse)</c:v>
                  </c:pt>
                </c:lvl>
              </c:multiLvlStrCache>
            </c:multiLvlStrRef>
          </c:cat>
          <c:val>
            <c:numRef>
              <c:f>'Summary Sum'!$D$6:$K$6</c:f>
              <c:numCache>
                <c:formatCode>0</c:formatCode>
                <c:ptCount val="8"/>
                <c:pt idx="0">
                  <c:v>17.159001314060447</c:v>
                </c:pt>
                <c:pt idx="1">
                  <c:v>23.871012482662969</c:v>
                </c:pt>
                <c:pt idx="2">
                  <c:v>5.1051912568306008</c:v>
                </c:pt>
                <c:pt idx="3">
                  <c:v>1.4019607843137254</c:v>
                </c:pt>
                <c:pt idx="4">
                  <c:v>9.4987113402061869</c:v>
                </c:pt>
                <c:pt idx="5">
                  <c:v>12.925575101488498</c:v>
                </c:pt>
                <c:pt idx="6">
                  <c:v>8.009345794392523</c:v>
                </c:pt>
                <c:pt idx="7">
                  <c:v>0.52875882946518671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82-4AA9-8BCF-831B0048260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11625360"/>
        <c:axId val="511624704"/>
      </c:barChart>
      <c:catAx>
        <c:axId val="51162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624704"/>
        <c:crosses val="autoZero"/>
        <c:auto val="1"/>
        <c:lblAlgn val="ctr"/>
        <c:lblOffset val="100"/>
        <c:noMultiLvlLbl val="0"/>
      </c:catAx>
      <c:valAx>
        <c:axId val="51162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625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9</xdr:row>
      <xdr:rowOff>104775</xdr:rowOff>
    </xdr:from>
    <xdr:to>
      <xdr:col>7</xdr:col>
      <xdr:colOff>570140</xdr:colOff>
      <xdr:row>25</xdr:row>
      <xdr:rowOff>176892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600075</xdr:colOff>
      <xdr:row>9</xdr:row>
      <xdr:rowOff>104775</xdr:rowOff>
    </xdr:from>
    <xdr:to>
      <xdr:col>15</xdr:col>
      <xdr:colOff>284390</xdr:colOff>
      <xdr:row>25</xdr:row>
      <xdr:rowOff>176892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447675</xdr:colOff>
      <xdr:row>9</xdr:row>
      <xdr:rowOff>104775</xdr:rowOff>
    </xdr:from>
    <xdr:to>
      <xdr:col>23</xdr:col>
      <xdr:colOff>131990</xdr:colOff>
      <xdr:row>25</xdr:row>
      <xdr:rowOff>176892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9</xdr:row>
      <xdr:rowOff>104775</xdr:rowOff>
    </xdr:from>
    <xdr:to>
      <xdr:col>7</xdr:col>
      <xdr:colOff>570140</xdr:colOff>
      <xdr:row>25</xdr:row>
      <xdr:rowOff>176892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600075</xdr:colOff>
      <xdr:row>9</xdr:row>
      <xdr:rowOff>104775</xdr:rowOff>
    </xdr:from>
    <xdr:to>
      <xdr:col>15</xdr:col>
      <xdr:colOff>284390</xdr:colOff>
      <xdr:row>25</xdr:row>
      <xdr:rowOff>176892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447675</xdr:colOff>
      <xdr:row>9</xdr:row>
      <xdr:rowOff>104775</xdr:rowOff>
    </xdr:from>
    <xdr:to>
      <xdr:col>23</xdr:col>
      <xdr:colOff>131990</xdr:colOff>
      <xdr:row>25</xdr:row>
      <xdr:rowOff>176892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6651625</xdr:colOff>
      <xdr:row>0</xdr:row>
      <xdr:rowOff>174625</xdr:rowOff>
    </xdr:from>
    <xdr:to>
      <xdr:col>16</xdr:col>
      <xdr:colOff>167194</xdr:colOff>
      <xdr:row>64</xdr:row>
      <xdr:rowOff>31750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D9F65F1-E912-CC43-916C-85F18F0059C0}"/>
            </a:ext>
          </a:extLst>
        </xdr:cNvPr>
        <xdr:cNvSpPr txBox="1"/>
      </xdr:nvSpPr>
      <xdr:spPr>
        <a:xfrm>
          <a:off x="13985875" y="174625"/>
          <a:ext cx="11406694" cy="12160250"/>
        </a:xfrm>
        <a:prstGeom prst="rect">
          <a:avLst/>
        </a:prstGeom>
        <a:solidFill>
          <a:schemeClr val="lt1"/>
        </a:solidFill>
        <a:ln w="317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tx1"/>
              </a:solidFill>
            </a:rPr>
            <a:t>EXP-</a:t>
          </a:r>
          <a:r>
            <a:rPr lang="en-US" sz="1600" b="1" baseline="0">
              <a:solidFill>
                <a:schemeClr val="tx1"/>
              </a:solidFill>
            </a:rPr>
            <a:t> to induce </a:t>
          </a:r>
          <a:r>
            <a:rPr lang="en-US" sz="1600" b="1" i="0" u="sng" baseline="0">
              <a:solidFill>
                <a:schemeClr val="tx1"/>
              </a:solidFill>
            </a:rPr>
            <a:t>Global DSBs</a:t>
          </a:r>
          <a:r>
            <a:rPr lang="en-US" sz="1600" b="1" baseline="0">
              <a:solidFill>
                <a:schemeClr val="tx1"/>
              </a:solidFill>
            </a:rPr>
            <a:t>, U2OS cells were treated with 2 gy Gamma rays, recovered for 4 hours, fixed. </a:t>
          </a:r>
        </a:p>
        <a:p>
          <a:r>
            <a:rPr lang="en-US" sz="1600" b="1" baseline="0">
              <a:solidFill>
                <a:schemeClr val="tx1"/>
              </a:solidFill>
            </a:rPr>
            <a:t>To evaluate the induction of TERRA in response to the </a:t>
          </a:r>
          <a:r>
            <a:rPr lang="en-US" sz="1600" b="1" u="sng" baseline="0">
              <a:solidFill>
                <a:schemeClr val="tx1"/>
              </a:solidFill>
            </a:rPr>
            <a:t>Global DSBs</a:t>
          </a:r>
          <a:r>
            <a:rPr lang="en-US" sz="1600" b="1" baseline="0">
              <a:solidFill>
                <a:schemeClr val="tx1"/>
              </a:solidFill>
            </a:rPr>
            <a:t>, the fixed cells were stained with C-rich labeld PNA probe. The experiment was repeated and cells were treated with a cocktail of  Rnase H and A for the removal of TERRA foci (negative control) </a:t>
          </a:r>
        </a:p>
        <a:p>
          <a:endParaRPr lang="en-US" sz="1600" b="1" baseline="0">
            <a:solidFill>
              <a:schemeClr val="tx1"/>
            </a:solidFill>
          </a:endParaRPr>
        </a:p>
        <a:p>
          <a:endParaRPr lang="en-US" sz="1600" b="1" baseline="0">
            <a:solidFill>
              <a:schemeClr val="tx1"/>
            </a:solidFill>
          </a:endParaRPr>
        </a:p>
        <a:p>
          <a:endParaRPr lang="en-US" sz="1600" b="1">
            <a:solidFill>
              <a:schemeClr val="tx1"/>
            </a:solidFill>
          </a:endParaRPr>
        </a:p>
        <a:p>
          <a:r>
            <a:rPr lang="en-US" sz="1600" b="1">
              <a:solidFill>
                <a:schemeClr val="tx1"/>
              </a:solidFill>
            </a:rPr>
            <a:t>EXP-To</a:t>
          </a:r>
          <a:r>
            <a:rPr lang="en-US" sz="1600" b="1" baseline="0">
              <a:solidFill>
                <a:schemeClr val="tx1"/>
              </a:solidFill>
            </a:rPr>
            <a:t>  induce </a:t>
          </a:r>
          <a:r>
            <a:rPr lang="en-US" sz="1600" b="1" u="sng" baseline="0">
              <a:solidFill>
                <a:schemeClr val="tx1"/>
              </a:solidFill>
            </a:rPr>
            <a:t>telomeric DSB</a:t>
          </a:r>
          <a:r>
            <a:rPr lang="en-US" sz="1600" b="1" baseline="0">
              <a:solidFill>
                <a:schemeClr val="tx1"/>
              </a:solidFill>
            </a:rPr>
            <a:t>, THREE populations of U2OS </a:t>
          </a:r>
          <a:r>
            <a:rPr lang="en-US" sz="1600" b="1">
              <a:solidFill>
                <a:schemeClr val="tx1"/>
              </a:solidFill>
            </a:rPr>
            <a:t>stably expressing FUCCI marker (a marker that expressed in G2 phase) </a:t>
          </a:r>
          <a:r>
            <a:rPr lang="en-US" sz="1600" b="1" baseline="0">
              <a:solidFill>
                <a:schemeClr val="tx1"/>
              </a:solidFill>
            </a:rPr>
            <a:t>were</a:t>
          </a:r>
          <a:r>
            <a:rPr lang="en-US" sz="1600" b="1">
              <a:solidFill>
                <a:schemeClr val="tx1"/>
              </a:solidFill>
            </a:rPr>
            <a:t> transiently transfected  with  THREE constructs 1- EN-T fused to FLAG  (this construct induces DSBs at telomeres), 2- TRF1 fused to FLAG</a:t>
          </a:r>
          <a:r>
            <a:rPr lang="en-US" sz="1600" b="1" baseline="0">
              <a:solidFill>
                <a:schemeClr val="tx1"/>
              </a:solidFill>
            </a:rPr>
            <a:t> (induce telomeric DSBs and short telomeres) 3- Empty vector (positive control) </a:t>
          </a:r>
          <a:r>
            <a:rPr lang="en-US" sz="1600" b="1">
              <a:solidFill>
                <a:schemeClr val="tx1"/>
              </a:solidFill>
            </a:rPr>
            <a:t>. The forth populations left untransfected (negative control).  </a:t>
          </a:r>
        </a:p>
        <a:p>
          <a:endParaRPr lang="en-US" sz="1600" b="1">
            <a:solidFill>
              <a:schemeClr val="accent6">
                <a:lumMod val="50000"/>
              </a:schemeClr>
            </a:solidFill>
          </a:endParaRPr>
        </a:p>
        <a:p>
          <a:r>
            <a:rPr lang="en-US" sz="1600" b="1">
              <a:solidFill>
                <a:schemeClr val="accent6">
                  <a:lumMod val="50000"/>
                </a:schemeClr>
              </a:solidFill>
            </a:rPr>
            <a:t>to test</a:t>
          </a:r>
          <a:r>
            <a:rPr lang="en-US" sz="1600" b="1" baseline="0">
              <a:solidFill>
                <a:schemeClr val="accent6">
                  <a:lumMod val="50000"/>
                </a:schemeClr>
              </a:solidFill>
            </a:rPr>
            <a:t> wheather  this system </a:t>
          </a:r>
          <a:r>
            <a:rPr lang="en-US" sz="1600" b="1">
              <a:solidFill>
                <a:schemeClr val="accent6">
                  <a:lumMod val="50000"/>
                </a:schemeClr>
              </a:solidFill>
            </a:rPr>
            <a:t>allowed the formation of telomeric DSBs, cells were  fixed</a:t>
          </a:r>
          <a:r>
            <a:rPr lang="en-US" sz="1600" b="1" baseline="0">
              <a:solidFill>
                <a:schemeClr val="accent6">
                  <a:lumMod val="50000"/>
                </a:schemeClr>
              </a:solidFill>
            </a:rPr>
            <a:t> and immunostained to detect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baseline="0">
              <a:solidFill>
                <a:schemeClr val="accent6">
                  <a:lumMod val="50000"/>
                </a:schemeClr>
              </a:solidFill>
            </a:rPr>
            <a:t>a.FLAG  ( to label the positvely transfected cells).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baseline="0">
              <a:solidFill>
                <a:schemeClr val="accent6">
                  <a:lumMod val="50000"/>
                </a:schemeClr>
              </a:solidFill>
            </a:rPr>
            <a:t>b. yH2AX ( DSBs marker)</a:t>
          </a:r>
        </a:p>
        <a:p>
          <a:r>
            <a:rPr lang="en-US" sz="1600" b="1" baseline="0">
              <a:solidFill>
                <a:schemeClr val="accent6">
                  <a:lumMod val="50000"/>
                </a:schemeClr>
              </a:solidFill>
            </a:rPr>
            <a:t>c. Edu ( S phase marker) FUCCI marker (G2 marker). </a:t>
          </a:r>
        </a:p>
        <a:p>
          <a:r>
            <a:rPr lang="en-US" sz="1600" b="1" baseline="0">
              <a:solidFill>
                <a:schemeClr val="accent6">
                  <a:lumMod val="50000"/>
                </a:schemeClr>
              </a:solidFill>
            </a:rPr>
            <a:t>The fixed cells were also stained with G-rich labeld PNA probe  to detect Telomeres (C-rich strands).</a:t>
          </a:r>
        </a:p>
        <a:p>
          <a:r>
            <a:rPr lang="en-US" sz="1600" b="1" baseline="0">
              <a:solidFill>
                <a:srgbClr val="FF0000"/>
              </a:solidFill>
            </a:rPr>
            <a:t>Colocalization events were evaluated in this experiment. </a:t>
          </a:r>
        </a:p>
        <a:p>
          <a:r>
            <a:rPr lang="en-US" sz="1600" b="1" baseline="0">
              <a:solidFill>
                <a:schemeClr val="accent6">
                  <a:lumMod val="50000"/>
                </a:schemeClr>
              </a:solidFill>
            </a:rPr>
            <a:t>1- FLAG and TRF2 foci -To determine how many telomeres occupied by FLAG.</a:t>
          </a:r>
        </a:p>
        <a:p>
          <a:r>
            <a:rPr lang="en-US" sz="1600" b="1" baseline="0">
              <a:solidFill>
                <a:schemeClr val="accent6">
                  <a:lumMod val="50000"/>
                </a:schemeClr>
              </a:solidFill>
            </a:rPr>
            <a:t>2- TRF2 and yH2AX foci- To determine how many telomeres experiance DSBs upon transfection. </a:t>
          </a:r>
        </a:p>
        <a:p>
          <a:r>
            <a:rPr lang="en-US" sz="1600" b="1" baseline="0">
              <a:solidFill>
                <a:schemeClr val="accent6">
                  <a:lumMod val="50000"/>
                </a:schemeClr>
              </a:solidFill>
            </a:rPr>
            <a:t>3- FLAG and yH2AX  foci- some FLAG foci   did not show  colocalization with telomeres thus we needed to look at FLAG and yH2AX  foci colocalization event. </a:t>
          </a:r>
        </a:p>
        <a:p>
          <a:r>
            <a:rPr lang="en-US" sz="1600" b="1" baseline="0">
              <a:solidFill>
                <a:schemeClr val="accent6">
                  <a:lumMod val="50000"/>
                </a:schemeClr>
              </a:solidFill>
            </a:rPr>
            <a:t>4-Telomere, FLAG and yH2AX triple colocalization to determine the percentage of telomeric DSBs.</a:t>
          </a:r>
        </a:p>
        <a:p>
          <a:r>
            <a:rPr lang="en-US" sz="1600" b="1" baseline="0">
              <a:solidFill>
                <a:srgbClr val="FF0000"/>
              </a:solidFill>
            </a:rPr>
            <a:t>The Cell cycle profile was  generated to show that follwing transfection, the cells tend to accumulate in G2. </a:t>
          </a:r>
        </a:p>
        <a:p>
          <a:r>
            <a:rPr lang="en-US" sz="1600" b="1" baseline="0">
              <a:solidFill>
                <a:schemeClr val="accent6">
                  <a:lumMod val="50000"/>
                </a:schemeClr>
              </a:solidFill>
            </a:rPr>
            <a:t>how? by scoring the number of cells expressing FLAG in G1 (stained  ONLY  with DAPI), in S phase (stained with DAPI+EdU) and G2 ( cells stained with green FUCCI and DAPI) and then compared this cell cycle profile to the one from untransfected control.</a:t>
          </a:r>
        </a:p>
        <a:p>
          <a:endParaRPr lang="en-US" sz="1600" b="1" baseline="0">
            <a:solidFill>
              <a:schemeClr val="accent6">
                <a:lumMod val="50000"/>
              </a:schemeClr>
            </a:solidFill>
          </a:endParaRPr>
        </a:p>
        <a:p>
          <a:endParaRPr lang="en-US" sz="1600" b="1" baseline="0">
            <a:solidFill>
              <a:schemeClr val="accent6">
                <a:lumMod val="50000"/>
              </a:schemeClr>
            </a:solidFill>
          </a:endParaRPr>
        </a:p>
        <a:p>
          <a:endParaRPr lang="en-US" sz="1600" b="1">
            <a:solidFill>
              <a:schemeClr val="accent6">
                <a:lumMod val="50000"/>
              </a:schemeClr>
            </a:solidFill>
          </a:endParaRPr>
        </a:p>
        <a:p>
          <a:r>
            <a:rPr lang="en-US" sz="1600" b="1">
              <a:solidFill>
                <a:schemeClr val="tx1"/>
              </a:solidFill>
            </a:rPr>
            <a:t>EXP-To study the response</a:t>
          </a:r>
          <a:r>
            <a:rPr lang="en-US" sz="1600" b="1" baseline="0">
              <a:solidFill>
                <a:schemeClr val="tx1"/>
              </a:solidFill>
            </a:rPr>
            <a:t> of telomeric RNA- TERRA to</a:t>
          </a:r>
          <a:r>
            <a:rPr lang="en-US" sz="1600" b="1">
              <a:solidFill>
                <a:schemeClr val="tx1"/>
              </a:solidFill>
            </a:rPr>
            <a:t>  telomeric DSBs  in G2 phase,</a:t>
          </a:r>
          <a:r>
            <a:rPr lang="en-US" sz="1600" b="1" baseline="0">
              <a:solidFill>
                <a:schemeClr val="tx1"/>
              </a:solidFill>
            </a:rPr>
            <a:t> THREE populations of U2OS </a:t>
          </a:r>
          <a:r>
            <a:rPr lang="en-US" sz="1600" b="1">
              <a:solidFill>
                <a:schemeClr val="tx1"/>
              </a:solidFill>
            </a:rPr>
            <a:t>stably expressing FUCCI marker (a marker that expressed in G2 phase) </a:t>
          </a:r>
          <a:r>
            <a:rPr lang="en-US" sz="1600" b="1" baseline="0">
              <a:solidFill>
                <a:schemeClr val="tx1"/>
              </a:solidFill>
            </a:rPr>
            <a:t>were</a:t>
          </a:r>
          <a:r>
            <a:rPr lang="en-US" sz="1600" b="1">
              <a:solidFill>
                <a:schemeClr val="tx1"/>
              </a:solidFill>
            </a:rPr>
            <a:t> transiently transfected  with  THREE constructs 1- EN-T fused to FLAG  (this construct induces DSBs at telomeres), 2- TRF1 fused to FLAG</a:t>
          </a:r>
          <a:r>
            <a:rPr lang="en-US" sz="1600" b="1" baseline="0">
              <a:solidFill>
                <a:schemeClr val="tx1"/>
              </a:solidFill>
            </a:rPr>
            <a:t> (induce telomeric DSBs and short telomeres) 3- Empty vector (positive control) </a:t>
          </a:r>
          <a:r>
            <a:rPr lang="en-US" sz="1600" b="1">
              <a:solidFill>
                <a:schemeClr val="tx1"/>
              </a:solidFill>
            </a:rPr>
            <a:t>. The forth populations left untransfected (negative control).  </a:t>
          </a:r>
        </a:p>
        <a:p>
          <a:endParaRPr lang="en-US" sz="1600" b="1">
            <a:solidFill>
              <a:schemeClr val="tx1"/>
            </a:solidFill>
          </a:endParaRPr>
        </a:p>
        <a:p>
          <a:r>
            <a:rPr lang="en-US" sz="1600" b="1">
              <a:solidFill>
                <a:schemeClr val="accent6">
                  <a:lumMod val="50000"/>
                </a:schemeClr>
              </a:solidFill>
            </a:rPr>
            <a:t>next,cells were  fixed</a:t>
          </a:r>
          <a:r>
            <a:rPr lang="en-US" sz="1600" b="1" baseline="0">
              <a:solidFill>
                <a:schemeClr val="accent6">
                  <a:lumMod val="50000"/>
                </a:schemeClr>
              </a:solidFill>
            </a:rPr>
            <a:t> and immunostained to detect</a:t>
          </a:r>
        </a:p>
        <a:p>
          <a:r>
            <a:rPr lang="en-US" sz="1600" b="1" baseline="0">
              <a:solidFill>
                <a:schemeClr val="accent6">
                  <a:lumMod val="50000"/>
                </a:schemeClr>
              </a:solidFill>
            </a:rPr>
            <a:t> a.FLAG  ( to label the positvely transfected cells).</a:t>
          </a:r>
        </a:p>
        <a:p>
          <a:r>
            <a:rPr lang="en-US" sz="1600" b="1" baseline="0">
              <a:solidFill>
                <a:schemeClr val="accent6">
                  <a:lumMod val="50000"/>
                </a:schemeClr>
              </a:solidFill>
            </a:rPr>
            <a:t>b. TRF2 (telomere marker)</a:t>
          </a:r>
        </a:p>
        <a:p>
          <a:r>
            <a:rPr lang="en-US" sz="1600" b="1" baseline="0">
              <a:solidFill>
                <a:schemeClr val="accent6">
                  <a:lumMod val="50000"/>
                </a:schemeClr>
              </a:solidFill>
            </a:rPr>
            <a:t>c. Edu ( S phase marker) FUCCI marker (G2 marker). </a:t>
          </a:r>
        </a:p>
        <a:p>
          <a:r>
            <a:rPr lang="en-US" sz="1600" b="1" baseline="0">
              <a:solidFill>
                <a:schemeClr val="accent6">
                  <a:lumMod val="50000"/>
                </a:schemeClr>
              </a:solidFill>
            </a:rPr>
            <a:t>The fixed cells were also stained with C-rich labeld PNA probe  to detect TERRA foci.</a:t>
          </a:r>
        </a:p>
        <a:p>
          <a:r>
            <a:rPr lang="en-US" sz="1600" b="1" baseline="0">
              <a:solidFill>
                <a:schemeClr val="accent6">
                  <a:lumMod val="50000"/>
                </a:schemeClr>
              </a:solidFill>
            </a:rPr>
            <a:t>The  above experiment was repeated but the fixed cells were treated with a coktail of Rnase H and A to get rid of TERRA foci (negative control)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baseline="0">
              <a:solidFill>
                <a:srgbClr val="C00000"/>
              </a:solidFill>
            </a:rPr>
            <a:t>The total TERRA foci number was evaluated throug the cell cycle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baseline="0">
              <a:solidFill>
                <a:schemeClr val="accent6">
                  <a:lumMod val="50000"/>
                </a:schemeClr>
              </a:solidFill>
            </a:rPr>
            <a:t>HOW?scored in  G1 (stained  ONLY  with DAPI), in S phase (stained with DAPI+EdU) and G2 ( cells stained with green FUCCI and DAPI) and then compared this to the number of TERRA foci in untransfected control.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 b="1" baseline="0">
            <a:solidFill>
              <a:schemeClr val="accent6">
                <a:lumMod val="50000"/>
              </a:schemeClr>
            </a:solidFill>
          </a:endParaRPr>
        </a:p>
        <a:p>
          <a:r>
            <a:rPr lang="en-US" sz="1600" b="1" baseline="0">
              <a:solidFill>
                <a:srgbClr val="FF0000"/>
              </a:solidFill>
            </a:rPr>
            <a:t>Colocalization events were evaluated in this experiment. </a:t>
          </a:r>
        </a:p>
        <a:p>
          <a:r>
            <a:rPr lang="en-US" sz="1600" b="1" baseline="0">
              <a:solidFill>
                <a:schemeClr val="accent6">
                  <a:lumMod val="50000"/>
                </a:schemeClr>
              </a:solidFill>
            </a:rPr>
            <a:t>1- FLAG and TERRA foci -To determine how many TERRA colocalize to DSB sites in transfected cells.</a:t>
          </a:r>
        </a:p>
        <a:p>
          <a:r>
            <a:rPr lang="en-US" sz="1600" b="1" baseline="0">
              <a:solidFill>
                <a:schemeClr val="accent6">
                  <a:lumMod val="50000"/>
                </a:schemeClr>
              </a:solidFill>
            </a:rPr>
            <a:t>2- TRF2 and TERRA foci- To determine how many TERRA colocalize to telomeric DSBs upon transfection.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 b="1" baseline="0">
            <a:solidFill>
              <a:srgbClr val="FF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 b="1" baseline="0">
            <a:solidFill>
              <a:schemeClr val="accent6">
                <a:lumMod val="50000"/>
              </a:schemeClr>
            </a:solidFill>
          </a:endParaRPr>
        </a:p>
        <a:p>
          <a:endParaRPr lang="en-US" sz="1600" b="1" baseline="0">
            <a:solidFill>
              <a:schemeClr val="accent6">
                <a:lumMod val="50000"/>
              </a:schemeClr>
            </a:solidFill>
          </a:endParaRPr>
        </a:p>
        <a:p>
          <a:endParaRPr lang="en-US" sz="1600" b="1" baseline="0">
            <a:solidFill>
              <a:schemeClr val="accent6">
                <a:lumMod val="50000"/>
              </a:schemeClr>
            </a:solidFill>
          </a:endParaRPr>
        </a:p>
        <a:p>
          <a:endParaRPr lang="en-US" sz="1600" b="1" baseline="0">
            <a:solidFill>
              <a:schemeClr val="accent6">
                <a:lumMod val="50000"/>
              </a:schemeClr>
            </a:solidFill>
          </a:endParaRPr>
        </a:p>
        <a:p>
          <a:endParaRPr lang="en-US" sz="1600" b="1" baseline="0">
            <a:solidFill>
              <a:schemeClr val="accent6">
                <a:lumMod val="50000"/>
              </a:schemeClr>
            </a:solidFill>
          </a:endParaRPr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zoomScale="70" zoomScaleNormal="70" workbookViewId="0">
      <selection sqref="A1:Q1048576"/>
    </sheetView>
  </sheetViews>
  <sheetFormatPr baseColWidth="10" defaultColWidth="8.83203125" defaultRowHeight="15"/>
  <sheetData>
    <row r="1" spans="1:17">
      <c r="A1" s="2">
        <v>41119</v>
      </c>
      <c r="B1" s="23" t="s">
        <v>10</v>
      </c>
      <c r="C1" s="23"/>
      <c r="D1" s="23"/>
      <c r="E1" s="23"/>
      <c r="F1" s="23" t="s">
        <v>11</v>
      </c>
      <c r="G1" s="23"/>
      <c r="H1" s="23"/>
      <c r="I1" s="23"/>
      <c r="J1" s="23" t="s">
        <v>12</v>
      </c>
      <c r="K1" s="23"/>
      <c r="L1" s="23"/>
      <c r="M1" s="23"/>
      <c r="N1" s="23" t="s">
        <v>13</v>
      </c>
      <c r="O1" s="23"/>
      <c r="P1" s="23"/>
      <c r="Q1" s="23"/>
    </row>
    <row r="2" spans="1:17">
      <c r="A2" s="1" t="s">
        <v>16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3</v>
      </c>
      <c r="K2" s="2" t="s">
        <v>4</v>
      </c>
      <c r="L2" s="2" t="s">
        <v>5</v>
      </c>
      <c r="M2" s="2" t="s">
        <v>6</v>
      </c>
      <c r="N2" s="2" t="s">
        <v>3</v>
      </c>
      <c r="O2" s="2" t="s">
        <v>4</v>
      </c>
      <c r="P2" s="2" t="s">
        <v>5</v>
      </c>
      <c r="Q2" s="2" t="s">
        <v>6</v>
      </c>
    </row>
    <row r="3" spans="1:17">
      <c r="A3" t="s">
        <v>7</v>
      </c>
      <c r="B3">
        <v>107</v>
      </c>
      <c r="C3">
        <v>54</v>
      </c>
      <c r="D3">
        <v>80</v>
      </c>
      <c r="E3">
        <v>84</v>
      </c>
      <c r="F3">
        <v>71</v>
      </c>
      <c r="G3">
        <v>61</v>
      </c>
      <c r="H3">
        <v>59</v>
      </c>
      <c r="I3">
        <v>75</v>
      </c>
      <c r="J3">
        <v>111</v>
      </c>
      <c r="K3">
        <v>87</v>
      </c>
      <c r="L3">
        <v>85</v>
      </c>
      <c r="M3">
        <v>90</v>
      </c>
      <c r="N3">
        <v>91</v>
      </c>
      <c r="O3">
        <v>102</v>
      </c>
      <c r="P3">
        <v>61</v>
      </c>
      <c r="Q3">
        <v>96</v>
      </c>
    </row>
    <row r="4" spans="1:17">
      <c r="A4" t="s">
        <v>8</v>
      </c>
      <c r="B4">
        <v>1238</v>
      </c>
      <c r="C4">
        <v>987</v>
      </c>
      <c r="D4">
        <v>114</v>
      </c>
      <c r="E4">
        <v>0</v>
      </c>
      <c r="F4">
        <v>1142</v>
      </c>
      <c r="G4">
        <v>1244</v>
      </c>
      <c r="H4">
        <v>211</v>
      </c>
      <c r="I4">
        <v>2</v>
      </c>
      <c r="J4">
        <v>368</v>
      </c>
      <c r="K4">
        <v>386</v>
      </c>
      <c r="L4">
        <v>224</v>
      </c>
      <c r="M4">
        <v>0</v>
      </c>
      <c r="N4">
        <v>747</v>
      </c>
      <c r="O4">
        <v>558</v>
      </c>
      <c r="P4">
        <v>139</v>
      </c>
      <c r="Q4">
        <v>0</v>
      </c>
    </row>
    <row r="5" spans="1:17">
      <c r="A5" t="s">
        <v>9</v>
      </c>
      <c r="B5" s="3">
        <v>11.570093457943925</v>
      </c>
      <c r="C5" s="3">
        <v>18.277777777777779</v>
      </c>
      <c r="D5" s="3">
        <v>1.425</v>
      </c>
      <c r="E5" s="3">
        <v>0</v>
      </c>
      <c r="F5" s="3">
        <v>16.08450704225352</v>
      </c>
      <c r="G5" s="3">
        <v>20.393442622950818</v>
      </c>
      <c r="H5" s="3">
        <v>3.5762711864406778</v>
      </c>
      <c r="I5" s="3">
        <v>2.6666666666666668E-2</v>
      </c>
      <c r="J5" s="3">
        <v>3.3153153153153152</v>
      </c>
      <c r="K5" s="3">
        <v>4.4367816091954024</v>
      </c>
      <c r="L5" s="3">
        <v>2.6352941176470588</v>
      </c>
      <c r="M5" s="3">
        <v>0</v>
      </c>
      <c r="N5" s="3">
        <v>8.208791208791208</v>
      </c>
      <c r="O5" s="3">
        <v>5.4705882352941178</v>
      </c>
      <c r="P5" s="3">
        <v>2.278688524590164</v>
      </c>
      <c r="Q5" s="3">
        <v>0</v>
      </c>
    </row>
    <row r="8" spans="1:17">
      <c r="A8" s="2">
        <v>42919</v>
      </c>
      <c r="B8" s="23" t="s">
        <v>10</v>
      </c>
      <c r="C8" s="23"/>
      <c r="D8" s="23"/>
      <c r="E8" s="23"/>
      <c r="F8" s="23" t="s">
        <v>11</v>
      </c>
      <c r="G8" s="23"/>
      <c r="H8" s="23"/>
      <c r="I8" s="23"/>
      <c r="J8" s="23" t="s">
        <v>12</v>
      </c>
      <c r="K8" s="23"/>
      <c r="L8" s="23"/>
      <c r="M8" s="23"/>
      <c r="N8" s="23" t="s">
        <v>13</v>
      </c>
      <c r="O8" s="23"/>
      <c r="P8" s="23"/>
      <c r="Q8" s="23"/>
    </row>
    <row r="9" spans="1:17">
      <c r="A9" s="1" t="s">
        <v>16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3</v>
      </c>
      <c r="G9" s="2" t="s">
        <v>4</v>
      </c>
      <c r="H9" s="2" t="s">
        <v>5</v>
      </c>
      <c r="I9" s="2" t="s">
        <v>6</v>
      </c>
      <c r="J9" s="2" t="s">
        <v>3</v>
      </c>
      <c r="K9" s="2" t="s">
        <v>4</v>
      </c>
      <c r="L9" s="2" t="s">
        <v>5</v>
      </c>
      <c r="M9" s="2" t="s">
        <v>6</v>
      </c>
      <c r="N9" s="2" t="s">
        <v>3</v>
      </c>
      <c r="O9" s="2" t="s">
        <v>4</v>
      </c>
      <c r="P9" s="2" t="s">
        <v>5</v>
      </c>
      <c r="Q9" s="2" t="s">
        <v>6</v>
      </c>
    </row>
    <row r="10" spans="1:17">
      <c r="A10" t="s">
        <v>7</v>
      </c>
      <c r="B10">
        <v>88</v>
      </c>
      <c r="C10">
        <v>87</v>
      </c>
      <c r="D10">
        <v>70</v>
      </c>
      <c r="E10">
        <v>86</v>
      </c>
      <c r="F10">
        <v>93</v>
      </c>
      <c r="G10">
        <v>93</v>
      </c>
      <c r="H10">
        <v>43</v>
      </c>
      <c r="I10">
        <v>76</v>
      </c>
      <c r="J10">
        <v>88</v>
      </c>
      <c r="K10">
        <v>66</v>
      </c>
      <c r="L10">
        <v>70</v>
      </c>
      <c r="M10">
        <v>231</v>
      </c>
      <c r="N10">
        <v>68</v>
      </c>
      <c r="O10">
        <v>76</v>
      </c>
      <c r="P10">
        <v>74</v>
      </c>
      <c r="Q10">
        <v>65</v>
      </c>
    </row>
    <row r="11" spans="1:17">
      <c r="A11" t="s">
        <v>8</v>
      </c>
      <c r="B11">
        <v>1125</v>
      </c>
      <c r="C11">
        <v>1723</v>
      </c>
      <c r="D11">
        <v>278</v>
      </c>
      <c r="E11">
        <v>117</v>
      </c>
      <c r="F11">
        <v>1149</v>
      </c>
      <c r="G11">
        <v>1175</v>
      </c>
      <c r="H11">
        <v>160</v>
      </c>
      <c r="I11">
        <v>120</v>
      </c>
      <c r="J11">
        <v>879</v>
      </c>
      <c r="K11">
        <v>1734</v>
      </c>
      <c r="L11">
        <v>979</v>
      </c>
      <c r="M11">
        <v>28</v>
      </c>
      <c r="N11">
        <v>781</v>
      </c>
      <c r="O11">
        <v>1474</v>
      </c>
      <c r="P11">
        <v>626</v>
      </c>
      <c r="Q11">
        <v>85</v>
      </c>
    </row>
    <row r="12" spans="1:17">
      <c r="A12" t="s">
        <v>9</v>
      </c>
      <c r="B12" s="3">
        <v>12.784090909090908</v>
      </c>
      <c r="C12" s="3">
        <v>19.804597701149426</v>
      </c>
      <c r="D12" s="3">
        <v>3.9714285714285715</v>
      </c>
      <c r="E12" s="3">
        <v>1.3604651162790697</v>
      </c>
      <c r="F12" s="3">
        <v>12.35483870967742</v>
      </c>
      <c r="G12" s="3">
        <v>12.634408602150538</v>
      </c>
      <c r="H12" s="3">
        <v>3.7209302325581395</v>
      </c>
      <c r="I12" s="3">
        <v>1.5789473684210527</v>
      </c>
      <c r="J12" s="3">
        <v>9.9886363636363633</v>
      </c>
      <c r="K12" s="3">
        <v>26.272727272727273</v>
      </c>
      <c r="L12" s="3">
        <v>13.985714285714286</v>
      </c>
      <c r="M12" s="3">
        <v>0.12121212121212122</v>
      </c>
      <c r="N12" s="3">
        <v>11.485294117647058</v>
      </c>
      <c r="O12" s="3">
        <v>19.394736842105264</v>
      </c>
      <c r="P12" s="3">
        <v>8.4594594594594597</v>
      </c>
      <c r="Q12" s="3">
        <v>1.3076923076923077</v>
      </c>
    </row>
    <row r="15" spans="1:17">
      <c r="A15" s="2">
        <v>51019</v>
      </c>
      <c r="B15" s="23" t="s">
        <v>10</v>
      </c>
      <c r="C15" s="23"/>
      <c r="D15" s="23"/>
      <c r="E15" s="23"/>
      <c r="F15" s="23" t="s">
        <v>11</v>
      </c>
      <c r="G15" s="23"/>
      <c r="H15" s="23"/>
      <c r="I15" s="23"/>
      <c r="J15" s="23" t="s">
        <v>12</v>
      </c>
      <c r="K15" s="23"/>
      <c r="L15" s="23"/>
      <c r="M15" s="23"/>
      <c r="N15" s="23" t="s">
        <v>13</v>
      </c>
      <c r="O15" s="23"/>
      <c r="P15" s="23"/>
      <c r="Q15" s="23"/>
    </row>
    <row r="16" spans="1:17">
      <c r="A16" s="1" t="s">
        <v>16</v>
      </c>
      <c r="B16" s="2" t="s">
        <v>3</v>
      </c>
      <c r="C16" s="2" t="s">
        <v>4</v>
      </c>
      <c r="D16" s="2" t="s">
        <v>5</v>
      </c>
      <c r="E16" s="2" t="s">
        <v>6</v>
      </c>
      <c r="F16" s="2" t="s">
        <v>3</v>
      </c>
      <c r="G16" s="2" t="s">
        <v>4</v>
      </c>
      <c r="H16" s="2" t="s">
        <v>5</v>
      </c>
      <c r="I16" s="2" t="s">
        <v>6</v>
      </c>
      <c r="J16" s="2" t="s">
        <v>3</v>
      </c>
      <c r="K16" s="2" t="s">
        <v>4</v>
      </c>
      <c r="L16" s="2" t="s">
        <v>5</v>
      </c>
      <c r="M16" s="2" t="s">
        <v>6</v>
      </c>
      <c r="N16" s="2" t="s">
        <v>3</v>
      </c>
      <c r="O16" s="2" t="s">
        <v>4</v>
      </c>
      <c r="P16" s="2" t="s">
        <v>5</v>
      </c>
      <c r="Q16" s="2" t="s">
        <v>6</v>
      </c>
    </row>
    <row r="17" spans="1:17">
      <c r="A17" t="s">
        <v>7</v>
      </c>
      <c r="B17">
        <v>57</v>
      </c>
      <c r="C17">
        <v>81</v>
      </c>
      <c r="D17">
        <v>56</v>
      </c>
      <c r="E17">
        <v>137</v>
      </c>
      <c r="F17">
        <v>78</v>
      </c>
      <c r="G17">
        <v>94</v>
      </c>
      <c r="H17">
        <v>120</v>
      </c>
      <c r="I17">
        <v>87</v>
      </c>
      <c r="J17">
        <v>69</v>
      </c>
      <c r="K17">
        <v>59</v>
      </c>
      <c r="L17">
        <v>31</v>
      </c>
      <c r="M17">
        <v>78</v>
      </c>
      <c r="N17">
        <v>70</v>
      </c>
      <c r="O17">
        <v>68</v>
      </c>
      <c r="P17">
        <v>72</v>
      </c>
      <c r="Q17">
        <v>86</v>
      </c>
    </row>
    <row r="18" spans="1:17">
      <c r="A18" t="s">
        <v>8</v>
      </c>
      <c r="B18">
        <v>1151</v>
      </c>
      <c r="C18">
        <v>1877</v>
      </c>
      <c r="D18">
        <v>557</v>
      </c>
      <c r="E18">
        <v>225</v>
      </c>
      <c r="F18">
        <v>1418</v>
      </c>
      <c r="G18">
        <v>2048</v>
      </c>
      <c r="H18">
        <v>516</v>
      </c>
      <c r="I18">
        <v>143</v>
      </c>
      <c r="J18">
        <v>1075</v>
      </c>
      <c r="K18">
        <v>1371</v>
      </c>
      <c r="L18">
        <v>1218</v>
      </c>
      <c r="M18">
        <v>132</v>
      </c>
      <c r="N18">
        <v>1205</v>
      </c>
      <c r="O18">
        <v>1119</v>
      </c>
      <c r="P18">
        <v>1008</v>
      </c>
      <c r="Q18">
        <v>100</v>
      </c>
    </row>
    <row r="19" spans="1:17">
      <c r="A19" t="s">
        <v>9</v>
      </c>
      <c r="B19" s="3">
        <v>20.192982456140349</v>
      </c>
      <c r="C19" s="3">
        <v>23.172839506172838</v>
      </c>
      <c r="D19" s="3">
        <v>9.9464285714285712</v>
      </c>
      <c r="E19" s="3">
        <v>1.6423357664233578</v>
      </c>
      <c r="F19" s="3">
        <v>18.179487179487179</v>
      </c>
      <c r="G19" s="3">
        <v>21.787234042553191</v>
      </c>
      <c r="H19" s="3">
        <v>4.3</v>
      </c>
      <c r="I19" s="3">
        <v>1.6436781609195403</v>
      </c>
      <c r="J19" s="3">
        <v>15.579710144927537</v>
      </c>
      <c r="K19" s="3">
        <v>23.237288135593221</v>
      </c>
      <c r="L19" s="3">
        <v>39.29032258064516</v>
      </c>
      <c r="M19" s="3">
        <v>1.6923076923076923</v>
      </c>
      <c r="N19" s="3">
        <v>17.214285714285715</v>
      </c>
      <c r="O19" s="3">
        <v>16.455882352941178</v>
      </c>
      <c r="P19" s="3">
        <v>14</v>
      </c>
      <c r="Q19" s="3">
        <v>1.1627906976744187</v>
      </c>
    </row>
    <row r="22" spans="1:17">
      <c r="A22" s="2">
        <v>52319</v>
      </c>
      <c r="B22" s="23" t="s">
        <v>10</v>
      </c>
      <c r="C22" s="23"/>
      <c r="D22" s="23"/>
      <c r="E22" s="23"/>
      <c r="F22" s="23" t="s">
        <v>11</v>
      </c>
      <c r="G22" s="23"/>
      <c r="H22" s="23"/>
      <c r="I22" s="23"/>
      <c r="J22" s="23" t="s">
        <v>12</v>
      </c>
      <c r="K22" s="23"/>
      <c r="L22" s="23"/>
      <c r="M22" s="23"/>
      <c r="N22" s="23" t="s">
        <v>13</v>
      </c>
      <c r="O22" s="23"/>
      <c r="P22" s="23"/>
      <c r="Q22" s="23"/>
    </row>
    <row r="23" spans="1:17">
      <c r="A23" s="1" t="s">
        <v>16</v>
      </c>
      <c r="B23" s="2" t="s">
        <v>3</v>
      </c>
      <c r="C23" s="2" t="s">
        <v>4</v>
      </c>
      <c r="D23" s="2" t="s">
        <v>5</v>
      </c>
      <c r="E23" s="2" t="s">
        <v>6</v>
      </c>
      <c r="F23" s="2" t="s">
        <v>3</v>
      </c>
      <c r="G23" s="2" t="s">
        <v>4</v>
      </c>
      <c r="H23" s="2" t="s">
        <v>5</v>
      </c>
      <c r="I23" s="2" t="s">
        <v>6</v>
      </c>
      <c r="J23" s="2" t="s">
        <v>3</v>
      </c>
      <c r="K23" s="2" t="s">
        <v>4</v>
      </c>
      <c r="L23" s="2" t="s">
        <v>5</v>
      </c>
      <c r="M23" s="2" t="s">
        <v>6</v>
      </c>
      <c r="N23" s="2" t="s">
        <v>3</v>
      </c>
      <c r="O23" s="2" t="s">
        <v>4</v>
      </c>
      <c r="P23" s="2" t="s">
        <v>5</v>
      </c>
      <c r="Q23" s="2" t="s">
        <v>6</v>
      </c>
    </row>
    <row r="24" spans="1:17">
      <c r="A24" t="s">
        <v>7</v>
      </c>
      <c r="B24">
        <v>54</v>
      </c>
      <c r="C24">
        <v>78</v>
      </c>
      <c r="D24">
        <v>85</v>
      </c>
      <c r="E24">
        <v>136</v>
      </c>
      <c r="F24">
        <v>56</v>
      </c>
      <c r="G24">
        <v>66</v>
      </c>
      <c r="H24">
        <v>81</v>
      </c>
      <c r="I24">
        <v>78</v>
      </c>
      <c r="J24">
        <v>68</v>
      </c>
      <c r="K24">
        <v>47</v>
      </c>
      <c r="L24">
        <v>89</v>
      </c>
      <c r="M24">
        <v>84</v>
      </c>
      <c r="N24">
        <v>77</v>
      </c>
      <c r="O24">
        <v>44</v>
      </c>
      <c r="P24">
        <v>26</v>
      </c>
      <c r="Q24">
        <v>74</v>
      </c>
    </row>
    <row r="25" spans="1:17">
      <c r="A25" t="s">
        <v>8</v>
      </c>
      <c r="B25">
        <v>1474</v>
      </c>
      <c r="C25">
        <v>2993</v>
      </c>
      <c r="D25">
        <v>734</v>
      </c>
      <c r="E25">
        <v>375</v>
      </c>
      <c r="F25">
        <v>1426</v>
      </c>
      <c r="G25">
        <v>1990</v>
      </c>
      <c r="H25">
        <v>684</v>
      </c>
      <c r="I25">
        <v>210</v>
      </c>
      <c r="J25">
        <v>571</v>
      </c>
      <c r="K25">
        <v>478</v>
      </c>
      <c r="L25">
        <v>166</v>
      </c>
      <c r="M25">
        <v>27</v>
      </c>
      <c r="N25">
        <v>865</v>
      </c>
      <c r="O25">
        <v>764</v>
      </c>
      <c r="P25">
        <v>140</v>
      </c>
      <c r="Q25">
        <v>146</v>
      </c>
    </row>
    <row r="26" spans="1:17">
      <c r="A26" t="s">
        <v>9</v>
      </c>
      <c r="B26" s="3">
        <v>27.296296296296298</v>
      </c>
      <c r="C26" s="3">
        <v>38.371794871794869</v>
      </c>
      <c r="D26" s="3">
        <v>8.6352941176470583</v>
      </c>
      <c r="E26" s="3">
        <v>2.7573529411764706</v>
      </c>
      <c r="F26" s="3">
        <v>25.464285714285715</v>
      </c>
      <c r="G26" s="3">
        <v>30.151515151515152</v>
      </c>
      <c r="H26" s="3">
        <v>8.4444444444444446</v>
      </c>
      <c r="I26" s="3">
        <v>2.6923076923076925</v>
      </c>
      <c r="J26" s="3">
        <v>8.3970588235294112</v>
      </c>
      <c r="K26" s="3">
        <v>10.170212765957446</v>
      </c>
      <c r="L26" s="3">
        <v>1.8651685393258426</v>
      </c>
      <c r="M26" s="3">
        <v>0.32142857142857145</v>
      </c>
      <c r="N26" s="3">
        <v>11.233766233766234</v>
      </c>
      <c r="O26" s="3">
        <v>17.363636363636363</v>
      </c>
      <c r="P26" s="3">
        <v>5.384615384615385</v>
      </c>
      <c r="Q26" s="3">
        <v>1.972972972972973</v>
      </c>
    </row>
    <row r="29" spans="1:17">
      <c r="A29" s="2">
        <v>62019</v>
      </c>
      <c r="B29" s="23" t="s">
        <v>10</v>
      </c>
      <c r="C29" s="23"/>
      <c r="D29" s="23"/>
      <c r="E29" s="23"/>
      <c r="F29" s="23" t="s">
        <v>11</v>
      </c>
      <c r="G29" s="23"/>
      <c r="H29" s="23"/>
      <c r="I29" s="23"/>
      <c r="J29" s="23" t="s">
        <v>12</v>
      </c>
      <c r="K29" s="23"/>
      <c r="L29" s="23"/>
      <c r="M29" s="23"/>
      <c r="N29" s="23" t="s">
        <v>13</v>
      </c>
      <c r="O29" s="23"/>
      <c r="P29" s="23"/>
      <c r="Q29" s="23"/>
    </row>
    <row r="30" spans="1:17">
      <c r="A30" s="1" t="s">
        <v>16</v>
      </c>
      <c r="B30" s="2" t="s">
        <v>3</v>
      </c>
      <c r="C30" s="2" t="s">
        <v>4</v>
      </c>
      <c r="D30" s="2" t="s">
        <v>5</v>
      </c>
      <c r="E30" s="2" t="s">
        <v>6</v>
      </c>
      <c r="F30" s="2" t="s">
        <v>3</v>
      </c>
      <c r="G30" s="2" t="s">
        <v>4</v>
      </c>
      <c r="H30" s="2" t="s">
        <v>5</v>
      </c>
      <c r="I30" s="2" t="s">
        <v>6</v>
      </c>
      <c r="J30" s="2" t="s">
        <v>3</v>
      </c>
      <c r="K30" s="2" t="s">
        <v>4</v>
      </c>
      <c r="L30" s="2" t="s">
        <v>5</v>
      </c>
      <c r="M30" s="2" t="s">
        <v>6</v>
      </c>
      <c r="N30" s="2" t="s">
        <v>3</v>
      </c>
      <c r="O30" s="2" t="s">
        <v>4</v>
      </c>
      <c r="P30" s="2" t="s">
        <v>5</v>
      </c>
      <c r="Q30" s="2" t="s">
        <v>6</v>
      </c>
    </row>
    <row r="31" spans="1:17">
      <c r="A31" t="s">
        <v>7</v>
      </c>
      <c r="B31">
        <v>61</v>
      </c>
      <c r="C31">
        <v>55</v>
      </c>
      <c r="D31">
        <v>65</v>
      </c>
      <c r="E31">
        <v>83</v>
      </c>
      <c r="F31">
        <v>96</v>
      </c>
      <c r="G31">
        <v>52</v>
      </c>
      <c r="H31">
        <v>73</v>
      </c>
      <c r="I31">
        <v>76</v>
      </c>
      <c r="J31">
        <v>55</v>
      </c>
      <c r="K31">
        <v>68</v>
      </c>
      <c r="L31">
        <v>74</v>
      </c>
      <c r="M31">
        <v>71</v>
      </c>
      <c r="N31">
        <v>79</v>
      </c>
      <c r="O31">
        <v>122</v>
      </c>
      <c r="P31">
        <v>60</v>
      </c>
      <c r="Q31">
        <v>116</v>
      </c>
    </row>
    <row r="32" spans="1:17">
      <c r="A32" t="s">
        <v>8</v>
      </c>
      <c r="B32">
        <v>1245</v>
      </c>
      <c r="C32">
        <v>2144</v>
      </c>
      <c r="D32">
        <v>255</v>
      </c>
      <c r="E32">
        <v>57</v>
      </c>
      <c r="F32">
        <v>1690</v>
      </c>
      <c r="G32">
        <v>1030</v>
      </c>
      <c r="H32">
        <v>228</v>
      </c>
      <c r="I32">
        <v>38</v>
      </c>
      <c r="J32">
        <v>420</v>
      </c>
      <c r="K32">
        <v>684</v>
      </c>
      <c r="L32">
        <v>437</v>
      </c>
      <c r="M32">
        <v>1</v>
      </c>
      <c r="N32">
        <v>460</v>
      </c>
      <c r="O32">
        <v>984</v>
      </c>
      <c r="P32">
        <v>205</v>
      </c>
      <c r="Q32">
        <v>5</v>
      </c>
    </row>
    <row r="33" spans="1:17">
      <c r="A33" t="s">
        <v>9</v>
      </c>
      <c r="B33" s="3">
        <v>20.409836065573771</v>
      </c>
      <c r="C33" s="3">
        <v>25.223529411764705</v>
      </c>
      <c r="D33" s="3">
        <v>3.9230769230769229</v>
      </c>
      <c r="E33" s="3">
        <v>0.68674698795180722</v>
      </c>
      <c r="F33" s="3">
        <v>17.604166666666668</v>
      </c>
      <c r="G33" s="3">
        <v>12.560975609756097</v>
      </c>
      <c r="H33" s="3">
        <v>3.1232876712328768</v>
      </c>
      <c r="I33" s="3">
        <v>0.5</v>
      </c>
      <c r="J33" s="3">
        <v>7.6363636363636367</v>
      </c>
      <c r="K33" s="3">
        <v>10.058823529411764</v>
      </c>
      <c r="L33" s="3">
        <v>5.9054054054054053</v>
      </c>
      <c r="M33" s="3">
        <v>1.4084507042253521E-2</v>
      </c>
      <c r="N33" s="3">
        <v>5.8227848101265822</v>
      </c>
      <c r="O33" s="3">
        <v>8.0655737704918025</v>
      </c>
      <c r="P33" s="3">
        <v>3.4166666666666665</v>
      </c>
      <c r="Q33" s="3">
        <v>4.3103448275862072E-2</v>
      </c>
    </row>
  </sheetData>
  <mergeCells count="20">
    <mergeCell ref="B15:E15"/>
    <mergeCell ref="F15:I15"/>
    <mergeCell ref="J15:M15"/>
    <mergeCell ref="N15:Q15"/>
    <mergeCell ref="B29:E29"/>
    <mergeCell ref="F29:I29"/>
    <mergeCell ref="J29:M29"/>
    <mergeCell ref="N29:Q29"/>
    <mergeCell ref="B22:E22"/>
    <mergeCell ref="F22:I22"/>
    <mergeCell ref="J22:M22"/>
    <mergeCell ref="N22:Q22"/>
    <mergeCell ref="B1:E1"/>
    <mergeCell ref="F1:I1"/>
    <mergeCell ref="J1:M1"/>
    <mergeCell ref="N1:Q1"/>
    <mergeCell ref="B8:E8"/>
    <mergeCell ref="F8:I8"/>
    <mergeCell ref="J8:M8"/>
    <mergeCell ref="N8:Q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5A295-7F78-6342-B4B5-4BB0DE027D71}">
  <dimension ref="A1:B81"/>
  <sheetViews>
    <sheetView tabSelected="1" workbookViewId="0">
      <selection activeCell="B1" sqref="B1"/>
    </sheetView>
  </sheetViews>
  <sheetFormatPr baseColWidth="10" defaultRowHeight="15"/>
  <cols>
    <col min="12" max="12" width="20.83203125" customWidth="1"/>
  </cols>
  <sheetData>
    <row r="1" spans="1:2">
      <c r="A1" t="s">
        <v>47</v>
      </c>
      <c r="B1" t="s">
        <v>48</v>
      </c>
    </row>
    <row r="2" spans="1:2">
      <c r="A2" s="2" t="s">
        <v>17</v>
      </c>
      <c r="B2" s="3">
        <v>11.570093457943925</v>
      </c>
    </row>
    <row r="3" spans="1:2">
      <c r="A3" s="2" t="s">
        <v>17</v>
      </c>
      <c r="B3" s="3">
        <v>12.784090909090908</v>
      </c>
    </row>
    <row r="4" spans="1:2">
      <c r="A4" s="2" t="s">
        <v>17</v>
      </c>
      <c r="B4" s="3">
        <v>20.192982456140349</v>
      </c>
    </row>
    <row r="5" spans="1:2">
      <c r="A5" s="2" t="s">
        <v>17</v>
      </c>
      <c r="B5" s="3">
        <v>27.296296296296298</v>
      </c>
    </row>
    <row r="6" spans="1:2">
      <c r="A6" s="2" t="s">
        <v>17</v>
      </c>
      <c r="B6" s="3">
        <v>20.409836065573771</v>
      </c>
    </row>
    <row r="7" spans="1:2" ht="14" customHeight="1">
      <c r="A7" s="2" t="s">
        <v>17</v>
      </c>
      <c r="B7" s="3">
        <v>16.08450704225352</v>
      </c>
    </row>
    <row r="8" spans="1:2">
      <c r="A8" s="2" t="s">
        <v>17</v>
      </c>
      <c r="B8" s="3">
        <v>12.35483870967742</v>
      </c>
    </row>
    <row r="9" spans="1:2">
      <c r="A9" s="2" t="s">
        <v>17</v>
      </c>
      <c r="B9" s="3">
        <v>18.179487179487179</v>
      </c>
    </row>
    <row r="10" spans="1:2">
      <c r="A10" s="2" t="s">
        <v>17</v>
      </c>
      <c r="B10" s="3">
        <v>25.464285714285715</v>
      </c>
    </row>
    <row r="11" spans="1:2">
      <c r="A11" s="2" t="s">
        <v>17</v>
      </c>
      <c r="B11" s="3">
        <v>17.604166666666668</v>
      </c>
    </row>
    <row r="12" spans="1:2">
      <c r="A12" t="s">
        <v>18</v>
      </c>
      <c r="B12" s="3">
        <v>18.277777777777779</v>
      </c>
    </row>
    <row r="13" spans="1:2">
      <c r="A13" t="s">
        <v>18</v>
      </c>
      <c r="B13" s="3">
        <v>19.804597701149426</v>
      </c>
    </row>
    <row r="14" spans="1:2">
      <c r="A14" t="s">
        <v>18</v>
      </c>
      <c r="B14" s="3">
        <v>23.172839506172838</v>
      </c>
    </row>
    <row r="15" spans="1:2">
      <c r="A15" t="s">
        <v>18</v>
      </c>
      <c r="B15" s="3">
        <v>38.371794871794869</v>
      </c>
    </row>
    <row r="16" spans="1:2">
      <c r="A16" t="s">
        <v>18</v>
      </c>
      <c r="B16" s="3">
        <v>25.223529411764705</v>
      </c>
    </row>
    <row r="17" spans="1:2">
      <c r="A17" t="s">
        <v>18</v>
      </c>
      <c r="B17" s="3">
        <v>20.393442622950818</v>
      </c>
    </row>
    <row r="18" spans="1:2">
      <c r="A18" t="s">
        <v>18</v>
      </c>
      <c r="B18" s="3">
        <v>12.634408602150538</v>
      </c>
    </row>
    <row r="19" spans="1:2">
      <c r="A19" t="s">
        <v>18</v>
      </c>
      <c r="B19" s="3">
        <v>21.787234042553191</v>
      </c>
    </row>
    <row r="20" spans="1:2">
      <c r="A20" t="s">
        <v>18</v>
      </c>
      <c r="B20" s="3">
        <v>30.151515151515152</v>
      </c>
    </row>
    <row r="21" spans="1:2">
      <c r="A21" t="s">
        <v>18</v>
      </c>
      <c r="B21" s="3">
        <v>12.560975609756097</v>
      </c>
    </row>
    <row r="22" spans="1:2">
      <c r="A22" t="s">
        <v>24</v>
      </c>
      <c r="B22" s="3">
        <v>1.425</v>
      </c>
    </row>
    <row r="23" spans="1:2">
      <c r="A23" t="s">
        <v>24</v>
      </c>
      <c r="B23" s="3">
        <v>3.9714285714285715</v>
      </c>
    </row>
    <row r="24" spans="1:2">
      <c r="A24" t="s">
        <v>24</v>
      </c>
      <c r="B24" s="3">
        <v>9.9464285714285712</v>
      </c>
    </row>
    <row r="25" spans="1:2">
      <c r="A25" t="s">
        <v>24</v>
      </c>
      <c r="B25" s="3">
        <v>8.6352941176470583</v>
      </c>
    </row>
    <row r="26" spans="1:2">
      <c r="A26" t="s">
        <v>24</v>
      </c>
      <c r="B26" s="3">
        <v>3.9230769230769229</v>
      </c>
    </row>
    <row r="27" spans="1:2">
      <c r="A27" t="s">
        <v>24</v>
      </c>
      <c r="B27" s="3">
        <v>3.5762711864406778</v>
      </c>
    </row>
    <row r="28" spans="1:2">
      <c r="A28" t="s">
        <v>24</v>
      </c>
      <c r="B28" s="3">
        <v>3.7209302325581395</v>
      </c>
    </row>
    <row r="29" spans="1:2">
      <c r="A29" t="s">
        <v>24</v>
      </c>
      <c r="B29" s="3">
        <v>4.3</v>
      </c>
    </row>
    <row r="30" spans="1:2">
      <c r="A30" t="s">
        <v>24</v>
      </c>
      <c r="B30" s="3">
        <v>8.4444444444444446</v>
      </c>
    </row>
    <row r="31" spans="1:2">
      <c r="A31" t="s">
        <v>24</v>
      </c>
      <c r="B31" s="3">
        <v>3.1232876712328768</v>
      </c>
    </row>
    <row r="32" spans="1:2">
      <c r="A32" t="s">
        <v>25</v>
      </c>
      <c r="B32" s="3">
        <v>0</v>
      </c>
    </row>
    <row r="33" spans="1:2">
      <c r="A33" t="s">
        <v>25</v>
      </c>
      <c r="B33" s="3">
        <v>1.3604651162790697</v>
      </c>
    </row>
    <row r="34" spans="1:2">
      <c r="A34" t="s">
        <v>25</v>
      </c>
      <c r="B34" s="3">
        <v>1.6423357664233578</v>
      </c>
    </row>
    <row r="35" spans="1:2">
      <c r="A35" t="s">
        <v>25</v>
      </c>
      <c r="B35" s="3">
        <v>2.7573529411764706</v>
      </c>
    </row>
    <row r="36" spans="1:2">
      <c r="A36" t="s">
        <v>25</v>
      </c>
      <c r="B36" s="3">
        <v>0.68674698795180722</v>
      </c>
    </row>
    <row r="37" spans="1:2">
      <c r="A37" t="s">
        <v>25</v>
      </c>
      <c r="B37" s="3">
        <v>2.6666666666666668E-2</v>
      </c>
    </row>
    <row r="38" spans="1:2">
      <c r="A38" t="s">
        <v>25</v>
      </c>
      <c r="B38" s="3">
        <v>1.5789473684210527</v>
      </c>
    </row>
    <row r="39" spans="1:2">
      <c r="A39" t="s">
        <v>25</v>
      </c>
      <c r="B39" s="3">
        <v>1.6436781609195403</v>
      </c>
    </row>
    <row r="40" spans="1:2">
      <c r="A40" t="s">
        <v>25</v>
      </c>
      <c r="B40" s="3">
        <v>2.6923076923076925</v>
      </c>
    </row>
    <row r="41" spans="1:2">
      <c r="A41" t="s">
        <v>25</v>
      </c>
      <c r="B41" s="3">
        <v>0.5</v>
      </c>
    </row>
    <row r="42" spans="1:2">
      <c r="A42" s="2" t="s">
        <v>49</v>
      </c>
      <c r="B42" s="3">
        <v>3.3153153153153152</v>
      </c>
    </row>
    <row r="43" spans="1:2">
      <c r="A43" s="2" t="s">
        <v>49</v>
      </c>
      <c r="B43" s="3">
        <v>9.9886363636363633</v>
      </c>
    </row>
    <row r="44" spans="1:2">
      <c r="A44" s="2" t="s">
        <v>49</v>
      </c>
      <c r="B44" s="3">
        <v>15.579710144927537</v>
      </c>
    </row>
    <row r="45" spans="1:2">
      <c r="A45" s="2" t="s">
        <v>49</v>
      </c>
      <c r="B45" s="3">
        <v>8.3970588235294112</v>
      </c>
    </row>
    <row r="46" spans="1:2">
      <c r="A46" s="2" t="s">
        <v>49</v>
      </c>
      <c r="B46" s="3">
        <v>7.6363636363636367</v>
      </c>
    </row>
    <row r="47" spans="1:2">
      <c r="A47" s="2" t="s">
        <v>49</v>
      </c>
      <c r="B47" s="3">
        <v>8.208791208791208</v>
      </c>
    </row>
    <row r="48" spans="1:2">
      <c r="A48" s="2" t="s">
        <v>49</v>
      </c>
      <c r="B48" s="3">
        <v>11.485294117647058</v>
      </c>
    </row>
    <row r="49" spans="1:2">
      <c r="A49" s="2" t="s">
        <v>49</v>
      </c>
      <c r="B49" s="3">
        <v>17.214285714285715</v>
      </c>
    </row>
    <row r="50" spans="1:2">
      <c r="A50" s="2" t="s">
        <v>49</v>
      </c>
      <c r="B50" s="3">
        <v>11.233766233766234</v>
      </c>
    </row>
    <row r="51" spans="1:2">
      <c r="A51" s="2" t="s">
        <v>49</v>
      </c>
      <c r="B51" s="3">
        <v>5.8227848101265822</v>
      </c>
    </row>
    <row r="52" spans="1:2">
      <c r="A52" t="s">
        <v>50</v>
      </c>
      <c r="B52" s="3">
        <v>4.4367816091954024</v>
      </c>
    </row>
    <row r="53" spans="1:2">
      <c r="A53" t="s">
        <v>50</v>
      </c>
      <c r="B53" s="3">
        <v>26.272727272727273</v>
      </c>
    </row>
    <row r="54" spans="1:2">
      <c r="A54" t="s">
        <v>50</v>
      </c>
      <c r="B54" s="3">
        <v>23.237288135593221</v>
      </c>
    </row>
    <row r="55" spans="1:2">
      <c r="A55" t="s">
        <v>50</v>
      </c>
      <c r="B55" s="3">
        <v>10.170212765957446</v>
      </c>
    </row>
    <row r="56" spans="1:2">
      <c r="A56" t="s">
        <v>50</v>
      </c>
      <c r="B56" s="3">
        <v>10.058823529411764</v>
      </c>
    </row>
    <row r="57" spans="1:2">
      <c r="A57" t="s">
        <v>50</v>
      </c>
      <c r="B57" s="3">
        <v>5.4705882352941178</v>
      </c>
    </row>
    <row r="58" spans="1:2">
      <c r="A58" t="s">
        <v>50</v>
      </c>
      <c r="B58" s="3">
        <v>19.394736842105264</v>
      </c>
    </row>
    <row r="59" spans="1:2">
      <c r="A59" t="s">
        <v>50</v>
      </c>
      <c r="B59" s="3">
        <v>16.455882352941178</v>
      </c>
    </row>
    <row r="60" spans="1:2">
      <c r="A60" t="s">
        <v>50</v>
      </c>
      <c r="B60" s="3">
        <v>17.363636363636363</v>
      </c>
    </row>
    <row r="61" spans="1:2">
      <c r="A61" t="s">
        <v>50</v>
      </c>
      <c r="B61" s="3">
        <v>8.0655737704918025</v>
      </c>
    </row>
    <row r="62" spans="1:2">
      <c r="A62" t="s">
        <v>51</v>
      </c>
      <c r="B62" s="3">
        <v>2.6352941176470588</v>
      </c>
    </row>
    <row r="63" spans="1:2">
      <c r="A63" t="s">
        <v>51</v>
      </c>
      <c r="B63" s="3">
        <v>13.985714285714286</v>
      </c>
    </row>
    <row r="64" spans="1:2">
      <c r="A64" t="s">
        <v>51</v>
      </c>
      <c r="B64" s="3">
        <v>39.29032258064516</v>
      </c>
    </row>
    <row r="65" spans="1:2">
      <c r="A65" t="s">
        <v>51</v>
      </c>
      <c r="B65" s="3">
        <v>1.8651685393258426</v>
      </c>
    </row>
    <row r="66" spans="1:2">
      <c r="A66" t="s">
        <v>51</v>
      </c>
      <c r="B66" s="3">
        <v>5.9054054054054053</v>
      </c>
    </row>
    <row r="67" spans="1:2">
      <c r="A67" t="s">
        <v>51</v>
      </c>
      <c r="B67" s="3">
        <v>2.278688524590164</v>
      </c>
    </row>
    <row r="68" spans="1:2">
      <c r="A68" t="s">
        <v>51</v>
      </c>
      <c r="B68" s="3">
        <v>8.4594594594594597</v>
      </c>
    </row>
    <row r="69" spans="1:2">
      <c r="A69" t="s">
        <v>51</v>
      </c>
      <c r="B69" s="3">
        <v>14</v>
      </c>
    </row>
    <row r="70" spans="1:2">
      <c r="A70" t="s">
        <v>51</v>
      </c>
      <c r="B70" s="3">
        <v>5.384615384615385</v>
      </c>
    </row>
    <row r="71" spans="1:2">
      <c r="A71" t="s">
        <v>51</v>
      </c>
      <c r="B71" s="3">
        <v>3.4166666666666665</v>
      </c>
    </row>
    <row r="72" spans="1:2">
      <c r="A72" t="s">
        <v>52</v>
      </c>
      <c r="B72" s="3">
        <v>0</v>
      </c>
    </row>
    <row r="73" spans="1:2">
      <c r="A73" t="s">
        <v>52</v>
      </c>
      <c r="B73" s="3">
        <v>0.12121212121212122</v>
      </c>
    </row>
    <row r="74" spans="1:2">
      <c r="A74" t="s">
        <v>52</v>
      </c>
      <c r="B74" s="3">
        <v>1.6923076923076923</v>
      </c>
    </row>
    <row r="75" spans="1:2">
      <c r="A75" t="s">
        <v>52</v>
      </c>
      <c r="B75" s="3">
        <v>0.32142857142857145</v>
      </c>
    </row>
    <row r="76" spans="1:2">
      <c r="A76" t="s">
        <v>52</v>
      </c>
      <c r="B76" s="3">
        <v>1.4084507042253521E-2</v>
      </c>
    </row>
    <row r="77" spans="1:2">
      <c r="A77" t="s">
        <v>52</v>
      </c>
      <c r="B77" s="3">
        <v>0</v>
      </c>
    </row>
    <row r="78" spans="1:2">
      <c r="A78" t="s">
        <v>52</v>
      </c>
      <c r="B78" s="3">
        <v>1.3076923076923077</v>
      </c>
    </row>
    <row r="79" spans="1:2">
      <c r="A79" t="s">
        <v>52</v>
      </c>
      <c r="B79" s="3">
        <v>1.1627906976744187</v>
      </c>
    </row>
    <row r="80" spans="1:2">
      <c r="A80" t="s">
        <v>52</v>
      </c>
      <c r="B80" s="3">
        <v>1.972972972972973</v>
      </c>
    </row>
    <row r="81" spans="1:2">
      <c r="A81" t="s">
        <v>52</v>
      </c>
      <c r="B81" s="3">
        <v>4.3103448275862072E-2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9"/>
  <sheetViews>
    <sheetView zoomScale="70" zoomScaleNormal="70" workbookViewId="0">
      <selection activeCell="Y19" sqref="Y19"/>
    </sheetView>
  </sheetViews>
  <sheetFormatPr baseColWidth="10" defaultColWidth="8.83203125" defaultRowHeight="15"/>
  <sheetData>
    <row r="1" spans="1:20">
      <c r="A1" s="2">
        <v>41119</v>
      </c>
      <c r="B1" s="23" t="s">
        <v>21</v>
      </c>
      <c r="C1" s="23"/>
      <c r="D1" s="23"/>
      <c r="E1" s="23"/>
      <c r="F1" s="23" t="s">
        <v>22</v>
      </c>
      <c r="G1" s="23"/>
      <c r="H1" s="23"/>
      <c r="I1" s="23"/>
      <c r="J1" s="4"/>
      <c r="K1" s="4"/>
      <c r="L1" s="4"/>
      <c r="M1" s="23" t="s">
        <v>21</v>
      </c>
      <c r="N1" s="23"/>
      <c r="O1" s="23"/>
      <c r="P1" s="23"/>
      <c r="Q1" s="23" t="s">
        <v>22</v>
      </c>
      <c r="R1" s="23"/>
      <c r="S1" s="23"/>
      <c r="T1" s="23"/>
    </row>
    <row r="2" spans="1:20">
      <c r="A2" s="1" t="s">
        <v>16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3</v>
      </c>
      <c r="G2" s="2" t="s">
        <v>4</v>
      </c>
      <c r="H2" s="2" t="s">
        <v>5</v>
      </c>
      <c r="I2" s="2" t="s">
        <v>6</v>
      </c>
      <c r="J2" s="2"/>
      <c r="K2" s="2"/>
      <c r="L2" s="2"/>
      <c r="M2" s="2" t="s">
        <v>3</v>
      </c>
      <c r="N2" s="2" t="s">
        <v>4</v>
      </c>
      <c r="O2" s="2" t="s">
        <v>5</v>
      </c>
      <c r="P2" s="2" t="s">
        <v>6</v>
      </c>
      <c r="Q2" s="2" t="s">
        <v>3</v>
      </c>
      <c r="R2" s="2" t="s">
        <v>4</v>
      </c>
      <c r="S2" s="2" t="s">
        <v>5</v>
      </c>
      <c r="T2" s="2" t="s">
        <v>6</v>
      </c>
    </row>
    <row r="3" spans="1:20">
      <c r="A3" t="s">
        <v>7</v>
      </c>
      <c r="B3" s="3">
        <f>AVERAGE(raw!B3,raw!F3)</f>
        <v>89</v>
      </c>
      <c r="C3" s="3">
        <f>AVERAGE(raw!C3,raw!G3)</f>
        <v>57.5</v>
      </c>
      <c r="D3" s="3">
        <f>AVERAGE(raw!D3,raw!H3)</f>
        <v>69.5</v>
      </c>
      <c r="E3" s="3">
        <f>AVERAGE(raw!E3,raw!I3)</f>
        <v>79.5</v>
      </c>
      <c r="F3" s="3">
        <f>AVERAGE(raw!J3,raw!N3)</f>
        <v>101</v>
      </c>
      <c r="G3" s="3">
        <f>AVERAGE(raw!K3,raw!O3)</f>
        <v>94.5</v>
      </c>
      <c r="H3" s="3">
        <f>AVERAGE(raw!L3,raw!P3)</f>
        <v>73</v>
      </c>
      <c r="I3" s="3">
        <f>AVERAGE(raw!M3,raw!Q3)</f>
        <v>93</v>
      </c>
      <c r="O3" s="3">
        <f>D3</f>
        <v>69.5</v>
      </c>
      <c r="P3" s="3">
        <f t="shared" ref="P3:T3" si="0">E3</f>
        <v>79.5</v>
      </c>
      <c r="Q3" s="3"/>
      <c r="R3" s="3"/>
      <c r="S3" s="3">
        <f t="shared" si="0"/>
        <v>73</v>
      </c>
      <c r="T3" s="3">
        <f t="shared" si="0"/>
        <v>93</v>
      </c>
    </row>
    <row r="4" spans="1:20">
      <c r="A4" t="s">
        <v>8</v>
      </c>
      <c r="B4" s="3">
        <f>AVERAGE(raw!B4,raw!F4)</f>
        <v>1190</v>
      </c>
      <c r="C4" s="3">
        <f>AVERAGE(raw!C4,raw!G4)</f>
        <v>1115.5</v>
      </c>
      <c r="D4" s="3">
        <f>AVERAGE(raw!D4,raw!H4)</f>
        <v>162.5</v>
      </c>
      <c r="E4" s="3">
        <f>AVERAGE(raw!E4,raw!I4)</f>
        <v>1</v>
      </c>
      <c r="F4" s="3">
        <f>AVERAGE(raw!J4,raw!N4)</f>
        <v>557.5</v>
      </c>
      <c r="G4" s="3">
        <f>AVERAGE(raw!K4,raw!O4)</f>
        <v>472</v>
      </c>
      <c r="H4" s="3">
        <f>AVERAGE(raw!L4,raw!P4)</f>
        <v>181.5</v>
      </c>
      <c r="I4" s="3">
        <f>AVERAGE(raw!M4,raw!Q4)</f>
        <v>0</v>
      </c>
      <c r="O4" s="3">
        <f>D4</f>
        <v>162.5</v>
      </c>
      <c r="P4" s="3">
        <f t="shared" ref="P4" si="1">E4</f>
        <v>1</v>
      </c>
      <c r="Q4" s="3"/>
      <c r="R4" s="3"/>
      <c r="S4" s="3">
        <f t="shared" ref="S4" si="2">H4</f>
        <v>181.5</v>
      </c>
      <c r="T4" s="3">
        <f t="shared" ref="T4" si="3">I4</f>
        <v>0</v>
      </c>
    </row>
    <row r="5" spans="1:20">
      <c r="A5" t="s">
        <v>9</v>
      </c>
      <c r="B5" s="3">
        <f>B4/B3</f>
        <v>13.370786516853933</v>
      </c>
      <c r="C5" s="3">
        <f t="shared" ref="C5:I5" si="4">C4/C3</f>
        <v>19.399999999999999</v>
      </c>
      <c r="D5" s="5">
        <f t="shared" si="4"/>
        <v>2.3381294964028778</v>
      </c>
      <c r="E5" s="5">
        <f t="shared" si="4"/>
        <v>1.2578616352201259E-2</v>
      </c>
      <c r="F5" s="3">
        <f t="shared" si="4"/>
        <v>5.5198019801980198</v>
      </c>
      <c r="G5" s="3">
        <f t="shared" si="4"/>
        <v>4.9947089947089944</v>
      </c>
      <c r="H5" s="5">
        <f t="shared" si="4"/>
        <v>2.4863013698630136</v>
      </c>
      <c r="I5" s="5">
        <f t="shared" si="4"/>
        <v>0</v>
      </c>
      <c r="J5" s="3"/>
      <c r="K5" s="3"/>
      <c r="L5" s="3"/>
      <c r="M5" s="3"/>
      <c r="N5" s="3"/>
      <c r="O5" s="3"/>
      <c r="P5" s="3"/>
      <c r="Q5" s="3"/>
    </row>
    <row r="8" spans="1:20">
      <c r="A8" s="2">
        <v>42919</v>
      </c>
      <c r="B8" s="23" t="s">
        <v>21</v>
      </c>
      <c r="C8" s="23"/>
      <c r="D8" s="23"/>
      <c r="E8" s="23"/>
      <c r="F8" s="23" t="s">
        <v>22</v>
      </c>
      <c r="G8" s="23"/>
      <c r="H8" s="23"/>
      <c r="I8" s="23"/>
      <c r="J8" s="4"/>
      <c r="K8" s="4"/>
      <c r="L8" s="4"/>
      <c r="M8" s="4"/>
      <c r="N8" s="4"/>
      <c r="O8" s="4"/>
      <c r="P8" s="4"/>
      <c r="Q8" s="4"/>
    </row>
    <row r="9" spans="1:20">
      <c r="A9" s="1" t="s">
        <v>16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3</v>
      </c>
      <c r="G9" s="2" t="s">
        <v>4</v>
      </c>
      <c r="H9" s="2" t="s">
        <v>5</v>
      </c>
      <c r="I9" s="2" t="s">
        <v>6</v>
      </c>
      <c r="J9" s="2"/>
      <c r="K9" s="2"/>
      <c r="L9" s="2"/>
      <c r="M9" s="2"/>
      <c r="N9" s="2"/>
      <c r="O9" s="2"/>
      <c r="P9" s="2"/>
      <c r="Q9" s="2"/>
    </row>
    <row r="10" spans="1:20">
      <c r="A10" t="s">
        <v>7</v>
      </c>
      <c r="B10" s="3">
        <f>AVERAGE(raw!B10,raw!F10)</f>
        <v>90.5</v>
      </c>
      <c r="C10" s="3">
        <f>AVERAGE(raw!C10,raw!G10)</f>
        <v>90</v>
      </c>
      <c r="D10" s="3">
        <f>AVERAGE(raw!D10,raw!H10)</f>
        <v>56.5</v>
      </c>
      <c r="E10" s="3">
        <f>AVERAGE(raw!E10,raw!I10)</f>
        <v>81</v>
      </c>
      <c r="F10" s="3">
        <f>AVERAGE(raw!J10,raw!N10)</f>
        <v>78</v>
      </c>
      <c r="G10" s="3">
        <f>AVERAGE(raw!K10,raw!O10)</f>
        <v>71</v>
      </c>
      <c r="H10" s="3">
        <f>AVERAGE(raw!L10,raw!P10)</f>
        <v>72</v>
      </c>
      <c r="I10" s="3">
        <f>AVERAGE(raw!M10,raw!Q10)</f>
        <v>148</v>
      </c>
      <c r="O10" s="3">
        <f>D10</f>
        <v>56.5</v>
      </c>
      <c r="P10" s="3">
        <f t="shared" ref="P10:T10" si="5">E10</f>
        <v>81</v>
      </c>
      <c r="Q10" s="3">
        <f t="shared" si="5"/>
        <v>78</v>
      </c>
      <c r="R10" s="3">
        <f t="shared" si="5"/>
        <v>71</v>
      </c>
      <c r="S10" s="3"/>
      <c r="T10" s="3">
        <f t="shared" si="5"/>
        <v>148</v>
      </c>
    </row>
    <row r="11" spans="1:20">
      <c r="A11" t="s">
        <v>8</v>
      </c>
      <c r="B11" s="3">
        <f>AVERAGE(raw!B11,raw!F11)</f>
        <v>1137</v>
      </c>
      <c r="C11" s="3">
        <f>AVERAGE(raw!C11,raw!G11)</f>
        <v>1449</v>
      </c>
      <c r="D11" s="3">
        <f>AVERAGE(raw!D11,raw!H11)</f>
        <v>219</v>
      </c>
      <c r="E11" s="3">
        <f>AVERAGE(raw!E11,raw!I11)</f>
        <v>118.5</v>
      </c>
      <c r="F11" s="3">
        <f>AVERAGE(raw!J11,raw!N11)</f>
        <v>830</v>
      </c>
      <c r="G11" s="3">
        <f>AVERAGE(raw!K11,raw!O11)</f>
        <v>1604</v>
      </c>
      <c r="H11" s="3">
        <f>AVERAGE(raw!L11,raw!P11)</f>
        <v>802.5</v>
      </c>
      <c r="I11" s="3">
        <f>AVERAGE(raw!M11,raw!Q11)</f>
        <v>56.5</v>
      </c>
      <c r="O11" s="3">
        <f>D11</f>
        <v>219</v>
      </c>
      <c r="P11" s="3">
        <f t="shared" ref="P11" si="6">E11</f>
        <v>118.5</v>
      </c>
      <c r="Q11" s="3">
        <f t="shared" ref="Q11" si="7">F11</f>
        <v>830</v>
      </c>
      <c r="R11" s="3">
        <f t="shared" ref="R11" si="8">G11</f>
        <v>1604</v>
      </c>
      <c r="S11" s="3"/>
      <c r="T11" s="3">
        <f t="shared" ref="T11" si="9">I11</f>
        <v>56.5</v>
      </c>
    </row>
    <row r="12" spans="1:20">
      <c r="A12" t="s">
        <v>9</v>
      </c>
      <c r="B12" s="3">
        <f>B11/B10</f>
        <v>12.563535911602211</v>
      </c>
      <c r="C12" s="3">
        <f t="shared" ref="C12:I12" si="10">C11/C10</f>
        <v>16.100000000000001</v>
      </c>
      <c r="D12" s="5">
        <f t="shared" si="10"/>
        <v>3.8761061946902653</v>
      </c>
      <c r="E12" s="5">
        <f t="shared" si="10"/>
        <v>1.462962962962963</v>
      </c>
      <c r="F12" s="5">
        <f t="shared" si="10"/>
        <v>10.641025641025641</v>
      </c>
      <c r="G12" s="5">
        <f t="shared" si="10"/>
        <v>22.591549295774648</v>
      </c>
      <c r="H12" s="3">
        <f t="shared" si="10"/>
        <v>11.145833333333334</v>
      </c>
      <c r="I12" s="5">
        <f t="shared" si="10"/>
        <v>0.38175675675675674</v>
      </c>
      <c r="J12" s="3"/>
      <c r="K12" s="3"/>
      <c r="L12" s="3"/>
      <c r="M12" s="3"/>
      <c r="N12" s="3"/>
      <c r="O12" s="3"/>
      <c r="P12" s="3"/>
      <c r="Q12" s="3"/>
    </row>
    <row r="15" spans="1:20">
      <c r="A15" s="2">
        <v>51019</v>
      </c>
      <c r="B15" s="23" t="s">
        <v>21</v>
      </c>
      <c r="C15" s="23"/>
      <c r="D15" s="23"/>
      <c r="E15" s="23"/>
      <c r="F15" s="23" t="s">
        <v>22</v>
      </c>
      <c r="G15" s="23"/>
      <c r="H15" s="23"/>
      <c r="I15" s="23"/>
      <c r="J15" s="4"/>
      <c r="K15" s="4"/>
      <c r="L15" s="4"/>
      <c r="M15" s="4"/>
      <c r="N15" s="4"/>
      <c r="O15" s="4"/>
      <c r="P15" s="4"/>
      <c r="Q15" s="4"/>
    </row>
    <row r="16" spans="1:20">
      <c r="A16" s="1" t="s">
        <v>16</v>
      </c>
      <c r="B16" s="2" t="s">
        <v>3</v>
      </c>
      <c r="C16" s="2" t="s">
        <v>4</v>
      </c>
      <c r="D16" s="2" t="s">
        <v>5</v>
      </c>
      <c r="E16" s="2" t="s">
        <v>6</v>
      </c>
      <c r="F16" s="2" t="s">
        <v>3</v>
      </c>
      <c r="G16" s="2" t="s">
        <v>4</v>
      </c>
      <c r="H16" s="2" t="s">
        <v>5</v>
      </c>
      <c r="I16" s="2" t="s">
        <v>6</v>
      </c>
      <c r="J16" s="2"/>
      <c r="K16" s="2"/>
      <c r="L16" s="2"/>
      <c r="M16" s="2"/>
      <c r="N16" s="2"/>
      <c r="O16" s="2"/>
      <c r="P16" s="2"/>
      <c r="Q16" s="2"/>
    </row>
    <row r="17" spans="1:20">
      <c r="A17" t="s">
        <v>7</v>
      </c>
      <c r="B17" s="3">
        <f>AVERAGE(raw!B17,raw!F17)</f>
        <v>67.5</v>
      </c>
      <c r="C17" s="3">
        <f>AVERAGE(raw!C17,raw!G17)</f>
        <v>87.5</v>
      </c>
      <c r="D17" s="3">
        <f>AVERAGE(raw!D17,raw!H17)</f>
        <v>88</v>
      </c>
      <c r="E17" s="3">
        <f>AVERAGE(raw!E17,raw!I17)</f>
        <v>112</v>
      </c>
      <c r="F17" s="3">
        <f>AVERAGE(raw!J17,raw!N17)</f>
        <v>69.5</v>
      </c>
      <c r="G17" s="3">
        <f>AVERAGE(raw!K17,raw!O17)</f>
        <v>63.5</v>
      </c>
      <c r="H17" s="3">
        <f>AVERAGE(raw!L17,raw!P17)</f>
        <v>51.5</v>
      </c>
      <c r="I17" s="3">
        <f>AVERAGE(raw!M17,raw!Q17)</f>
        <v>82</v>
      </c>
      <c r="M17" s="3">
        <f>B17</f>
        <v>67.5</v>
      </c>
      <c r="N17" s="3">
        <f t="shared" ref="N17:R17" si="11">C17</f>
        <v>87.5</v>
      </c>
      <c r="O17" s="3"/>
      <c r="P17" s="3"/>
      <c r="Q17" s="3">
        <f t="shared" si="11"/>
        <v>69.5</v>
      </c>
      <c r="R17" s="3">
        <f t="shared" si="11"/>
        <v>63.5</v>
      </c>
      <c r="S17" s="3"/>
      <c r="T17" s="3"/>
    </row>
    <row r="18" spans="1:20">
      <c r="A18" t="s">
        <v>8</v>
      </c>
      <c r="B18" s="3">
        <f>AVERAGE(raw!B18,raw!F18)</f>
        <v>1284.5</v>
      </c>
      <c r="C18" s="3">
        <f>AVERAGE(raw!C18,raw!G18)</f>
        <v>1962.5</v>
      </c>
      <c r="D18" s="3">
        <f>AVERAGE(raw!D18,raw!H18)</f>
        <v>536.5</v>
      </c>
      <c r="E18" s="3">
        <f>AVERAGE(raw!E18,raw!I18)</f>
        <v>184</v>
      </c>
      <c r="F18" s="3">
        <f>AVERAGE(raw!J18,raw!N18)</f>
        <v>1140</v>
      </c>
      <c r="G18" s="3">
        <f>AVERAGE(raw!K18,raw!O18)</f>
        <v>1245</v>
      </c>
      <c r="H18" s="3">
        <f>AVERAGE(raw!L18,raw!P18)</f>
        <v>1113</v>
      </c>
      <c r="I18" s="3">
        <f>AVERAGE(raw!M18,raw!Q18)</f>
        <v>116</v>
      </c>
      <c r="M18" s="3">
        <f>B18</f>
        <v>1284.5</v>
      </c>
      <c r="N18" s="3">
        <f t="shared" ref="N18" si="12">C18</f>
        <v>1962.5</v>
      </c>
      <c r="O18" s="3"/>
      <c r="P18" s="3"/>
      <c r="Q18" s="3">
        <f t="shared" ref="Q18" si="13">F18</f>
        <v>1140</v>
      </c>
      <c r="R18" s="3">
        <f t="shared" ref="R18" si="14">G18</f>
        <v>1245</v>
      </c>
      <c r="S18" s="3"/>
      <c r="T18" s="3"/>
    </row>
    <row r="19" spans="1:20">
      <c r="A19" t="s">
        <v>9</v>
      </c>
      <c r="B19" s="5">
        <f>B18/B17</f>
        <v>19.029629629629628</v>
      </c>
      <c r="C19" s="5">
        <f t="shared" ref="C19:I19" si="15">C18/C17</f>
        <v>22.428571428571427</v>
      </c>
      <c r="D19" s="3">
        <f t="shared" si="15"/>
        <v>6.0965909090909092</v>
      </c>
      <c r="E19" s="3">
        <f t="shared" si="15"/>
        <v>1.6428571428571428</v>
      </c>
      <c r="F19" s="5">
        <f t="shared" si="15"/>
        <v>16.402877697841728</v>
      </c>
      <c r="G19" s="5">
        <f t="shared" si="15"/>
        <v>19.606299212598426</v>
      </c>
      <c r="H19" s="3">
        <f t="shared" si="15"/>
        <v>21.611650485436893</v>
      </c>
      <c r="I19" s="3">
        <f t="shared" si="15"/>
        <v>1.4146341463414633</v>
      </c>
      <c r="J19" s="3"/>
      <c r="K19" s="3"/>
      <c r="L19" s="3"/>
      <c r="M19" s="3"/>
      <c r="N19" s="3"/>
      <c r="O19" s="3"/>
      <c r="P19" s="3"/>
      <c r="Q19" s="3"/>
    </row>
    <row r="22" spans="1:20">
      <c r="A22" s="2">
        <v>52319</v>
      </c>
      <c r="B22" s="23" t="s">
        <v>21</v>
      </c>
      <c r="C22" s="23"/>
      <c r="D22" s="23"/>
      <c r="E22" s="23"/>
      <c r="F22" s="23" t="s">
        <v>22</v>
      </c>
      <c r="G22" s="23"/>
      <c r="H22" s="23"/>
      <c r="I22" s="23"/>
      <c r="J22" s="4"/>
      <c r="K22" s="4"/>
      <c r="L22" s="4"/>
      <c r="M22" s="4"/>
      <c r="N22" s="4"/>
      <c r="O22" s="4"/>
      <c r="P22" s="4"/>
      <c r="Q22" s="4"/>
    </row>
    <row r="23" spans="1:20">
      <c r="A23" s="1" t="s">
        <v>16</v>
      </c>
      <c r="B23" s="2" t="s">
        <v>3</v>
      </c>
      <c r="C23" s="2" t="s">
        <v>4</v>
      </c>
      <c r="D23" s="2" t="s">
        <v>5</v>
      </c>
      <c r="E23" s="2" t="s">
        <v>6</v>
      </c>
      <c r="F23" s="2" t="s">
        <v>3</v>
      </c>
      <c r="G23" s="2" t="s">
        <v>4</v>
      </c>
      <c r="H23" s="2" t="s">
        <v>5</v>
      </c>
      <c r="I23" s="2" t="s">
        <v>6</v>
      </c>
      <c r="J23" s="2"/>
      <c r="K23" s="2"/>
      <c r="L23" s="2"/>
      <c r="M23" s="2"/>
      <c r="N23" s="2"/>
      <c r="O23" s="2"/>
      <c r="P23" s="2"/>
      <c r="Q23" s="2"/>
    </row>
    <row r="24" spans="1:20">
      <c r="A24" t="s">
        <v>7</v>
      </c>
      <c r="B24" s="3">
        <f>AVERAGE(raw!B24,raw!F24)</f>
        <v>55</v>
      </c>
      <c r="C24" s="3">
        <f>AVERAGE(raw!C24,raw!G24)</f>
        <v>72</v>
      </c>
      <c r="D24" s="3">
        <f>AVERAGE(raw!D24,raw!H24)</f>
        <v>83</v>
      </c>
      <c r="E24" s="3">
        <f>AVERAGE(raw!E24,raw!I24)</f>
        <v>107</v>
      </c>
      <c r="F24" s="3">
        <f>AVERAGE(raw!J24,raw!N24)</f>
        <v>72.5</v>
      </c>
      <c r="G24" s="3">
        <f>AVERAGE(raw!K24,raw!O24)</f>
        <v>45.5</v>
      </c>
      <c r="H24" s="3">
        <f>AVERAGE(raw!L24,raw!P24)</f>
        <v>57.5</v>
      </c>
      <c r="I24" s="3">
        <f>AVERAGE(raw!M24,raw!Q24)</f>
        <v>79</v>
      </c>
      <c r="M24" s="3">
        <f>B24</f>
        <v>55</v>
      </c>
      <c r="N24" s="3">
        <f t="shared" ref="N24:S24" si="16">C24</f>
        <v>72</v>
      </c>
      <c r="O24" s="3"/>
      <c r="P24" s="3"/>
      <c r="Q24" s="3">
        <f t="shared" si="16"/>
        <v>72.5</v>
      </c>
      <c r="R24" s="3">
        <f t="shared" si="16"/>
        <v>45.5</v>
      </c>
      <c r="S24" s="3">
        <f t="shared" si="16"/>
        <v>57.5</v>
      </c>
    </row>
    <row r="25" spans="1:20">
      <c r="A25" t="s">
        <v>8</v>
      </c>
      <c r="B25" s="3">
        <f>AVERAGE(raw!B25,raw!F25)</f>
        <v>1450</v>
      </c>
      <c r="C25" s="3">
        <f>AVERAGE(raw!C25,raw!G25)</f>
        <v>2491.5</v>
      </c>
      <c r="D25" s="3">
        <f>AVERAGE(raw!D25,raw!H25)</f>
        <v>709</v>
      </c>
      <c r="E25" s="3">
        <f>AVERAGE(raw!E25,raw!I25)</f>
        <v>292.5</v>
      </c>
      <c r="F25" s="3">
        <f>AVERAGE(raw!J25,raw!N25)</f>
        <v>718</v>
      </c>
      <c r="G25" s="3">
        <f>AVERAGE(raw!K25,raw!O25)</f>
        <v>621</v>
      </c>
      <c r="H25" s="3">
        <f>AVERAGE(raw!L25,raw!P25)</f>
        <v>153</v>
      </c>
      <c r="I25" s="3">
        <f>AVERAGE(raw!M25,raw!Q25)</f>
        <v>86.5</v>
      </c>
      <c r="M25" s="3">
        <f>B25</f>
        <v>1450</v>
      </c>
      <c r="N25" s="3">
        <f t="shared" ref="N25" si="17">C25</f>
        <v>2491.5</v>
      </c>
      <c r="O25" s="3"/>
      <c r="P25" s="3"/>
      <c r="Q25" s="3">
        <f t="shared" ref="Q25" si="18">F25</f>
        <v>718</v>
      </c>
      <c r="R25" s="3">
        <f t="shared" ref="R25" si="19">G25</f>
        <v>621</v>
      </c>
      <c r="S25" s="3">
        <f t="shared" ref="S25" si="20">H25</f>
        <v>153</v>
      </c>
    </row>
    <row r="26" spans="1:20">
      <c r="A26" t="s">
        <v>9</v>
      </c>
      <c r="B26" s="5">
        <f>B25/B24</f>
        <v>26.363636363636363</v>
      </c>
      <c r="C26" s="5">
        <f t="shared" ref="C26:I26" si="21">C25/C24</f>
        <v>34.604166666666664</v>
      </c>
      <c r="D26" s="3">
        <f t="shared" si="21"/>
        <v>8.5421686746987948</v>
      </c>
      <c r="E26" s="3">
        <f t="shared" si="21"/>
        <v>2.7336448598130842</v>
      </c>
      <c r="F26" s="5">
        <f t="shared" si="21"/>
        <v>9.9034482758620683</v>
      </c>
      <c r="G26" s="5">
        <f t="shared" si="21"/>
        <v>13.648351648351648</v>
      </c>
      <c r="H26" s="5">
        <f t="shared" si="21"/>
        <v>2.6608695652173915</v>
      </c>
      <c r="I26" s="3">
        <f t="shared" si="21"/>
        <v>1.0949367088607596</v>
      </c>
    </row>
    <row r="29" spans="1:20">
      <c r="A29">
        <v>62019</v>
      </c>
      <c r="B29" s="23" t="s">
        <v>21</v>
      </c>
      <c r="C29" s="23"/>
      <c r="D29" s="23"/>
      <c r="E29" s="23"/>
      <c r="F29" s="23" t="s">
        <v>22</v>
      </c>
      <c r="G29" s="23"/>
      <c r="H29" s="23"/>
      <c r="I29" s="23"/>
    </row>
    <row r="30" spans="1:20">
      <c r="A30" s="1" t="s">
        <v>16</v>
      </c>
      <c r="B30" t="s">
        <v>3</v>
      </c>
      <c r="C30" t="s">
        <v>4</v>
      </c>
      <c r="D30" t="s">
        <v>5</v>
      </c>
      <c r="E30" t="s">
        <v>6</v>
      </c>
      <c r="F30" t="s">
        <v>3</v>
      </c>
      <c r="G30" t="s">
        <v>4</v>
      </c>
      <c r="H30" t="s">
        <v>5</v>
      </c>
      <c r="I30" t="s">
        <v>6</v>
      </c>
    </row>
    <row r="31" spans="1:20">
      <c r="A31" t="s">
        <v>7</v>
      </c>
      <c r="B31">
        <f>AVERAGE(raw!B31,raw!F31)</f>
        <v>78.5</v>
      </c>
      <c r="C31">
        <f>AVERAGE(raw!C31,raw!G31)</f>
        <v>53.5</v>
      </c>
      <c r="D31">
        <f>AVERAGE(raw!D31,raw!H31)</f>
        <v>69</v>
      </c>
      <c r="E31">
        <f>AVERAGE(raw!E31,raw!I31)</f>
        <v>79.5</v>
      </c>
      <c r="F31">
        <f>AVERAGE(raw!J31,raw!N31)</f>
        <v>67</v>
      </c>
      <c r="G31">
        <f>AVERAGE(raw!K31,raw!O31)</f>
        <v>95</v>
      </c>
      <c r="H31">
        <f>AVERAGE(raw!L31,raw!P31)</f>
        <v>67</v>
      </c>
      <c r="I31">
        <f>AVERAGE(raw!M31,raw!Q31)</f>
        <v>93.5</v>
      </c>
      <c r="M31" s="3">
        <f>B31</f>
        <v>78.5</v>
      </c>
      <c r="N31" s="3">
        <f t="shared" ref="N31:T31" si="22">C31</f>
        <v>53.5</v>
      </c>
      <c r="O31" s="3">
        <f t="shared" si="22"/>
        <v>69</v>
      </c>
      <c r="P31" s="3">
        <f t="shared" si="22"/>
        <v>79.5</v>
      </c>
      <c r="Q31" s="3"/>
      <c r="R31" s="3"/>
      <c r="S31" s="3">
        <f t="shared" si="22"/>
        <v>67</v>
      </c>
      <c r="T31" s="3">
        <f t="shared" si="22"/>
        <v>93.5</v>
      </c>
    </row>
    <row r="32" spans="1:20">
      <c r="A32" t="s">
        <v>8</v>
      </c>
      <c r="B32">
        <f>AVERAGE(raw!B32,raw!F32)</f>
        <v>1467.5</v>
      </c>
      <c r="C32">
        <f>AVERAGE(raw!C32,raw!G32)</f>
        <v>1587</v>
      </c>
      <c r="D32">
        <f>AVERAGE(raw!D32,raw!H32)</f>
        <v>241.5</v>
      </c>
      <c r="E32">
        <f>AVERAGE(raw!E32,raw!I32)</f>
        <v>47.5</v>
      </c>
      <c r="F32">
        <f>AVERAGE(raw!J32,raw!N32)</f>
        <v>440</v>
      </c>
      <c r="G32">
        <f>AVERAGE(raw!K32,raw!O32)</f>
        <v>834</v>
      </c>
      <c r="H32">
        <f>AVERAGE(raw!L32,raw!P32)</f>
        <v>321</v>
      </c>
      <c r="I32">
        <f>AVERAGE(raw!M32,raw!Q32)</f>
        <v>3</v>
      </c>
      <c r="M32" s="3">
        <f>B32</f>
        <v>1467.5</v>
      </c>
      <c r="N32" s="3">
        <f t="shared" ref="N32" si="23">C32</f>
        <v>1587</v>
      </c>
      <c r="O32" s="3">
        <f t="shared" ref="O32" si="24">D32</f>
        <v>241.5</v>
      </c>
      <c r="P32" s="3">
        <f t="shared" ref="P32" si="25">E32</f>
        <v>47.5</v>
      </c>
      <c r="Q32" s="3"/>
      <c r="R32" s="3"/>
      <c r="S32" s="3">
        <f t="shared" ref="S32" si="26">H32</f>
        <v>321</v>
      </c>
      <c r="T32" s="3">
        <f t="shared" ref="T32" si="27">I32</f>
        <v>3</v>
      </c>
    </row>
    <row r="33" spans="1:20">
      <c r="A33" t="s">
        <v>9</v>
      </c>
      <c r="B33" s="5">
        <f>B32/B31</f>
        <v>18.694267515923567</v>
      </c>
      <c r="C33" s="5">
        <f t="shared" ref="C33:I33" si="28">C32/C31</f>
        <v>29.66355140186916</v>
      </c>
      <c r="D33" s="5">
        <f t="shared" si="28"/>
        <v>3.5</v>
      </c>
      <c r="E33" s="5">
        <f t="shared" si="28"/>
        <v>0.59748427672955973</v>
      </c>
      <c r="F33" s="3">
        <f t="shared" si="28"/>
        <v>6.5671641791044779</v>
      </c>
      <c r="G33" s="3">
        <f t="shared" si="28"/>
        <v>8.7789473684210524</v>
      </c>
      <c r="H33" s="5">
        <f t="shared" si="28"/>
        <v>4.7910447761194028</v>
      </c>
      <c r="I33" s="5">
        <f t="shared" si="28"/>
        <v>3.2085561497326207E-2</v>
      </c>
    </row>
    <row r="37" spans="1:20">
      <c r="M37" s="3">
        <f>AVERAGE(M17,M24,M31)</f>
        <v>67</v>
      </c>
      <c r="N37" s="3">
        <f>AVERAGE(N17,N24,N31)</f>
        <v>71</v>
      </c>
      <c r="O37" s="3">
        <f>AVERAGE(O3,O10,O31)</f>
        <v>65</v>
      </c>
      <c r="P37" s="3">
        <f>AVERAGE(P3,P10,P31)</f>
        <v>80</v>
      </c>
      <c r="Q37" s="3">
        <f>AVERAGE(Q10,Q17,Q24)</f>
        <v>73.333333333333329</v>
      </c>
      <c r="R37" s="3">
        <f>AVERAGE(R10,R17,R24)</f>
        <v>60</v>
      </c>
      <c r="S37" s="3">
        <f>AVERAGE(S3,S24,S31)</f>
        <v>65.833333333333329</v>
      </c>
      <c r="T37" s="3">
        <f>AVERAGE(T3,T10,T31)</f>
        <v>111.5</v>
      </c>
    </row>
    <row r="38" spans="1:20">
      <c r="M38" s="3">
        <f>AVERAGE(M18,M25,M32)</f>
        <v>1400.6666666666667</v>
      </c>
      <c r="N38" s="3">
        <f t="shared" ref="N38" si="29">AVERAGE(N18,N25,N32)</f>
        <v>2013.6666666666667</v>
      </c>
      <c r="O38" s="3">
        <f>AVERAGE(O4,O11,O32)</f>
        <v>207.66666666666666</v>
      </c>
      <c r="P38" s="3">
        <f>AVERAGE(P4,P11,P32)</f>
        <v>55.666666666666664</v>
      </c>
      <c r="Q38" s="3">
        <f>AVERAGE(Q11,Q18,Q25)</f>
        <v>896</v>
      </c>
      <c r="R38" s="3">
        <f t="shared" ref="R38" si="30">AVERAGE(R11,R18,R25)</f>
        <v>1156.6666666666667</v>
      </c>
      <c r="S38" s="3">
        <f>AVERAGE(S4,S25,S32)</f>
        <v>218.5</v>
      </c>
      <c r="T38" s="3">
        <f>AVERAGE(T4,T11,T32)</f>
        <v>19.833333333333332</v>
      </c>
    </row>
    <row r="39" spans="1:20">
      <c r="M39" s="3">
        <f>M38/M37</f>
        <v>20.905472636815922</v>
      </c>
      <c r="N39" s="3">
        <f t="shared" ref="N39:T39" si="31">N38/N37</f>
        <v>28.36150234741784</v>
      </c>
      <c r="O39" s="3">
        <f t="shared" si="31"/>
        <v>3.1948717948717946</v>
      </c>
      <c r="P39" s="3">
        <f t="shared" si="31"/>
        <v>0.6958333333333333</v>
      </c>
      <c r="Q39" s="3">
        <f t="shared" si="31"/>
        <v>12.218181818181819</v>
      </c>
      <c r="R39" s="3">
        <f t="shared" si="31"/>
        <v>19.277777777777779</v>
      </c>
      <c r="S39" s="3">
        <f t="shared" si="31"/>
        <v>3.3189873417721523</v>
      </c>
      <c r="T39" s="3">
        <f t="shared" si="31"/>
        <v>0.17787742899850523</v>
      </c>
    </row>
  </sheetData>
  <mergeCells count="12">
    <mergeCell ref="M1:P1"/>
    <mergeCell ref="Q1:T1"/>
    <mergeCell ref="B29:E29"/>
    <mergeCell ref="F29:I29"/>
    <mergeCell ref="B22:E22"/>
    <mergeCell ref="F22:I22"/>
    <mergeCell ref="B1:E1"/>
    <mergeCell ref="F1:I1"/>
    <mergeCell ref="B8:E8"/>
    <mergeCell ref="F8:I8"/>
    <mergeCell ref="B15:E15"/>
    <mergeCell ref="F15:I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3"/>
  <sheetViews>
    <sheetView topLeftCell="A9" zoomScale="90" zoomScaleNormal="90" workbookViewId="0">
      <selection activeCell="O35" sqref="O35"/>
    </sheetView>
  </sheetViews>
  <sheetFormatPr baseColWidth="10" defaultColWidth="8.83203125" defaultRowHeight="15"/>
  <sheetData>
    <row r="1" spans="1:17">
      <c r="A1" s="2">
        <v>41119</v>
      </c>
      <c r="B1" s="23" t="s">
        <v>19</v>
      </c>
      <c r="C1" s="23"/>
      <c r="D1" s="23"/>
      <c r="E1" s="23"/>
      <c r="F1" s="23" t="s">
        <v>20</v>
      </c>
      <c r="G1" s="23"/>
      <c r="H1" s="23"/>
      <c r="I1" s="23"/>
      <c r="J1" s="4"/>
      <c r="K1" s="4"/>
      <c r="L1" s="4"/>
      <c r="M1" s="4"/>
      <c r="N1" s="4"/>
      <c r="O1" s="4"/>
      <c r="P1" s="4"/>
      <c r="Q1" s="4"/>
    </row>
    <row r="2" spans="1:17">
      <c r="A2" s="1" t="s">
        <v>16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3</v>
      </c>
      <c r="G2" s="2" t="s">
        <v>4</v>
      </c>
      <c r="H2" s="2" t="s">
        <v>5</v>
      </c>
      <c r="I2" s="2" t="s">
        <v>6</v>
      </c>
      <c r="J2" s="2"/>
      <c r="K2" s="2"/>
      <c r="L2" s="2"/>
      <c r="M2" s="2"/>
      <c r="N2" s="2"/>
      <c r="O2" s="2"/>
      <c r="P2" s="2"/>
      <c r="Q2" s="2"/>
    </row>
    <row r="3" spans="1:17">
      <c r="A3" t="s">
        <v>7</v>
      </c>
      <c r="B3">
        <f>SUM(raw!B3,raw!F3)</f>
        <v>178</v>
      </c>
      <c r="C3">
        <f>SUM(raw!C3,raw!G3)</f>
        <v>115</v>
      </c>
      <c r="D3">
        <f>SUM(raw!D3,raw!H3)</f>
        <v>139</v>
      </c>
      <c r="E3">
        <f>SUM(raw!E3,raw!I3)</f>
        <v>159</v>
      </c>
      <c r="F3">
        <f>SUM(raw!J3,raw!N3)</f>
        <v>202</v>
      </c>
      <c r="G3">
        <f>SUM(raw!K3,raw!O3)</f>
        <v>189</v>
      </c>
      <c r="H3">
        <f>SUM(raw!L3,raw!P3)</f>
        <v>146</v>
      </c>
      <c r="I3">
        <f>SUM(raw!M3,raw!Q3)</f>
        <v>186</v>
      </c>
    </row>
    <row r="4" spans="1:17">
      <c r="A4" t="s">
        <v>8</v>
      </c>
      <c r="B4">
        <f>SUM(raw!B4,raw!F4)</f>
        <v>2380</v>
      </c>
      <c r="C4">
        <f>SUM(raw!C4,raw!G4)</f>
        <v>2231</v>
      </c>
      <c r="D4">
        <f>SUM(raw!D4,raw!H4)</f>
        <v>325</v>
      </c>
      <c r="E4">
        <f>SUM(raw!E4,raw!I4)</f>
        <v>2</v>
      </c>
      <c r="F4">
        <f>SUM(raw!J4,raw!N4)</f>
        <v>1115</v>
      </c>
      <c r="G4">
        <f>SUM(raw!K4,raw!O4)</f>
        <v>944</v>
      </c>
      <c r="H4">
        <f>SUM(raw!L4,raw!P4)</f>
        <v>363</v>
      </c>
      <c r="I4">
        <f>SUM(raw!M4,raw!Q4)</f>
        <v>0</v>
      </c>
    </row>
    <row r="5" spans="1:17">
      <c r="A5" t="s">
        <v>9</v>
      </c>
      <c r="B5" s="3">
        <f>B4/B3</f>
        <v>13.370786516853933</v>
      </c>
      <c r="C5" s="3">
        <f t="shared" ref="C5:I5" si="0">C4/C3</f>
        <v>19.399999999999999</v>
      </c>
      <c r="D5" s="3">
        <f t="shared" si="0"/>
        <v>2.3381294964028778</v>
      </c>
      <c r="E5" s="3">
        <f t="shared" si="0"/>
        <v>1.2578616352201259E-2</v>
      </c>
      <c r="F5" s="3">
        <f t="shared" si="0"/>
        <v>5.5198019801980198</v>
      </c>
      <c r="G5" s="3">
        <f t="shared" si="0"/>
        <v>4.9947089947089944</v>
      </c>
      <c r="H5" s="3">
        <f t="shared" si="0"/>
        <v>2.4863013698630136</v>
      </c>
      <c r="I5" s="3">
        <f t="shared" si="0"/>
        <v>0</v>
      </c>
      <c r="J5" s="3"/>
      <c r="K5" s="3"/>
      <c r="L5" s="3"/>
      <c r="M5" s="3"/>
      <c r="N5" s="3"/>
      <c r="O5" s="3"/>
      <c r="P5" s="3"/>
      <c r="Q5" s="3"/>
    </row>
    <row r="8" spans="1:17">
      <c r="A8" s="2">
        <v>42919</v>
      </c>
      <c r="B8" s="23" t="s">
        <v>19</v>
      </c>
      <c r="C8" s="23"/>
      <c r="D8" s="23"/>
      <c r="E8" s="23"/>
      <c r="F8" s="23" t="s">
        <v>20</v>
      </c>
      <c r="G8" s="23"/>
      <c r="H8" s="23"/>
      <c r="I8" s="23"/>
      <c r="J8" s="4"/>
      <c r="K8" s="4"/>
      <c r="L8" s="4"/>
      <c r="M8" s="4"/>
      <c r="N8" s="4"/>
      <c r="O8" s="4"/>
      <c r="P8" s="4"/>
      <c r="Q8" s="4"/>
    </row>
    <row r="9" spans="1:17">
      <c r="A9" s="1" t="s">
        <v>16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3</v>
      </c>
      <c r="G9" s="2" t="s">
        <v>4</v>
      </c>
      <c r="H9" s="2" t="s">
        <v>5</v>
      </c>
      <c r="I9" s="2" t="s">
        <v>6</v>
      </c>
      <c r="J9" s="2"/>
      <c r="K9" s="2"/>
      <c r="L9" s="2"/>
      <c r="M9" s="2"/>
      <c r="N9" s="2"/>
      <c r="O9" s="2"/>
      <c r="P9" s="2"/>
      <c r="Q9" s="2"/>
    </row>
    <row r="10" spans="1:17">
      <c r="A10" t="s">
        <v>7</v>
      </c>
      <c r="B10">
        <f>SUM(raw!B10,raw!F10)</f>
        <v>181</v>
      </c>
      <c r="C10">
        <f>SUM(raw!C10,raw!G10)</f>
        <v>180</v>
      </c>
      <c r="D10">
        <f>SUM(raw!D10,raw!H10)</f>
        <v>113</v>
      </c>
      <c r="E10">
        <f>SUM(raw!E10,raw!I10)</f>
        <v>162</v>
      </c>
      <c r="F10">
        <f>SUM(raw!J10,raw!N10)</f>
        <v>156</v>
      </c>
      <c r="G10">
        <f>SUM(raw!K10,raw!O10)</f>
        <v>142</v>
      </c>
      <c r="H10">
        <f>SUM(raw!L10,raw!P10)</f>
        <v>144</v>
      </c>
      <c r="I10">
        <f>SUM(raw!M10,raw!Q10)</f>
        <v>296</v>
      </c>
    </row>
    <row r="11" spans="1:17">
      <c r="A11" t="s">
        <v>8</v>
      </c>
      <c r="B11">
        <f>SUM(raw!B11,raw!F11)</f>
        <v>2274</v>
      </c>
      <c r="C11">
        <f>SUM(raw!C11,raw!G11)</f>
        <v>2898</v>
      </c>
      <c r="D11">
        <f>SUM(raw!D11,raw!H11)</f>
        <v>438</v>
      </c>
      <c r="E11">
        <f>SUM(raw!E11,raw!I11)</f>
        <v>237</v>
      </c>
      <c r="F11">
        <f>SUM(raw!J11,raw!N11)</f>
        <v>1660</v>
      </c>
      <c r="G11">
        <f>SUM(raw!K11,raw!O11)</f>
        <v>3208</v>
      </c>
      <c r="H11">
        <f>SUM(raw!L11,raw!P11)</f>
        <v>1605</v>
      </c>
      <c r="I11">
        <f>SUM(raw!M11,raw!Q11)</f>
        <v>113</v>
      </c>
    </row>
    <row r="12" spans="1:17">
      <c r="A12" t="s">
        <v>9</v>
      </c>
      <c r="B12" s="3">
        <f>B11/B10</f>
        <v>12.563535911602211</v>
      </c>
      <c r="C12" s="3">
        <f t="shared" ref="C12:I12" si="1">C11/C10</f>
        <v>16.100000000000001</v>
      </c>
      <c r="D12" s="3">
        <f t="shared" si="1"/>
        <v>3.8761061946902653</v>
      </c>
      <c r="E12" s="3">
        <f t="shared" si="1"/>
        <v>1.462962962962963</v>
      </c>
      <c r="F12" s="3">
        <f t="shared" si="1"/>
        <v>10.641025641025641</v>
      </c>
      <c r="G12" s="3">
        <f t="shared" si="1"/>
        <v>22.591549295774648</v>
      </c>
      <c r="H12" s="3">
        <f t="shared" si="1"/>
        <v>11.145833333333334</v>
      </c>
      <c r="I12" s="3">
        <f t="shared" si="1"/>
        <v>0.38175675675675674</v>
      </c>
      <c r="J12" s="3"/>
      <c r="K12" s="3"/>
      <c r="L12" s="3"/>
      <c r="M12" s="3"/>
      <c r="N12" s="3"/>
      <c r="O12" s="3"/>
      <c r="P12" s="3"/>
      <c r="Q12" s="3"/>
    </row>
    <row r="15" spans="1:17">
      <c r="A15" s="2">
        <v>51019</v>
      </c>
      <c r="B15" s="23" t="s">
        <v>19</v>
      </c>
      <c r="C15" s="23"/>
      <c r="D15" s="23"/>
      <c r="E15" s="23"/>
      <c r="F15" s="23" t="s">
        <v>20</v>
      </c>
      <c r="G15" s="23"/>
      <c r="H15" s="23"/>
      <c r="I15" s="23"/>
      <c r="J15" s="4"/>
      <c r="K15" s="4"/>
      <c r="L15" s="4"/>
      <c r="M15" s="4"/>
      <c r="N15" s="4"/>
      <c r="O15" s="4"/>
      <c r="P15" s="4"/>
      <c r="Q15" s="4"/>
    </row>
    <row r="16" spans="1:17">
      <c r="A16" s="1" t="s">
        <v>16</v>
      </c>
      <c r="B16" s="2" t="s">
        <v>3</v>
      </c>
      <c r="C16" s="2" t="s">
        <v>4</v>
      </c>
      <c r="D16" s="2" t="s">
        <v>5</v>
      </c>
      <c r="E16" s="2" t="s">
        <v>6</v>
      </c>
      <c r="F16" s="2" t="s">
        <v>3</v>
      </c>
      <c r="G16" s="2" t="s">
        <v>4</v>
      </c>
      <c r="H16" s="2" t="s">
        <v>5</v>
      </c>
      <c r="I16" s="2" t="s">
        <v>6</v>
      </c>
      <c r="J16" s="2"/>
      <c r="K16" s="2"/>
      <c r="L16" s="2"/>
      <c r="M16" s="2"/>
      <c r="N16" s="2"/>
      <c r="O16" s="2"/>
      <c r="P16" s="2"/>
      <c r="Q16" s="2"/>
    </row>
    <row r="17" spans="1:17">
      <c r="A17" t="s">
        <v>7</v>
      </c>
      <c r="B17">
        <f>SUM(raw!B17,raw!F17)</f>
        <v>135</v>
      </c>
      <c r="C17">
        <f>SUM(raw!C17,raw!G17)</f>
        <v>175</v>
      </c>
      <c r="D17">
        <f>SUM(raw!D17,raw!H17)</f>
        <v>176</v>
      </c>
      <c r="E17">
        <f>SUM(raw!E17,raw!I17)</f>
        <v>224</v>
      </c>
      <c r="F17">
        <f>SUM(raw!J17,raw!N17)</f>
        <v>139</v>
      </c>
      <c r="G17">
        <f>SUM(raw!K17,raw!O17)</f>
        <v>127</v>
      </c>
      <c r="H17">
        <f>SUM(raw!L17,raw!P17)</f>
        <v>103</v>
      </c>
      <c r="I17">
        <f>SUM(raw!M17,raw!Q17)</f>
        <v>164</v>
      </c>
    </row>
    <row r="18" spans="1:17">
      <c r="A18" t="s">
        <v>8</v>
      </c>
      <c r="B18">
        <f>SUM(raw!B18,raw!F18)</f>
        <v>2569</v>
      </c>
      <c r="C18">
        <f>SUM(raw!C18,raw!G18)</f>
        <v>3925</v>
      </c>
      <c r="D18">
        <f>SUM(raw!D18,raw!H18)</f>
        <v>1073</v>
      </c>
      <c r="E18">
        <f>SUM(raw!E18,raw!I18)</f>
        <v>368</v>
      </c>
      <c r="F18">
        <f>SUM(raw!J18,raw!N18)</f>
        <v>2280</v>
      </c>
      <c r="G18">
        <f>SUM(raw!K18,raw!O18)</f>
        <v>2490</v>
      </c>
      <c r="H18">
        <f>SUM(raw!L18,raw!P18)</f>
        <v>2226</v>
      </c>
      <c r="I18">
        <f>SUM(raw!M18,raw!Q18)</f>
        <v>232</v>
      </c>
    </row>
    <row r="19" spans="1:17">
      <c r="A19" t="s">
        <v>9</v>
      </c>
      <c r="B19" s="3">
        <f>B18/B17</f>
        <v>19.029629629629628</v>
      </c>
      <c r="C19" s="3">
        <f t="shared" ref="C19:I19" si="2">C18/C17</f>
        <v>22.428571428571427</v>
      </c>
      <c r="D19" s="3">
        <f t="shared" si="2"/>
        <v>6.0965909090909092</v>
      </c>
      <c r="E19" s="3">
        <f t="shared" si="2"/>
        <v>1.6428571428571428</v>
      </c>
      <c r="F19" s="3">
        <f t="shared" si="2"/>
        <v>16.402877697841728</v>
      </c>
      <c r="G19" s="3">
        <f t="shared" si="2"/>
        <v>19.606299212598426</v>
      </c>
      <c r="H19" s="3">
        <f t="shared" si="2"/>
        <v>21.611650485436893</v>
      </c>
      <c r="I19" s="3">
        <f t="shared" si="2"/>
        <v>1.4146341463414633</v>
      </c>
      <c r="J19" s="3"/>
      <c r="K19" s="3"/>
      <c r="L19" s="3"/>
      <c r="M19" s="3"/>
      <c r="N19" s="3"/>
      <c r="O19" s="3"/>
      <c r="P19" s="3"/>
      <c r="Q19" s="3"/>
    </row>
    <row r="22" spans="1:17">
      <c r="A22" s="2">
        <v>52319</v>
      </c>
      <c r="B22" s="23" t="s">
        <v>19</v>
      </c>
      <c r="C22" s="23"/>
      <c r="D22" s="23"/>
      <c r="E22" s="23"/>
      <c r="F22" s="23" t="s">
        <v>20</v>
      </c>
      <c r="G22" s="23"/>
      <c r="H22" s="23"/>
      <c r="I22" s="23"/>
      <c r="J22" s="4"/>
      <c r="K22" s="4"/>
      <c r="L22" s="4"/>
      <c r="M22" s="4"/>
      <c r="N22" s="4"/>
      <c r="O22" s="4"/>
      <c r="P22" s="4"/>
      <c r="Q22" s="4"/>
    </row>
    <row r="23" spans="1:17">
      <c r="A23" s="1" t="s">
        <v>16</v>
      </c>
      <c r="B23" s="2" t="s">
        <v>3</v>
      </c>
      <c r="C23" s="2" t="s">
        <v>4</v>
      </c>
      <c r="D23" s="2" t="s">
        <v>5</v>
      </c>
      <c r="E23" s="2" t="s">
        <v>6</v>
      </c>
      <c r="F23" s="2" t="s">
        <v>3</v>
      </c>
      <c r="G23" s="2" t="s">
        <v>4</v>
      </c>
      <c r="H23" s="2" t="s">
        <v>5</v>
      </c>
      <c r="I23" s="2" t="s">
        <v>6</v>
      </c>
      <c r="J23" s="2"/>
      <c r="K23" s="2"/>
      <c r="L23" s="2"/>
      <c r="M23" s="2"/>
      <c r="N23" s="2"/>
      <c r="O23" s="2"/>
      <c r="P23" s="2"/>
      <c r="Q23" s="2"/>
    </row>
    <row r="24" spans="1:17">
      <c r="A24" t="s">
        <v>7</v>
      </c>
      <c r="B24">
        <f>SUM(raw!B24,raw!F24)</f>
        <v>110</v>
      </c>
      <c r="C24">
        <f>SUM(raw!C24,raw!G24)</f>
        <v>144</v>
      </c>
      <c r="D24">
        <f>SUM(raw!D24,raw!H24)</f>
        <v>166</v>
      </c>
      <c r="E24">
        <f>SUM(raw!E24,raw!I24)</f>
        <v>214</v>
      </c>
      <c r="F24">
        <f>SUM(raw!J24,raw!N24)</f>
        <v>145</v>
      </c>
      <c r="G24">
        <f>SUM(raw!K24,raw!O24)</f>
        <v>91</v>
      </c>
      <c r="H24">
        <f>SUM(raw!L24,raw!P24)</f>
        <v>115</v>
      </c>
      <c r="I24">
        <f>SUM(raw!M24,raw!Q24)</f>
        <v>158</v>
      </c>
    </row>
    <row r="25" spans="1:17">
      <c r="A25" t="s">
        <v>8</v>
      </c>
      <c r="B25">
        <f>SUM(raw!B25,raw!F25)</f>
        <v>2900</v>
      </c>
      <c r="C25">
        <f>SUM(raw!C25,raw!G25)</f>
        <v>4983</v>
      </c>
      <c r="D25">
        <f>SUM(raw!D25,raw!H25)</f>
        <v>1418</v>
      </c>
      <c r="E25">
        <f>SUM(raw!E25,raw!I25)</f>
        <v>585</v>
      </c>
      <c r="F25">
        <f>SUM(raw!J25,raw!N25)</f>
        <v>1436</v>
      </c>
      <c r="G25">
        <f>SUM(raw!K25,raw!O25)</f>
        <v>1242</v>
      </c>
      <c r="H25">
        <f>SUM(raw!L25,raw!P25)</f>
        <v>306</v>
      </c>
      <c r="I25">
        <f>SUM(raw!M25,raw!Q25)</f>
        <v>173</v>
      </c>
    </row>
    <row r="26" spans="1:17">
      <c r="A26" t="s">
        <v>9</v>
      </c>
      <c r="B26" s="3">
        <f>B25/B24</f>
        <v>26.363636363636363</v>
      </c>
      <c r="C26" s="3">
        <f t="shared" ref="C26:I26" si="3">C25/C24</f>
        <v>34.604166666666664</v>
      </c>
      <c r="D26" s="3">
        <f t="shared" si="3"/>
        <v>8.5421686746987948</v>
      </c>
      <c r="E26" s="3">
        <f t="shared" si="3"/>
        <v>2.7336448598130842</v>
      </c>
      <c r="F26" s="3">
        <f t="shared" si="3"/>
        <v>9.9034482758620683</v>
      </c>
      <c r="G26" s="3">
        <f t="shared" si="3"/>
        <v>13.648351648351648</v>
      </c>
      <c r="H26" s="3">
        <f t="shared" si="3"/>
        <v>2.6608695652173915</v>
      </c>
      <c r="I26" s="3">
        <f t="shared" si="3"/>
        <v>1.0949367088607596</v>
      </c>
    </row>
    <row r="29" spans="1:17">
      <c r="A29" s="2">
        <v>62019</v>
      </c>
      <c r="B29" s="23" t="s">
        <v>19</v>
      </c>
      <c r="C29" s="23"/>
      <c r="D29" s="23"/>
      <c r="E29" s="23"/>
      <c r="F29" s="23" t="s">
        <v>20</v>
      </c>
      <c r="G29" s="23"/>
      <c r="H29" s="23"/>
      <c r="I29" s="23"/>
    </row>
    <row r="30" spans="1:17">
      <c r="A30" s="1" t="s">
        <v>16</v>
      </c>
      <c r="B30" t="s">
        <v>3</v>
      </c>
      <c r="C30" t="s">
        <v>4</v>
      </c>
      <c r="D30" t="s">
        <v>5</v>
      </c>
      <c r="E30" t="s">
        <v>6</v>
      </c>
      <c r="F30" t="s">
        <v>3</v>
      </c>
      <c r="G30" t="s">
        <v>4</v>
      </c>
      <c r="H30" t="s">
        <v>5</v>
      </c>
      <c r="I30" t="s">
        <v>6</v>
      </c>
    </row>
    <row r="31" spans="1:17">
      <c r="A31" t="s">
        <v>7</v>
      </c>
      <c r="B31">
        <f>SUM(raw!B31,raw!F31)</f>
        <v>157</v>
      </c>
      <c r="C31">
        <f>SUM(raw!C31,raw!G31)</f>
        <v>107</v>
      </c>
      <c r="D31">
        <f>SUM(raw!D31,raw!H31)</f>
        <v>138</v>
      </c>
      <c r="E31">
        <f>SUM(raw!E31,raw!I31)</f>
        <v>159</v>
      </c>
      <c r="F31">
        <f>SUM(raw!J31,raw!N31)</f>
        <v>134</v>
      </c>
      <c r="G31">
        <f>SUM(raw!K31,raw!O31)</f>
        <v>190</v>
      </c>
      <c r="H31">
        <f>SUM(raw!L31,raw!P31)</f>
        <v>134</v>
      </c>
      <c r="I31">
        <f>SUM(raw!M31,raw!Q31)</f>
        <v>187</v>
      </c>
    </row>
    <row r="32" spans="1:17">
      <c r="A32" t="s">
        <v>8</v>
      </c>
      <c r="B32">
        <f>SUM(raw!B32,raw!F32)</f>
        <v>2935</v>
      </c>
      <c r="C32">
        <f>SUM(raw!C32,raw!G32)</f>
        <v>3174</v>
      </c>
      <c r="D32">
        <f>SUM(raw!D32,raw!H32)</f>
        <v>483</v>
      </c>
      <c r="E32">
        <f>SUM(raw!E32,raw!I32)</f>
        <v>95</v>
      </c>
      <c r="F32">
        <f>SUM(raw!J32,raw!N32)</f>
        <v>880</v>
      </c>
      <c r="G32">
        <f>SUM(raw!K32,raw!O32)</f>
        <v>1668</v>
      </c>
      <c r="H32">
        <f>SUM(raw!L32,raw!P32)</f>
        <v>642</v>
      </c>
      <c r="I32">
        <f>SUM(raw!M32,raw!Q32)</f>
        <v>6</v>
      </c>
    </row>
    <row r="33" spans="1:9">
      <c r="A33" t="s">
        <v>9</v>
      </c>
      <c r="B33">
        <f>B32/B31</f>
        <v>18.694267515923567</v>
      </c>
      <c r="C33">
        <f t="shared" ref="C33:I33" si="4">C32/C31</f>
        <v>29.66355140186916</v>
      </c>
      <c r="D33">
        <f t="shared" si="4"/>
        <v>3.5</v>
      </c>
      <c r="E33">
        <f t="shared" si="4"/>
        <v>0.59748427672955973</v>
      </c>
      <c r="F33">
        <f t="shared" si="4"/>
        <v>6.5671641791044779</v>
      </c>
      <c r="G33">
        <f t="shared" si="4"/>
        <v>8.7789473684210524</v>
      </c>
      <c r="H33">
        <f t="shared" si="4"/>
        <v>4.7910447761194028</v>
      </c>
      <c r="I33">
        <f t="shared" si="4"/>
        <v>3.2085561497326207E-2</v>
      </c>
    </row>
  </sheetData>
  <mergeCells count="10">
    <mergeCell ref="B1:E1"/>
    <mergeCell ref="F1:I1"/>
    <mergeCell ref="B8:E8"/>
    <mergeCell ref="F8:I8"/>
    <mergeCell ref="B29:E29"/>
    <mergeCell ref="F29:I29"/>
    <mergeCell ref="B15:E15"/>
    <mergeCell ref="F15:I15"/>
    <mergeCell ref="B22:E22"/>
    <mergeCell ref="F22:I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K6"/>
  <sheetViews>
    <sheetView workbookViewId="0">
      <selection activeCell="H4" sqref="H4:K6"/>
    </sheetView>
  </sheetViews>
  <sheetFormatPr baseColWidth="10" defaultColWidth="8.83203125" defaultRowHeight="15"/>
  <sheetData>
    <row r="2" spans="3:11">
      <c r="C2" t="s">
        <v>0</v>
      </c>
      <c r="D2" s="24" t="s">
        <v>1</v>
      </c>
      <c r="E2" s="24"/>
      <c r="F2" s="24"/>
      <c r="G2" s="24"/>
      <c r="H2" s="25" t="s">
        <v>2</v>
      </c>
      <c r="I2" s="25"/>
      <c r="J2" s="25"/>
      <c r="K2" s="25"/>
    </row>
    <row r="3" spans="3:11">
      <c r="C3" s="1" t="s">
        <v>16</v>
      </c>
      <c r="D3" s="2" t="s">
        <v>17</v>
      </c>
      <c r="E3" s="2" t="s">
        <v>18</v>
      </c>
      <c r="F3" s="2" t="s">
        <v>14</v>
      </c>
      <c r="G3" s="2" t="s">
        <v>15</v>
      </c>
      <c r="H3" s="2" t="s">
        <v>17</v>
      </c>
      <c r="I3" s="2" t="s">
        <v>18</v>
      </c>
      <c r="J3" s="2" t="s">
        <v>14</v>
      </c>
      <c r="K3" s="2" t="s">
        <v>15</v>
      </c>
    </row>
    <row r="4" spans="3:11">
      <c r="C4" t="s">
        <v>7</v>
      </c>
      <c r="D4" s="3">
        <f>AVERAGE(Averages!B3,Averages!B10,Averages!B17,Averages!B24,Averages!B31)</f>
        <v>76.099999999999994</v>
      </c>
      <c r="E4" s="3">
        <f>AVERAGE(Averages!C3,Averages!C10,Averages!C17,Averages!C24,Averages!C31)</f>
        <v>72.099999999999994</v>
      </c>
      <c r="F4" s="3">
        <f>AVERAGE(Averages!D3,Averages!D10,Averages!D17,Averages!D24,Averages!D31)</f>
        <v>73.2</v>
      </c>
      <c r="G4" s="3">
        <f>AVERAGE(Averages!E3,Averages!E10,Averages!E17,Averages!E24,Averages!E31)</f>
        <v>91.8</v>
      </c>
      <c r="H4" s="3">
        <f>AVERAGE(Averages!F3,Averages!F10,Averages!F17,Averages!F24,Averages!F31)</f>
        <v>77.599999999999994</v>
      </c>
      <c r="I4" s="3">
        <f>AVERAGE(Averages!G3,Averages!G10,Averages!G17,Averages!G24,Averages!G31)</f>
        <v>73.900000000000006</v>
      </c>
      <c r="J4" s="3">
        <f>AVERAGE(Averages!H3,Averages!H10,Averages!H17,Averages!H24,Averages!H31)</f>
        <v>64.2</v>
      </c>
      <c r="K4" s="3">
        <f>AVERAGE(Averages!I3,Averages!I10,Averages!I17,Averages!I24,Averages!I31)</f>
        <v>99.1</v>
      </c>
    </row>
    <row r="5" spans="3:11">
      <c r="C5" t="s">
        <v>8</v>
      </c>
      <c r="D5" s="3">
        <f>AVERAGE(Averages!B4,Averages!B11,Averages!B18,Averages!B25,Averages!B32)</f>
        <v>1305.8</v>
      </c>
      <c r="E5" s="3">
        <f>AVERAGE(Averages!C4,Averages!C11,Averages!C18,Averages!C25,Averages!C32)</f>
        <v>1721.1</v>
      </c>
      <c r="F5" s="3">
        <f>AVERAGE(Averages!D4,Averages!D11,Averages!D18,Averages!D25,Averages!D32)</f>
        <v>373.7</v>
      </c>
      <c r="G5" s="3">
        <f>AVERAGE(Averages!E4,Averages!E11,Averages!E18,Averages!E25,Averages!E32)</f>
        <v>128.69999999999999</v>
      </c>
      <c r="H5" s="3">
        <f>AVERAGE(Averages!F4,Averages!F11,Averages!F18,Averages!F25,Averages!F32)</f>
        <v>737.1</v>
      </c>
      <c r="I5" s="3">
        <f>AVERAGE(Averages!G4,Averages!G11,Averages!G18,Averages!G25,Averages!G32)</f>
        <v>955.2</v>
      </c>
      <c r="J5" s="3">
        <f>AVERAGE(Averages!H4,Averages!H11,Averages!H18,Averages!H25,Averages!H32)</f>
        <v>514.20000000000005</v>
      </c>
      <c r="K5" s="3">
        <f>AVERAGE(Averages!I4,Averages!I11,Averages!I18,Averages!I25,Averages!I32)</f>
        <v>52.4</v>
      </c>
    </row>
    <row r="6" spans="3:11">
      <c r="C6" t="s">
        <v>9</v>
      </c>
      <c r="D6" s="3">
        <f>D5/D4</f>
        <v>17.159001314060447</v>
      </c>
      <c r="E6" s="3">
        <f t="shared" ref="E6:G6" si="0">E5/E4</f>
        <v>23.871012482662969</v>
      </c>
      <c r="F6" s="3">
        <f t="shared" si="0"/>
        <v>5.1051912568306008</v>
      </c>
      <c r="G6" s="3">
        <f t="shared" si="0"/>
        <v>1.4019607843137254</v>
      </c>
      <c r="H6" s="3">
        <f t="shared" ref="H6" si="1">H5/H4</f>
        <v>9.4987113402061869</v>
      </c>
      <c r="I6" s="3">
        <f t="shared" ref="I6:K6" si="2">I5/I4</f>
        <v>12.925575101488498</v>
      </c>
      <c r="J6" s="3">
        <f t="shared" si="2"/>
        <v>8.009345794392523</v>
      </c>
      <c r="K6" s="3">
        <f t="shared" si="2"/>
        <v>0.52875882946518671</v>
      </c>
    </row>
  </sheetData>
  <mergeCells count="2">
    <mergeCell ref="D2:G2"/>
    <mergeCell ref="H2:K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2:K6"/>
  <sheetViews>
    <sheetView workbookViewId="0">
      <selection activeCell="N6" sqref="N6"/>
    </sheetView>
  </sheetViews>
  <sheetFormatPr baseColWidth="10" defaultColWidth="8.83203125" defaultRowHeight="15"/>
  <sheetData>
    <row r="2" spans="3:11">
      <c r="C2" t="s">
        <v>0</v>
      </c>
      <c r="D2" s="24" t="s">
        <v>1</v>
      </c>
      <c r="E2" s="24"/>
      <c r="F2" s="24"/>
      <c r="G2" s="24"/>
      <c r="H2" s="25" t="s">
        <v>2</v>
      </c>
      <c r="I2" s="25"/>
      <c r="J2" s="25"/>
      <c r="K2" s="25"/>
    </row>
    <row r="3" spans="3:11">
      <c r="C3" s="1" t="s">
        <v>16</v>
      </c>
      <c r="D3" s="2" t="s">
        <v>17</v>
      </c>
      <c r="E3" s="2" t="s">
        <v>18</v>
      </c>
      <c r="F3" s="2" t="s">
        <v>14</v>
      </c>
      <c r="G3" s="2" t="s">
        <v>15</v>
      </c>
      <c r="H3" s="2" t="s">
        <v>17</v>
      </c>
      <c r="I3" s="2" t="s">
        <v>18</v>
      </c>
      <c r="J3" s="2" t="s">
        <v>14</v>
      </c>
      <c r="K3" s="2" t="s">
        <v>15</v>
      </c>
    </row>
    <row r="4" spans="3:11">
      <c r="C4" t="s">
        <v>7</v>
      </c>
      <c r="D4" s="3">
        <f>AVERAGE(SUM!B3,SUM!B10,SUM!B17,SUM!B24,SUM!B31)</f>
        <v>152.19999999999999</v>
      </c>
      <c r="E4" s="3">
        <f>AVERAGE(SUM!C3,SUM!C10,SUM!C17,SUM!C24,SUM!C31)</f>
        <v>144.19999999999999</v>
      </c>
      <c r="F4" s="3">
        <f>AVERAGE(SUM!D3,SUM!D10,SUM!D17,SUM!D24,SUM!D31)</f>
        <v>146.4</v>
      </c>
      <c r="G4" s="3">
        <f>AVERAGE(SUM!E3,SUM!E10,SUM!E17,SUM!E24,SUM!E31)</f>
        <v>183.6</v>
      </c>
      <c r="H4" s="3">
        <f>AVERAGE(SUM!F3,SUM!F10,SUM!F17,SUM!F24,SUM!F31)</f>
        <v>155.19999999999999</v>
      </c>
      <c r="I4" s="3">
        <f>AVERAGE(SUM!G3,SUM!G10,SUM!G17,SUM!G24,SUM!G31)</f>
        <v>147.80000000000001</v>
      </c>
      <c r="J4" s="3">
        <f>AVERAGE(SUM!H3,SUM!H10,SUM!H17,SUM!H24,SUM!H31)</f>
        <v>128.4</v>
      </c>
      <c r="K4" s="3">
        <f>AVERAGE(SUM!I3,SUM!I10,SUM!I17,SUM!I24,SUM!I31)</f>
        <v>198.2</v>
      </c>
    </row>
    <row r="5" spans="3:11">
      <c r="C5" t="s">
        <v>8</v>
      </c>
      <c r="D5" s="3">
        <f>AVERAGE(SUM!B4,SUM!B11,SUM!B18,SUM!B25,SUM!B32)</f>
        <v>2611.6</v>
      </c>
      <c r="E5" s="3">
        <f>AVERAGE(SUM!C4,SUM!C11,SUM!C18,SUM!C25,SUM!C32)</f>
        <v>3442.2</v>
      </c>
      <c r="F5" s="3">
        <f>AVERAGE(SUM!D4,SUM!D11,SUM!D18,SUM!D25,SUM!D32)</f>
        <v>747.4</v>
      </c>
      <c r="G5" s="3">
        <f>AVERAGE(SUM!E4,SUM!E11,SUM!E18,SUM!E25,SUM!E32)</f>
        <v>257.39999999999998</v>
      </c>
      <c r="H5" s="3">
        <f>AVERAGE(SUM!F4,SUM!F11,SUM!F18,SUM!F25,SUM!F32)</f>
        <v>1474.2</v>
      </c>
      <c r="I5" s="3">
        <f>AVERAGE(SUM!G4,SUM!G11,SUM!G18,SUM!G25,SUM!G32)</f>
        <v>1910.4</v>
      </c>
      <c r="J5" s="3">
        <f>AVERAGE(SUM!H4,SUM!H11,SUM!H18,SUM!H25,SUM!H32)</f>
        <v>1028.4000000000001</v>
      </c>
      <c r="K5" s="3">
        <f>AVERAGE(SUM!I4,SUM!I11,SUM!I18,SUM!I25,SUM!I32)</f>
        <v>104.8</v>
      </c>
    </row>
    <row r="6" spans="3:11">
      <c r="C6" t="s">
        <v>9</v>
      </c>
      <c r="D6" s="3">
        <f>D5/D4</f>
        <v>17.159001314060447</v>
      </c>
      <c r="E6" s="3">
        <f t="shared" ref="E6:G6" si="0">E5/E4</f>
        <v>23.871012482662969</v>
      </c>
      <c r="F6" s="3">
        <f t="shared" si="0"/>
        <v>5.1051912568306008</v>
      </c>
      <c r="G6" s="3">
        <f t="shared" si="0"/>
        <v>1.4019607843137254</v>
      </c>
      <c r="H6" s="3">
        <f t="shared" ref="H6" si="1">H5/H4</f>
        <v>9.4987113402061869</v>
      </c>
      <c r="I6" s="3">
        <f t="shared" ref="I6:K6" si="2">I5/I4</f>
        <v>12.925575101488498</v>
      </c>
      <c r="J6" s="3">
        <f t="shared" si="2"/>
        <v>8.009345794392523</v>
      </c>
      <c r="K6" s="3">
        <f t="shared" si="2"/>
        <v>0.52875882946518671</v>
      </c>
    </row>
  </sheetData>
  <mergeCells count="2">
    <mergeCell ref="D2:G2"/>
    <mergeCell ref="H2:K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57"/>
  <sheetViews>
    <sheetView zoomScale="80" zoomScaleNormal="80" workbookViewId="0">
      <selection activeCell="B27" sqref="B27:G45"/>
    </sheetView>
  </sheetViews>
  <sheetFormatPr baseColWidth="10" defaultColWidth="8.83203125" defaultRowHeight="15"/>
  <cols>
    <col min="12" max="12" width="199.83203125" customWidth="1"/>
  </cols>
  <sheetData>
    <row r="1" spans="1:9">
      <c r="B1" s="26" t="s">
        <v>44</v>
      </c>
      <c r="C1" s="26"/>
      <c r="D1" s="26"/>
      <c r="E1" s="26"/>
      <c r="F1" s="26" t="s">
        <v>45</v>
      </c>
      <c r="G1" s="26"/>
      <c r="H1" s="26"/>
      <c r="I1" s="26"/>
    </row>
    <row r="2" spans="1:9">
      <c r="A2" s="7" t="s">
        <v>30</v>
      </c>
      <c r="B2" s="8" t="s">
        <v>17</v>
      </c>
      <c r="C2" s="8" t="s">
        <v>23</v>
      </c>
      <c r="D2" s="8" t="s">
        <v>24</v>
      </c>
      <c r="E2" s="8" t="s">
        <v>25</v>
      </c>
      <c r="F2" s="8" t="s">
        <v>17</v>
      </c>
      <c r="G2" s="8" t="s">
        <v>23</v>
      </c>
      <c r="H2" s="8" t="s">
        <v>24</v>
      </c>
      <c r="I2" s="8" t="s">
        <v>25</v>
      </c>
    </row>
    <row r="3" spans="1:9">
      <c r="A3" s="9" t="s">
        <v>7</v>
      </c>
      <c r="B3" s="10">
        <f>Averages!M17</f>
        <v>67.5</v>
      </c>
      <c r="C3" s="10">
        <f>Averages!N17</f>
        <v>87.5</v>
      </c>
      <c r="D3" s="10">
        <f>Averages!O3</f>
        <v>69.5</v>
      </c>
      <c r="E3" s="10">
        <f>Averages!P3</f>
        <v>79.5</v>
      </c>
      <c r="F3" s="10">
        <f>Averages!Q17</f>
        <v>69.5</v>
      </c>
      <c r="G3" s="10">
        <f>Averages!R17</f>
        <v>63.5</v>
      </c>
      <c r="H3" s="10">
        <f>Averages!S3</f>
        <v>73</v>
      </c>
      <c r="I3" s="10">
        <f>Averages!T3</f>
        <v>93</v>
      </c>
    </row>
    <row r="4" spans="1:9">
      <c r="A4" s="9" t="s">
        <v>46</v>
      </c>
      <c r="B4" s="10">
        <f>Averages!M18</f>
        <v>1284.5</v>
      </c>
      <c r="C4" s="10">
        <f>Averages!N18</f>
        <v>1962.5</v>
      </c>
      <c r="D4" s="10">
        <f>Averages!O4</f>
        <v>162.5</v>
      </c>
      <c r="E4" s="10">
        <f>Averages!P4</f>
        <v>1</v>
      </c>
      <c r="F4" s="10">
        <f>Averages!Q18</f>
        <v>1140</v>
      </c>
      <c r="G4" s="10">
        <f>Averages!R18</f>
        <v>1245</v>
      </c>
      <c r="H4" s="10">
        <f>Averages!S4</f>
        <v>181.5</v>
      </c>
      <c r="I4" s="10">
        <f>Averages!T4</f>
        <v>0</v>
      </c>
    </row>
    <row r="5" spans="1:9">
      <c r="A5" s="11" t="s">
        <v>31</v>
      </c>
      <c r="B5" s="12">
        <f>B4/B3</f>
        <v>19.029629629629628</v>
      </c>
      <c r="C5" s="12">
        <f t="shared" ref="C5:I5" si="0">C4/C3</f>
        <v>22.428571428571427</v>
      </c>
      <c r="D5" s="12">
        <f t="shared" si="0"/>
        <v>2.3381294964028778</v>
      </c>
      <c r="E5" s="12">
        <f t="shared" si="0"/>
        <v>1.2578616352201259E-2</v>
      </c>
      <c r="F5" s="12">
        <f t="shared" si="0"/>
        <v>16.402877697841728</v>
      </c>
      <c r="G5" s="12">
        <f t="shared" si="0"/>
        <v>19.606299212598426</v>
      </c>
      <c r="H5" s="12">
        <f t="shared" si="0"/>
        <v>2.4863013698630136</v>
      </c>
      <c r="I5" s="12">
        <f t="shared" si="0"/>
        <v>0</v>
      </c>
    </row>
    <row r="6" spans="1:9">
      <c r="B6" s="3"/>
      <c r="C6" s="3"/>
      <c r="D6" s="3"/>
      <c r="E6" s="3"/>
      <c r="F6" s="3"/>
      <c r="G6" s="3"/>
      <c r="H6" s="3"/>
      <c r="I6" s="3"/>
    </row>
    <row r="7" spans="1:9">
      <c r="B7" s="3"/>
      <c r="C7" s="3"/>
      <c r="D7" s="3"/>
      <c r="E7" s="3"/>
      <c r="F7" s="3"/>
      <c r="G7" s="3"/>
      <c r="H7" s="3"/>
      <c r="I7" s="3"/>
    </row>
    <row r="8" spans="1:9">
      <c r="A8" s="7" t="s">
        <v>32</v>
      </c>
      <c r="B8" s="8" t="s">
        <v>17</v>
      </c>
      <c r="C8" s="8" t="s">
        <v>23</v>
      </c>
      <c r="D8" s="8" t="s">
        <v>24</v>
      </c>
      <c r="E8" s="8" t="s">
        <v>25</v>
      </c>
      <c r="F8" s="8" t="s">
        <v>17</v>
      </c>
      <c r="G8" s="8" t="s">
        <v>23</v>
      </c>
      <c r="H8" s="8" t="s">
        <v>24</v>
      </c>
      <c r="I8" s="8" t="s">
        <v>25</v>
      </c>
    </row>
    <row r="9" spans="1:9">
      <c r="A9" s="9" t="s">
        <v>7</v>
      </c>
      <c r="B9" s="10">
        <f>Averages!M24</f>
        <v>55</v>
      </c>
      <c r="C9" s="10">
        <f>Averages!N24</f>
        <v>72</v>
      </c>
      <c r="D9" s="10">
        <f>Averages!O10</f>
        <v>56.5</v>
      </c>
      <c r="E9" s="10">
        <f>Averages!P10</f>
        <v>81</v>
      </c>
      <c r="F9" s="10">
        <f>Averages!Q24</f>
        <v>72.5</v>
      </c>
      <c r="G9" s="10">
        <f>Averages!R24</f>
        <v>45.5</v>
      </c>
      <c r="H9" s="10">
        <f>Averages!S24</f>
        <v>57.5</v>
      </c>
      <c r="I9" s="10">
        <f>Averages!T10</f>
        <v>148</v>
      </c>
    </row>
    <row r="10" spans="1:9">
      <c r="A10" s="9" t="s">
        <v>46</v>
      </c>
      <c r="B10" s="10">
        <f>Averages!M25</f>
        <v>1450</v>
      </c>
      <c r="C10" s="10">
        <f>Averages!N25</f>
        <v>2491.5</v>
      </c>
      <c r="D10" s="10">
        <f>Averages!O11</f>
        <v>219</v>
      </c>
      <c r="E10" s="10">
        <f>Averages!P11</f>
        <v>118.5</v>
      </c>
      <c r="F10" s="10">
        <f>Averages!Q25</f>
        <v>718</v>
      </c>
      <c r="G10" s="10">
        <f>Averages!R25</f>
        <v>621</v>
      </c>
      <c r="H10" s="10">
        <f>Averages!S25</f>
        <v>153</v>
      </c>
      <c r="I10" s="10">
        <f>Averages!T11</f>
        <v>56.5</v>
      </c>
    </row>
    <row r="11" spans="1:9">
      <c r="A11" s="11" t="s">
        <v>31</v>
      </c>
      <c r="B11" s="12">
        <f>B10/B9</f>
        <v>26.363636363636363</v>
      </c>
      <c r="C11" s="12">
        <f t="shared" ref="C11" si="1">C10/C9</f>
        <v>34.604166666666664</v>
      </c>
      <c r="D11" s="12">
        <f t="shared" ref="D11" si="2">D10/D9</f>
        <v>3.8761061946902653</v>
      </c>
      <c r="E11" s="12">
        <f t="shared" ref="E11" si="3">E10/E9</f>
        <v>1.462962962962963</v>
      </c>
      <c r="F11" s="12">
        <f t="shared" ref="F11" si="4">F10/F9</f>
        <v>9.9034482758620683</v>
      </c>
      <c r="G11" s="12">
        <f t="shared" ref="G11" si="5">G10/G9</f>
        <v>13.648351648351648</v>
      </c>
      <c r="H11" s="12">
        <f t="shared" ref="H11" si="6">H10/H9</f>
        <v>2.6608695652173915</v>
      </c>
      <c r="I11" s="12">
        <f t="shared" ref="I11" si="7">I10/I9</f>
        <v>0.38175675675675674</v>
      </c>
    </row>
    <row r="12" spans="1:9">
      <c r="B12" s="3"/>
      <c r="C12" s="3"/>
      <c r="D12" s="3"/>
      <c r="E12" s="3"/>
      <c r="F12" s="3"/>
      <c r="G12" s="3"/>
      <c r="H12" s="3"/>
      <c r="I12" s="3"/>
    </row>
    <row r="13" spans="1:9">
      <c r="B13" s="3"/>
      <c r="C13" s="3"/>
      <c r="D13" s="3"/>
      <c r="E13" s="3"/>
      <c r="F13" s="3"/>
      <c r="G13" s="3"/>
      <c r="H13" s="3"/>
      <c r="I13" s="3"/>
    </row>
    <row r="14" spans="1:9">
      <c r="A14" s="7" t="s">
        <v>33</v>
      </c>
      <c r="B14" s="8" t="s">
        <v>17</v>
      </c>
      <c r="C14" s="8" t="s">
        <v>23</v>
      </c>
      <c r="D14" s="8" t="s">
        <v>24</v>
      </c>
      <c r="E14" s="8" t="s">
        <v>25</v>
      </c>
      <c r="F14" s="8" t="s">
        <v>17</v>
      </c>
      <c r="G14" s="8" t="s">
        <v>23</v>
      </c>
      <c r="H14" s="8" t="s">
        <v>24</v>
      </c>
      <c r="I14" s="8" t="s">
        <v>25</v>
      </c>
    </row>
    <row r="15" spans="1:9">
      <c r="A15" s="9" t="s">
        <v>7</v>
      </c>
      <c r="B15" s="10">
        <f>Averages!M31</f>
        <v>78.5</v>
      </c>
      <c r="C15" s="10">
        <f>Averages!N31</f>
        <v>53.5</v>
      </c>
      <c r="D15" s="10">
        <f>Averages!O31</f>
        <v>69</v>
      </c>
      <c r="E15" s="10">
        <f>Averages!P31</f>
        <v>79.5</v>
      </c>
      <c r="F15" s="10">
        <f>Averages!Q10</f>
        <v>78</v>
      </c>
      <c r="G15" s="10">
        <f>Averages!R10</f>
        <v>71</v>
      </c>
      <c r="H15" s="10">
        <f>Averages!S31</f>
        <v>67</v>
      </c>
      <c r="I15" s="10">
        <f>Averages!T31</f>
        <v>93.5</v>
      </c>
    </row>
    <row r="16" spans="1:9">
      <c r="A16" s="9" t="s">
        <v>46</v>
      </c>
      <c r="B16" s="10">
        <f>Averages!M32</f>
        <v>1467.5</v>
      </c>
      <c r="C16" s="10">
        <f>Averages!N32</f>
        <v>1587</v>
      </c>
      <c r="D16" s="10">
        <f>Averages!O32</f>
        <v>241.5</v>
      </c>
      <c r="E16" s="10">
        <f>Averages!P32</f>
        <v>47.5</v>
      </c>
      <c r="F16" s="10">
        <f>Averages!Q11</f>
        <v>830</v>
      </c>
      <c r="G16" s="10">
        <f>Averages!R11</f>
        <v>1604</v>
      </c>
      <c r="H16" s="10">
        <f>Averages!S32</f>
        <v>321</v>
      </c>
      <c r="I16" s="10">
        <f>Averages!T32</f>
        <v>3</v>
      </c>
    </row>
    <row r="17" spans="1:10">
      <c r="A17" s="11" t="s">
        <v>31</v>
      </c>
      <c r="B17" s="12">
        <f>B16/B15</f>
        <v>18.694267515923567</v>
      </c>
      <c r="C17" s="12">
        <f t="shared" ref="C17" si="8">C16/C15</f>
        <v>29.66355140186916</v>
      </c>
      <c r="D17" s="12">
        <f t="shared" ref="D17" si="9">D16/D15</f>
        <v>3.5</v>
      </c>
      <c r="E17" s="12">
        <f t="shared" ref="E17" si="10">E16/E15</f>
        <v>0.59748427672955973</v>
      </c>
      <c r="F17" s="12">
        <f t="shared" ref="F17" si="11">F16/F15</f>
        <v>10.641025641025641</v>
      </c>
      <c r="G17" s="12">
        <f t="shared" ref="G17" si="12">G16/G15</f>
        <v>22.591549295774648</v>
      </c>
      <c r="H17" s="12">
        <f t="shared" ref="H17" si="13">H16/H15</f>
        <v>4.7910447761194028</v>
      </c>
      <c r="I17" s="12">
        <f t="shared" ref="I17" si="14">I16/I15</f>
        <v>3.2085561497326207E-2</v>
      </c>
    </row>
    <row r="18" spans="1:10">
      <c r="A18" s="13"/>
      <c r="B18" s="14"/>
      <c r="C18" s="14"/>
      <c r="D18" s="14"/>
      <c r="E18" s="14"/>
      <c r="F18" s="14"/>
      <c r="G18" s="14"/>
      <c r="H18" s="14"/>
      <c r="I18" s="14"/>
    </row>
    <row r="20" spans="1:10">
      <c r="A20" s="7" t="s">
        <v>26</v>
      </c>
      <c r="B20" s="8" t="s">
        <v>17</v>
      </c>
      <c r="C20" s="8" t="s">
        <v>23</v>
      </c>
      <c r="D20" s="8" t="s">
        <v>24</v>
      </c>
      <c r="E20" s="8" t="s">
        <v>25</v>
      </c>
      <c r="F20" s="8" t="s">
        <v>17</v>
      </c>
      <c r="G20" s="8" t="s">
        <v>23</v>
      </c>
      <c r="H20" s="8" t="s">
        <v>24</v>
      </c>
      <c r="I20" s="8" t="s">
        <v>25</v>
      </c>
    </row>
    <row r="21" spans="1:10">
      <c r="A21" s="9" t="s">
        <v>27</v>
      </c>
      <c r="B21" s="10">
        <f t="shared" ref="B21:I22" si="15">AVERAGE(B3,B9,B15)</f>
        <v>67</v>
      </c>
      <c r="C21" s="10">
        <f t="shared" si="15"/>
        <v>71</v>
      </c>
      <c r="D21" s="10">
        <f t="shared" si="15"/>
        <v>65</v>
      </c>
      <c r="E21" s="10">
        <f t="shared" si="15"/>
        <v>80</v>
      </c>
      <c r="F21" s="10">
        <f t="shared" si="15"/>
        <v>73.333333333333329</v>
      </c>
      <c r="G21" s="10">
        <f t="shared" si="15"/>
        <v>60</v>
      </c>
      <c r="H21" s="10">
        <f t="shared" si="15"/>
        <v>65.833333333333329</v>
      </c>
      <c r="I21" s="10">
        <f t="shared" si="15"/>
        <v>111.5</v>
      </c>
    </row>
    <row r="22" spans="1:10">
      <c r="A22" s="9" t="s">
        <v>28</v>
      </c>
      <c r="B22" s="10">
        <f t="shared" si="15"/>
        <v>1400.6666666666667</v>
      </c>
      <c r="C22" s="10">
        <f t="shared" si="15"/>
        <v>2013.6666666666667</v>
      </c>
      <c r="D22" s="10">
        <f t="shared" si="15"/>
        <v>207.66666666666666</v>
      </c>
      <c r="E22" s="10">
        <f t="shared" si="15"/>
        <v>55.666666666666664</v>
      </c>
      <c r="F22" s="10">
        <f t="shared" si="15"/>
        <v>896</v>
      </c>
      <c r="G22" s="10">
        <f t="shared" si="15"/>
        <v>1156.6666666666667</v>
      </c>
      <c r="H22" s="10">
        <f t="shared" si="15"/>
        <v>218.5</v>
      </c>
      <c r="I22" s="10">
        <f t="shared" si="15"/>
        <v>19.833333333333332</v>
      </c>
    </row>
    <row r="23" spans="1:10">
      <c r="A23" s="15" t="s">
        <v>29</v>
      </c>
      <c r="B23" s="16">
        <f>B22/B21</f>
        <v>20.905472636815922</v>
      </c>
      <c r="C23" s="16">
        <f t="shared" ref="C23:I23" si="16">C22/C21</f>
        <v>28.36150234741784</v>
      </c>
      <c r="D23" s="16">
        <f t="shared" si="16"/>
        <v>3.1948717948717946</v>
      </c>
      <c r="E23" s="16">
        <f t="shared" si="16"/>
        <v>0.6958333333333333</v>
      </c>
      <c r="F23" s="16">
        <f t="shared" si="16"/>
        <v>12.218181818181819</v>
      </c>
      <c r="G23" s="16">
        <f t="shared" si="16"/>
        <v>19.277777777777779</v>
      </c>
      <c r="H23" s="16">
        <f t="shared" si="16"/>
        <v>3.3189873417721523</v>
      </c>
      <c r="I23" s="16">
        <f t="shared" si="16"/>
        <v>0.17787742899850523</v>
      </c>
    </row>
    <row r="25" spans="1:10">
      <c r="A25" s="6"/>
      <c r="B25" s="3"/>
      <c r="C25" s="3"/>
      <c r="D25" s="3"/>
      <c r="E25" s="3"/>
      <c r="F25" s="3"/>
      <c r="G25" s="3"/>
      <c r="H25" s="3"/>
      <c r="I25" s="3"/>
    </row>
    <row r="26" spans="1:10">
      <c r="A26" s="6"/>
    </row>
    <row r="27" spans="1:10" ht="16">
      <c r="B27" s="18" t="s">
        <v>34</v>
      </c>
      <c r="C27" s="17"/>
      <c r="D27" s="17"/>
      <c r="E27" s="17"/>
      <c r="F27" s="17"/>
      <c r="G27" s="17"/>
      <c r="H27" s="17"/>
      <c r="I27" s="17"/>
      <c r="J27" s="17"/>
    </row>
    <row r="28" spans="1:10">
      <c r="B28" s="20" t="s">
        <v>37</v>
      </c>
      <c r="C28" s="17"/>
      <c r="D28" s="17"/>
      <c r="E28" s="17"/>
      <c r="F28" s="17"/>
      <c r="G28" s="17"/>
      <c r="H28" s="17"/>
      <c r="I28" s="17"/>
      <c r="J28" s="17"/>
    </row>
    <row r="29" spans="1:10">
      <c r="C29" s="17"/>
      <c r="D29" s="17"/>
      <c r="E29" s="17"/>
      <c r="F29" s="17"/>
      <c r="G29" s="17"/>
      <c r="H29" s="17"/>
      <c r="I29" s="17"/>
      <c r="J29" s="17"/>
    </row>
    <row r="30" spans="1:10" ht="16">
      <c r="B30" s="18" t="s">
        <v>35</v>
      </c>
      <c r="C30" s="17"/>
      <c r="D30" s="17"/>
      <c r="E30" s="17"/>
      <c r="F30" s="17"/>
      <c r="G30" s="17"/>
      <c r="H30" s="17"/>
      <c r="I30" s="17"/>
      <c r="J30" s="17"/>
    </row>
    <row r="31" spans="1:10">
      <c r="C31" s="17"/>
      <c r="D31" s="17"/>
      <c r="E31" s="17"/>
      <c r="F31" s="17"/>
      <c r="G31" s="17"/>
      <c r="H31" s="17"/>
      <c r="I31" s="17"/>
      <c r="J31" s="17"/>
    </row>
    <row r="32" spans="1:10">
      <c r="C32" s="17"/>
      <c r="D32" s="17"/>
      <c r="E32" s="17"/>
      <c r="F32" s="17"/>
      <c r="G32" s="17"/>
      <c r="H32" s="17"/>
      <c r="I32" s="17"/>
      <c r="J32" s="17"/>
    </row>
    <row r="33" spans="2:18" ht="16">
      <c r="C33" s="17"/>
      <c r="D33" s="17"/>
      <c r="E33" s="17"/>
      <c r="F33" s="17"/>
      <c r="G33" s="17"/>
      <c r="H33" s="17"/>
      <c r="I33" s="17"/>
      <c r="J33" s="17"/>
      <c r="M33" s="18"/>
    </row>
    <row r="34" spans="2:18" ht="16">
      <c r="B34" s="18" t="s">
        <v>35</v>
      </c>
      <c r="C34" s="17"/>
      <c r="D34" s="17"/>
      <c r="E34" s="17"/>
      <c r="F34" s="17"/>
      <c r="G34" s="17"/>
      <c r="H34" s="17"/>
      <c r="I34" s="17"/>
      <c r="J34" s="17"/>
    </row>
    <row r="35" spans="2:18" ht="16">
      <c r="B35" s="18" t="s">
        <v>38</v>
      </c>
      <c r="C35" s="17"/>
      <c r="D35" s="17"/>
      <c r="E35" s="17"/>
      <c r="F35" s="17"/>
      <c r="G35" s="17"/>
      <c r="H35" s="17"/>
      <c r="I35" s="17"/>
      <c r="J35" s="17"/>
    </row>
    <row r="36" spans="2:18">
      <c r="C36" s="17"/>
      <c r="D36" s="17"/>
      <c r="E36" s="17"/>
      <c r="F36" s="17"/>
      <c r="G36" s="17"/>
      <c r="H36" s="17"/>
      <c r="I36" s="17"/>
      <c r="J36" s="17"/>
    </row>
    <row r="37" spans="2:18" ht="16">
      <c r="B37" s="18" t="s">
        <v>43</v>
      </c>
      <c r="C37" s="17"/>
      <c r="D37" s="17"/>
      <c r="E37" s="17"/>
      <c r="F37" s="17"/>
      <c r="G37" s="17"/>
      <c r="H37" s="17"/>
      <c r="I37" s="17"/>
      <c r="J37" s="17"/>
    </row>
    <row r="38" spans="2:18">
      <c r="C38" s="17"/>
      <c r="D38" s="17"/>
      <c r="E38" s="17"/>
      <c r="F38" s="17"/>
      <c r="G38" s="17"/>
      <c r="H38" s="17"/>
      <c r="I38" s="17"/>
      <c r="J38" s="17"/>
    </row>
    <row r="39" spans="2:18" ht="16">
      <c r="B39" s="18" t="s">
        <v>36</v>
      </c>
      <c r="C39" s="17"/>
      <c r="D39" s="17"/>
      <c r="E39" s="17"/>
      <c r="F39" s="17"/>
      <c r="G39" s="17"/>
      <c r="H39" s="17"/>
      <c r="I39" s="17"/>
      <c r="J39" s="17"/>
      <c r="M39" s="21"/>
      <c r="N39" s="21"/>
      <c r="O39" s="21"/>
      <c r="P39" s="21"/>
      <c r="Q39" s="22"/>
      <c r="R39" s="21"/>
    </row>
    <row r="40" spans="2:18">
      <c r="B40" s="19"/>
      <c r="C40" s="17"/>
      <c r="D40" s="17"/>
      <c r="E40" s="17"/>
      <c r="F40" s="17"/>
      <c r="G40" s="17"/>
      <c r="H40" s="17"/>
      <c r="I40" s="17"/>
      <c r="J40" s="17"/>
      <c r="M40" s="22"/>
      <c r="N40" s="22"/>
      <c r="O40" s="22"/>
      <c r="P40" s="22"/>
      <c r="Q40" s="21"/>
      <c r="R40" s="21"/>
    </row>
    <row r="41" spans="2:18">
      <c r="B41" s="19" t="s">
        <v>39</v>
      </c>
      <c r="C41" s="17"/>
      <c r="D41" s="17"/>
      <c r="E41" s="17"/>
      <c r="F41" s="17"/>
      <c r="G41" s="17"/>
      <c r="H41" s="17"/>
      <c r="I41" s="17"/>
      <c r="J41" s="17"/>
      <c r="M41" s="22"/>
      <c r="N41" s="22"/>
      <c r="O41" s="22"/>
      <c r="P41" s="21"/>
      <c r="Q41" s="21"/>
      <c r="R41" s="21"/>
    </row>
    <row r="42" spans="2:18">
      <c r="B42" s="19" t="s">
        <v>40</v>
      </c>
      <c r="C42" s="17"/>
      <c r="D42" s="17"/>
      <c r="E42" s="17"/>
      <c r="F42" s="17"/>
      <c r="G42" s="17"/>
      <c r="H42" s="17"/>
      <c r="I42" s="17"/>
      <c r="J42" s="17"/>
      <c r="M42" s="22"/>
      <c r="N42" s="22"/>
      <c r="O42" s="22"/>
      <c r="P42" s="21"/>
      <c r="Q42" s="21"/>
      <c r="R42" s="21"/>
    </row>
    <row r="43" spans="2:18">
      <c r="B43" s="19" t="s">
        <v>41</v>
      </c>
      <c r="C43" s="17"/>
      <c r="D43" s="17"/>
      <c r="E43" s="17"/>
      <c r="F43" s="17"/>
      <c r="G43" s="17"/>
      <c r="H43" s="17"/>
      <c r="I43" s="17"/>
      <c r="J43" s="17"/>
      <c r="M43" s="22"/>
      <c r="N43" s="22"/>
      <c r="O43" s="22"/>
      <c r="P43" s="21"/>
      <c r="Q43" s="21"/>
      <c r="R43" s="21"/>
    </row>
    <row r="44" spans="2:18">
      <c r="B44" s="19" t="s">
        <v>42</v>
      </c>
      <c r="C44" s="17"/>
      <c r="D44" s="17"/>
      <c r="E44" s="17"/>
      <c r="F44" s="17"/>
      <c r="G44" s="17"/>
      <c r="H44" s="17"/>
      <c r="I44" s="17"/>
      <c r="J44" s="17"/>
      <c r="M44" s="22"/>
      <c r="N44" s="22"/>
      <c r="O44" s="22"/>
      <c r="P44" s="21"/>
      <c r="Q44" s="21"/>
      <c r="R44" s="21"/>
    </row>
    <row r="45" spans="2:18">
      <c r="M45" s="21"/>
      <c r="N45" s="21"/>
      <c r="O45" s="21"/>
      <c r="P45" s="21"/>
      <c r="Q45" s="21"/>
      <c r="R45" s="21"/>
    </row>
    <row r="52" spans="3:9">
      <c r="C52" s="21"/>
      <c r="D52" s="22"/>
      <c r="E52" s="22"/>
      <c r="F52" s="22"/>
      <c r="G52" s="22"/>
      <c r="H52" s="22"/>
      <c r="I52" s="21"/>
    </row>
    <row r="53" spans="3:9">
      <c r="C53" s="21"/>
      <c r="D53" s="22"/>
      <c r="E53" s="22"/>
      <c r="F53" s="22"/>
      <c r="G53" s="22"/>
      <c r="H53" s="22"/>
      <c r="I53" s="21"/>
    </row>
    <row r="54" spans="3:9">
      <c r="C54" s="21"/>
      <c r="D54" s="22"/>
      <c r="E54" s="22"/>
      <c r="F54" s="22"/>
      <c r="G54" s="22"/>
      <c r="H54" s="22"/>
      <c r="I54" s="21"/>
    </row>
    <row r="55" spans="3:9">
      <c r="C55" s="21"/>
      <c r="D55" s="22"/>
      <c r="E55" s="22"/>
      <c r="F55" s="22"/>
      <c r="G55" s="22"/>
      <c r="H55" s="22"/>
      <c r="I55" s="21"/>
    </row>
    <row r="56" spans="3:9">
      <c r="C56" s="21"/>
      <c r="D56" s="22"/>
      <c r="E56" s="22"/>
      <c r="F56" s="22"/>
      <c r="G56" s="22"/>
      <c r="H56" s="21"/>
      <c r="I56" s="21"/>
    </row>
    <row r="57" spans="3:9">
      <c r="C57" s="21"/>
      <c r="D57" s="21"/>
      <c r="E57" s="21"/>
      <c r="F57" s="21"/>
      <c r="G57" s="21"/>
      <c r="H57" s="21"/>
      <c r="I57" s="21"/>
    </row>
  </sheetData>
  <mergeCells count="2">
    <mergeCell ref="B1:E1"/>
    <mergeCell ref="F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</vt:lpstr>
      <vt:lpstr>raw_python</vt:lpstr>
      <vt:lpstr>Averages</vt:lpstr>
      <vt:lpstr>SUM</vt:lpstr>
      <vt:lpstr>Summary Average</vt:lpstr>
      <vt:lpstr>Summary Sum</vt:lpstr>
      <vt:lpstr>FILTERED</vt:lpstr>
    </vt:vector>
  </TitlesOfParts>
  <Company>CVMBS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Maranon,David</dc:creator>
  <cp:lastModifiedBy>Microsoft Office User</cp:lastModifiedBy>
  <dcterms:created xsi:type="dcterms:W3CDTF">2019-05-15T23:19:09Z</dcterms:created>
  <dcterms:modified xsi:type="dcterms:W3CDTF">2021-06-13T16:52:49Z</dcterms:modified>
</cp:coreProperties>
</file>