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ana Bekboeva\Downloads\"/>
    </mc:Choice>
  </mc:AlternateContent>
  <xr:revisionPtr revIDLastSave="0" documentId="13_ncr:1_{02FC394B-96DB-4027-B6CB-41E4B3E7CA4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ask 6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2" l="1"/>
  <c r="K5" i="2" s="1"/>
  <c r="K3" i="2"/>
  <c r="O130" i="2"/>
  <c r="N130" i="2"/>
  <c r="O129" i="2"/>
  <c r="N129" i="2"/>
  <c r="O128" i="2"/>
  <c r="N128" i="2"/>
  <c r="O127" i="2"/>
  <c r="N127" i="2"/>
  <c r="O126" i="2"/>
  <c r="N126" i="2"/>
  <c r="O125" i="2"/>
  <c r="N125" i="2"/>
  <c r="O124" i="2"/>
  <c r="N124" i="2"/>
  <c r="O123" i="2"/>
  <c r="N123" i="2"/>
  <c r="O122" i="2"/>
  <c r="N122" i="2"/>
  <c r="O121" i="2"/>
  <c r="N121" i="2"/>
  <c r="O120" i="2"/>
  <c r="N120" i="2"/>
  <c r="O119" i="2"/>
  <c r="N119" i="2"/>
  <c r="O118" i="2"/>
  <c r="N118" i="2"/>
  <c r="O117" i="2"/>
  <c r="N117" i="2"/>
  <c r="O116" i="2"/>
  <c r="N116" i="2"/>
  <c r="O115" i="2"/>
  <c r="N115" i="2"/>
  <c r="O114" i="2"/>
  <c r="N114" i="2"/>
  <c r="O113" i="2"/>
  <c r="N113" i="2"/>
  <c r="O112" i="2"/>
  <c r="N112" i="2"/>
  <c r="O111" i="2"/>
  <c r="N111" i="2"/>
  <c r="O110" i="2"/>
  <c r="N110" i="2"/>
  <c r="O109" i="2"/>
  <c r="N109" i="2"/>
  <c r="O108" i="2"/>
  <c r="N108" i="2"/>
  <c r="O107" i="2"/>
  <c r="N107" i="2"/>
  <c r="O106" i="2"/>
  <c r="N106" i="2"/>
  <c r="O105" i="2"/>
  <c r="N105" i="2"/>
  <c r="O104" i="2"/>
  <c r="N104" i="2"/>
  <c r="O103" i="2"/>
  <c r="N103" i="2"/>
  <c r="O102" i="2"/>
  <c r="N102" i="2"/>
  <c r="O101" i="2"/>
  <c r="N101" i="2"/>
  <c r="O100" i="2"/>
  <c r="N100" i="2"/>
  <c r="O99" i="2"/>
  <c r="N99" i="2"/>
  <c r="O98" i="2"/>
  <c r="N98" i="2"/>
  <c r="O97" i="2"/>
  <c r="N97" i="2"/>
  <c r="O96" i="2"/>
  <c r="N96" i="2"/>
  <c r="O95" i="2"/>
  <c r="N95" i="2"/>
  <c r="O94" i="2"/>
  <c r="N94" i="2"/>
  <c r="O93" i="2"/>
  <c r="N93" i="2"/>
  <c r="O92" i="2"/>
  <c r="N92" i="2"/>
  <c r="O91" i="2"/>
  <c r="N91" i="2"/>
  <c r="O90" i="2"/>
  <c r="N90" i="2"/>
  <c r="O89" i="2"/>
  <c r="N89" i="2"/>
  <c r="O88" i="2"/>
  <c r="N88" i="2"/>
  <c r="O87" i="2"/>
  <c r="N87" i="2"/>
  <c r="O86" i="2"/>
  <c r="N86" i="2"/>
  <c r="O85" i="2"/>
  <c r="N85" i="2"/>
  <c r="O84" i="2"/>
  <c r="N84" i="2"/>
  <c r="O83" i="2"/>
  <c r="N83" i="2"/>
  <c r="O82" i="2"/>
  <c r="N82" i="2"/>
  <c r="O81" i="2"/>
  <c r="N81" i="2"/>
  <c r="O80" i="2"/>
  <c r="N80" i="2"/>
  <c r="O79" i="2"/>
  <c r="N79" i="2"/>
  <c r="O78" i="2"/>
  <c r="N78" i="2"/>
  <c r="O77" i="2"/>
  <c r="N77" i="2"/>
  <c r="O76" i="2"/>
  <c r="N76" i="2"/>
  <c r="O75" i="2"/>
  <c r="N75" i="2"/>
  <c r="O74" i="2"/>
  <c r="N74" i="2"/>
  <c r="O73" i="2"/>
  <c r="N73" i="2"/>
  <c r="O72" i="2"/>
  <c r="N72" i="2"/>
  <c r="O71" i="2"/>
  <c r="N71" i="2"/>
  <c r="O70" i="2"/>
  <c r="N70" i="2"/>
  <c r="O69" i="2"/>
  <c r="N69" i="2"/>
  <c r="O68" i="2"/>
  <c r="N68" i="2"/>
  <c r="O67" i="2"/>
  <c r="N67" i="2"/>
  <c r="O66" i="2"/>
  <c r="N66" i="2"/>
  <c r="O65" i="2"/>
  <c r="N65" i="2"/>
  <c r="O64" i="2"/>
  <c r="N64" i="2"/>
  <c r="O63" i="2"/>
  <c r="N63" i="2"/>
  <c r="O62" i="2"/>
  <c r="N62" i="2"/>
  <c r="O61" i="2"/>
  <c r="N61" i="2"/>
  <c r="O60" i="2"/>
  <c r="N60" i="2"/>
  <c r="O59" i="2"/>
  <c r="N59" i="2"/>
  <c r="O58" i="2"/>
  <c r="N58" i="2"/>
  <c r="O57" i="2"/>
  <c r="N57" i="2"/>
  <c r="O56" i="2"/>
  <c r="N56" i="2"/>
  <c r="O55" i="2"/>
  <c r="N55" i="2"/>
  <c r="O54" i="2"/>
  <c r="N54" i="2"/>
  <c r="O53" i="2"/>
  <c r="N53" i="2"/>
  <c r="O52" i="2"/>
  <c r="N52" i="2"/>
  <c r="O51" i="2"/>
  <c r="N51" i="2"/>
  <c r="O50" i="2"/>
  <c r="N50" i="2"/>
  <c r="O49" i="2"/>
  <c r="N49" i="2"/>
  <c r="O48" i="2"/>
  <c r="N48" i="2"/>
  <c r="O47" i="2"/>
  <c r="N47" i="2"/>
  <c r="O46" i="2"/>
  <c r="N46" i="2"/>
  <c r="O45" i="2"/>
  <c r="N45" i="2"/>
  <c r="O44" i="2"/>
  <c r="N44" i="2"/>
  <c r="O43" i="2"/>
  <c r="N43" i="2"/>
  <c r="O42" i="2"/>
  <c r="N42" i="2"/>
  <c r="O41" i="2"/>
  <c r="N41" i="2"/>
  <c r="O40" i="2"/>
  <c r="N40" i="2"/>
  <c r="O39" i="2"/>
  <c r="N39" i="2"/>
  <c r="O38" i="2"/>
  <c r="N38" i="2"/>
  <c r="O37" i="2"/>
  <c r="N37" i="2"/>
  <c r="O36" i="2"/>
  <c r="N36" i="2"/>
  <c r="O35" i="2"/>
  <c r="N35" i="2"/>
  <c r="O34" i="2"/>
  <c r="N34" i="2"/>
  <c r="O33" i="2"/>
  <c r="N33" i="2"/>
  <c r="O32" i="2"/>
  <c r="N32" i="2"/>
  <c r="O31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BC28" i="2"/>
  <c r="BD28" i="2"/>
  <c r="BE28" i="2"/>
  <c r="BF28" i="2"/>
  <c r="BG28" i="2"/>
  <c r="BH28" i="2"/>
  <c r="BI28" i="2"/>
  <c r="BJ28" i="2"/>
  <c r="BK28" i="2"/>
  <c r="BL28" i="2"/>
  <c r="BM28" i="2"/>
  <c r="BN28" i="2"/>
  <c r="BO28" i="2"/>
  <c r="BP28" i="2"/>
  <c r="BQ28" i="2"/>
  <c r="BR28" i="2"/>
  <c r="BS28" i="2"/>
  <c r="BT28" i="2"/>
  <c r="BU28" i="2"/>
  <c r="BV28" i="2"/>
  <c r="BW28" i="2"/>
  <c r="BX28" i="2"/>
  <c r="BY28" i="2"/>
  <c r="BZ28" i="2"/>
  <c r="CA28" i="2"/>
  <c r="CB28" i="2"/>
  <c r="CC28" i="2"/>
  <c r="CD28" i="2"/>
  <c r="CE28" i="2"/>
  <c r="CF28" i="2"/>
  <c r="CG28" i="2"/>
  <c r="CH28" i="2"/>
  <c r="CI28" i="2"/>
  <c r="CJ28" i="2"/>
  <c r="CK28" i="2"/>
  <c r="CL28" i="2"/>
  <c r="CM28" i="2"/>
  <c r="CN28" i="2"/>
  <c r="CO28" i="2"/>
  <c r="CP28" i="2"/>
  <c r="CQ28" i="2"/>
  <c r="CR28" i="2"/>
  <c r="CS28" i="2"/>
  <c r="CT28" i="2"/>
  <c r="CU28" i="2"/>
  <c r="CV28" i="2"/>
  <c r="CW28" i="2"/>
  <c r="CX28" i="2"/>
  <c r="CY28" i="2"/>
  <c r="CZ28" i="2"/>
  <c r="DA28" i="2"/>
  <c r="DB28" i="2"/>
  <c r="DC28" i="2"/>
  <c r="DD28" i="2"/>
  <c r="DE28" i="2"/>
  <c r="DF28" i="2"/>
  <c r="DG28" i="2"/>
  <c r="DH28" i="2"/>
  <c r="DI28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BF27" i="2"/>
  <c r="BG27" i="2"/>
  <c r="BH27" i="2"/>
  <c r="BI27" i="2"/>
  <c r="BJ27" i="2"/>
  <c r="BK27" i="2"/>
  <c r="BL27" i="2"/>
  <c r="BM27" i="2"/>
  <c r="BN27" i="2"/>
  <c r="BO27" i="2"/>
  <c r="BP27" i="2"/>
  <c r="BQ27" i="2"/>
  <c r="BR27" i="2"/>
  <c r="BS27" i="2"/>
  <c r="BT27" i="2"/>
  <c r="BU27" i="2"/>
  <c r="BV27" i="2"/>
  <c r="BW27" i="2"/>
  <c r="BX27" i="2"/>
  <c r="BY27" i="2"/>
  <c r="BZ27" i="2"/>
  <c r="CA27" i="2"/>
  <c r="CB27" i="2"/>
  <c r="CC27" i="2"/>
  <c r="CD27" i="2"/>
  <c r="CE27" i="2"/>
  <c r="CF27" i="2"/>
  <c r="CG27" i="2"/>
  <c r="CH27" i="2"/>
  <c r="CI27" i="2"/>
  <c r="CJ27" i="2"/>
  <c r="CK27" i="2"/>
  <c r="CL27" i="2"/>
  <c r="CM27" i="2"/>
  <c r="CN27" i="2"/>
  <c r="CO27" i="2"/>
  <c r="CP27" i="2"/>
  <c r="CQ27" i="2"/>
  <c r="CR27" i="2"/>
  <c r="CS27" i="2"/>
  <c r="CT27" i="2"/>
  <c r="CU27" i="2"/>
  <c r="CV27" i="2"/>
  <c r="CW27" i="2"/>
  <c r="CX27" i="2"/>
  <c r="CY27" i="2"/>
  <c r="CZ27" i="2"/>
  <c r="DA27" i="2"/>
  <c r="DB27" i="2"/>
  <c r="DC27" i="2"/>
  <c r="DD27" i="2"/>
  <c r="DE27" i="2"/>
  <c r="DF27" i="2"/>
  <c r="DG27" i="2"/>
  <c r="DH27" i="2"/>
  <c r="DI27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BC26" i="2"/>
  <c r="BD26" i="2"/>
  <c r="BE26" i="2"/>
  <c r="BF26" i="2"/>
  <c r="BG26" i="2"/>
  <c r="BH26" i="2"/>
  <c r="BI26" i="2"/>
  <c r="BJ26" i="2"/>
  <c r="BK26" i="2"/>
  <c r="BL26" i="2"/>
  <c r="BM26" i="2"/>
  <c r="BN26" i="2"/>
  <c r="BO26" i="2"/>
  <c r="BP26" i="2"/>
  <c r="BQ26" i="2"/>
  <c r="BR26" i="2"/>
  <c r="BS26" i="2"/>
  <c r="BT26" i="2"/>
  <c r="BU26" i="2"/>
  <c r="BV26" i="2"/>
  <c r="BW26" i="2"/>
  <c r="BX26" i="2"/>
  <c r="BY26" i="2"/>
  <c r="BZ26" i="2"/>
  <c r="CA26" i="2"/>
  <c r="CB26" i="2"/>
  <c r="CC26" i="2"/>
  <c r="CD26" i="2"/>
  <c r="CE26" i="2"/>
  <c r="CF26" i="2"/>
  <c r="CG26" i="2"/>
  <c r="CH26" i="2"/>
  <c r="CI26" i="2"/>
  <c r="CJ26" i="2"/>
  <c r="CK26" i="2"/>
  <c r="CL26" i="2"/>
  <c r="CM26" i="2"/>
  <c r="CN26" i="2"/>
  <c r="CO26" i="2"/>
  <c r="CP26" i="2"/>
  <c r="CQ26" i="2"/>
  <c r="CR26" i="2"/>
  <c r="CS26" i="2"/>
  <c r="CT26" i="2"/>
  <c r="CU26" i="2"/>
  <c r="CV26" i="2"/>
  <c r="CW26" i="2"/>
  <c r="CX26" i="2"/>
  <c r="CY26" i="2"/>
  <c r="CZ26" i="2"/>
  <c r="DA26" i="2"/>
  <c r="DB26" i="2"/>
  <c r="DC26" i="2"/>
  <c r="DD26" i="2"/>
  <c r="DE26" i="2"/>
  <c r="DF26" i="2"/>
  <c r="DG26" i="2"/>
  <c r="DH26" i="2"/>
  <c r="DI26" i="2"/>
  <c r="Q28" i="2"/>
  <c r="R28" i="2"/>
  <c r="T28" i="2"/>
  <c r="X28" i="2"/>
  <c r="AB28" i="2"/>
  <c r="AF28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N27" i="2"/>
  <c r="R26" i="2"/>
  <c r="S26" i="2"/>
  <c r="S28" i="2" s="1"/>
  <c r="T26" i="2"/>
  <c r="U26" i="2"/>
  <c r="U28" i="2" s="1"/>
  <c r="V26" i="2"/>
  <c r="V28" i="2" s="1"/>
  <c r="W26" i="2"/>
  <c r="W28" i="2" s="1"/>
  <c r="X26" i="2"/>
  <c r="Y26" i="2"/>
  <c r="Y28" i="2" s="1"/>
  <c r="Z26" i="2"/>
  <c r="Z28" i="2" s="1"/>
  <c r="AA26" i="2"/>
  <c r="AA28" i="2" s="1"/>
  <c r="AB26" i="2"/>
  <c r="AC26" i="2"/>
  <c r="AC28" i="2" s="1"/>
  <c r="AD26" i="2"/>
  <c r="AD28" i="2" s="1"/>
  <c r="AE26" i="2"/>
  <c r="AE28" i="2" s="1"/>
  <c r="AF26" i="2"/>
  <c r="Q26" i="2"/>
  <c r="O26" i="2"/>
  <c r="O28" i="2" s="1"/>
  <c r="P26" i="2"/>
  <c r="P28" i="2" s="1"/>
  <c r="N26" i="2"/>
  <c r="N11" i="2"/>
  <c r="P21" i="2"/>
  <c r="N21" i="2"/>
  <c r="P20" i="2"/>
  <c r="Q7" i="2"/>
  <c r="N20" i="2"/>
  <c r="N14" i="2" a="1"/>
  <c r="N14" i="2" s="1"/>
  <c r="H12" i="2"/>
  <c r="H11" i="2"/>
  <c r="H8" i="2"/>
  <c r="H7" i="2"/>
  <c r="H4" i="2"/>
  <c r="H3" i="2"/>
  <c r="E218" i="2"/>
  <c r="D218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3" i="2"/>
  <c r="N28" i="2" l="1"/>
  <c r="F7" i="2"/>
  <c r="F211" i="2"/>
  <c r="F187" i="2"/>
  <c r="F163" i="2"/>
  <c r="F139" i="2"/>
  <c r="F123" i="2"/>
  <c r="F79" i="2"/>
  <c r="F63" i="2"/>
  <c r="F15" i="2"/>
  <c r="F3" i="2"/>
  <c r="F210" i="2"/>
  <c r="F202" i="2"/>
  <c r="F194" i="2"/>
  <c r="F186" i="2"/>
  <c r="F178" i="2"/>
  <c r="F170" i="2"/>
  <c r="F162" i="2"/>
  <c r="F154" i="2"/>
  <c r="F146" i="2"/>
  <c r="F138" i="2"/>
  <c r="F130" i="2"/>
  <c r="F122" i="2"/>
  <c r="F107" i="2"/>
  <c r="F91" i="2"/>
  <c r="F75" i="2"/>
  <c r="F59" i="2"/>
  <c r="F43" i="2"/>
  <c r="F27" i="2"/>
  <c r="F11" i="2"/>
  <c r="F203" i="2"/>
  <c r="F179" i="2"/>
  <c r="F155" i="2"/>
  <c r="F131" i="2"/>
  <c r="F95" i="2"/>
  <c r="F47" i="2"/>
  <c r="F215" i="2"/>
  <c r="F207" i="2"/>
  <c r="F199" i="2"/>
  <c r="F191" i="2"/>
  <c r="F183" i="2"/>
  <c r="F175" i="2"/>
  <c r="F167" i="2"/>
  <c r="F159" i="2"/>
  <c r="F151" i="2"/>
  <c r="F143" i="2"/>
  <c r="F135" i="2"/>
  <c r="F127" i="2"/>
  <c r="F119" i="2"/>
  <c r="F103" i="2"/>
  <c r="F87" i="2"/>
  <c r="F71" i="2"/>
  <c r="F55" i="2"/>
  <c r="F39" i="2"/>
  <c r="F23" i="2"/>
  <c r="F5" i="2"/>
  <c r="F21" i="2"/>
  <c r="F29" i="2"/>
  <c r="F37" i="2"/>
  <c r="F45" i="2"/>
  <c r="F53" i="2"/>
  <c r="F61" i="2"/>
  <c r="F69" i="2"/>
  <c r="F77" i="2"/>
  <c r="F85" i="2"/>
  <c r="F93" i="2"/>
  <c r="F101" i="2"/>
  <c r="F109" i="2"/>
  <c r="F117" i="2"/>
  <c r="F125" i="2"/>
  <c r="F133" i="2"/>
  <c r="F141" i="2"/>
  <c r="F149" i="2"/>
  <c r="F157" i="2"/>
  <c r="F165" i="2"/>
  <c r="F173" i="2"/>
  <c r="F181" i="2"/>
  <c r="F189" i="2"/>
  <c r="F197" i="2"/>
  <c r="F205" i="2"/>
  <c r="F213" i="2"/>
  <c r="F217" i="2"/>
  <c r="F66" i="2"/>
  <c r="F86" i="2"/>
  <c r="F98" i="2"/>
  <c r="F110" i="2"/>
  <c r="F118" i="2"/>
  <c r="F6" i="2"/>
  <c r="F10" i="2"/>
  <c r="F14" i="2"/>
  <c r="F18" i="2"/>
  <c r="F22" i="2"/>
  <c r="F26" i="2"/>
  <c r="F30" i="2"/>
  <c r="F34" i="2"/>
  <c r="F38" i="2"/>
  <c r="F42" i="2"/>
  <c r="F46" i="2"/>
  <c r="F50" i="2"/>
  <c r="F54" i="2"/>
  <c r="F58" i="2"/>
  <c r="F62" i="2"/>
  <c r="F74" i="2"/>
  <c r="F78" i="2"/>
  <c r="F82" i="2"/>
  <c r="F94" i="2"/>
  <c r="F106" i="2"/>
  <c r="F9" i="2"/>
  <c r="F13" i="2"/>
  <c r="F17" i="2"/>
  <c r="F25" i="2"/>
  <c r="F33" i="2"/>
  <c r="F41" i="2"/>
  <c r="F49" i="2"/>
  <c r="F57" i="2"/>
  <c r="F65" i="2"/>
  <c r="F73" i="2"/>
  <c r="F81" i="2"/>
  <c r="F89" i="2"/>
  <c r="F97" i="2"/>
  <c r="F105" i="2"/>
  <c r="F113" i="2"/>
  <c r="F121" i="2"/>
  <c r="F129" i="2"/>
  <c r="F137" i="2"/>
  <c r="F145" i="2"/>
  <c r="F153" i="2"/>
  <c r="F161" i="2"/>
  <c r="F169" i="2"/>
  <c r="F177" i="2"/>
  <c r="F185" i="2"/>
  <c r="F193" i="2"/>
  <c r="F201" i="2"/>
  <c r="F209" i="2"/>
  <c r="F70" i="2"/>
  <c r="F90" i="2"/>
  <c r="F102" i="2"/>
  <c r="F114" i="2"/>
  <c r="F195" i="2"/>
  <c r="F171" i="2"/>
  <c r="F147" i="2"/>
  <c r="F111" i="2"/>
  <c r="F31" i="2"/>
  <c r="F214" i="2"/>
  <c r="F206" i="2"/>
  <c r="F198" i="2"/>
  <c r="F190" i="2"/>
  <c r="F182" i="2"/>
  <c r="F174" i="2"/>
  <c r="F166" i="2"/>
  <c r="F158" i="2"/>
  <c r="F150" i="2"/>
  <c r="F142" i="2"/>
  <c r="F134" i="2"/>
  <c r="F126" i="2"/>
  <c r="F115" i="2"/>
  <c r="F99" i="2"/>
  <c r="F83" i="2"/>
  <c r="F67" i="2"/>
  <c r="F51" i="2"/>
  <c r="F35" i="2"/>
  <c r="F19" i="2"/>
  <c r="F4" i="2"/>
  <c r="F216" i="2"/>
  <c r="F212" i="2"/>
  <c r="F208" i="2"/>
  <c r="F204" i="2"/>
  <c r="F200" i="2"/>
  <c r="F196" i="2"/>
  <c r="F192" i="2"/>
  <c r="F188" i="2"/>
  <c r="F184" i="2"/>
  <c r="F180" i="2"/>
  <c r="F176" i="2"/>
  <c r="F172" i="2"/>
  <c r="F168" i="2"/>
  <c r="F164" i="2"/>
  <c r="F160" i="2"/>
  <c r="F156" i="2"/>
  <c r="F152" i="2"/>
  <c r="F148" i="2"/>
  <c r="F144" i="2"/>
  <c r="F140" i="2"/>
  <c r="F136" i="2"/>
  <c r="F132" i="2"/>
  <c r="F128" i="2"/>
  <c r="F124" i="2"/>
  <c r="F120" i="2"/>
  <c r="F116" i="2"/>
  <c r="F112" i="2"/>
  <c r="F108" i="2"/>
  <c r="F104" i="2"/>
  <c r="F100" i="2"/>
  <c r="F96" i="2"/>
  <c r="F92" i="2"/>
  <c r="F88" i="2"/>
  <c r="F84" i="2"/>
  <c r="F80" i="2"/>
  <c r="F76" i="2"/>
  <c r="F72" i="2"/>
  <c r="F68" i="2"/>
  <c r="F64" i="2"/>
  <c r="F60" i="2"/>
  <c r="F56" i="2"/>
  <c r="F52" i="2"/>
  <c r="F48" i="2"/>
  <c r="F44" i="2"/>
  <c r="F40" i="2"/>
  <c r="F36" i="2"/>
  <c r="F32" i="2"/>
  <c r="F28" i="2"/>
  <c r="F24" i="2"/>
  <c r="F20" i="2"/>
  <c r="F16" i="2"/>
  <c r="F12" i="2"/>
  <c r="F8" i="2"/>
  <c r="I15" i="2"/>
  <c r="J14" i="2"/>
  <c r="H21" i="2" l="1"/>
  <c r="H20" i="2"/>
  <c r="I14" i="2" l="1"/>
  <c r="J1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<sst xmlns="http://schemas.openxmlformats.org/spreadsheetml/2006/main" count="51" uniqueCount="44">
  <si>
    <t>Date</t>
  </si>
  <si>
    <t>SPY</t>
  </si>
  <si>
    <t>IEF</t>
  </si>
  <si>
    <t>R1-SPY</t>
  </si>
  <si>
    <t>R2_IEF</t>
  </si>
  <si>
    <t>Return</t>
  </si>
  <si>
    <t>Mu1</t>
  </si>
  <si>
    <t>Mu2</t>
  </si>
  <si>
    <t>Volatality</t>
  </si>
  <si>
    <t>Sigma 1</t>
  </si>
  <si>
    <t>Sigma 2</t>
  </si>
  <si>
    <t xml:space="preserve">Correlation </t>
  </si>
  <si>
    <t>Rho12</t>
  </si>
  <si>
    <t>Sigma12</t>
  </si>
  <si>
    <t>Covariance Matrix(sigma)</t>
  </si>
  <si>
    <t>Sigma Inverse</t>
  </si>
  <si>
    <t>Wo</t>
  </si>
  <si>
    <t>Average</t>
  </si>
  <si>
    <t>w1</t>
  </si>
  <si>
    <t>w2</t>
  </si>
  <si>
    <t>mu_p</t>
  </si>
  <si>
    <t>Sigma_p</t>
  </si>
  <si>
    <t>R_Portfolio</t>
  </si>
  <si>
    <t>(Assumed)</t>
  </si>
  <si>
    <t>This becomes 1-w1</t>
  </si>
  <si>
    <t>W_opt</t>
  </si>
  <si>
    <t>W_1</t>
  </si>
  <si>
    <t>A</t>
  </si>
  <si>
    <t>sum</t>
  </si>
  <si>
    <t>Risk</t>
  </si>
  <si>
    <t>Sharpe ratio</t>
  </si>
  <si>
    <t>sigma_p</t>
  </si>
  <si>
    <t>0,2</t>
  </si>
  <si>
    <t>.1,1.9</t>
  </si>
  <si>
    <t>.2,1.8</t>
  </si>
  <si>
    <t>0.3,1.7</t>
  </si>
  <si>
    <t>.4,1.6</t>
  </si>
  <si>
    <t>.5,1.5</t>
  </si>
  <si>
    <t>.6,1.4</t>
  </si>
  <si>
    <t>w</t>
  </si>
  <si>
    <t>The sharpe Ratio is aboce the CML and thus the asset should be sold</t>
  </si>
  <si>
    <t>1)</t>
  </si>
  <si>
    <t>2)</t>
  </si>
  <si>
    <t>A negative weight means that the asset should be shorted, while the positive weight means investing in the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</si>
</sst>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"/>
    <numFmt numFmtId="165" formatCode="0.000000"/>
    <numFmt numFmtId="166" formatCode="0.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33" borderId="0" xfId="0" applyFill="1"/>
    <xf numFmtId="164" fontId="0" fillId="0" borderId="0" xfId="0" applyNumberFormat="1"/>
    <xf numFmtId="165" fontId="0" fillId="0" borderId="0" xfId="0" applyNumberFormat="1"/>
    <xf numFmtId="165" fontId="0" fillId="33" borderId="0" xfId="0" applyNumberFormat="1" applyFill="1"/>
    <xf numFmtId="166" fontId="0" fillId="0" borderId="0" xfId="0" applyNumberFormat="1"/>
    <xf numFmtId="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'Task 6'!$O$30</c:f>
              <c:strCache>
                <c:ptCount val="1"/>
                <c:pt idx="0">
                  <c:v>Risk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'Task 6'!$N$31:$N$130</c:f>
              <c:numCache>
                <c:formatCode>General</c:formatCode>
                <c:ptCount val="100"/>
                <c:pt idx="0">
                  <c:v>1.2899799999999999</c:v>
                </c:pt>
                <c:pt idx="1">
                  <c:v>1.0399804162014923</c:v>
                </c:pt>
                <c:pt idx="2">
                  <c:v>0.9566470828681588</c:v>
                </c:pt>
                <c:pt idx="3">
                  <c:v>0.91498041620149217</c:v>
                </c:pt>
                <c:pt idx="4">
                  <c:v>0.88998041620149215</c:v>
                </c:pt>
                <c:pt idx="5">
                  <c:v>0.87331374953482555</c:v>
                </c:pt>
                <c:pt idx="6">
                  <c:v>0.86140898763006357</c:v>
                </c:pt>
                <c:pt idx="7">
                  <c:v>0.85248041620149217</c:v>
                </c:pt>
                <c:pt idx="8">
                  <c:v>0.84553597175704776</c:v>
                </c:pt>
                <c:pt idx="9">
                  <c:v>0.83998041620149222</c:v>
                </c:pt>
                <c:pt idx="10">
                  <c:v>0.83543496165603759</c:v>
                </c:pt>
                <c:pt idx="11">
                  <c:v>0.8316470828681588</c:v>
                </c:pt>
                <c:pt idx="12">
                  <c:v>0.82844195466303061</c:v>
                </c:pt>
                <c:pt idx="13">
                  <c:v>0.82569470191577787</c:v>
                </c:pt>
                <c:pt idx="14">
                  <c:v>0.8233137495348255</c:v>
                </c:pt>
                <c:pt idx="15">
                  <c:v>0.82123041620149217</c:v>
                </c:pt>
                <c:pt idx="16">
                  <c:v>0.81939218090737453</c:v>
                </c:pt>
                <c:pt idx="17">
                  <c:v>0.81775819397926997</c:v>
                </c:pt>
                <c:pt idx="18">
                  <c:v>0.81629620567517636</c:v>
                </c:pt>
                <c:pt idx="19">
                  <c:v>0.8149804162014922</c:v>
                </c:pt>
                <c:pt idx="20">
                  <c:v>0.81378994001101601</c:v>
                </c:pt>
                <c:pt idx="21">
                  <c:v>0.81270768892876488</c:v>
                </c:pt>
                <c:pt idx="22">
                  <c:v>0.81171954663627477</c:v>
                </c:pt>
                <c:pt idx="23">
                  <c:v>0.81081374953482555</c:v>
                </c:pt>
                <c:pt idx="24">
                  <c:v>0.80998041620149219</c:v>
                </c:pt>
                <c:pt idx="25">
                  <c:v>0.80921118543226145</c:v>
                </c:pt>
                <c:pt idx="26">
                  <c:v>0.80849893472001066</c:v>
                </c:pt>
                <c:pt idx="27">
                  <c:v>0.80783755905863508</c:v>
                </c:pt>
                <c:pt idx="28">
                  <c:v>0.80722179551183704</c:v>
                </c:pt>
                <c:pt idx="29">
                  <c:v>0.80664708286815889</c:v>
                </c:pt>
                <c:pt idx="30">
                  <c:v>0.80610944845955668</c:v>
                </c:pt>
                <c:pt idx="31">
                  <c:v>0.80560541620149217</c:v>
                </c:pt>
                <c:pt idx="32">
                  <c:v>0.80513193135300731</c:v>
                </c:pt>
                <c:pt idx="33">
                  <c:v>0.8046862985544333</c:v>
                </c:pt>
                <c:pt idx="34">
                  <c:v>0.80426613048720641</c:v>
                </c:pt>
                <c:pt idx="35">
                  <c:v>0.80386930509038101</c:v>
                </c:pt>
                <c:pt idx="36">
                  <c:v>0.80349392971500566</c:v>
                </c:pt>
                <c:pt idx="37">
                  <c:v>0.80313831093833432</c:v>
                </c:pt>
                <c:pt idx="38">
                  <c:v>0.80280092902200495</c:v>
                </c:pt>
                <c:pt idx="39">
                  <c:v>0.80248041620149213</c:v>
                </c:pt>
                <c:pt idx="40">
                  <c:v>0.8021755381527117</c:v>
                </c:pt>
                <c:pt idx="41">
                  <c:v>0.80188517810625404</c:v>
                </c:pt>
                <c:pt idx="42">
                  <c:v>0.80160832317823638</c:v>
                </c:pt>
                <c:pt idx="43">
                  <c:v>0.80134405256512853</c:v>
                </c:pt>
                <c:pt idx="44">
                  <c:v>0.80109152731260325</c:v>
                </c:pt>
                <c:pt idx="45">
                  <c:v>0.80084998141888353</c:v>
                </c:pt>
                <c:pt idx="46">
                  <c:v>0.80061871407383256</c:v>
                </c:pt>
                <c:pt idx="47">
                  <c:v>0.8003970828681588</c:v>
                </c:pt>
                <c:pt idx="48">
                  <c:v>0.80018449783414525</c:v>
                </c:pt>
                <c:pt idx="49">
                  <c:v>0.79998041620149218</c:v>
                </c:pt>
                <c:pt idx="50">
                  <c:v>0.79978433777011959</c:v>
                </c:pt>
                <c:pt idx="51">
                  <c:v>0.79959580081687676</c:v>
                </c:pt>
                <c:pt idx="52">
                  <c:v>0.79941437846564312</c:v>
                </c:pt>
                <c:pt idx="53">
                  <c:v>0.79923967546075148</c:v>
                </c:pt>
                <c:pt idx="54">
                  <c:v>0.79907132529240121</c:v>
                </c:pt>
                <c:pt idx="55">
                  <c:v>0.79890898763006357</c:v>
                </c:pt>
                <c:pt idx="56">
                  <c:v>0.79875234602605361</c:v>
                </c:pt>
                <c:pt idx="57">
                  <c:v>0.79860110585666455</c:v>
                </c:pt>
                <c:pt idx="58">
                  <c:v>0.79845499247267859</c:v>
                </c:pt>
                <c:pt idx="59">
                  <c:v>0.79831374953482548</c:v>
                </c:pt>
                <c:pt idx="60">
                  <c:v>0.79817713751296759</c:v>
                </c:pt>
                <c:pt idx="61">
                  <c:v>0.79804493233052443</c:v>
                </c:pt>
                <c:pt idx="62">
                  <c:v>0.79791692413800008</c:v>
                </c:pt>
                <c:pt idx="63">
                  <c:v>0.79779291620149217</c:v>
                </c:pt>
                <c:pt idx="64">
                  <c:v>0.79767272389379984</c:v>
                </c:pt>
                <c:pt idx="65">
                  <c:v>0.79755617377724974</c:v>
                </c:pt>
                <c:pt idx="66">
                  <c:v>0.79744310276865638</c:v>
                </c:pt>
                <c:pt idx="67">
                  <c:v>0.79733335737796274</c:v>
                </c:pt>
                <c:pt idx="68">
                  <c:v>0.79722679301308641</c:v>
                </c:pt>
                <c:pt idx="69">
                  <c:v>0.79712327334434929</c:v>
                </c:pt>
                <c:pt idx="70">
                  <c:v>0.79702266972261893</c:v>
                </c:pt>
                <c:pt idx="71">
                  <c:v>0.79692486064593659</c:v>
                </c:pt>
                <c:pt idx="72">
                  <c:v>0.79682973126998535</c:v>
                </c:pt>
                <c:pt idx="73">
                  <c:v>0.79673717295824897</c:v>
                </c:pt>
                <c:pt idx="74">
                  <c:v>0.79664708286815888</c:v>
                </c:pt>
                <c:pt idx="75">
                  <c:v>0.79655936356991319</c:v>
                </c:pt>
                <c:pt idx="76">
                  <c:v>0.79647392269499862</c:v>
                </c:pt>
                <c:pt idx="77">
                  <c:v>0.79639067261174856</c:v>
                </c:pt>
                <c:pt idx="78">
                  <c:v>0.79630953012554284</c:v>
                </c:pt>
                <c:pt idx="79">
                  <c:v>0.79623041620149215</c:v>
                </c:pt>
                <c:pt idx="80">
                  <c:v>0.79615325570766504</c:v>
                </c:pt>
                <c:pt idx="81">
                  <c:v>0.79607797717710194</c:v>
                </c:pt>
                <c:pt idx="82">
                  <c:v>0.79600451258703431</c:v>
                </c:pt>
                <c:pt idx="83">
                  <c:v>0.79593279715387311</c:v>
                </c:pt>
                <c:pt idx="84">
                  <c:v>0.79586276914266862</c:v>
                </c:pt>
                <c:pt idx="85">
                  <c:v>0.79579436968986428</c:v>
                </c:pt>
                <c:pt idx="86">
                  <c:v>0.79572754263827383</c:v>
                </c:pt>
                <c:pt idx="87">
                  <c:v>0.79566223438331041</c:v>
                </c:pt>
                <c:pt idx="88">
                  <c:v>0.79559839372958208</c:v>
                </c:pt>
                <c:pt idx="89">
                  <c:v>0.79553597175704771</c:v>
                </c:pt>
                <c:pt idx="90">
                  <c:v>0.79547492169599765</c:v>
                </c:pt>
                <c:pt idx="91">
                  <c:v>0.79541519881018785</c:v>
                </c:pt>
                <c:pt idx="92">
                  <c:v>0.79535676028751368</c:v>
                </c:pt>
                <c:pt idx="93">
                  <c:v>0.79529956513766242</c:v>
                </c:pt>
                <c:pt idx="94">
                  <c:v>0.79524357409622903</c:v>
                </c:pt>
                <c:pt idx="95">
                  <c:v>0.79518874953482555</c:v>
                </c:pt>
                <c:pt idx="96">
                  <c:v>0.79513505537674989</c:v>
                </c:pt>
                <c:pt idx="97">
                  <c:v>0.79508245701781866</c:v>
                </c:pt>
                <c:pt idx="98">
                  <c:v>0.79503092125199726</c:v>
                </c:pt>
                <c:pt idx="99">
                  <c:v>0.79498041620149218</c:v>
                </c:pt>
              </c:numCache>
            </c:numRef>
          </c:xVal>
          <c:yVal>
            <c:numRef>
              <c:f>'Task 6'!$O$31:$O$130</c:f>
              <c:numCache>
                <c:formatCode>General</c:formatCode>
                <c:ptCount val="100"/>
                <c:pt idx="0">
                  <c:v>-0.28998041620149229</c:v>
                </c:pt>
                <c:pt idx="1">
                  <c:v>-3.9980416201492314E-2</c:v>
                </c:pt>
                <c:pt idx="2">
                  <c:v>4.3352917131841029E-2</c:v>
                </c:pt>
                <c:pt idx="3">
                  <c:v>8.5019583798507686E-2</c:v>
                </c:pt>
                <c:pt idx="4">
                  <c:v>0.11001958379850768</c:v>
                </c:pt>
                <c:pt idx="5">
                  <c:v>0.12668625046517434</c:v>
                </c:pt>
                <c:pt idx="6">
                  <c:v>0.13859101236993626</c:v>
                </c:pt>
                <c:pt idx="7">
                  <c:v>0.14751958379850769</c:v>
                </c:pt>
                <c:pt idx="8">
                  <c:v>0.15446402824295213</c:v>
                </c:pt>
                <c:pt idx="9">
                  <c:v>0.16001958379850767</c:v>
                </c:pt>
                <c:pt idx="10">
                  <c:v>0.16456503834396224</c:v>
                </c:pt>
                <c:pt idx="11">
                  <c:v>0.16835291713184103</c:v>
                </c:pt>
                <c:pt idx="12">
                  <c:v>0.17155804533696922</c:v>
                </c:pt>
                <c:pt idx="13">
                  <c:v>0.17430529808422196</c:v>
                </c:pt>
                <c:pt idx="14">
                  <c:v>0.17668625046517436</c:v>
                </c:pt>
                <c:pt idx="15">
                  <c:v>0.17876958379850769</c:v>
                </c:pt>
                <c:pt idx="16">
                  <c:v>0.18060781909262533</c:v>
                </c:pt>
                <c:pt idx="17">
                  <c:v>0.18224180602072992</c:v>
                </c:pt>
                <c:pt idx="18">
                  <c:v>0.18370379432482348</c:v>
                </c:pt>
                <c:pt idx="19">
                  <c:v>0.18501958379850769</c:v>
                </c:pt>
                <c:pt idx="20">
                  <c:v>0.18621005998898388</c:v>
                </c:pt>
                <c:pt idx="21">
                  <c:v>0.18729231107123495</c:v>
                </c:pt>
                <c:pt idx="22">
                  <c:v>0.18828045336372506</c:v>
                </c:pt>
                <c:pt idx="23">
                  <c:v>0.18918625046517434</c:v>
                </c:pt>
                <c:pt idx="24">
                  <c:v>0.1900195837985077</c:v>
                </c:pt>
                <c:pt idx="25">
                  <c:v>0.19078881456773844</c:v>
                </c:pt>
                <c:pt idx="26">
                  <c:v>0.19150106527998917</c:v>
                </c:pt>
                <c:pt idx="27">
                  <c:v>0.19216244094136484</c:v>
                </c:pt>
                <c:pt idx="28">
                  <c:v>0.19277820448816285</c:v>
                </c:pt>
                <c:pt idx="29">
                  <c:v>0.19335291713184102</c:v>
                </c:pt>
                <c:pt idx="30">
                  <c:v>0.19389055154044316</c:v>
                </c:pt>
                <c:pt idx="31">
                  <c:v>0.19439458379850769</c:v>
                </c:pt>
                <c:pt idx="32">
                  <c:v>0.19486806864699252</c:v>
                </c:pt>
                <c:pt idx="33">
                  <c:v>0.19531370144556651</c:v>
                </c:pt>
                <c:pt idx="34">
                  <c:v>0.1957338695127934</c:v>
                </c:pt>
                <c:pt idx="35">
                  <c:v>0.19613069490961879</c:v>
                </c:pt>
                <c:pt idx="36">
                  <c:v>0.19650607028499417</c:v>
                </c:pt>
                <c:pt idx="37">
                  <c:v>0.19686168906166557</c:v>
                </c:pt>
                <c:pt idx="38">
                  <c:v>0.19719907097799486</c:v>
                </c:pt>
                <c:pt idx="39">
                  <c:v>0.19751958379850768</c:v>
                </c:pt>
                <c:pt idx="40">
                  <c:v>0.19782446184728816</c:v>
                </c:pt>
                <c:pt idx="41">
                  <c:v>0.1981148218937458</c:v>
                </c:pt>
                <c:pt idx="42">
                  <c:v>0.19839167682176351</c:v>
                </c:pt>
                <c:pt idx="43">
                  <c:v>0.19865594743487133</c:v>
                </c:pt>
                <c:pt idx="44">
                  <c:v>0.19890847268739659</c:v>
                </c:pt>
                <c:pt idx="45">
                  <c:v>0.19915001858111639</c:v>
                </c:pt>
                <c:pt idx="46">
                  <c:v>0.19938128592616727</c:v>
                </c:pt>
                <c:pt idx="47">
                  <c:v>0.19960291713184103</c:v>
                </c:pt>
                <c:pt idx="48">
                  <c:v>0.19981550216585461</c:v>
                </c:pt>
                <c:pt idx="49">
                  <c:v>0.20001958379850768</c:v>
                </c:pt>
                <c:pt idx="50">
                  <c:v>0.20021566222988024</c:v>
                </c:pt>
                <c:pt idx="51">
                  <c:v>0.20040419918312308</c:v>
                </c:pt>
                <c:pt idx="52">
                  <c:v>0.20058562153435675</c:v>
                </c:pt>
                <c:pt idx="53">
                  <c:v>0.20076032453924841</c:v>
                </c:pt>
                <c:pt idx="54">
                  <c:v>0.20092867470759859</c:v>
                </c:pt>
                <c:pt idx="55">
                  <c:v>0.20109101236993626</c:v>
                </c:pt>
                <c:pt idx="56">
                  <c:v>0.20124765397394628</c:v>
                </c:pt>
                <c:pt idx="57">
                  <c:v>0.20139889414333528</c:v>
                </c:pt>
                <c:pt idx="58">
                  <c:v>0.20154500752732124</c:v>
                </c:pt>
                <c:pt idx="59">
                  <c:v>0.20168625046517435</c:v>
                </c:pt>
                <c:pt idx="60">
                  <c:v>0.20182286248703227</c:v>
                </c:pt>
                <c:pt idx="61">
                  <c:v>0.20195506766947544</c:v>
                </c:pt>
                <c:pt idx="62">
                  <c:v>0.20208307586199975</c:v>
                </c:pt>
                <c:pt idx="63">
                  <c:v>0.20220708379850769</c:v>
                </c:pt>
                <c:pt idx="64">
                  <c:v>0.20232727610619999</c:v>
                </c:pt>
                <c:pt idx="65">
                  <c:v>0.20244382622275012</c:v>
                </c:pt>
                <c:pt idx="66">
                  <c:v>0.20255689723134351</c:v>
                </c:pt>
                <c:pt idx="67">
                  <c:v>0.2026666426220371</c:v>
                </c:pt>
                <c:pt idx="68">
                  <c:v>0.20277320698691348</c:v>
                </c:pt>
                <c:pt idx="69">
                  <c:v>0.20287672665565054</c:v>
                </c:pt>
                <c:pt idx="70">
                  <c:v>0.20297733027738094</c:v>
                </c:pt>
                <c:pt idx="71">
                  <c:v>0.20307513935406324</c:v>
                </c:pt>
                <c:pt idx="72">
                  <c:v>0.20317026873001454</c:v>
                </c:pt>
                <c:pt idx="73">
                  <c:v>0.20326282704175092</c:v>
                </c:pt>
                <c:pt idx="74">
                  <c:v>0.20335291713184103</c:v>
                </c:pt>
                <c:pt idx="75">
                  <c:v>0.20344063643008664</c:v>
                </c:pt>
                <c:pt idx="76">
                  <c:v>0.20352607730500119</c:v>
                </c:pt>
                <c:pt idx="77">
                  <c:v>0.20360932738825127</c:v>
                </c:pt>
                <c:pt idx="78">
                  <c:v>0.20369046987445705</c:v>
                </c:pt>
                <c:pt idx="79">
                  <c:v>0.20376958379850768</c:v>
                </c:pt>
                <c:pt idx="80">
                  <c:v>0.20384674429233485</c:v>
                </c:pt>
                <c:pt idx="81">
                  <c:v>0.20392202282289792</c:v>
                </c:pt>
                <c:pt idx="82">
                  <c:v>0.20399548741296553</c:v>
                </c:pt>
                <c:pt idx="83">
                  <c:v>0.20406720284612673</c:v>
                </c:pt>
                <c:pt idx="84">
                  <c:v>0.20413723085733121</c:v>
                </c:pt>
                <c:pt idx="85">
                  <c:v>0.20420563031013558</c:v>
                </c:pt>
                <c:pt idx="86">
                  <c:v>0.20427245736172608</c:v>
                </c:pt>
                <c:pt idx="87">
                  <c:v>0.20433776561668951</c:v>
                </c:pt>
                <c:pt idx="88">
                  <c:v>0.20440160627041781</c:v>
                </c:pt>
                <c:pt idx="89">
                  <c:v>0.20446402824295212</c:v>
                </c:pt>
                <c:pt idx="90">
                  <c:v>0.20452507830400218</c:v>
                </c:pt>
                <c:pt idx="91">
                  <c:v>0.20458480118981204</c:v>
                </c:pt>
                <c:pt idx="92">
                  <c:v>0.20464323971248619</c:v>
                </c:pt>
                <c:pt idx="93">
                  <c:v>0.20470043486233747</c:v>
                </c:pt>
                <c:pt idx="94">
                  <c:v>0.20475642590377086</c:v>
                </c:pt>
                <c:pt idx="95">
                  <c:v>0.20481125046517434</c:v>
                </c:pt>
                <c:pt idx="96">
                  <c:v>0.20486494462324994</c:v>
                </c:pt>
                <c:pt idx="97">
                  <c:v>0.20491754298218115</c:v>
                </c:pt>
                <c:pt idx="98">
                  <c:v>0.20496907874800263</c:v>
                </c:pt>
                <c:pt idx="99">
                  <c:v>0.20501958379850768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A6-4DF4-91AC-1C2E706DA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149616"/>
        <c:axId val="331149944"/>
      </c:scatterChart>
      <c:valAx>
        <c:axId val="33114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149944"/>
        <c:crosses val="autoZero"/>
        <c:crossBetween val="midCat"/>
      </c:valAx>
      <c:valAx>
        <c:axId val="331149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149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Return</a:t>
            </a:r>
            <a:r>
              <a:rPr lang="en-IN" baseline="0"/>
              <a:t> Vs Risk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'Task 6'!$N$30</c:f>
              <c:strCache>
                <c:ptCount val="1"/>
                <c:pt idx="0">
                  <c:v>Return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'Task 6'!$N$31:$N$126</c:f>
              <c:numCache>
                <c:formatCode>General</c:formatCode>
                <c:ptCount val="96"/>
                <c:pt idx="0">
                  <c:v>1.2899799999999999</c:v>
                </c:pt>
                <c:pt idx="1">
                  <c:v>1.0399804162014923</c:v>
                </c:pt>
                <c:pt idx="2">
                  <c:v>0.9566470828681588</c:v>
                </c:pt>
                <c:pt idx="3">
                  <c:v>0.91498041620149217</c:v>
                </c:pt>
                <c:pt idx="4">
                  <c:v>0.88998041620149215</c:v>
                </c:pt>
                <c:pt idx="5">
                  <c:v>0.87331374953482555</c:v>
                </c:pt>
                <c:pt idx="6">
                  <c:v>0.86140898763006357</c:v>
                </c:pt>
                <c:pt idx="7">
                  <c:v>0.85248041620149217</c:v>
                </c:pt>
                <c:pt idx="8">
                  <c:v>0.84553597175704776</c:v>
                </c:pt>
                <c:pt idx="9">
                  <c:v>0.83998041620149222</c:v>
                </c:pt>
                <c:pt idx="10">
                  <c:v>0.83543496165603759</c:v>
                </c:pt>
                <c:pt idx="11">
                  <c:v>0.8316470828681588</c:v>
                </c:pt>
                <c:pt idx="12">
                  <c:v>0.82844195466303061</c:v>
                </c:pt>
                <c:pt idx="13">
                  <c:v>0.82569470191577787</c:v>
                </c:pt>
                <c:pt idx="14">
                  <c:v>0.8233137495348255</c:v>
                </c:pt>
                <c:pt idx="15">
                  <c:v>0.82123041620149217</c:v>
                </c:pt>
                <c:pt idx="16">
                  <c:v>0.81939218090737453</c:v>
                </c:pt>
                <c:pt idx="17">
                  <c:v>0.81775819397926997</c:v>
                </c:pt>
                <c:pt idx="18">
                  <c:v>0.81629620567517636</c:v>
                </c:pt>
                <c:pt idx="19">
                  <c:v>0.8149804162014922</c:v>
                </c:pt>
                <c:pt idx="20">
                  <c:v>0.81378994001101601</c:v>
                </c:pt>
                <c:pt idx="21">
                  <c:v>0.81270768892876488</c:v>
                </c:pt>
                <c:pt idx="22">
                  <c:v>0.81171954663627477</c:v>
                </c:pt>
                <c:pt idx="23">
                  <c:v>0.81081374953482555</c:v>
                </c:pt>
                <c:pt idx="24">
                  <c:v>0.80998041620149219</c:v>
                </c:pt>
                <c:pt idx="25">
                  <c:v>0.80921118543226145</c:v>
                </c:pt>
                <c:pt idx="26">
                  <c:v>0.80849893472001066</c:v>
                </c:pt>
                <c:pt idx="27">
                  <c:v>0.80783755905863508</c:v>
                </c:pt>
                <c:pt idx="28">
                  <c:v>0.80722179551183704</c:v>
                </c:pt>
                <c:pt idx="29">
                  <c:v>0.80664708286815889</c:v>
                </c:pt>
                <c:pt idx="30">
                  <c:v>0.80610944845955668</c:v>
                </c:pt>
                <c:pt idx="31">
                  <c:v>0.80560541620149217</c:v>
                </c:pt>
                <c:pt idx="32">
                  <c:v>0.80513193135300731</c:v>
                </c:pt>
                <c:pt idx="33">
                  <c:v>0.8046862985544333</c:v>
                </c:pt>
                <c:pt idx="34">
                  <c:v>0.80426613048720641</c:v>
                </c:pt>
                <c:pt idx="35">
                  <c:v>0.80386930509038101</c:v>
                </c:pt>
                <c:pt idx="36">
                  <c:v>0.80349392971500566</c:v>
                </c:pt>
                <c:pt idx="37">
                  <c:v>0.80313831093833432</c:v>
                </c:pt>
                <c:pt idx="38">
                  <c:v>0.80280092902200495</c:v>
                </c:pt>
                <c:pt idx="39">
                  <c:v>0.80248041620149213</c:v>
                </c:pt>
                <c:pt idx="40">
                  <c:v>0.8021755381527117</c:v>
                </c:pt>
                <c:pt idx="41">
                  <c:v>0.80188517810625404</c:v>
                </c:pt>
                <c:pt idx="42">
                  <c:v>0.80160832317823638</c:v>
                </c:pt>
                <c:pt idx="43">
                  <c:v>0.80134405256512853</c:v>
                </c:pt>
                <c:pt idx="44">
                  <c:v>0.80109152731260325</c:v>
                </c:pt>
                <c:pt idx="45">
                  <c:v>0.80084998141888353</c:v>
                </c:pt>
                <c:pt idx="46">
                  <c:v>0.80061871407383256</c:v>
                </c:pt>
                <c:pt idx="47">
                  <c:v>0.8003970828681588</c:v>
                </c:pt>
                <c:pt idx="48">
                  <c:v>0.80018449783414525</c:v>
                </c:pt>
                <c:pt idx="49">
                  <c:v>0.79998041620149218</c:v>
                </c:pt>
                <c:pt idx="50">
                  <c:v>0.79978433777011959</c:v>
                </c:pt>
                <c:pt idx="51">
                  <c:v>0.79959580081687676</c:v>
                </c:pt>
                <c:pt idx="52">
                  <c:v>0.79941437846564312</c:v>
                </c:pt>
                <c:pt idx="53">
                  <c:v>0.79923967546075148</c:v>
                </c:pt>
                <c:pt idx="54">
                  <c:v>0.79907132529240121</c:v>
                </c:pt>
                <c:pt idx="55">
                  <c:v>0.79890898763006357</c:v>
                </c:pt>
                <c:pt idx="56">
                  <c:v>0.79875234602605361</c:v>
                </c:pt>
                <c:pt idx="57">
                  <c:v>0.79860110585666455</c:v>
                </c:pt>
                <c:pt idx="58">
                  <c:v>0.79845499247267859</c:v>
                </c:pt>
                <c:pt idx="59">
                  <c:v>0.79831374953482548</c:v>
                </c:pt>
                <c:pt idx="60">
                  <c:v>0.79817713751296759</c:v>
                </c:pt>
                <c:pt idx="61">
                  <c:v>0.79804493233052443</c:v>
                </c:pt>
                <c:pt idx="62">
                  <c:v>0.79791692413800008</c:v>
                </c:pt>
                <c:pt idx="63">
                  <c:v>0.79779291620149217</c:v>
                </c:pt>
                <c:pt idx="64">
                  <c:v>0.79767272389379984</c:v>
                </c:pt>
                <c:pt idx="65">
                  <c:v>0.79755617377724974</c:v>
                </c:pt>
                <c:pt idx="66">
                  <c:v>0.79744310276865638</c:v>
                </c:pt>
                <c:pt idx="67">
                  <c:v>0.79733335737796274</c:v>
                </c:pt>
                <c:pt idx="68">
                  <c:v>0.79722679301308641</c:v>
                </c:pt>
                <c:pt idx="69">
                  <c:v>0.79712327334434929</c:v>
                </c:pt>
                <c:pt idx="70">
                  <c:v>0.79702266972261893</c:v>
                </c:pt>
                <c:pt idx="71">
                  <c:v>0.79692486064593659</c:v>
                </c:pt>
                <c:pt idx="72">
                  <c:v>0.79682973126998535</c:v>
                </c:pt>
                <c:pt idx="73">
                  <c:v>0.79673717295824897</c:v>
                </c:pt>
                <c:pt idx="74">
                  <c:v>0.79664708286815888</c:v>
                </c:pt>
                <c:pt idx="75">
                  <c:v>0.79655936356991319</c:v>
                </c:pt>
                <c:pt idx="76">
                  <c:v>0.79647392269499862</c:v>
                </c:pt>
                <c:pt idx="77">
                  <c:v>0.79639067261174856</c:v>
                </c:pt>
                <c:pt idx="78">
                  <c:v>0.79630953012554284</c:v>
                </c:pt>
                <c:pt idx="79">
                  <c:v>0.79623041620149215</c:v>
                </c:pt>
                <c:pt idx="80">
                  <c:v>0.79615325570766504</c:v>
                </c:pt>
                <c:pt idx="81">
                  <c:v>0.79607797717710194</c:v>
                </c:pt>
                <c:pt idx="82">
                  <c:v>0.79600451258703431</c:v>
                </c:pt>
                <c:pt idx="83">
                  <c:v>0.79593279715387311</c:v>
                </c:pt>
                <c:pt idx="84">
                  <c:v>0.79586276914266862</c:v>
                </c:pt>
                <c:pt idx="85">
                  <c:v>0.79579436968986428</c:v>
                </c:pt>
                <c:pt idx="86">
                  <c:v>0.79572754263827383</c:v>
                </c:pt>
                <c:pt idx="87">
                  <c:v>0.79566223438331041</c:v>
                </c:pt>
                <c:pt idx="88">
                  <c:v>0.79559839372958208</c:v>
                </c:pt>
                <c:pt idx="89">
                  <c:v>0.79553597175704771</c:v>
                </c:pt>
                <c:pt idx="90">
                  <c:v>0.79547492169599765</c:v>
                </c:pt>
                <c:pt idx="91">
                  <c:v>0.79541519881018785</c:v>
                </c:pt>
                <c:pt idx="92">
                  <c:v>0.79535676028751368</c:v>
                </c:pt>
                <c:pt idx="93">
                  <c:v>0.79529956513766242</c:v>
                </c:pt>
                <c:pt idx="94">
                  <c:v>0.79524357409622903</c:v>
                </c:pt>
                <c:pt idx="95">
                  <c:v>0.79518874953482555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D6-49B7-B178-FD64FC42F89D}"/>
            </c:ext>
          </c:extLst>
        </c:ser>
        <c:ser>
          <c:idx val="1"/>
          <c:order val="1"/>
          <c:tx>
            <c:strRef>
              <c:f>'Task 6'!$O$30</c:f>
              <c:strCache>
                <c:ptCount val="1"/>
                <c:pt idx="0">
                  <c:v>Risk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'Task 6'!$O$31:$O$126</c:f>
              <c:numCache>
                <c:formatCode>General</c:formatCode>
                <c:ptCount val="96"/>
                <c:pt idx="0">
                  <c:v>-0.28998041620149229</c:v>
                </c:pt>
                <c:pt idx="1">
                  <c:v>-3.9980416201492314E-2</c:v>
                </c:pt>
                <c:pt idx="2">
                  <c:v>4.3352917131841029E-2</c:v>
                </c:pt>
                <c:pt idx="3">
                  <c:v>8.5019583798507686E-2</c:v>
                </c:pt>
                <c:pt idx="4">
                  <c:v>0.11001958379850768</c:v>
                </c:pt>
                <c:pt idx="5">
                  <c:v>0.12668625046517434</c:v>
                </c:pt>
                <c:pt idx="6">
                  <c:v>0.13859101236993626</c:v>
                </c:pt>
                <c:pt idx="7">
                  <c:v>0.14751958379850769</c:v>
                </c:pt>
                <c:pt idx="8">
                  <c:v>0.15446402824295213</c:v>
                </c:pt>
                <c:pt idx="9">
                  <c:v>0.16001958379850767</c:v>
                </c:pt>
                <c:pt idx="10">
                  <c:v>0.16456503834396224</c:v>
                </c:pt>
                <c:pt idx="11">
                  <c:v>0.16835291713184103</c:v>
                </c:pt>
                <c:pt idx="12">
                  <c:v>0.17155804533696922</c:v>
                </c:pt>
                <c:pt idx="13">
                  <c:v>0.17430529808422196</c:v>
                </c:pt>
                <c:pt idx="14">
                  <c:v>0.17668625046517436</c:v>
                </c:pt>
                <c:pt idx="15">
                  <c:v>0.17876958379850769</c:v>
                </c:pt>
                <c:pt idx="16">
                  <c:v>0.18060781909262533</c:v>
                </c:pt>
                <c:pt idx="17">
                  <c:v>0.18224180602072992</c:v>
                </c:pt>
                <c:pt idx="18">
                  <c:v>0.18370379432482348</c:v>
                </c:pt>
                <c:pt idx="19">
                  <c:v>0.18501958379850769</c:v>
                </c:pt>
                <c:pt idx="20">
                  <c:v>0.18621005998898388</c:v>
                </c:pt>
                <c:pt idx="21">
                  <c:v>0.18729231107123495</c:v>
                </c:pt>
                <c:pt idx="22">
                  <c:v>0.18828045336372506</c:v>
                </c:pt>
                <c:pt idx="23">
                  <c:v>0.18918625046517434</c:v>
                </c:pt>
                <c:pt idx="24">
                  <c:v>0.1900195837985077</c:v>
                </c:pt>
                <c:pt idx="25">
                  <c:v>0.19078881456773844</c:v>
                </c:pt>
                <c:pt idx="26">
                  <c:v>0.19150106527998917</c:v>
                </c:pt>
                <c:pt idx="27">
                  <c:v>0.19216244094136484</c:v>
                </c:pt>
                <c:pt idx="28">
                  <c:v>0.19277820448816285</c:v>
                </c:pt>
                <c:pt idx="29">
                  <c:v>0.19335291713184102</c:v>
                </c:pt>
                <c:pt idx="30">
                  <c:v>0.19389055154044316</c:v>
                </c:pt>
                <c:pt idx="31">
                  <c:v>0.19439458379850769</c:v>
                </c:pt>
                <c:pt idx="32">
                  <c:v>0.19486806864699252</c:v>
                </c:pt>
                <c:pt idx="33">
                  <c:v>0.19531370144556651</c:v>
                </c:pt>
                <c:pt idx="34">
                  <c:v>0.1957338695127934</c:v>
                </c:pt>
                <c:pt idx="35">
                  <c:v>0.19613069490961879</c:v>
                </c:pt>
                <c:pt idx="36">
                  <c:v>0.19650607028499417</c:v>
                </c:pt>
                <c:pt idx="37">
                  <c:v>0.19686168906166557</c:v>
                </c:pt>
                <c:pt idx="38">
                  <c:v>0.19719907097799486</c:v>
                </c:pt>
                <c:pt idx="39">
                  <c:v>0.19751958379850768</c:v>
                </c:pt>
                <c:pt idx="40">
                  <c:v>0.19782446184728816</c:v>
                </c:pt>
                <c:pt idx="41">
                  <c:v>0.1981148218937458</c:v>
                </c:pt>
                <c:pt idx="42">
                  <c:v>0.19839167682176351</c:v>
                </c:pt>
                <c:pt idx="43">
                  <c:v>0.19865594743487133</c:v>
                </c:pt>
                <c:pt idx="44">
                  <c:v>0.19890847268739659</c:v>
                </c:pt>
                <c:pt idx="45">
                  <c:v>0.19915001858111639</c:v>
                </c:pt>
                <c:pt idx="46">
                  <c:v>0.19938128592616727</c:v>
                </c:pt>
                <c:pt idx="47">
                  <c:v>0.19960291713184103</c:v>
                </c:pt>
                <c:pt idx="48">
                  <c:v>0.19981550216585461</c:v>
                </c:pt>
                <c:pt idx="49">
                  <c:v>0.20001958379850768</c:v>
                </c:pt>
                <c:pt idx="50">
                  <c:v>0.20021566222988024</c:v>
                </c:pt>
                <c:pt idx="51">
                  <c:v>0.20040419918312308</c:v>
                </c:pt>
                <c:pt idx="52">
                  <c:v>0.20058562153435675</c:v>
                </c:pt>
                <c:pt idx="53">
                  <c:v>0.20076032453924841</c:v>
                </c:pt>
                <c:pt idx="54">
                  <c:v>0.20092867470759859</c:v>
                </c:pt>
                <c:pt idx="55">
                  <c:v>0.20109101236993626</c:v>
                </c:pt>
                <c:pt idx="56">
                  <c:v>0.20124765397394628</c:v>
                </c:pt>
                <c:pt idx="57">
                  <c:v>0.20139889414333528</c:v>
                </c:pt>
                <c:pt idx="58">
                  <c:v>0.20154500752732124</c:v>
                </c:pt>
                <c:pt idx="59">
                  <c:v>0.20168625046517435</c:v>
                </c:pt>
                <c:pt idx="60">
                  <c:v>0.20182286248703227</c:v>
                </c:pt>
                <c:pt idx="61">
                  <c:v>0.20195506766947544</c:v>
                </c:pt>
                <c:pt idx="62">
                  <c:v>0.20208307586199975</c:v>
                </c:pt>
                <c:pt idx="63">
                  <c:v>0.20220708379850769</c:v>
                </c:pt>
                <c:pt idx="64">
                  <c:v>0.20232727610619999</c:v>
                </c:pt>
                <c:pt idx="65">
                  <c:v>0.20244382622275012</c:v>
                </c:pt>
                <c:pt idx="66">
                  <c:v>0.20255689723134351</c:v>
                </c:pt>
                <c:pt idx="67">
                  <c:v>0.2026666426220371</c:v>
                </c:pt>
                <c:pt idx="68">
                  <c:v>0.20277320698691348</c:v>
                </c:pt>
                <c:pt idx="69">
                  <c:v>0.20287672665565054</c:v>
                </c:pt>
                <c:pt idx="70">
                  <c:v>0.20297733027738094</c:v>
                </c:pt>
                <c:pt idx="71">
                  <c:v>0.20307513935406324</c:v>
                </c:pt>
                <c:pt idx="72">
                  <c:v>0.20317026873001454</c:v>
                </c:pt>
                <c:pt idx="73">
                  <c:v>0.20326282704175092</c:v>
                </c:pt>
                <c:pt idx="74">
                  <c:v>0.20335291713184103</c:v>
                </c:pt>
                <c:pt idx="75">
                  <c:v>0.20344063643008664</c:v>
                </c:pt>
                <c:pt idx="76">
                  <c:v>0.20352607730500119</c:v>
                </c:pt>
                <c:pt idx="77">
                  <c:v>0.20360932738825127</c:v>
                </c:pt>
                <c:pt idx="78">
                  <c:v>0.20369046987445705</c:v>
                </c:pt>
                <c:pt idx="79">
                  <c:v>0.20376958379850768</c:v>
                </c:pt>
                <c:pt idx="80">
                  <c:v>0.20384674429233485</c:v>
                </c:pt>
                <c:pt idx="81">
                  <c:v>0.20392202282289792</c:v>
                </c:pt>
                <c:pt idx="82">
                  <c:v>0.20399548741296553</c:v>
                </c:pt>
                <c:pt idx="83">
                  <c:v>0.20406720284612673</c:v>
                </c:pt>
                <c:pt idx="84">
                  <c:v>0.20413723085733121</c:v>
                </c:pt>
                <c:pt idx="85">
                  <c:v>0.20420563031013558</c:v>
                </c:pt>
                <c:pt idx="86">
                  <c:v>0.20427245736172608</c:v>
                </c:pt>
                <c:pt idx="87">
                  <c:v>0.20433776561668951</c:v>
                </c:pt>
                <c:pt idx="88">
                  <c:v>0.20440160627041781</c:v>
                </c:pt>
                <c:pt idx="89">
                  <c:v>0.20446402824295212</c:v>
                </c:pt>
                <c:pt idx="90">
                  <c:v>0.20452507830400218</c:v>
                </c:pt>
                <c:pt idx="91">
                  <c:v>0.20458480118981204</c:v>
                </c:pt>
                <c:pt idx="92">
                  <c:v>0.20464323971248619</c:v>
                </c:pt>
                <c:pt idx="93">
                  <c:v>0.20470043486233747</c:v>
                </c:pt>
                <c:pt idx="94">
                  <c:v>0.20475642590377086</c:v>
                </c:pt>
                <c:pt idx="95">
                  <c:v>0.20481125046517434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D6-49B7-B178-FD64FC42F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6441152"/>
        <c:axId val="806438856"/>
      </c:lineChart>
      <c:catAx>
        <c:axId val="806441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438856"/>
        <c:crosses val="autoZero"/>
        <c:auto val="1"/>
        <c:lblAlgn val="ctr"/>
        <c:lblOffset val="100"/>
        <c:noMultiLvlLbl val="0"/>
      </c:catAx>
      <c:valAx>
        <c:axId val="806438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44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sigma_p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3.1110325380881258E-3</c:v>
                </c:pt>
                <c:pt idx="1">
                  <c:v>3.3156547137150284E-3</c:v>
                </c:pt>
                <c:pt idx="2">
                  <c:v>3.5202768893419292E-3</c:v>
                </c:pt>
                <c:pt idx="3">
                  <c:v>3.7248990649688348E-3</c:v>
                </c:pt>
                <c:pt idx="4">
                  <c:v>3.9295212405957396E-3</c:v>
                </c:pt>
                <c:pt idx="5">
                  <c:v>4.1341434162226421E-3</c:v>
                </c:pt>
                <c:pt idx="6">
                  <c:v>4.3387655918495456E-3</c:v>
                </c:pt>
              </c:numCache>
            </c:numRef>
          </c:cat>
          <c:val>
            <c:numRef>
              <c:f>Sheet1!$B$2:$B$8</c:f>
              <c:numCache>
                <c:formatCode>General</c:formatCode>
                <c:ptCount val="7"/>
                <c:pt idx="0">
                  <c:v>1.5120864757763789E-2</c:v>
                </c:pt>
                <c:pt idx="1">
                  <c:v>1.3942301929666777E-2</c:v>
                </c:pt>
                <c:pt idx="2">
                  <c:v>1.3015050523806424E-2</c:v>
                </c:pt>
                <c:pt idx="3">
                  <c:v>1.2395637222035625E-2</c:v>
                </c:pt>
                <c:pt idx="4">
                  <c:v>1.2131307806961023E-2</c:v>
                </c:pt>
                <c:pt idx="5">
                  <c:v>1.2245079053970586E-2</c:v>
                </c:pt>
                <c:pt idx="6">
                  <c:v>1.2726814917039614E-2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DA-6440-8571-3A638929C5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8167648"/>
        <c:axId val="1968169296"/>
      </c:lineChart>
      <c:catAx>
        <c:axId val="1968167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169296"/>
        <c:crosses val="autoZero"/>
        <c:auto val="1"/>
        <c:lblAlgn val="ctr"/>
        <c:lblOffset val="100"/>
        <c:noMultiLvlLbl val="0"/>
      </c:catAx>
      <c:valAx>
        <c:axId val="196816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16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sigma_p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3.1110325380881258E-3</c:v>
                </c:pt>
                <c:pt idx="1">
                  <c:v>3.3156547137150284E-3</c:v>
                </c:pt>
                <c:pt idx="2">
                  <c:v>3.5202768893419292E-3</c:v>
                </c:pt>
                <c:pt idx="3">
                  <c:v>3.7248990649688348E-3</c:v>
                </c:pt>
                <c:pt idx="4">
                  <c:v>3.9295212405957396E-3</c:v>
                </c:pt>
                <c:pt idx="5">
                  <c:v>4.1341434162226421E-3</c:v>
                </c:pt>
                <c:pt idx="6">
                  <c:v>4.3387655918495456E-3</c:v>
                </c:pt>
              </c:numCache>
            </c:numRef>
          </c:xVal>
          <c:yVal>
            <c:numRef>
              <c:f>Sheet1!$B$2:$B$8</c:f>
              <c:numCache>
                <c:formatCode>General</c:formatCode>
                <c:ptCount val="7"/>
                <c:pt idx="0">
                  <c:v>1.5120864757763789E-2</c:v>
                </c:pt>
                <c:pt idx="1">
                  <c:v>1.3942301929666777E-2</c:v>
                </c:pt>
                <c:pt idx="2">
                  <c:v>1.3015050523806424E-2</c:v>
                </c:pt>
                <c:pt idx="3">
                  <c:v>1.2395637222035625E-2</c:v>
                </c:pt>
                <c:pt idx="4">
                  <c:v>1.2131307806961023E-2</c:v>
                </c:pt>
                <c:pt idx="5">
                  <c:v>1.2245079053970586E-2</c:v>
                </c:pt>
                <c:pt idx="6">
                  <c:v>1.2726814917039614E-2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61-B54F-A675-378905924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2773328"/>
        <c:axId val="2002749440"/>
      </c:scatterChart>
      <c:valAx>
        <c:axId val="2002773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749440"/>
        <c:crosses val="autoZero"/>
        <c:crossBetween val="midCat"/>
      </c:valAx>
      <c:valAx>
        <c:axId val="200274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773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26</xdr:row>
      <xdr:rowOff>76200</xdr:rowOff>
    </xdr:from>
    <xdr:to>
      <xdr:col>11</xdr:col>
      <xdr:colOff>338138</xdr:colOff>
      <xdr:row>38</xdr:row>
      <xdr:rowOff>14288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88D7B73-DDDD-4AA9-8B1B-EE20C865AD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41</xdr:row>
      <xdr:rowOff>1</xdr:rowOff>
    </xdr:from>
    <xdr:to>
      <xdr:col>11</xdr:col>
      <xdr:colOff>447675</xdr:colOff>
      <xdr:row>52</xdr:row>
      <xdr:rowOff>133351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BBD5019-C61B-457A-91D5-392461E1E5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215900</xdr:colOff>
      <xdr:row>1</xdr:row>
      <xdr:rowOff>139700</xdr:rowOff>
    </xdr:from>
    <xdr:to>
      <xdr:col>8</xdr:col>
      <xdr:colOff>660400</xdr:colOff>
      <xdr:row>16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84734B-D06F-D444-825A-7A73EA77E7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520700</xdr:colOff>
      <xdr:row>1</xdr:row>
      <xdr:rowOff>101600</xdr:rowOff>
    </xdr:from>
    <xdr:to>
      <xdr:col>15</xdr:col>
      <xdr:colOff>139700</xdr:colOff>
      <xdr:row>15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8F163A-85C3-F44C-9899-71C9DD13CB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64761-8C63-429F-8105-C7A72EFF556A}">
  <dimension ref="A1:DI218"/>
  <sheetViews>
    <sheetView topLeftCell="A55" zoomScale="78" zoomScaleNormal="78" workbookViewId="0">
      <selection activeCell="M27" sqref="M27"/>
    </sheetView>
  </sheetViews>
  <sheetFormatPr defaultColWidth="8.81640625" defaultRowHeight="14.5" x14ac:dyDescent="0.35"/>
  <cols>
    <col min="1" max="1" width="12" customWidth="1"/>
    <col min="6" max="6" width="15.6328125" style="2" customWidth="1"/>
    <col min="8" max="10" width="12.6328125" bestFit="1" customWidth="1"/>
    <col min="14" max="14" width="9.4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22</v>
      </c>
    </row>
    <row r="2" spans="1:17" x14ac:dyDescent="0.35">
      <c r="A2" s="1">
        <v>38016</v>
      </c>
      <c r="B2">
        <v>79.261864000000003</v>
      </c>
      <c r="C2">
        <v>52.687018999999999</v>
      </c>
      <c r="G2" t="s">
        <v>5</v>
      </c>
    </row>
    <row r="3" spans="1:17" x14ac:dyDescent="0.35">
      <c r="A3" s="1">
        <v>38044</v>
      </c>
      <c r="B3">
        <v>80.337517000000005</v>
      </c>
      <c r="C3">
        <v>53.536327</v>
      </c>
      <c r="D3">
        <f>LOG10(B3/B2)</f>
        <v>5.8541234036051095E-3</v>
      </c>
      <c r="E3">
        <f>LOG10(C3/C2)</f>
        <v>6.9449448159732757E-3</v>
      </c>
      <c r="F3" s="5">
        <f>$H$17*D3+$H$18*E3</f>
        <v>1.3235396784525651E-2</v>
      </c>
      <c r="G3" t="s">
        <v>6</v>
      </c>
      <c r="H3" s="4">
        <f>AVERAGE(D3:D217)</f>
        <v>3.601738025313096E-3</v>
      </c>
      <c r="J3" t="s">
        <v>30</v>
      </c>
      <c r="K3">
        <f>(H3+H4)/(H7+H8)</f>
        <v>0.2014213969805245</v>
      </c>
    </row>
    <row r="4" spans="1:17" x14ac:dyDescent="0.35">
      <c r="A4" s="1">
        <v>38077</v>
      </c>
      <c r="B4">
        <v>79.273383999999993</v>
      </c>
      <c r="C4">
        <v>54.230674999999998</v>
      </c>
      <c r="D4">
        <f t="shared" ref="D4:D67" si="0">LOG10(B4/B3)</f>
        <v>-5.7910071880827975E-3</v>
      </c>
      <c r="E4">
        <f t="shared" ref="E4:E67" si="1">LOG10(C4/C3)</f>
        <v>5.596438096715178E-3</v>
      </c>
      <c r="F4" s="5">
        <f t="shared" ref="F4:F67" si="2">$H$17*D4+$H$18*E4</f>
        <v>4.3604090225515691E-3</v>
      </c>
      <c r="G4" t="s">
        <v>7</v>
      </c>
      <c r="H4" s="4">
        <f>AVERAGE(E3:E217)</f>
        <v>1.5555162690440629E-3</v>
      </c>
    </row>
    <row r="5" spans="1:17" x14ac:dyDescent="0.35">
      <c r="A5" s="1">
        <v>38107</v>
      </c>
      <c r="B5">
        <v>77.773437999999999</v>
      </c>
      <c r="C5">
        <v>51.873660999999998</v>
      </c>
      <c r="D5">
        <f t="shared" si="0"/>
        <v>-8.2961001226298393E-3</v>
      </c>
      <c r="E5">
        <f t="shared" si="1"/>
        <v>-1.9298110513369764E-2</v>
      </c>
      <c r="F5" s="5">
        <f t="shared" si="2"/>
        <v>-3.1995014792295572E-2</v>
      </c>
      <c r="K5">
        <f>1-H17</f>
        <v>0.39999999999999991</v>
      </c>
    </row>
    <row r="6" spans="1:17" x14ac:dyDescent="0.35">
      <c r="A6" s="1">
        <v>38135</v>
      </c>
      <c r="B6">
        <v>79.105186000000003</v>
      </c>
      <c r="C6">
        <v>51.598221000000002</v>
      </c>
      <c r="D6">
        <f t="shared" si="0"/>
        <v>7.3736585229966529E-3</v>
      </c>
      <c r="E6">
        <f t="shared" si="1"/>
        <v>-2.3121712360326813E-3</v>
      </c>
      <c r="F6" s="5">
        <f t="shared" si="2"/>
        <v>1.1871553833522389E-3</v>
      </c>
      <c r="G6" t="s">
        <v>8</v>
      </c>
    </row>
    <row r="7" spans="1:17" x14ac:dyDescent="0.35">
      <c r="A7" s="1">
        <v>38168</v>
      </c>
      <c r="B7">
        <v>80.568741000000003</v>
      </c>
      <c r="C7">
        <v>51.935268000000001</v>
      </c>
      <c r="D7">
        <f t="shared" si="0"/>
        <v>7.9616212038021404E-3</v>
      </c>
      <c r="E7">
        <f t="shared" si="1"/>
        <v>2.8276487300299496E-3</v>
      </c>
      <c r="F7" s="5">
        <f t="shared" si="2"/>
        <v>8.7356809443232143E-3</v>
      </c>
      <c r="G7" t="s">
        <v>9</v>
      </c>
      <c r="H7" s="4">
        <f>STDEV(D3:D217)</f>
        <v>1.8043869704554728E-2</v>
      </c>
      <c r="Q7">
        <f>SUM(_xlfn.ANCHORARRAY(N14))</f>
        <v>27214.073623558965</v>
      </c>
    </row>
    <row r="8" spans="1:17" x14ac:dyDescent="0.35">
      <c r="A8" s="1">
        <v>38198</v>
      </c>
      <c r="B8">
        <v>77.972922999999994</v>
      </c>
      <c r="C8">
        <v>52.564574999999998</v>
      </c>
      <c r="D8">
        <f t="shared" si="0"/>
        <v>-1.4222762149601983E-2</v>
      </c>
      <c r="E8">
        <f t="shared" si="1"/>
        <v>5.230780326406604E-3</v>
      </c>
      <c r="F8" s="5">
        <f t="shared" si="2"/>
        <v>-1.2105648327919456E-3</v>
      </c>
      <c r="G8" t="s">
        <v>10</v>
      </c>
      <c r="H8" s="4">
        <f>STDEV(E3:E217)</f>
        <v>7.5604323788818944E-3</v>
      </c>
    </row>
    <row r="9" spans="1:17" x14ac:dyDescent="0.35">
      <c r="A9" s="1">
        <v>38230</v>
      </c>
      <c r="B9">
        <v>78.162848999999994</v>
      </c>
      <c r="C9">
        <v>54.051997999999998</v>
      </c>
      <c r="D9">
        <f t="shared" si="0"/>
        <v>1.0565657491078419E-3</v>
      </c>
      <c r="E9">
        <f t="shared" si="1"/>
        <v>1.21185946578217E-2</v>
      </c>
      <c r="F9" s="5">
        <f t="shared" si="2"/>
        <v>1.7599971970415084E-2</v>
      </c>
    </row>
    <row r="10" spans="1:17" x14ac:dyDescent="0.35">
      <c r="A10" s="1">
        <v>38260</v>
      </c>
      <c r="B10">
        <v>78.947379999999995</v>
      </c>
      <c r="C10">
        <v>54.226272999999999</v>
      </c>
      <c r="D10">
        <f t="shared" si="0"/>
        <v>4.3373409654581026E-3</v>
      </c>
      <c r="E10">
        <f t="shared" si="1"/>
        <v>1.398004151540809E-3</v>
      </c>
      <c r="F10" s="5">
        <f t="shared" si="2"/>
        <v>4.5596103914319949E-3</v>
      </c>
      <c r="G10" t="s">
        <v>11</v>
      </c>
    </row>
    <row r="11" spans="1:17" x14ac:dyDescent="0.35">
      <c r="A11" s="1">
        <v>38289</v>
      </c>
      <c r="B11">
        <v>79.964591999999996</v>
      </c>
      <c r="C11">
        <v>54.762664999999998</v>
      </c>
      <c r="D11">
        <f t="shared" si="0"/>
        <v>5.5600039043192549E-3</v>
      </c>
      <c r="E11">
        <f t="shared" si="1"/>
        <v>4.2748185430543139E-3</v>
      </c>
      <c r="F11" s="5">
        <f t="shared" si="2"/>
        <v>9.3207483028675923E-3</v>
      </c>
      <c r="G11" s="2" t="s">
        <v>12</v>
      </c>
      <c r="H11" s="5">
        <f>CORREL(D3:D217,E3:E217)</f>
        <v>-0.29352439317107404</v>
      </c>
      <c r="M11" t="s">
        <v>27</v>
      </c>
      <c r="N11">
        <f>10</f>
        <v>10</v>
      </c>
    </row>
    <row r="12" spans="1:17" x14ac:dyDescent="0.35">
      <c r="A12" s="1">
        <v>38321</v>
      </c>
      <c r="B12">
        <v>83.524390999999994</v>
      </c>
      <c r="C12">
        <v>53.679580999999999</v>
      </c>
      <c r="D12">
        <f t="shared" si="0"/>
        <v>1.8915592053904647E-2</v>
      </c>
      <c r="E12">
        <f t="shared" si="1"/>
        <v>-8.6754574622151821E-3</v>
      </c>
      <c r="F12" s="5">
        <f t="shared" si="2"/>
        <v>-7.9628521475846523E-4</v>
      </c>
      <c r="G12" t="s">
        <v>13</v>
      </c>
      <c r="H12" s="6">
        <f>H11*H8*H7</f>
        <v>-4.0042438260633771E-5</v>
      </c>
    </row>
    <row r="13" spans="1:17" x14ac:dyDescent="0.35">
      <c r="A13" s="1">
        <v>38352</v>
      </c>
      <c r="B13">
        <v>86.040244999999999</v>
      </c>
      <c r="C13">
        <v>54.306206000000003</v>
      </c>
      <c r="D13">
        <f t="shared" si="0"/>
        <v>1.2888320615158372E-2</v>
      </c>
      <c r="E13">
        <f t="shared" si="1"/>
        <v>5.0403454368483491E-3</v>
      </c>
      <c r="F13" s="5">
        <f t="shared" si="2"/>
        <v>1.4789475980682712E-2</v>
      </c>
    </row>
    <row r="14" spans="1:17" x14ac:dyDescent="0.35">
      <c r="A14" s="1">
        <v>38383</v>
      </c>
      <c r="B14">
        <v>84.111182999999997</v>
      </c>
      <c r="C14">
        <v>54.779263</v>
      </c>
      <c r="D14">
        <f t="shared" si="0"/>
        <v>-9.8478971252031651E-3</v>
      </c>
      <c r="E14">
        <f t="shared" si="1"/>
        <v>3.7667222680822826E-3</v>
      </c>
      <c r="F14" s="5">
        <f t="shared" si="2"/>
        <v>-6.353270998067052E-4</v>
      </c>
      <c r="G14" s="2" t="s">
        <v>14</v>
      </c>
      <c r="H14" s="2"/>
      <c r="I14" s="2">
        <f>H12</f>
        <v>-4.0042438260633771E-5</v>
      </c>
      <c r="J14" s="2">
        <f>H7^2</f>
        <v>3.2558123391494793E-4</v>
      </c>
      <c r="L14" t="s">
        <v>15</v>
      </c>
      <c r="N14" cm="1">
        <f t="array" ref="N14:O15">MINVERSE(I14:J15)</f>
        <v>2354.4858727199226</v>
      </c>
      <c r="O14">
        <v>19144.099334957242</v>
      </c>
    </row>
    <row r="15" spans="1:17" x14ac:dyDescent="0.35">
      <c r="A15" s="1">
        <v>38411</v>
      </c>
      <c r="B15">
        <v>85.869431000000006</v>
      </c>
      <c r="C15">
        <v>54.029654999999998</v>
      </c>
      <c r="D15">
        <f t="shared" si="0"/>
        <v>8.984843878037602E-3</v>
      </c>
      <c r="E15">
        <f t="shared" si="1"/>
        <v>-5.9839905491354747E-3</v>
      </c>
      <c r="F15" s="5">
        <f t="shared" si="2"/>
        <v>-2.9866804419671012E-3</v>
      </c>
      <c r="G15" s="2"/>
      <c r="H15" s="2"/>
      <c r="I15" s="2">
        <f>H8^2</f>
        <v>5.7160137755645739E-5</v>
      </c>
      <c r="J15" s="2">
        <f>H12</f>
        <v>-4.0042438260633771E-5</v>
      </c>
      <c r="N15">
        <v>3361.0025431618769</v>
      </c>
      <c r="O15">
        <v>2354.4858727199226</v>
      </c>
    </row>
    <row r="16" spans="1:17" x14ac:dyDescent="0.35">
      <c r="A16" s="1">
        <v>38442</v>
      </c>
      <c r="B16">
        <v>84.298630000000003</v>
      </c>
      <c r="C16">
        <v>53.811638000000002</v>
      </c>
      <c r="D16">
        <f t="shared" si="0"/>
        <v>-8.0180684875000088E-3</v>
      </c>
      <c r="E16">
        <f t="shared" si="1"/>
        <v>-1.7559824519865262E-3</v>
      </c>
      <c r="F16" s="5">
        <f t="shared" si="2"/>
        <v>-7.2692165252811417E-3</v>
      </c>
    </row>
    <row r="17" spans="1:113" x14ac:dyDescent="0.35">
      <c r="A17" s="1">
        <v>38471</v>
      </c>
      <c r="B17">
        <v>82.719275999999994</v>
      </c>
      <c r="C17">
        <v>55.165816999999997</v>
      </c>
      <c r="D17">
        <f t="shared" si="0"/>
        <v>-8.2137920316072907E-3</v>
      </c>
      <c r="E17">
        <f t="shared" si="1"/>
        <v>1.0793842458514693E-2</v>
      </c>
      <c r="F17" s="5">
        <f t="shared" si="2"/>
        <v>1.0183104222956194E-2</v>
      </c>
      <c r="G17" t="s">
        <v>18</v>
      </c>
      <c r="H17">
        <f>2-H18</f>
        <v>0.60000000000000009</v>
      </c>
      <c r="I17" t="s">
        <v>23</v>
      </c>
    </row>
    <row r="18" spans="1:113" x14ac:dyDescent="0.35">
      <c r="A18" s="1">
        <v>38503</v>
      </c>
      <c r="B18">
        <v>85.384902999999994</v>
      </c>
      <c r="C18">
        <v>56.179951000000003</v>
      </c>
      <c r="D18">
        <f t="shared" si="0"/>
        <v>1.3774364778144121E-2</v>
      </c>
      <c r="E18">
        <f t="shared" si="1"/>
        <v>7.9113016569604139E-3</v>
      </c>
      <c r="F18" s="5">
        <f t="shared" si="2"/>
        <v>1.9340441186631051E-2</v>
      </c>
      <c r="G18" t="s">
        <v>19</v>
      </c>
      <c r="H18">
        <v>1.4</v>
      </c>
      <c r="I18" t="s">
        <v>24</v>
      </c>
    </row>
    <row r="19" spans="1:113" x14ac:dyDescent="0.35">
      <c r="A19" s="1">
        <v>38533</v>
      </c>
      <c r="B19">
        <v>85.514244000000005</v>
      </c>
      <c r="C19">
        <v>56.448647000000001</v>
      </c>
      <c r="D19">
        <f t="shared" si="0"/>
        <v>6.5737125427226678E-4</v>
      </c>
      <c r="E19">
        <f t="shared" si="1"/>
        <v>2.07218084159762E-3</v>
      </c>
      <c r="F19" s="5">
        <f t="shared" si="2"/>
        <v>3.2954759308000282E-3</v>
      </c>
    </row>
    <row r="20" spans="1:113" x14ac:dyDescent="0.35">
      <c r="A20" s="1">
        <v>38562</v>
      </c>
      <c r="B20">
        <v>88.786124999999998</v>
      </c>
      <c r="C20">
        <v>55.214171999999998</v>
      </c>
      <c r="D20">
        <f t="shared" si="0"/>
        <v>1.6306641324907716E-2</v>
      </c>
      <c r="E20">
        <f t="shared" si="1"/>
        <v>-9.6029731108313223E-3</v>
      </c>
      <c r="F20" s="5">
        <f t="shared" si="2"/>
        <v>-3.6601775602192205E-3</v>
      </c>
      <c r="G20" t="s">
        <v>20</v>
      </c>
      <c r="H20" s="3">
        <f>AVERAGE(F3:F217)</f>
        <v>4.3387655918495456E-3</v>
      </c>
      <c r="L20" t="s">
        <v>16</v>
      </c>
      <c r="N20">
        <f>SUM(N14:O14)</f>
        <v>21498.585207677163</v>
      </c>
      <c r="P20">
        <f>N20/Q7</f>
        <v>0.78998041620149217</v>
      </c>
    </row>
    <row r="21" spans="1:113" x14ac:dyDescent="0.35">
      <c r="A21" s="1">
        <v>38595</v>
      </c>
      <c r="B21">
        <v>87.953804000000005</v>
      </c>
      <c r="C21">
        <v>56.318683999999998</v>
      </c>
      <c r="D21">
        <f t="shared" si="0"/>
        <v>-4.0904745377729115E-3</v>
      </c>
      <c r="E21">
        <f t="shared" si="1"/>
        <v>8.6019342773237008E-3</v>
      </c>
      <c r="F21" s="5">
        <f t="shared" si="2"/>
        <v>9.5884232655894328E-3</v>
      </c>
      <c r="G21" t="s">
        <v>21</v>
      </c>
      <c r="H21" s="7">
        <f>STDEV(F3:F217)</f>
        <v>1.2726814917039614E-2</v>
      </c>
      <c r="N21">
        <f>SUM(N15:O15)</f>
        <v>5715.4884158817995</v>
      </c>
      <c r="P21">
        <f>N21/Q7</f>
        <v>0.21001958379850769</v>
      </c>
    </row>
    <row r="22" spans="1:113" x14ac:dyDescent="0.35">
      <c r="A22" s="1">
        <v>38625</v>
      </c>
      <c r="B22">
        <v>88.659676000000005</v>
      </c>
      <c r="C22">
        <v>55.331862999999998</v>
      </c>
      <c r="D22">
        <f t="shared" si="0"/>
        <v>3.471512444239969E-3</v>
      </c>
      <c r="E22">
        <f t="shared" si="1"/>
        <v>-7.6772051148392495E-3</v>
      </c>
      <c r="F22" s="5">
        <f t="shared" si="2"/>
        <v>-8.6651796942309664E-3</v>
      </c>
    </row>
    <row r="23" spans="1:113" x14ac:dyDescent="0.35">
      <c r="A23" s="1">
        <v>38656</v>
      </c>
      <c r="B23">
        <v>86.562766999999994</v>
      </c>
      <c r="C23">
        <v>54.646183000000001</v>
      </c>
      <c r="D23">
        <f t="shared" si="0"/>
        <v>-1.0395009556657066E-2</v>
      </c>
      <c r="E23">
        <f t="shared" si="1"/>
        <v>-5.4154608077826545E-3</v>
      </c>
      <c r="F23" s="5">
        <f t="shared" si="2"/>
        <v>-1.3818650864889957E-2</v>
      </c>
      <c r="G23" t="s">
        <v>27</v>
      </c>
      <c r="H23">
        <v>10</v>
      </c>
      <c r="L23" t="s">
        <v>26</v>
      </c>
      <c r="N23">
        <v>0.5</v>
      </c>
    </row>
    <row r="24" spans="1:113" x14ac:dyDescent="0.35">
      <c r="A24" s="1">
        <v>38686</v>
      </c>
      <c r="B24">
        <v>90.367408999999995</v>
      </c>
      <c r="C24">
        <v>54.987918999999998</v>
      </c>
      <c r="D24">
        <f t="shared" si="0"/>
        <v>1.8680700123153152E-2</v>
      </c>
      <c r="E24">
        <f t="shared" si="1"/>
        <v>2.7074520980172245E-3</v>
      </c>
      <c r="F24" s="5">
        <f t="shared" si="2"/>
        <v>1.4998853011116007E-2</v>
      </c>
      <c r="N24">
        <v>-0.5</v>
      </c>
    </row>
    <row r="25" spans="1:113" x14ac:dyDescent="0.35">
      <c r="A25" s="1">
        <v>38716</v>
      </c>
      <c r="B25">
        <v>90.194511000000006</v>
      </c>
      <c r="C25">
        <v>55.738968</v>
      </c>
      <c r="D25">
        <f t="shared" si="0"/>
        <v>-8.3172210709773293E-4</v>
      </c>
      <c r="E25">
        <f t="shared" si="1"/>
        <v>5.8916392851255028E-3</v>
      </c>
      <c r="F25" s="5">
        <f t="shared" si="2"/>
        <v>7.7492617349170642E-3</v>
      </c>
      <c r="H25" s="7"/>
      <c r="M25" t="s">
        <v>27</v>
      </c>
      <c r="N25">
        <v>1</v>
      </c>
      <c r="O25">
        <v>2</v>
      </c>
      <c r="P25">
        <v>3</v>
      </c>
      <c r="Q25">
        <v>4</v>
      </c>
      <c r="R25">
        <v>5</v>
      </c>
      <c r="S25">
        <v>6</v>
      </c>
      <c r="T25">
        <v>7</v>
      </c>
      <c r="U25">
        <v>8</v>
      </c>
      <c r="V25">
        <v>9</v>
      </c>
      <c r="W25">
        <v>10</v>
      </c>
      <c r="X25">
        <v>11</v>
      </c>
      <c r="Y25">
        <v>12</v>
      </c>
      <c r="Z25">
        <v>13</v>
      </c>
      <c r="AA25">
        <v>14</v>
      </c>
      <c r="AB25">
        <v>15</v>
      </c>
      <c r="AC25">
        <v>16</v>
      </c>
      <c r="AD25">
        <v>17</v>
      </c>
      <c r="AE25">
        <v>18</v>
      </c>
      <c r="AF25">
        <v>19</v>
      </c>
      <c r="AG25">
        <v>20</v>
      </c>
      <c r="AH25">
        <v>21</v>
      </c>
      <c r="AI25">
        <v>22</v>
      </c>
      <c r="AJ25">
        <v>23</v>
      </c>
      <c r="AK25">
        <v>24</v>
      </c>
      <c r="AL25">
        <v>25</v>
      </c>
      <c r="AM25">
        <v>26</v>
      </c>
      <c r="AN25">
        <v>27</v>
      </c>
      <c r="AO25">
        <v>28</v>
      </c>
      <c r="AP25">
        <v>29</v>
      </c>
      <c r="AQ25">
        <v>30</v>
      </c>
      <c r="AR25">
        <v>31</v>
      </c>
      <c r="AS25">
        <v>32</v>
      </c>
      <c r="AT25">
        <v>33</v>
      </c>
      <c r="AU25">
        <v>34</v>
      </c>
      <c r="AV25">
        <v>35</v>
      </c>
      <c r="AW25">
        <v>36</v>
      </c>
      <c r="AX25">
        <v>37</v>
      </c>
      <c r="AY25">
        <v>38</v>
      </c>
      <c r="AZ25">
        <v>39</v>
      </c>
      <c r="BA25">
        <v>40</v>
      </c>
      <c r="BB25">
        <v>41</v>
      </c>
      <c r="BC25">
        <v>42</v>
      </c>
      <c r="BD25">
        <v>43</v>
      </c>
      <c r="BE25">
        <v>44</v>
      </c>
      <c r="BF25">
        <v>45</v>
      </c>
      <c r="BG25">
        <v>46</v>
      </c>
      <c r="BH25">
        <v>47</v>
      </c>
      <c r="BI25">
        <v>48</v>
      </c>
      <c r="BJ25">
        <v>49</v>
      </c>
      <c r="BK25">
        <v>50</v>
      </c>
      <c r="BL25">
        <v>51</v>
      </c>
      <c r="BM25">
        <v>52</v>
      </c>
      <c r="BN25">
        <v>53</v>
      </c>
      <c r="BO25">
        <v>54</v>
      </c>
      <c r="BP25">
        <v>55</v>
      </c>
      <c r="BQ25">
        <v>56</v>
      </c>
      <c r="BR25">
        <v>57</v>
      </c>
      <c r="BS25">
        <v>58</v>
      </c>
      <c r="BT25">
        <v>59</v>
      </c>
      <c r="BU25">
        <v>60</v>
      </c>
      <c r="BV25">
        <v>61</v>
      </c>
      <c r="BW25">
        <v>62</v>
      </c>
      <c r="BX25">
        <v>63</v>
      </c>
      <c r="BY25">
        <v>64</v>
      </c>
      <c r="BZ25">
        <v>65</v>
      </c>
      <c r="CA25">
        <v>66</v>
      </c>
      <c r="CB25">
        <v>67</v>
      </c>
      <c r="CC25">
        <v>68</v>
      </c>
      <c r="CD25">
        <v>69</v>
      </c>
      <c r="CE25">
        <v>70</v>
      </c>
      <c r="CF25">
        <v>71</v>
      </c>
      <c r="CG25">
        <v>72</v>
      </c>
      <c r="CH25">
        <v>73</v>
      </c>
      <c r="CI25">
        <v>74</v>
      </c>
      <c r="CJ25">
        <v>75</v>
      </c>
      <c r="CK25">
        <v>76</v>
      </c>
      <c r="CL25">
        <v>77</v>
      </c>
      <c r="CM25">
        <v>78</v>
      </c>
      <c r="CN25">
        <v>79</v>
      </c>
      <c r="CO25">
        <v>80</v>
      </c>
      <c r="CP25">
        <v>81</v>
      </c>
      <c r="CQ25">
        <v>82</v>
      </c>
      <c r="CR25">
        <v>83</v>
      </c>
      <c r="CS25">
        <v>84</v>
      </c>
      <c r="CT25">
        <v>85</v>
      </c>
      <c r="CU25">
        <v>86</v>
      </c>
      <c r="CV25">
        <v>87</v>
      </c>
      <c r="CW25">
        <v>88</v>
      </c>
      <c r="CX25">
        <v>89</v>
      </c>
      <c r="CY25">
        <v>90</v>
      </c>
      <c r="CZ25">
        <v>91</v>
      </c>
      <c r="DA25">
        <v>92</v>
      </c>
      <c r="DB25">
        <v>93</v>
      </c>
      <c r="DC25">
        <v>94</v>
      </c>
      <c r="DD25">
        <v>95</v>
      </c>
      <c r="DE25">
        <v>96</v>
      </c>
      <c r="DF25">
        <v>97</v>
      </c>
      <c r="DG25">
        <v>98</v>
      </c>
      <c r="DH25">
        <v>99</v>
      </c>
      <c r="DI25">
        <v>100</v>
      </c>
    </row>
    <row r="26" spans="1:113" x14ac:dyDescent="0.35">
      <c r="A26" s="1">
        <v>38748</v>
      </c>
      <c r="B26">
        <v>92.360443000000004</v>
      </c>
      <c r="C26">
        <v>55.347034000000001</v>
      </c>
      <c r="D26">
        <f t="shared" si="0"/>
        <v>1.0305898981666697E-2</v>
      </c>
      <c r="E26">
        <f t="shared" si="1"/>
        <v>-3.0645711737070373E-3</v>
      </c>
      <c r="F26" s="5">
        <f t="shared" si="2"/>
        <v>1.8931397458101665E-3</v>
      </c>
      <c r="L26" t="s">
        <v>25</v>
      </c>
      <c r="M26" t="s">
        <v>5</v>
      </c>
      <c r="N26" s="7">
        <f>P20+(1/$N$25)*N23</f>
        <v>1.2899804162014923</v>
      </c>
      <c r="O26" s="7">
        <f>$P$20+(1/O25)*$N$23</f>
        <v>1.0399804162014923</v>
      </c>
      <c r="P26" s="7">
        <f>$P$20+(1/P25)*$N$23</f>
        <v>0.9566470828681588</v>
      </c>
      <c r="Q26" s="7">
        <f>$P$20+(1/Q25)*$N$23</f>
        <v>0.91498041620149217</v>
      </c>
      <c r="R26" s="7">
        <f t="shared" ref="R26:AF26" si="3">$P$20+(1/R25)*$N$23</f>
        <v>0.88998041620149215</v>
      </c>
      <c r="S26" s="7">
        <f t="shared" si="3"/>
        <v>0.87331374953482555</v>
      </c>
      <c r="T26" s="7">
        <f t="shared" si="3"/>
        <v>0.86140898763006357</v>
      </c>
      <c r="U26" s="7">
        <f t="shared" si="3"/>
        <v>0.85248041620149217</v>
      </c>
      <c r="V26" s="7">
        <f t="shared" si="3"/>
        <v>0.84553597175704776</v>
      </c>
      <c r="W26" s="7">
        <f t="shared" si="3"/>
        <v>0.83998041620149222</v>
      </c>
      <c r="X26" s="7">
        <f t="shared" si="3"/>
        <v>0.83543496165603759</v>
      </c>
      <c r="Y26" s="7">
        <f t="shared" si="3"/>
        <v>0.8316470828681588</v>
      </c>
      <c r="Z26" s="7">
        <f t="shared" si="3"/>
        <v>0.82844195466303061</v>
      </c>
      <c r="AA26" s="7">
        <f t="shared" si="3"/>
        <v>0.82569470191577787</v>
      </c>
      <c r="AB26" s="7">
        <f t="shared" si="3"/>
        <v>0.8233137495348255</v>
      </c>
      <c r="AC26" s="7">
        <f t="shared" si="3"/>
        <v>0.82123041620149217</v>
      </c>
      <c r="AD26" s="7">
        <f t="shared" si="3"/>
        <v>0.81939218090737453</v>
      </c>
      <c r="AE26" s="7">
        <f t="shared" si="3"/>
        <v>0.81775819397926997</v>
      </c>
      <c r="AF26" s="7">
        <f t="shared" si="3"/>
        <v>0.81629620567517636</v>
      </c>
      <c r="AG26" s="7">
        <f t="shared" ref="AG26" si="4">$P$20+(1/AG25)*$N$23</f>
        <v>0.8149804162014922</v>
      </c>
      <c r="AH26" s="7">
        <f t="shared" ref="AH26" si="5">$P$20+(1/AH25)*$N$23</f>
        <v>0.81378994001101601</v>
      </c>
      <c r="AI26" s="7">
        <f t="shared" ref="AI26" si="6">$P$20+(1/AI25)*$N$23</f>
        <v>0.81270768892876488</v>
      </c>
      <c r="AJ26" s="7">
        <f t="shared" ref="AJ26" si="7">$P$20+(1/AJ25)*$N$23</f>
        <v>0.81171954663627477</v>
      </c>
      <c r="AK26" s="7">
        <f t="shared" ref="AK26" si="8">$P$20+(1/AK25)*$N$23</f>
        <v>0.81081374953482555</v>
      </c>
      <c r="AL26" s="7">
        <f t="shared" ref="AL26" si="9">$P$20+(1/AL25)*$N$23</f>
        <v>0.80998041620149219</v>
      </c>
      <c r="AM26" s="7">
        <f t="shared" ref="AM26" si="10">$P$20+(1/AM25)*$N$23</f>
        <v>0.80921118543226145</v>
      </c>
      <c r="AN26" s="7">
        <f t="shared" ref="AN26" si="11">$P$20+(1/AN25)*$N$23</f>
        <v>0.80849893472001066</v>
      </c>
      <c r="AO26" s="7">
        <f t="shared" ref="AO26" si="12">$P$20+(1/AO25)*$N$23</f>
        <v>0.80783755905863508</v>
      </c>
      <c r="AP26" s="7">
        <f t="shared" ref="AP26" si="13">$P$20+(1/AP25)*$N$23</f>
        <v>0.80722179551183704</v>
      </c>
      <c r="AQ26" s="7">
        <f t="shared" ref="AQ26" si="14">$P$20+(1/AQ25)*$N$23</f>
        <v>0.80664708286815889</v>
      </c>
      <c r="AR26" s="7">
        <f t="shared" ref="AR26" si="15">$P$20+(1/AR25)*$N$23</f>
        <v>0.80610944845955668</v>
      </c>
      <c r="AS26" s="7">
        <f t="shared" ref="AS26" si="16">$P$20+(1/AS25)*$N$23</f>
        <v>0.80560541620149217</v>
      </c>
      <c r="AT26" s="7">
        <f t="shared" ref="AT26" si="17">$P$20+(1/AT25)*$N$23</f>
        <v>0.80513193135300731</v>
      </c>
      <c r="AU26" s="7">
        <f t="shared" ref="AU26" si="18">$P$20+(1/AU25)*$N$23</f>
        <v>0.8046862985544333</v>
      </c>
      <c r="AV26" s="7">
        <f t="shared" ref="AV26" si="19">$P$20+(1/AV25)*$N$23</f>
        <v>0.80426613048720641</v>
      </c>
      <c r="AW26" s="7">
        <f t="shared" ref="AW26" si="20">$P$20+(1/AW25)*$N$23</f>
        <v>0.80386930509038101</v>
      </c>
      <c r="AX26" s="7">
        <f t="shared" ref="AX26" si="21">$P$20+(1/AX25)*$N$23</f>
        <v>0.80349392971500566</v>
      </c>
      <c r="AY26" s="7">
        <f t="shared" ref="AY26" si="22">$P$20+(1/AY25)*$N$23</f>
        <v>0.80313831093833432</v>
      </c>
      <c r="AZ26" s="7">
        <f t="shared" ref="AZ26" si="23">$P$20+(1/AZ25)*$N$23</f>
        <v>0.80280092902200495</v>
      </c>
      <c r="BA26" s="7">
        <f t="shared" ref="BA26" si="24">$P$20+(1/BA25)*$N$23</f>
        <v>0.80248041620149213</v>
      </c>
      <c r="BB26" s="7">
        <f t="shared" ref="BB26" si="25">$P$20+(1/BB25)*$N$23</f>
        <v>0.8021755381527117</v>
      </c>
      <c r="BC26" s="7">
        <f t="shared" ref="BC26" si="26">$P$20+(1/BC25)*$N$23</f>
        <v>0.80188517810625404</v>
      </c>
      <c r="BD26" s="7">
        <f t="shared" ref="BD26" si="27">$P$20+(1/BD25)*$N$23</f>
        <v>0.80160832317823638</v>
      </c>
      <c r="BE26" s="7">
        <f t="shared" ref="BE26" si="28">$P$20+(1/BE25)*$N$23</f>
        <v>0.80134405256512853</v>
      </c>
      <c r="BF26" s="7">
        <f t="shared" ref="BF26" si="29">$P$20+(1/BF25)*$N$23</f>
        <v>0.80109152731260325</v>
      </c>
      <c r="BG26" s="7">
        <f t="shared" ref="BG26" si="30">$P$20+(1/BG25)*$N$23</f>
        <v>0.80084998141888353</v>
      </c>
      <c r="BH26" s="7">
        <f t="shared" ref="BH26" si="31">$P$20+(1/BH25)*$N$23</f>
        <v>0.80061871407383256</v>
      </c>
      <c r="BI26" s="7">
        <f t="shared" ref="BI26" si="32">$P$20+(1/BI25)*$N$23</f>
        <v>0.8003970828681588</v>
      </c>
      <c r="BJ26" s="7">
        <f t="shared" ref="BJ26" si="33">$P$20+(1/BJ25)*$N$23</f>
        <v>0.80018449783414525</v>
      </c>
      <c r="BK26" s="7">
        <f t="shared" ref="BK26" si="34">$P$20+(1/BK25)*$N$23</f>
        <v>0.79998041620149218</v>
      </c>
      <c r="BL26" s="7">
        <f t="shared" ref="BL26" si="35">$P$20+(1/BL25)*$N$23</f>
        <v>0.79978433777011959</v>
      </c>
      <c r="BM26" s="7">
        <f t="shared" ref="BM26" si="36">$P$20+(1/BM25)*$N$23</f>
        <v>0.79959580081687676</v>
      </c>
      <c r="BN26" s="7">
        <f t="shared" ref="BN26" si="37">$P$20+(1/BN25)*$N$23</f>
        <v>0.79941437846564312</v>
      </c>
      <c r="BO26" s="7">
        <f t="shared" ref="BO26" si="38">$P$20+(1/BO25)*$N$23</f>
        <v>0.79923967546075148</v>
      </c>
      <c r="BP26" s="7">
        <f t="shared" ref="BP26" si="39">$P$20+(1/BP25)*$N$23</f>
        <v>0.79907132529240121</v>
      </c>
      <c r="BQ26" s="7">
        <f t="shared" ref="BQ26" si="40">$P$20+(1/BQ25)*$N$23</f>
        <v>0.79890898763006357</v>
      </c>
      <c r="BR26" s="7">
        <f t="shared" ref="BR26" si="41">$P$20+(1/BR25)*$N$23</f>
        <v>0.79875234602605361</v>
      </c>
      <c r="BS26" s="7">
        <f t="shared" ref="BS26" si="42">$P$20+(1/BS25)*$N$23</f>
        <v>0.79860110585666455</v>
      </c>
      <c r="BT26" s="7">
        <f t="shared" ref="BT26" si="43">$P$20+(1/BT25)*$N$23</f>
        <v>0.79845499247267859</v>
      </c>
      <c r="BU26" s="7">
        <f t="shared" ref="BU26" si="44">$P$20+(1/BU25)*$N$23</f>
        <v>0.79831374953482548</v>
      </c>
      <c r="BV26" s="7">
        <f t="shared" ref="BV26" si="45">$P$20+(1/BV25)*$N$23</f>
        <v>0.79817713751296759</v>
      </c>
      <c r="BW26" s="7">
        <f t="shared" ref="BW26" si="46">$P$20+(1/BW25)*$N$23</f>
        <v>0.79804493233052443</v>
      </c>
      <c r="BX26" s="7">
        <f t="shared" ref="BX26" si="47">$P$20+(1/BX25)*$N$23</f>
        <v>0.79791692413800008</v>
      </c>
      <c r="BY26" s="7">
        <f t="shared" ref="BY26" si="48">$P$20+(1/BY25)*$N$23</f>
        <v>0.79779291620149217</v>
      </c>
      <c r="BZ26" s="7">
        <f t="shared" ref="BZ26" si="49">$P$20+(1/BZ25)*$N$23</f>
        <v>0.79767272389379984</v>
      </c>
      <c r="CA26" s="7">
        <f t="shared" ref="CA26" si="50">$P$20+(1/CA25)*$N$23</f>
        <v>0.79755617377724974</v>
      </c>
      <c r="CB26" s="7">
        <f t="shared" ref="CB26" si="51">$P$20+(1/CB25)*$N$23</f>
        <v>0.79744310276865638</v>
      </c>
      <c r="CC26" s="7">
        <f t="shared" ref="CC26" si="52">$P$20+(1/CC25)*$N$23</f>
        <v>0.79733335737796274</v>
      </c>
      <c r="CD26" s="7">
        <f t="shared" ref="CD26" si="53">$P$20+(1/CD25)*$N$23</f>
        <v>0.79722679301308641</v>
      </c>
      <c r="CE26" s="7">
        <f t="shared" ref="CE26" si="54">$P$20+(1/CE25)*$N$23</f>
        <v>0.79712327334434929</v>
      </c>
      <c r="CF26" s="7">
        <f t="shared" ref="CF26" si="55">$P$20+(1/CF25)*$N$23</f>
        <v>0.79702266972261893</v>
      </c>
      <c r="CG26" s="7">
        <f t="shared" ref="CG26" si="56">$P$20+(1/CG25)*$N$23</f>
        <v>0.79692486064593659</v>
      </c>
      <c r="CH26" s="7">
        <f t="shared" ref="CH26" si="57">$P$20+(1/CH25)*$N$23</f>
        <v>0.79682973126998535</v>
      </c>
      <c r="CI26" s="7">
        <f t="shared" ref="CI26" si="58">$P$20+(1/CI25)*$N$23</f>
        <v>0.79673717295824897</v>
      </c>
      <c r="CJ26" s="7">
        <f t="shared" ref="CJ26" si="59">$P$20+(1/CJ25)*$N$23</f>
        <v>0.79664708286815888</v>
      </c>
      <c r="CK26" s="7">
        <f t="shared" ref="CK26" si="60">$P$20+(1/CK25)*$N$23</f>
        <v>0.79655936356991319</v>
      </c>
      <c r="CL26" s="7">
        <f t="shared" ref="CL26" si="61">$P$20+(1/CL25)*$N$23</f>
        <v>0.79647392269499862</v>
      </c>
      <c r="CM26" s="7">
        <f t="shared" ref="CM26" si="62">$P$20+(1/CM25)*$N$23</f>
        <v>0.79639067261174856</v>
      </c>
      <c r="CN26" s="7">
        <f t="shared" ref="CN26" si="63">$P$20+(1/CN25)*$N$23</f>
        <v>0.79630953012554284</v>
      </c>
      <c r="CO26" s="7">
        <f t="shared" ref="CO26" si="64">$P$20+(1/CO25)*$N$23</f>
        <v>0.79623041620149215</v>
      </c>
      <c r="CP26" s="7">
        <f t="shared" ref="CP26" si="65">$P$20+(1/CP25)*$N$23</f>
        <v>0.79615325570766504</v>
      </c>
      <c r="CQ26" s="7">
        <f t="shared" ref="CQ26" si="66">$P$20+(1/CQ25)*$N$23</f>
        <v>0.79607797717710194</v>
      </c>
      <c r="CR26" s="7">
        <f t="shared" ref="CR26" si="67">$P$20+(1/CR25)*$N$23</f>
        <v>0.79600451258703431</v>
      </c>
      <c r="CS26" s="7">
        <f t="shared" ref="CS26" si="68">$P$20+(1/CS25)*$N$23</f>
        <v>0.79593279715387311</v>
      </c>
      <c r="CT26" s="7">
        <f t="shared" ref="CT26" si="69">$P$20+(1/CT25)*$N$23</f>
        <v>0.79586276914266862</v>
      </c>
      <c r="CU26" s="7">
        <f t="shared" ref="CU26" si="70">$P$20+(1/CU25)*$N$23</f>
        <v>0.79579436968986428</v>
      </c>
      <c r="CV26" s="7">
        <f t="shared" ref="CV26" si="71">$P$20+(1/CV25)*$N$23</f>
        <v>0.79572754263827383</v>
      </c>
      <c r="CW26" s="7">
        <f t="shared" ref="CW26" si="72">$P$20+(1/CW25)*$N$23</f>
        <v>0.79566223438331041</v>
      </c>
      <c r="CX26" s="7">
        <f t="shared" ref="CX26" si="73">$P$20+(1/CX25)*$N$23</f>
        <v>0.79559839372958208</v>
      </c>
      <c r="CY26" s="7">
        <f t="shared" ref="CY26" si="74">$P$20+(1/CY25)*$N$23</f>
        <v>0.79553597175704771</v>
      </c>
      <c r="CZ26" s="7">
        <f t="shared" ref="CZ26" si="75">$P$20+(1/CZ25)*$N$23</f>
        <v>0.79547492169599765</v>
      </c>
      <c r="DA26" s="7">
        <f t="shared" ref="DA26" si="76">$P$20+(1/DA25)*$N$23</f>
        <v>0.79541519881018785</v>
      </c>
      <c r="DB26" s="7">
        <f t="shared" ref="DB26" si="77">$P$20+(1/DB25)*$N$23</f>
        <v>0.79535676028751368</v>
      </c>
      <c r="DC26" s="7">
        <f t="shared" ref="DC26" si="78">$P$20+(1/DC25)*$N$23</f>
        <v>0.79529956513766242</v>
      </c>
      <c r="DD26" s="7">
        <f t="shared" ref="DD26" si="79">$P$20+(1/DD25)*$N$23</f>
        <v>0.79524357409622903</v>
      </c>
      <c r="DE26" s="7">
        <f t="shared" ref="DE26" si="80">$P$20+(1/DE25)*$N$23</f>
        <v>0.79518874953482555</v>
      </c>
      <c r="DF26" s="7">
        <f t="shared" ref="DF26" si="81">$P$20+(1/DF25)*$N$23</f>
        <v>0.79513505537674989</v>
      </c>
      <c r="DG26" s="7">
        <f t="shared" ref="DG26" si="82">$P$20+(1/DG25)*$N$23</f>
        <v>0.79508245701781866</v>
      </c>
      <c r="DH26" s="7">
        <f t="shared" ref="DH26" si="83">$P$20+(1/DH25)*$N$23</f>
        <v>0.79503092125199726</v>
      </c>
      <c r="DI26" s="7">
        <f t="shared" ref="DI26" si="84">$P$20+(1/DI25)*$N$23</f>
        <v>0.79498041620149218</v>
      </c>
    </row>
    <row r="27" spans="1:113" x14ac:dyDescent="0.35">
      <c r="A27" s="1">
        <v>38776</v>
      </c>
      <c r="B27">
        <v>92.889267000000004</v>
      </c>
      <c r="C27">
        <v>55.289726000000002</v>
      </c>
      <c r="D27">
        <f t="shared" si="0"/>
        <v>2.4795285126533789E-3</v>
      </c>
      <c r="E27">
        <f t="shared" si="1"/>
        <v>-4.4991466479738694E-4</v>
      </c>
      <c r="F27" s="5">
        <f t="shared" si="2"/>
        <v>8.5783657687568573E-4</v>
      </c>
      <c r="M27" t="s">
        <v>29</v>
      </c>
      <c r="N27" s="7">
        <f>$P$21+(1/N25)*$N$24</f>
        <v>-0.28998041620149229</v>
      </c>
      <c r="O27" s="7">
        <f t="shared" ref="O27:BZ27" si="85">$P$21+(1/O25)*$N$24</f>
        <v>-3.9980416201492314E-2</v>
      </c>
      <c r="P27" s="7">
        <f t="shared" si="85"/>
        <v>4.3352917131841029E-2</v>
      </c>
      <c r="Q27" s="7">
        <f t="shared" si="85"/>
        <v>8.5019583798507686E-2</v>
      </c>
      <c r="R27" s="7">
        <f t="shared" si="85"/>
        <v>0.11001958379850768</v>
      </c>
      <c r="S27" s="7">
        <f t="shared" si="85"/>
        <v>0.12668625046517434</v>
      </c>
      <c r="T27" s="7">
        <f t="shared" si="85"/>
        <v>0.13859101236993626</v>
      </c>
      <c r="U27" s="7">
        <f t="shared" si="85"/>
        <v>0.14751958379850769</v>
      </c>
      <c r="V27" s="7">
        <f t="shared" si="85"/>
        <v>0.15446402824295213</v>
      </c>
      <c r="W27" s="7">
        <f t="shared" si="85"/>
        <v>0.16001958379850767</v>
      </c>
      <c r="X27" s="7">
        <f t="shared" si="85"/>
        <v>0.16456503834396224</v>
      </c>
      <c r="Y27" s="7">
        <f t="shared" si="85"/>
        <v>0.16835291713184103</v>
      </c>
      <c r="Z27" s="7">
        <f t="shared" si="85"/>
        <v>0.17155804533696922</v>
      </c>
      <c r="AA27" s="7">
        <f t="shared" si="85"/>
        <v>0.17430529808422196</v>
      </c>
      <c r="AB27" s="7">
        <f t="shared" si="85"/>
        <v>0.17668625046517436</v>
      </c>
      <c r="AC27" s="7">
        <f t="shared" si="85"/>
        <v>0.17876958379850769</v>
      </c>
      <c r="AD27" s="7">
        <f t="shared" si="85"/>
        <v>0.18060781909262533</v>
      </c>
      <c r="AE27" s="7">
        <f t="shared" si="85"/>
        <v>0.18224180602072992</v>
      </c>
      <c r="AF27" s="7">
        <f t="shared" si="85"/>
        <v>0.18370379432482348</v>
      </c>
      <c r="AG27" s="7">
        <f t="shared" si="85"/>
        <v>0.18501958379850769</v>
      </c>
      <c r="AH27" s="7">
        <f t="shared" si="85"/>
        <v>0.18621005998898388</v>
      </c>
      <c r="AI27" s="7">
        <f t="shared" si="85"/>
        <v>0.18729231107123495</v>
      </c>
      <c r="AJ27" s="7">
        <f t="shared" si="85"/>
        <v>0.18828045336372506</v>
      </c>
      <c r="AK27" s="7">
        <f t="shared" si="85"/>
        <v>0.18918625046517434</v>
      </c>
      <c r="AL27" s="7">
        <f t="shared" si="85"/>
        <v>0.1900195837985077</v>
      </c>
      <c r="AM27" s="7">
        <f t="shared" si="85"/>
        <v>0.19078881456773844</v>
      </c>
      <c r="AN27" s="7">
        <f t="shared" si="85"/>
        <v>0.19150106527998917</v>
      </c>
      <c r="AO27" s="7">
        <f t="shared" si="85"/>
        <v>0.19216244094136484</v>
      </c>
      <c r="AP27" s="7">
        <f t="shared" si="85"/>
        <v>0.19277820448816285</v>
      </c>
      <c r="AQ27" s="7">
        <f t="shared" si="85"/>
        <v>0.19335291713184102</v>
      </c>
      <c r="AR27" s="7">
        <f t="shared" si="85"/>
        <v>0.19389055154044316</v>
      </c>
      <c r="AS27" s="7">
        <f t="shared" si="85"/>
        <v>0.19439458379850769</v>
      </c>
      <c r="AT27" s="7">
        <f t="shared" si="85"/>
        <v>0.19486806864699252</v>
      </c>
      <c r="AU27" s="7">
        <f t="shared" si="85"/>
        <v>0.19531370144556651</v>
      </c>
      <c r="AV27" s="7">
        <f t="shared" si="85"/>
        <v>0.1957338695127934</v>
      </c>
      <c r="AW27" s="7">
        <f t="shared" si="85"/>
        <v>0.19613069490961879</v>
      </c>
      <c r="AX27" s="7">
        <f t="shared" si="85"/>
        <v>0.19650607028499417</v>
      </c>
      <c r="AY27" s="7">
        <f t="shared" si="85"/>
        <v>0.19686168906166557</v>
      </c>
      <c r="AZ27" s="7">
        <f t="shared" si="85"/>
        <v>0.19719907097799486</v>
      </c>
      <c r="BA27" s="7">
        <f t="shared" si="85"/>
        <v>0.19751958379850768</v>
      </c>
      <c r="BB27" s="7">
        <f t="shared" si="85"/>
        <v>0.19782446184728816</v>
      </c>
      <c r="BC27" s="7">
        <f t="shared" si="85"/>
        <v>0.1981148218937458</v>
      </c>
      <c r="BD27" s="7">
        <f t="shared" si="85"/>
        <v>0.19839167682176351</v>
      </c>
      <c r="BE27" s="7">
        <f t="shared" si="85"/>
        <v>0.19865594743487133</v>
      </c>
      <c r="BF27" s="7">
        <f t="shared" si="85"/>
        <v>0.19890847268739659</v>
      </c>
      <c r="BG27" s="7">
        <f t="shared" si="85"/>
        <v>0.19915001858111639</v>
      </c>
      <c r="BH27" s="7">
        <f t="shared" si="85"/>
        <v>0.19938128592616727</v>
      </c>
      <c r="BI27" s="7">
        <f t="shared" si="85"/>
        <v>0.19960291713184103</v>
      </c>
      <c r="BJ27" s="7">
        <f t="shared" si="85"/>
        <v>0.19981550216585461</v>
      </c>
      <c r="BK27" s="7">
        <f t="shared" si="85"/>
        <v>0.20001958379850768</v>
      </c>
      <c r="BL27" s="7">
        <f t="shared" si="85"/>
        <v>0.20021566222988024</v>
      </c>
      <c r="BM27" s="7">
        <f t="shared" si="85"/>
        <v>0.20040419918312308</v>
      </c>
      <c r="BN27" s="7">
        <f t="shared" si="85"/>
        <v>0.20058562153435675</v>
      </c>
      <c r="BO27" s="7">
        <f t="shared" si="85"/>
        <v>0.20076032453924841</v>
      </c>
      <c r="BP27" s="7">
        <f t="shared" si="85"/>
        <v>0.20092867470759859</v>
      </c>
      <c r="BQ27" s="7">
        <f t="shared" si="85"/>
        <v>0.20109101236993626</v>
      </c>
      <c r="BR27" s="7">
        <f t="shared" si="85"/>
        <v>0.20124765397394628</v>
      </c>
      <c r="BS27" s="7">
        <f t="shared" si="85"/>
        <v>0.20139889414333528</v>
      </c>
      <c r="BT27" s="7">
        <f t="shared" si="85"/>
        <v>0.20154500752732124</v>
      </c>
      <c r="BU27" s="7">
        <f t="shared" si="85"/>
        <v>0.20168625046517435</v>
      </c>
      <c r="BV27" s="7">
        <f t="shared" si="85"/>
        <v>0.20182286248703227</v>
      </c>
      <c r="BW27" s="7">
        <f t="shared" si="85"/>
        <v>0.20195506766947544</v>
      </c>
      <c r="BX27" s="7">
        <f t="shared" si="85"/>
        <v>0.20208307586199975</v>
      </c>
      <c r="BY27" s="7">
        <f t="shared" si="85"/>
        <v>0.20220708379850769</v>
      </c>
      <c r="BZ27" s="7">
        <f t="shared" si="85"/>
        <v>0.20232727610619999</v>
      </c>
      <c r="CA27" s="7">
        <f t="shared" ref="CA27:DI27" si="86">$P$21+(1/CA25)*$N$24</f>
        <v>0.20244382622275012</v>
      </c>
      <c r="CB27" s="7">
        <f t="shared" si="86"/>
        <v>0.20255689723134351</v>
      </c>
      <c r="CC27" s="7">
        <f t="shared" si="86"/>
        <v>0.2026666426220371</v>
      </c>
      <c r="CD27" s="7">
        <f t="shared" si="86"/>
        <v>0.20277320698691348</v>
      </c>
      <c r="CE27" s="7">
        <f t="shared" si="86"/>
        <v>0.20287672665565054</v>
      </c>
      <c r="CF27" s="7">
        <f t="shared" si="86"/>
        <v>0.20297733027738094</v>
      </c>
      <c r="CG27" s="7">
        <f t="shared" si="86"/>
        <v>0.20307513935406324</v>
      </c>
      <c r="CH27" s="7">
        <f t="shared" si="86"/>
        <v>0.20317026873001454</v>
      </c>
      <c r="CI27" s="7">
        <f t="shared" si="86"/>
        <v>0.20326282704175092</v>
      </c>
      <c r="CJ27" s="7">
        <f t="shared" si="86"/>
        <v>0.20335291713184103</v>
      </c>
      <c r="CK27" s="7">
        <f t="shared" si="86"/>
        <v>0.20344063643008664</v>
      </c>
      <c r="CL27" s="7">
        <f t="shared" si="86"/>
        <v>0.20352607730500119</v>
      </c>
      <c r="CM27" s="7">
        <f t="shared" si="86"/>
        <v>0.20360932738825127</v>
      </c>
      <c r="CN27" s="7">
        <f t="shared" si="86"/>
        <v>0.20369046987445705</v>
      </c>
      <c r="CO27" s="7">
        <f t="shared" si="86"/>
        <v>0.20376958379850768</v>
      </c>
      <c r="CP27" s="7">
        <f t="shared" si="86"/>
        <v>0.20384674429233485</v>
      </c>
      <c r="CQ27" s="7">
        <f t="shared" si="86"/>
        <v>0.20392202282289792</v>
      </c>
      <c r="CR27" s="7">
        <f t="shared" si="86"/>
        <v>0.20399548741296553</v>
      </c>
      <c r="CS27" s="7">
        <f t="shared" si="86"/>
        <v>0.20406720284612673</v>
      </c>
      <c r="CT27" s="7">
        <f t="shared" si="86"/>
        <v>0.20413723085733121</v>
      </c>
      <c r="CU27" s="7">
        <f t="shared" si="86"/>
        <v>0.20420563031013558</v>
      </c>
      <c r="CV27" s="7">
        <f t="shared" si="86"/>
        <v>0.20427245736172608</v>
      </c>
      <c r="CW27" s="7">
        <f t="shared" si="86"/>
        <v>0.20433776561668951</v>
      </c>
      <c r="CX27" s="7">
        <f t="shared" si="86"/>
        <v>0.20440160627041781</v>
      </c>
      <c r="CY27" s="7">
        <f t="shared" si="86"/>
        <v>0.20446402824295212</v>
      </c>
      <c r="CZ27" s="7">
        <f t="shared" si="86"/>
        <v>0.20452507830400218</v>
      </c>
      <c r="DA27" s="7">
        <f t="shared" si="86"/>
        <v>0.20458480118981204</v>
      </c>
      <c r="DB27" s="7">
        <f t="shared" si="86"/>
        <v>0.20464323971248619</v>
      </c>
      <c r="DC27" s="7">
        <f t="shared" si="86"/>
        <v>0.20470043486233747</v>
      </c>
      <c r="DD27" s="7">
        <f t="shared" si="86"/>
        <v>0.20475642590377086</v>
      </c>
      <c r="DE27" s="7">
        <f t="shared" si="86"/>
        <v>0.20481125046517434</v>
      </c>
      <c r="DF27" s="7">
        <f t="shared" si="86"/>
        <v>0.20486494462324994</v>
      </c>
      <c r="DG27" s="7">
        <f t="shared" si="86"/>
        <v>0.20491754298218115</v>
      </c>
      <c r="DH27" s="7">
        <f t="shared" si="86"/>
        <v>0.20496907874800263</v>
      </c>
      <c r="DI27" s="7">
        <f t="shared" si="86"/>
        <v>0.20501958379850768</v>
      </c>
    </row>
    <row r="28" spans="1:113" x14ac:dyDescent="0.35">
      <c r="A28" s="1">
        <v>38807</v>
      </c>
      <c r="B28">
        <v>94.422295000000005</v>
      </c>
      <c r="C28">
        <v>54.538994000000002</v>
      </c>
      <c r="D28">
        <f t="shared" si="0"/>
        <v>7.1090162310322186E-3</v>
      </c>
      <c r="E28">
        <f t="shared" si="1"/>
        <v>-5.9373148125957086E-3</v>
      </c>
      <c r="F28" s="5">
        <f t="shared" si="2"/>
        <v>-4.0468309990146587E-3</v>
      </c>
      <c r="M28" t="s">
        <v>28</v>
      </c>
      <c r="N28">
        <f>SUM(N26:N27)</f>
        <v>1</v>
      </c>
      <c r="O28">
        <f t="shared" ref="O28:AF28" si="87">SUM(O26:O27)</f>
        <v>1</v>
      </c>
      <c r="P28">
        <f t="shared" si="87"/>
        <v>0.99999999999999978</v>
      </c>
      <c r="Q28">
        <f t="shared" si="87"/>
        <v>0.99999999999999989</v>
      </c>
      <c r="R28">
        <f t="shared" si="87"/>
        <v>0.99999999999999978</v>
      </c>
      <c r="S28">
        <f t="shared" si="87"/>
        <v>0.99999999999999989</v>
      </c>
      <c r="T28">
        <f t="shared" si="87"/>
        <v>0.99999999999999978</v>
      </c>
      <c r="U28">
        <f t="shared" si="87"/>
        <v>0.99999999999999989</v>
      </c>
      <c r="V28">
        <f t="shared" si="87"/>
        <v>0.99999999999999989</v>
      </c>
      <c r="W28">
        <f t="shared" si="87"/>
        <v>0.99999999999999989</v>
      </c>
      <c r="X28">
        <f t="shared" si="87"/>
        <v>0.99999999999999978</v>
      </c>
      <c r="Y28">
        <f t="shared" si="87"/>
        <v>0.99999999999999978</v>
      </c>
      <c r="Z28">
        <f t="shared" si="87"/>
        <v>0.99999999999999978</v>
      </c>
      <c r="AA28">
        <f t="shared" si="87"/>
        <v>0.99999999999999978</v>
      </c>
      <c r="AB28">
        <f t="shared" si="87"/>
        <v>0.99999999999999989</v>
      </c>
      <c r="AC28">
        <f t="shared" si="87"/>
        <v>0.99999999999999989</v>
      </c>
      <c r="AD28">
        <f t="shared" si="87"/>
        <v>0.99999999999999989</v>
      </c>
      <c r="AE28">
        <f t="shared" si="87"/>
        <v>0.99999999999999989</v>
      </c>
      <c r="AF28">
        <f t="shared" si="87"/>
        <v>0.99999999999999978</v>
      </c>
      <c r="AG28">
        <f t="shared" ref="AG28" si="88">SUM(AG26:AG27)</f>
        <v>0.99999999999999989</v>
      </c>
      <c r="AH28">
        <f t="shared" ref="AH28" si="89">SUM(AH26:AH27)</f>
        <v>0.99999999999999989</v>
      </c>
      <c r="AI28">
        <f t="shared" ref="AI28" si="90">SUM(AI26:AI27)</f>
        <v>0.99999999999999978</v>
      </c>
      <c r="AJ28">
        <f t="shared" ref="AJ28" si="91">SUM(AJ26:AJ27)</f>
        <v>0.99999999999999978</v>
      </c>
      <c r="AK28">
        <f t="shared" ref="AK28" si="92">SUM(AK26:AK27)</f>
        <v>0.99999999999999989</v>
      </c>
      <c r="AL28">
        <f t="shared" ref="AL28" si="93">SUM(AL26:AL27)</f>
        <v>0.99999999999999989</v>
      </c>
      <c r="AM28">
        <f t="shared" ref="AM28" si="94">SUM(AM26:AM27)</f>
        <v>0.99999999999999989</v>
      </c>
      <c r="AN28">
        <f t="shared" ref="AN28" si="95">SUM(AN26:AN27)</f>
        <v>0.99999999999999978</v>
      </c>
      <c r="AO28">
        <f t="shared" ref="AO28" si="96">SUM(AO26:AO27)</f>
        <v>0.99999999999999989</v>
      </c>
      <c r="AP28">
        <f t="shared" ref="AP28" si="97">SUM(AP26:AP27)</f>
        <v>0.99999999999999989</v>
      </c>
      <c r="AQ28">
        <f t="shared" ref="AQ28" si="98">SUM(AQ26:AQ27)</f>
        <v>0.99999999999999989</v>
      </c>
      <c r="AR28">
        <f t="shared" ref="AR28" si="99">SUM(AR26:AR27)</f>
        <v>0.99999999999999978</v>
      </c>
      <c r="AS28">
        <f t="shared" ref="AS28" si="100">SUM(AS26:AS27)</f>
        <v>0.99999999999999989</v>
      </c>
      <c r="AT28">
        <f t="shared" ref="AT28" si="101">SUM(AT26:AT27)</f>
        <v>0.99999999999999978</v>
      </c>
      <c r="AU28">
        <f t="shared" ref="AU28" si="102">SUM(AU26:AU27)</f>
        <v>0.99999999999999978</v>
      </c>
      <c r="AV28">
        <f t="shared" ref="AV28" si="103">SUM(AV26:AV27)</f>
        <v>0.99999999999999978</v>
      </c>
      <c r="AW28">
        <f t="shared" ref="AW28" si="104">SUM(AW26:AW27)</f>
        <v>0.99999999999999978</v>
      </c>
      <c r="AX28">
        <f t="shared" ref="AX28" si="105">SUM(AX26:AX27)</f>
        <v>0.99999999999999978</v>
      </c>
      <c r="AY28">
        <f t="shared" ref="AY28" si="106">SUM(AY26:AY27)</f>
        <v>0.99999999999999989</v>
      </c>
      <c r="AZ28">
        <f t="shared" ref="AZ28" si="107">SUM(AZ26:AZ27)</f>
        <v>0.99999999999999978</v>
      </c>
      <c r="BA28">
        <f t="shared" ref="BA28" si="108">SUM(BA26:BA27)</f>
        <v>0.99999999999999978</v>
      </c>
      <c r="BB28">
        <f t="shared" ref="BB28" si="109">SUM(BB26:BB27)</f>
        <v>0.99999999999999989</v>
      </c>
      <c r="BC28">
        <f t="shared" ref="BC28" si="110">SUM(BC26:BC27)</f>
        <v>0.99999999999999978</v>
      </c>
      <c r="BD28">
        <f t="shared" ref="BD28" si="111">SUM(BD26:BD27)</f>
        <v>0.99999999999999989</v>
      </c>
      <c r="BE28">
        <f t="shared" ref="BE28" si="112">SUM(BE26:BE27)</f>
        <v>0.99999999999999989</v>
      </c>
      <c r="BF28">
        <f t="shared" ref="BF28" si="113">SUM(BF26:BF27)</f>
        <v>0.99999999999999978</v>
      </c>
      <c r="BG28">
        <f t="shared" ref="BG28" si="114">SUM(BG26:BG27)</f>
        <v>0.99999999999999989</v>
      </c>
      <c r="BH28">
        <f t="shared" ref="BH28" si="115">SUM(BH26:BH27)</f>
        <v>0.99999999999999978</v>
      </c>
      <c r="BI28">
        <f t="shared" ref="BI28" si="116">SUM(BI26:BI27)</f>
        <v>0.99999999999999978</v>
      </c>
      <c r="BJ28">
        <f t="shared" ref="BJ28" si="117">SUM(BJ26:BJ27)</f>
        <v>0.99999999999999989</v>
      </c>
      <c r="BK28">
        <f t="shared" ref="BK28" si="118">SUM(BK26:BK27)</f>
        <v>0.99999999999999989</v>
      </c>
      <c r="BL28">
        <f t="shared" ref="BL28" si="119">SUM(BL26:BL27)</f>
        <v>0.99999999999999978</v>
      </c>
      <c r="BM28">
        <f t="shared" ref="BM28" si="120">SUM(BM26:BM27)</f>
        <v>0.99999999999999978</v>
      </c>
      <c r="BN28">
        <f t="shared" ref="BN28" si="121">SUM(BN26:BN27)</f>
        <v>0.99999999999999989</v>
      </c>
      <c r="BO28">
        <f t="shared" ref="BO28" si="122">SUM(BO26:BO27)</f>
        <v>0.99999999999999989</v>
      </c>
      <c r="BP28">
        <f t="shared" ref="BP28" si="123">SUM(BP26:BP27)</f>
        <v>0.99999999999999978</v>
      </c>
      <c r="BQ28">
        <f t="shared" ref="BQ28" si="124">SUM(BQ26:BQ27)</f>
        <v>0.99999999999999978</v>
      </c>
      <c r="BR28">
        <f t="shared" ref="BR28" si="125">SUM(BR26:BR27)</f>
        <v>0.99999999999999989</v>
      </c>
      <c r="BS28">
        <f t="shared" ref="BS28" si="126">SUM(BS26:BS27)</f>
        <v>0.99999999999999978</v>
      </c>
      <c r="BT28">
        <f t="shared" ref="BT28" si="127">SUM(BT26:BT27)</f>
        <v>0.99999999999999978</v>
      </c>
      <c r="BU28">
        <f t="shared" ref="BU28" si="128">SUM(BU26:BU27)</f>
        <v>0.99999999999999978</v>
      </c>
      <c r="BV28">
        <f t="shared" ref="BV28" si="129">SUM(BV26:BV27)</f>
        <v>0.99999999999999989</v>
      </c>
      <c r="BW28">
        <f t="shared" ref="BW28" si="130">SUM(BW26:BW27)</f>
        <v>0.99999999999999989</v>
      </c>
      <c r="BX28">
        <f t="shared" ref="BX28" si="131">SUM(BX26:BX27)</f>
        <v>0.99999999999999978</v>
      </c>
      <c r="BY28">
        <f t="shared" ref="BY28" si="132">SUM(BY26:BY27)</f>
        <v>0.99999999999999989</v>
      </c>
      <c r="BZ28">
        <f t="shared" ref="BZ28" si="133">SUM(BZ26:BZ27)</f>
        <v>0.99999999999999978</v>
      </c>
      <c r="CA28">
        <f t="shared" ref="CA28" si="134">SUM(CA26:CA27)</f>
        <v>0.99999999999999989</v>
      </c>
      <c r="CB28">
        <f t="shared" ref="CB28" si="135">SUM(CB26:CB27)</f>
        <v>0.99999999999999989</v>
      </c>
      <c r="CC28">
        <f t="shared" ref="CC28" si="136">SUM(CC26:CC27)</f>
        <v>0.99999999999999978</v>
      </c>
      <c r="CD28">
        <f t="shared" ref="CD28" si="137">SUM(CD26:CD27)</f>
        <v>0.99999999999999989</v>
      </c>
      <c r="CE28">
        <f t="shared" ref="CE28" si="138">SUM(CE26:CE27)</f>
        <v>0.99999999999999978</v>
      </c>
      <c r="CF28">
        <f t="shared" ref="CF28" si="139">SUM(CF26:CF27)</f>
        <v>0.99999999999999989</v>
      </c>
      <c r="CG28">
        <f t="shared" ref="CG28" si="140">SUM(CG26:CG27)</f>
        <v>0.99999999999999978</v>
      </c>
      <c r="CH28">
        <f t="shared" ref="CH28" si="141">SUM(CH26:CH27)</f>
        <v>0.99999999999999989</v>
      </c>
      <c r="CI28">
        <f t="shared" ref="CI28" si="142">SUM(CI26:CI27)</f>
        <v>0.99999999999999989</v>
      </c>
      <c r="CJ28">
        <f t="shared" ref="CJ28" si="143">SUM(CJ26:CJ27)</f>
        <v>0.99999999999999989</v>
      </c>
      <c r="CK28">
        <f t="shared" ref="CK28" si="144">SUM(CK26:CK27)</f>
        <v>0.99999999999999978</v>
      </c>
      <c r="CL28">
        <f t="shared" ref="CL28" si="145">SUM(CL26:CL27)</f>
        <v>0.99999999999999978</v>
      </c>
      <c r="CM28">
        <f t="shared" ref="CM28" si="146">SUM(CM26:CM27)</f>
        <v>0.99999999999999978</v>
      </c>
      <c r="CN28">
        <f t="shared" ref="CN28" si="147">SUM(CN26:CN27)</f>
        <v>0.99999999999999989</v>
      </c>
      <c r="CO28">
        <f t="shared" ref="CO28" si="148">SUM(CO26:CO27)</f>
        <v>0.99999999999999978</v>
      </c>
      <c r="CP28">
        <f t="shared" ref="CP28" si="149">SUM(CP26:CP27)</f>
        <v>0.99999999999999989</v>
      </c>
      <c r="CQ28">
        <f t="shared" ref="CQ28" si="150">SUM(CQ26:CQ27)</f>
        <v>0.99999999999999989</v>
      </c>
      <c r="CR28">
        <f t="shared" ref="CR28" si="151">SUM(CR26:CR27)</f>
        <v>0.99999999999999978</v>
      </c>
      <c r="CS28">
        <f t="shared" ref="CS28" si="152">SUM(CS26:CS27)</f>
        <v>0.99999999999999978</v>
      </c>
      <c r="CT28">
        <f t="shared" ref="CT28" si="153">SUM(CT26:CT27)</f>
        <v>0.99999999999999978</v>
      </c>
      <c r="CU28">
        <f t="shared" ref="CU28" si="154">SUM(CU26:CU27)</f>
        <v>0.99999999999999989</v>
      </c>
      <c r="CV28">
        <f t="shared" ref="CV28" si="155">SUM(CV26:CV27)</f>
        <v>0.99999999999999989</v>
      </c>
      <c r="CW28">
        <f t="shared" ref="CW28" si="156">SUM(CW26:CW27)</f>
        <v>0.99999999999999989</v>
      </c>
      <c r="CX28">
        <f t="shared" ref="CX28" si="157">SUM(CX26:CX27)</f>
        <v>0.99999999999999989</v>
      </c>
      <c r="CY28">
        <f t="shared" ref="CY28" si="158">SUM(CY26:CY27)</f>
        <v>0.99999999999999978</v>
      </c>
      <c r="CZ28">
        <f t="shared" ref="CZ28" si="159">SUM(CZ26:CZ27)</f>
        <v>0.99999999999999978</v>
      </c>
      <c r="DA28">
        <f t="shared" ref="DA28" si="160">SUM(DA26:DA27)</f>
        <v>0.99999999999999989</v>
      </c>
      <c r="DB28">
        <f t="shared" ref="DB28" si="161">SUM(DB26:DB27)</f>
        <v>0.99999999999999989</v>
      </c>
      <c r="DC28">
        <f t="shared" ref="DC28" si="162">SUM(DC26:DC27)</f>
        <v>0.99999999999999989</v>
      </c>
      <c r="DD28">
        <f t="shared" ref="DD28" si="163">SUM(DD26:DD27)</f>
        <v>0.99999999999999989</v>
      </c>
      <c r="DE28">
        <f t="shared" ref="DE28" si="164">SUM(DE26:DE27)</f>
        <v>0.99999999999999989</v>
      </c>
      <c r="DF28">
        <f t="shared" ref="DF28" si="165">SUM(DF26:DF27)</f>
        <v>0.99999999999999978</v>
      </c>
      <c r="DG28">
        <f t="shared" ref="DG28" si="166">SUM(DG26:DG27)</f>
        <v>0.99999999999999978</v>
      </c>
      <c r="DH28">
        <f t="shared" ref="DH28" si="167">SUM(DH26:DH27)</f>
        <v>0.99999999999999989</v>
      </c>
      <c r="DI28">
        <f t="shared" ref="DI28" si="168">SUM(DI26:DI27)</f>
        <v>0.99999999999999989</v>
      </c>
    </row>
    <row r="29" spans="1:113" x14ac:dyDescent="0.35">
      <c r="A29" s="1">
        <v>38835</v>
      </c>
      <c r="B29">
        <v>95.615059000000002</v>
      </c>
      <c r="C29">
        <v>54.196907000000003</v>
      </c>
      <c r="D29">
        <f t="shared" si="0"/>
        <v>5.4517453001616239E-3</v>
      </c>
      <c r="E29">
        <f t="shared" si="1"/>
        <v>-2.7326206931658657E-3</v>
      </c>
      <c r="F29" s="5">
        <f t="shared" si="2"/>
        <v>-5.5462179033523686E-4</v>
      </c>
    </row>
    <row r="30" spans="1:113" x14ac:dyDescent="0.35">
      <c r="A30" s="1">
        <v>38868</v>
      </c>
      <c r="B30">
        <v>92.735031000000006</v>
      </c>
      <c r="C30">
        <v>54.139034000000002</v>
      </c>
      <c r="D30">
        <f t="shared" si="0"/>
        <v>-1.3282475874066012E-2</v>
      </c>
      <c r="E30">
        <f t="shared" si="1"/>
        <v>-4.6399979009740865E-4</v>
      </c>
      <c r="F30" s="5">
        <f t="shared" si="2"/>
        <v>-8.6190852305759805E-3</v>
      </c>
      <c r="M30" t="s">
        <v>27</v>
      </c>
      <c r="N30" t="s">
        <v>5</v>
      </c>
      <c r="O30" t="s">
        <v>29</v>
      </c>
    </row>
    <row r="31" spans="1:113" x14ac:dyDescent="0.35">
      <c r="A31" s="1">
        <v>38898</v>
      </c>
      <c r="B31">
        <v>92.976875000000007</v>
      </c>
      <c r="C31">
        <v>54.263348000000001</v>
      </c>
      <c r="D31">
        <f t="shared" si="0"/>
        <v>1.1311237530946311E-3</v>
      </c>
      <c r="E31">
        <f t="shared" si="1"/>
        <v>9.9608342352598255E-4</v>
      </c>
      <c r="F31" s="5">
        <f t="shared" si="2"/>
        <v>2.0731910447931543E-3</v>
      </c>
      <c r="M31">
        <v>1</v>
      </c>
      <c r="N31" s="7">
        <v>1.2899799999999999</v>
      </c>
      <c r="O31" s="7">
        <f t="shared" ref="O31:O62" si="169">$P$21+(1/M31)*$N$24</f>
        <v>-0.28998041620149229</v>
      </c>
    </row>
    <row r="32" spans="1:113" x14ac:dyDescent="0.35">
      <c r="A32" s="1">
        <v>38929</v>
      </c>
      <c r="B32">
        <v>93.393249999999995</v>
      </c>
      <c r="C32">
        <v>55.173473000000001</v>
      </c>
      <c r="D32">
        <f t="shared" si="0"/>
        <v>1.9405434831717115E-3</v>
      </c>
      <c r="E32">
        <f t="shared" si="1"/>
        <v>7.2237364836510304E-3</v>
      </c>
      <c r="F32" s="5">
        <f t="shared" si="2"/>
        <v>1.1277557167014469E-2</v>
      </c>
      <c r="M32">
        <v>2</v>
      </c>
      <c r="N32" s="7">
        <f t="shared" ref="N32:N63" si="170">$P$20+(1/M32)*$N$23</f>
        <v>1.0399804162014923</v>
      </c>
      <c r="O32" s="7">
        <f t="shared" si="169"/>
        <v>-3.9980416201492314E-2</v>
      </c>
    </row>
    <row r="33" spans="1:15" x14ac:dyDescent="0.35">
      <c r="A33" s="1">
        <v>38960</v>
      </c>
      <c r="B33">
        <v>95.431313000000003</v>
      </c>
      <c r="C33">
        <v>56.146526000000001</v>
      </c>
      <c r="D33">
        <f t="shared" si="0"/>
        <v>9.3754104290578542E-3</v>
      </c>
      <c r="E33">
        <f t="shared" si="1"/>
        <v>7.5925676538106208E-3</v>
      </c>
      <c r="F33" s="5">
        <f t="shared" si="2"/>
        <v>1.6254840972769583E-2</v>
      </c>
      <c r="M33">
        <v>3</v>
      </c>
      <c r="N33" s="7">
        <f t="shared" si="170"/>
        <v>0.9566470828681588</v>
      </c>
      <c r="O33" s="7">
        <f t="shared" si="169"/>
        <v>4.3352917131841029E-2</v>
      </c>
    </row>
    <row r="34" spans="1:15" x14ac:dyDescent="0.35">
      <c r="A34" s="1">
        <v>38989</v>
      </c>
      <c r="B34">
        <v>98.008162999999996</v>
      </c>
      <c r="C34">
        <v>56.824500999999998</v>
      </c>
      <c r="D34">
        <f t="shared" si="0"/>
        <v>1.1571349997234706E-2</v>
      </c>
      <c r="E34">
        <f t="shared" si="1"/>
        <v>5.2127407195513582E-3</v>
      </c>
      <c r="F34" s="5">
        <f t="shared" si="2"/>
        <v>1.4240647005712724E-2</v>
      </c>
      <c r="M34">
        <v>4</v>
      </c>
      <c r="N34" s="7">
        <f t="shared" si="170"/>
        <v>0.91498041620149217</v>
      </c>
      <c r="O34" s="7">
        <f t="shared" si="169"/>
        <v>8.5019583798507686E-2</v>
      </c>
    </row>
    <row r="35" spans="1:15" x14ac:dyDescent="0.35">
      <c r="A35" s="1">
        <v>39021</v>
      </c>
      <c r="B35">
        <v>101.096985</v>
      </c>
      <c r="C35">
        <v>57.130553999999997</v>
      </c>
      <c r="D35">
        <f t="shared" si="0"/>
        <v>1.3475954742202728E-2</v>
      </c>
      <c r="E35">
        <f t="shared" si="1"/>
        <v>2.3328047826554157E-3</v>
      </c>
      <c r="F35" s="5">
        <f t="shared" si="2"/>
        <v>1.135149954103922E-2</v>
      </c>
      <c r="M35">
        <v>5</v>
      </c>
      <c r="N35" s="7">
        <f t="shared" si="170"/>
        <v>0.88998041620149215</v>
      </c>
      <c r="O35" s="7">
        <f t="shared" si="169"/>
        <v>0.11001958379850768</v>
      </c>
    </row>
    <row r="36" spans="1:15" x14ac:dyDescent="0.35">
      <c r="A36" s="1">
        <v>39051</v>
      </c>
      <c r="B36">
        <v>103.107353</v>
      </c>
      <c r="C36">
        <v>57.879742</v>
      </c>
      <c r="D36">
        <f t="shared" si="0"/>
        <v>8.5514337881000234E-3</v>
      </c>
      <c r="E36">
        <f t="shared" si="1"/>
        <v>5.6581511030785372E-3</v>
      </c>
      <c r="F36" s="5">
        <f t="shared" si="2"/>
        <v>1.3052271817169966E-2</v>
      </c>
      <c r="M36">
        <v>6</v>
      </c>
      <c r="N36" s="7">
        <f t="shared" si="170"/>
        <v>0.87331374953482555</v>
      </c>
      <c r="O36" s="7">
        <f t="shared" si="169"/>
        <v>0.12668625046517434</v>
      </c>
    </row>
    <row r="37" spans="1:15" x14ac:dyDescent="0.35">
      <c r="A37" s="1">
        <v>39080</v>
      </c>
      <c r="B37">
        <v>104.486046</v>
      </c>
      <c r="C37">
        <v>57.141421999999999</v>
      </c>
      <c r="D37">
        <f t="shared" si="0"/>
        <v>5.7686570807919625E-3</v>
      </c>
      <c r="E37">
        <f t="shared" si="1"/>
        <v>-5.5755427049608017E-3</v>
      </c>
      <c r="F37" s="5">
        <f t="shared" si="2"/>
        <v>-4.3445655384699439E-3</v>
      </c>
      <c r="M37">
        <v>7</v>
      </c>
      <c r="N37" s="7">
        <f t="shared" si="170"/>
        <v>0.86140898763006357</v>
      </c>
      <c r="O37" s="7">
        <f t="shared" si="169"/>
        <v>0.13859101236993626</v>
      </c>
    </row>
    <row r="38" spans="1:15" x14ac:dyDescent="0.35">
      <c r="A38" s="1">
        <v>39113</v>
      </c>
      <c r="B38">
        <v>106.057571</v>
      </c>
      <c r="C38">
        <v>56.912685000000003</v>
      </c>
      <c r="D38">
        <f t="shared" si="0"/>
        <v>6.4833816448143398E-3</v>
      </c>
      <c r="E38">
        <f t="shared" si="1"/>
        <v>-1.7419688374910576E-3</v>
      </c>
      <c r="F38" s="5">
        <f t="shared" si="2"/>
        <v>1.4512726144011241E-3</v>
      </c>
      <c r="M38">
        <v>8</v>
      </c>
      <c r="N38" s="7">
        <f t="shared" si="170"/>
        <v>0.85248041620149217</v>
      </c>
      <c r="O38" s="7">
        <f t="shared" si="169"/>
        <v>0.14751958379850769</v>
      </c>
    </row>
    <row r="39" spans="1:15" x14ac:dyDescent="0.35">
      <c r="A39" s="1">
        <v>39141</v>
      </c>
      <c r="B39">
        <v>103.976944</v>
      </c>
      <c r="C39">
        <v>58.082241000000003</v>
      </c>
      <c r="D39">
        <f t="shared" si="0"/>
        <v>-8.6046275205342426E-3</v>
      </c>
      <c r="E39">
        <f t="shared" si="1"/>
        <v>8.83428946239238E-3</v>
      </c>
      <c r="F39" s="5">
        <f t="shared" si="2"/>
        <v>7.2052287350287854E-3</v>
      </c>
      <c r="M39">
        <v>9</v>
      </c>
      <c r="N39" s="7">
        <f t="shared" si="170"/>
        <v>0.84553597175704776</v>
      </c>
      <c r="O39" s="7">
        <f t="shared" si="169"/>
        <v>0.15446402824295213</v>
      </c>
    </row>
    <row r="40" spans="1:15" x14ac:dyDescent="0.35">
      <c r="A40" s="1">
        <v>39171</v>
      </c>
      <c r="B40">
        <v>105.181915</v>
      </c>
      <c r="C40">
        <v>58.001987</v>
      </c>
      <c r="D40">
        <f t="shared" si="0"/>
        <v>5.0040246754148214E-3</v>
      </c>
      <c r="E40">
        <f t="shared" si="1"/>
        <v>-6.0049285771236109E-4</v>
      </c>
      <c r="F40" s="5">
        <f t="shared" si="2"/>
        <v>2.1617248044515877E-3</v>
      </c>
      <c r="M40">
        <v>10</v>
      </c>
      <c r="N40" s="7">
        <f t="shared" si="170"/>
        <v>0.83998041620149222</v>
      </c>
      <c r="O40" s="7">
        <f t="shared" si="169"/>
        <v>0.16001958379850767</v>
      </c>
    </row>
    <row r="41" spans="1:15" x14ac:dyDescent="0.35">
      <c r="A41" s="1">
        <v>39202</v>
      </c>
      <c r="B41">
        <v>109.841049</v>
      </c>
      <c r="C41">
        <v>58.353760000000001</v>
      </c>
      <c r="D41">
        <f t="shared" si="0"/>
        <v>1.882359827743731E-2</v>
      </c>
      <c r="E41">
        <f t="shared" si="1"/>
        <v>2.62597322738324E-3</v>
      </c>
      <c r="F41" s="5">
        <f t="shared" si="2"/>
        <v>1.4970521484798924E-2</v>
      </c>
      <c r="M41">
        <v>11</v>
      </c>
      <c r="N41" s="7">
        <f t="shared" si="170"/>
        <v>0.83543496165603759</v>
      </c>
      <c r="O41" s="7">
        <f t="shared" si="169"/>
        <v>0.16456503834396224</v>
      </c>
    </row>
    <row r="42" spans="1:15" x14ac:dyDescent="0.35">
      <c r="A42" s="1">
        <v>39233</v>
      </c>
      <c r="B42">
        <v>113.566872</v>
      </c>
      <c r="C42">
        <v>57.540591999999997</v>
      </c>
      <c r="D42">
        <f t="shared" si="0"/>
        <v>1.4486992238379957E-2</v>
      </c>
      <c r="E42">
        <f t="shared" si="1"/>
        <v>-6.0945190974840873E-3</v>
      </c>
      <c r="F42" s="5">
        <f t="shared" si="2"/>
        <v>1.5986860655025324E-4</v>
      </c>
      <c r="M42">
        <v>12</v>
      </c>
      <c r="N42" s="7">
        <f t="shared" si="170"/>
        <v>0.8316470828681588</v>
      </c>
      <c r="O42" s="7">
        <f t="shared" si="169"/>
        <v>0.16835291713184103</v>
      </c>
    </row>
    <row r="43" spans="1:15" x14ac:dyDescent="0.35">
      <c r="A43" s="1">
        <v>39262</v>
      </c>
      <c r="B43">
        <v>111.90643300000001</v>
      </c>
      <c r="C43">
        <v>57.271518999999998</v>
      </c>
      <c r="D43">
        <f t="shared" si="0"/>
        <v>-6.3966111782295977E-3</v>
      </c>
      <c r="E43">
        <f t="shared" si="1"/>
        <v>-2.0356238040571593E-3</v>
      </c>
      <c r="F43" s="5">
        <f t="shared" si="2"/>
        <v>-6.6878400326177822E-3</v>
      </c>
      <c r="M43">
        <v>13</v>
      </c>
      <c r="N43" s="7">
        <f t="shared" si="170"/>
        <v>0.82844195466303061</v>
      </c>
      <c r="O43" s="7">
        <f t="shared" si="169"/>
        <v>0.17155804533696922</v>
      </c>
    </row>
    <row r="44" spans="1:15" x14ac:dyDescent="0.35">
      <c r="A44" s="1">
        <v>39294</v>
      </c>
      <c r="B44">
        <v>108.402641</v>
      </c>
      <c r="C44">
        <v>58.564048999999997</v>
      </c>
      <c r="D44">
        <f t="shared" si="0"/>
        <v>-1.3815189898590326E-2</v>
      </c>
      <c r="E44">
        <f t="shared" si="1"/>
        <v>9.6923933673518283E-3</v>
      </c>
      <c r="F44" s="5">
        <f t="shared" si="2"/>
        <v>5.2802367751383621E-3</v>
      </c>
      <c r="M44">
        <v>14</v>
      </c>
      <c r="N44" s="7">
        <f t="shared" si="170"/>
        <v>0.82569470191577787</v>
      </c>
      <c r="O44" s="7">
        <f t="shared" si="169"/>
        <v>0.17430529808422196</v>
      </c>
    </row>
    <row r="45" spans="1:15" x14ac:dyDescent="0.35">
      <c r="A45" s="1">
        <v>39325</v>
      </c>
      <c r="B45">
        <v>109.793755</v>
      </c>
      <c r="C45">
        <v>59.889384999999997</v>
      </c>
      <c r="D45">
        <f t="shared" si="0"/>
        <v>5.5377754250599698E-3</v>
      </c>
      <c r="E45">
        <f t="shared" si="1"/>
        <v>9.7187580355599188E-3</v>
      </c>
      <c r="F45" s="5">
        <f t="shared" si="2"/>
        <v>1.692892650481987E-2</v>
      </c>
      <c r="M45">
        <v>15</v>
      </c>
      <c r="N45" s="7">
        <f t="shared" si="170"/>
        <v>0.8233137495348255</v>
      </c>
      <c r="O45" s="7">
        <f t="shared" si="169"/>
        <v>0.17668625046517436</v>
      </c>
    </row>
    <row r="46" spans="1:15" x14ac:dyDescent="0.35">
      <c r="A46" s="1">
        <v>39353</v>
      </c>
      <c r="B46">
        <v>114.044304</v>
      </c>
      <c r="C46">
        <v>59.942238000000003</v>
      </c>
      <c r="D46">
        <f t="shared" si="0"/>
        <v>1.6495960679947373E-2</v>
      </c>
      <c r="E46">
        <f t="shared" si="1"/>
        <v>3.8310033972365881E-4</v>
      </c>
      <c r="F46" s="5">
        <f t="shared" si="2"/>
        <v>1.0433916883581546E-2</v>
      </c>
      <c r="M46">
        <v>16</v>
      </c>
      <c r="N46" s="7">
        <f t="shared" si="170"/>
        <v>0.82123041620149217</v>
      </c>
      <c r="O46" s="7">
        <f t="shared" si="169"/>
        <v>0.17876958379850769</v>
      </c>
    </row>
    <row r="47" spans="1:15" x14ac:dyDescent="0.35">
      <c r="A47" s="1">
        <v>39386</v>
      </c>
      <c r="B47">
        <v>115.59156</v>
      </c>
      <c r="C47">
        <v>60.587806999999998</v>
      </c>
      <c r="D47">
        <f t="shared" si="0"/>
        <v>5.852525823049291E-3</v>
      </c>
      <c r="E47">
        <f t="shared" si="1"/>
        <v>4.6522796113818727E-3</v>
      </c>
      <c r="F47" s="5">
        <f t="shared" si="2"/>
        <v>1.0024706949764196E-2</v>
      </c>
      <c r="M47">
        <v>17</v>
      </c>
      <c r="N47" s="7">
        <f t="shared" si="170"/>
        <v>0.81939218090737453</v>
      </c>
      <c r="O47" s="7">
        <f t="shared" si="169"/>
        <v>0.18060781909262533</v>
      </c>
    </row>
    <row r="48" spans="1:15" x14ac:dyDescent="0.35">
      <c r="A48" s="1">
        <v>39416</v>
      </c>
      <c r="B48">
        <v>111.114349</v>
      </c>
      <c r="C48">
        <v>63.040154000000001</v>
      </c>
      <c r="D48">
        <f t="shared" si="0"/>
        <v>-1.7155978769746085E-2</v>
      </c>
      <c r="E48">
        <f t="shared" si="1"/>
        <v>1.7232032097456978E-2</v>
      </c>
      <c r="F48" s="5">
        <f t="shared" si="2"/>
        <v>1.3831257674592116E-2</v>
      </c>
      <c r="M48">
        <v>18</v>
      </c>
      <c r="N48" s="7">
        <f t="shared" si="170"/>
        <v>0.81775819397926997</v>
      </c>
      <c r="O48" s="7">
        <f t="shared" si="169"/>
        <v>0.18224180602072992</v>
      </c>
    </row>
    <row r="49" spans="1:15" x14ac:dyDescent="0.35">
      <c r="A49" s="1">
        <v>39447</v>
      </c>
      <c r="B49">
        <v>109.863152</v>
      </c>
      <c r="C49">
        <v>63.071990999999997</v>
      </c>
      <c r="D49">
        <f t="shared" si="0"/>
        <v>-4.918091275557375E-3</v>
      </c>
      <c r="E49">
        <f t="shared" si="1"/>
        <v>2.1927521277318544E-4</v>
      </c>
      <c r="F49" s="5">
        <f t="shared" si="2"/>
        <v>-2.6438694674519657E-3</v>
      </c>
      <c r="M49">
        <v>19</v>
      </c>
      <c r="N49" s="7">
        <f t="shared" si="170"/>
        <v>0.81629620567517636</v>
      </c>
      <c r="O49" s="7">
        <f t="shared" si="169"/>
        <v>0.18370379432482348</v>
      </c>
    </row>
    <row r="50" spans="1:15" x14ac:dyDescent="0.35">
      <c r="A50" s="1">
        <v>39478</v>
      </c>
      <c r="B50">
        <v>103.22071800000001</v>
      </c>
      <c r="C50">
        <v>65.188637</v>
      </c>
      <c r="D50">
        <f t="shared" si="0"/>
        <v>-2.7085179193306688E-2</v>
      </c>
      <c r="E50">
        <f t="shared" si="1"/>
        <v>1.43353600383005E-2</v>
      </c>
      <c r="F50" s="5">
        <f t="shared" si="2"/>
        <v>3.8183965376366868E-3</v>
      </c>
      <c r="M50">
        <v>20</v>
      </c>
      <c r="N50" s="7">
        <f t="shared" si="170"/>
        <v>0.8149804162014922</v>
      </c>
      <c r="O50" s="7">
        <f t="shared" si="169"/>
        <v>0.18501958379850769</v>
      </c>
    </row>
    <row r="51" spans="1:15" x14ac:dyDescent="0.35">
      <c r="A51" s="1">
        <v>39507</v>
      </c>
      <c r="B51">
        <v>100.55323799999999</v>
      </c>
      <c r="C51">
        <v>65.996559000000005</v>
      </c>
      <c r="D51">
        <f t="shared" si="0"/>
        <v>-1.1370815440450412E-2</v>
      </c>
      <c r="E51">
        <f t="shared" si="1"/>
        <v>5.3493917501640405E-3</v>
      </c>
      <c r="F51" s="5">
        <f t="shared" si="2"/>
        <v>6.666591859594076E-4</v>
      </c>
      <c r="M51">
        <v>21</v>
      </c>
      <c r="N51" s="7">
        <f t="shared" si="170"/>
        <v>0.81378994001101601</v>
      </c>
      <c r="O51" s="7">
        <f t="shared" si="169"/>
        <v>0.18621005998898388</v>
      </c>
    </row>
    <row r="52" spans="1:15" x14ac:dyDescent="0.35">
      <c r="A52" s="1">
        <v>39538</v>
      </c>
      <c r="B52">
        <v>99.654037000000002</v>
      </c>
      <c r="C52">
        <v>66.879097000000002</v>
      </c>
      <c r="D52">
        <f t="shared" si="0"/>
        <v>-3.9011635149272779E-3</v>
      </c>
      <c r="E52">
        <f t="shared" si="1"/>
        <v>5.7691082200671175E-3</v>
      </c>
      <c r="F52" s="5">
        <f t="shared" si="2"/>
        <v>5.7360533991375976E-3</v>
      </c>
      <c r="M52">
        <v>22</v>
      </c>
      <c r="N52" s="7">
        <f t="shared" si="170"/>
        <v>0.81270768892876488</v>
      </c>
      <c r="O52" s="7">
        <f t="shared" si="169"/>
        <v>0.18729231107123495</v>
      </c>
    </row>
    <row r="53" spans="1:15" x14ac:dyDescent="0.35">
      <c r="A53" s="1">
        <v>39568</v>
      </c>
      <c r="B53">
        <v>104.40381600000001</v>
      </c>
      <c r="C53">
        <v>65.262375000000006</v>
      </c>
      <c r="D53">
        <f t="shared" si="0"/>
        <v>2.02214758606995E-2</v>
      </c>
      <c r="E53">
        <f t="shared" si="1"/>
        <v>-1.0627526241069553E-2</v>
      </c>
      <c r="F53" s="5">
        <f t="shared" si="2"/>
        <v>-2.7456512210776718E-3</v>
      </c>
      <c r="M53">
        <v>23</v>
      </c>
      <c r="N53" s="7">
        <f t="shared" si="170"/>
        <v>0.81171954663627477</v>
      </c>
      <c r="O53" s="7">
        <f t="shared" si="169"/>
        <v>0.18828045336372506</v>
      </c>
    </row>
    <row r="54" spans="1:15" x14ac:dyDescent="0.35">
      <c r="A54" s="1">
        <v>39598</v>
      </c>
      <c r="B54">
        <v>105.981995</v>
      </c>
      <c r="C54">
        <v>64.102324999999993</v>
      </c>
      <c r="D54">
        <f t="shared" si="0"/>
        <v>6.5157178055587723E-3</v>
      </c>
      <c r="E54">
        <f t="shared" si="1"/>
        <v>-7.7890926714626017E-3</v>
      </c>
      <c r="F54" s="5">
        <f t="shared" si="2"/>
        <v>-6.9952990567123778E-3</v>
      </c>
      <c r="M54">
        <v>24</v>
      </c>
      <c r="N54" s="7">
        <f t="shared" si="170"/>
        <v>0.81081374953482555</v>
      </c>
      <c r="O54" s="7">
        <f t="shared" si="169"/>
        <v>0.18918625046517434</v>
      </c>
    </row>
    <row r="55" spans="1:15" x14ac:dyDescent="0.35">
      <c r="A55" s="1">
        <v>39629</v>
      </c>
      <c r="B55">
        <v>97.124442999999999</v>
      </c>
      <c r="C55">
        <v>64.836890999999994</v>
      </c>
      <c r="D55">
        <f t="shared" si="0"/>
        <v>-3.7903549217717179E-2</v>
      </c>
      <c r="E55">
        <f t="shared" si="1"/>
        <v>4.9484000551532807E-3</v>
      </c>
      <c r="F55" s="5">
        <f t="shared" si="2"/>
        <v>-1.5814369453415716E-2</v>
      </c>
      <c r="M55">
        <v>25</v>
      </c>
      <c r="N55" s="7">
        <f t="shared" si="170"/>
        <v>0.80998041620149219</v>
      </c>
      <c r="O55" s="7">
        <f t="shared" si="169"/>
        <v>0.1900195837985077</v>
      </c>
    </row>
    <row r="56" spans="1:15" x14ac:dyDescent="0.35">
      <c r="A56" s="1">
        <v>39660</v>
      </c>
      <c r="B56">
        <v>96.251716999999999</v>
      </c>
      <c r="C56">
        <v>65.304107999999999</v>
      </c>
      <c r="D56">
        <f t="shared" si="0"/>
        <v>-3.920055702295532E-3</v>
      </c>
      <c r="E56">
        <f t="shared" si="1"/>
        <v>3.1183199493589838E-3</v>
      </c>
      <c r="F56" s="5">
        <f t="shared" si="2"/>
        <v>2.0136145077252576E-3</v>
      </c>
      <c r="M56">
        <v>26</v>
      </c>
      <c r="N56" s="7">
        <f t="shared" si="170"/>
        <v>0.80921118543226145</v>
      </c>
      <c r="O56" s="7">
        <f t="shared" si="169"/>
        <v>0.19078881456773844</v>
      </c>
    </row>
    <row r="57" spans="1:15" x14ac:dyDescent="0.35">
      <c r="A57" s="1">
        <v>39689</v>
      </c>
      <c r="B57">
        <v>97.739182</v>
      </c>
      <c r="C57">
        <v>66.301063999999997</v>
      </c>
      <c r="D57">
        <f t="shared" si="0"/>
        <v>6.6602145307050852E-3</v>
      </c>
      <c r="E57">
        <f t="shared" si="1"/>
        <v>6.5799962933696023E-3</v>
      </c>
      <c r="F57" s="5">
        <f t="shared" si="2"/>
        <v>1.3208123529140494E-2</v>
      </c>
      <c r="M57">
        <v>27</v>
      </c>
      <c r="N57" s="7">
        <f t="shared" si="170"/>
        <v>0.80849893472001066</v>
      </c>
      <c r="O57" s="7">
        <f t="shared" si="169"/>
        <v>0.19150106527998917</v>
      </c>
    </row>
    <row r="58" spans="1:15" x14ac:dyDescent="0.35">
      <c r="A58" s="1">
        <v>39721</v>
      </c>
      <c r="B58">
        <v>88.534728999999999</v>
      </c>
      <c r="C58">
        <v>66.208054000000004</v>
      </c>
      <c r="D58">
        <f t="shared" si="0"/>
        <v>-4.2955037730489254E-2</v>
      </c>
      <c r="E58">
        <f t="shared" si="1"/>
        <v>-6.096748209521609E-4</v>
      </c>
      <c r="F58" s="5">
        <f t="shared" si="2"/>
        <v>-2.662656738762658E-2</v>
      </c>
      <c r="M58">
        <v>28</v>
      </c>
      <c r="N58" s="7">
        <f t="shared" si="170"/>
        <v>0.80783755905863508</v>
      </c>
      <c r="O58" s="7">
        <f t="shared" si="169"/>
        <v>0.19216244094136484</v>
      </c>
    </row>
    <row r="59" spans="1:15" x14ac:dyDescent="0.35">
      <c r="A59" s="1">
        <v>39752</v>
      </c>
      <c r="B59">
        <v>73.909972999999994</v>
      </c>
      <c r="C59">
        <v>65.636748999999995</v>
      </c>
      <c r="D59">
        <f t="shared" si="0"/>
        <v>-7.841061864723918E-2</v>
      </c>
      <c r="E59">
        <f t="shared" si="1"/>
        <v>-3.7637609711880979E-3</v>
      </c>
      <c r="F59" s="5">
        <f t="shared" si="2"/>
        <v>-5.2315636548006854E-2</v>
      </c>
      <c r="M59">
        <v>29</v>
      </c>
      <c r="N59" s="7">
        <f t="shared" si="170"/>
        <v>0.80722179551183704</v>
      </c>
      <c r="O59" s="7">
        <f t="shared" si="169"/>
        <v>0.19277820448816285</v>
      </c>
    </row>
    <row r="60" spans="1:15" x14ac:dyDescent="0.35">
      <c r="A60" s="1">
        <v>39780</v>
      </c>
      <c r="B60">
        <v>68.765349999999998</v>
      </c>
      <c r="C60">
        <v>70.726059000000006</v>
      </c>
      <c r="D60">
        <f t="shared" si="0"/>
        <v>-3.1333385834374429E-2</v>
      </c>
      <c r="E60">
        <f t="shared" si="1"/>
        <v>3.2432396754091194E-2</v>
      </c>
      <c r="F60" s="5">
        <f t="shared" si="2"/>
        <v>2.6605323955103011E-2</v>
      </c>
      <c r="M60">
        <v>30</v>
      </c>
      <c r="N60" s="7">
        <f t="shared" si="170"/>
        <v>0.80664708286815889</v>
      </c>
      <c r="O60" s="7">
        <f t="shared" si="169"/>
        <v>0.19335291713184102</v>
      </c>
    </row>
    <row r="61" spans="1:15" x14ac:dyDescent="0.35">
      <c r="A61" s="1">
        <v>39813</v>
      </c>
      <c r="B61">
        <v>69.438995000000006</v>
      </c>
      <c r="C61">
        <v>74.372833</v>
      </c>
      <c r="D61">
        <f t="shared" si="0"/>
        <v>4.2337688185543707E-3</v>
      </c>
      <c r="E61">
        <f t="shared" si="1"/>
        <v>2.1834865905913343E-2</v>
      </c>
      <c r="F61" s="5">
        <f t="shared" si="2"/>
        <v>3.3109073559411298E-2</v>
      </c>
      <c r="M61">
        <v>31</v>
      </c>
      <c r="N61" s="7">
        <f t="shared" si="170"/>
        <v>0.80610944845955668</v>
      </c>
      <c r="O61" s="7">
        <f t="shared" si="169"/>
        <v>0.19389055154044316</v>
      </c>
    </row>
    <row r="62" spans="1:15" x14ac:dyDescent="0.35">
      <c r="A62" s="1">
        <v>39843</v>
      </c>
      <c r="B62">
        <v>63.737060999999997</v>
      </c>
      <c r="C62">
        <v>71.481887999999998</v>
      </c>
      <c r="D62">
        <f t="shared" si="0"/>
        <v>-3.7211392903248298E-2</v>
      </c>
      <c r="E62">
        <f t="shared" si="1"/>
        <v>-1.7218310195111705E-2</v>
      </c>
      <c r="F62" s="5">
        <f t="shared" si="2"/>
        <v>-4.6432470015105365E-2</v>
      </c>
      <c r="M62">
        <v>32</v>
      </c>
      <c r="N62" s="7">
        <f t="shared" si="170"/>
        <v>0.80560541620149217</v>
      </c>
      <c r="O62" s="7">
        <f t="shared" si="169"/>
        <v>0.19439458379850769</v>
      </c>
    </row>
    <row r="63" spans="1:15" x14ac:dyDescent="0.35">
      <c r="A63" s="1">
        <v>39871</v>
      </c>
      <c r="B63">
        <v>56.888561000000003</v>
      </c>
      <c r="C63">
        <v>70.956542999999996</v>
      </c>
      <c r="D63">
        <f t="shared" si="0"/>
        <v>-4.9367085309285588E-2</v>
      </c>
      <c r="E63">
        <f t="shared" si="1"/>
        <v>-3.2035661658266056E-3</v>
      </c>
      <c r="F63" s="5">
        <f t="shared" si="2"/>
        <v>-3.4105243817728607E-2</v>
      </c>
      <c r="M63">
        <v>33</v>
      </c>
      <c r="N63" s="7">
        <f t="shared" si="170"/>
        <v>0.80513193135300731</v>
      </c>
      <c r="O63" s="7">
        <f t="shared" ref="O63:O94" si="171">$P$21+(1/M63)*$N$24</f>
        <v>0.19486806864699252</v>
      </c>
    </row>
    <row r="64" spans="1:15" x14ac:dyDescent="0.35">
      <c r="A64" s="1">
        <v>39903</v>
      </c>
      <c r="B64">
        <v>61.628014</v>
      </c>
      <c r="C64">
        <v>73.307822999999999</v>
      </c>
      <c r="D64">
        <f t="shared" si="0"/>
        <v>3.4753224155601121E-2</v>
      </c>
      <c r="E64">
        <f t="shared" si="1"/>
        <v>1.4157874058266396E-2</v>
      </c>
      <c r="F64" s="5">
        <f t="shared" si="2"/>
        <v>4.0672958174933632E-2</v>
      </c>
      <c r="M64">
        <v>34</v>
      </c>
      <c r="N64" s="7">
        <f t="shared" ref="N64:N95" si="172">$P$20+(1/M64)*$N$23</f>
        <v>0.8046862985544333</v>
      </c>
      <c r="O64" s="7">
        <f t="shared" si="171"/>
        <v>0.19531370144556651</v>
      </c>
    </row>
    <row r="65" spans="1:15" x14ac:dyDescent="0.35">
      <c r="A65" s="1">
        <v>39933</v>
      </c>
      <c r="B65">
        <v>67.750511000000003</v>
      </c>
      <c r="C65">
        <v>71.295364000000006</v>
      </c>
      <c r="D65">
        <f t="shared" si="0"/>
        <v>4.1134402618172639E-2</v>
      </c>
      <c r="E65">
        <f t="shared" si="1"/>
        <v>-1.2089031931342855E-2</v>
      </c>
      <c r="F65" s="5">
        <f t="shared" si="2"/>
        <v>7.7559968670235929E-3</v>
      </c>
      <c r="M65">
        <v>35</v>
      </c>
      <c r="N65" s="7">
        <f t="shared" si="172"/>
        <v>0.80426613048720641</v>
      </c>
      <c r="O65" s="7">
        <f t="shared" si="171"/>
        <v>0.1957338695127934</v>
      </c>
    </row>
    <row r="66" spans="1:15" x14ac:dyDescent="0.35">
      <c r="A66" s="1">
        <v>39962</v>
      </c>
      <c r="B66">
        <v>71.710776999999993</v>
      </c>
      <c r="C66">
        <v>69.814376999999993</v>
      </c>
      <c r="D66">
        <f t="shared" si="0"/>
        <v>2.4671853018906457E-2</v>
      </c>
      <c r="E66">
        <f t="shared" si="1"/>
        <v>-9.1164237802575463E-3</v>
      </c>
      <c r="F66" s="5">
        <f t="shared" si="2"/>
        <v>2.0401185189833117E-3</v>
      </c>
      <c r="M66">
        <v>36</v>
      </c>
      <c r="N66" s="7">
        <f t="shared" si="172"/>
        <v>0.80386930509038101</v>
      </c>
      <c r="O66" s="7">
        <f t="shared" si="171"/>
        <v>0.19613069490961879</v>
      </c>
    </row>
    <row r="67" spans="1:15" x14ac:dyDescent="0.35">
      <c r="A67" s="1">
        <v>39994</v>
      </c>
      <c r="B67">
        <v>71.663794999999993</v>
      </c>
      <c r="C67">
        <v>69.425346000000005</v>
      </c>
      <c r="D67">
        <f t="shared" si="0"/>
        <v>-2.8462542268789607E-4</v>
      </c>
      <c r="E67">
        <f t="shared" si="1"/>
        <v>-2.4268140238033679E-3</v>
      </c>
      <c r="F67" s="5">
        <f t="shared" si="2"/>
        <v>-3.5683148869374527E-3</v>
      </c>
      <c r="M67">
        <v>37</v>
      </c>
      <c r="N67" s="7">
        <f t="shared" si="172"/>
        <v>0.80349392971500566</v>
      </c>
      <c r="O67" s="7">
        <f t="shared" si="171"/>
        <v>0.19650607028499417</v>
      </c>
    </row>
    <row r="68" spans="1:15" x14ac:dyDescent="0.35">
      <c r="A68" s="1">
        <v>40025</v>
      </c>
      <c r="B68">
        <v>77.010329999999996</v>
      </c>
      <c r="C68">
        <v>70.002791999999999</v>
      </c>
      <c r="D68">
        <f t="shared" ref="D68:D131" si="173">LOG10(B68/B67)</f>
        <v>3.1249181639098952E-2</v>
      </c>
      <c r="E68">
        <f t="shared" ref="E68:E131" si="174">LOG10(C68/C67)</f>
        <v>3.5973089626638653E-3</v>
      </c>
      <c r="F68" s="5">
        <f t="shared" ref="F68:F131" si="175">$H$17*D68+$H$18*E68</f>
        <v>2.3785741531188787E-2</v>
      </c>
      <c r="M68">
        <v>38</v>
      </c>
      <c r="N68" s="7">
        <f t="shared" si="172"/>
        <v>0.80313831093833432</v>
      </c>
      <c r="O68" s="7">
        <f t="shared" si="171"/>
        <v>0.19686168906166557</v>
      </c>
    </row>
    <row r="69" spans="1:15" x14ac:dyDescent="0.35">
      <c r="A69" s="1">
        <v>40056</v>
      </c>
      <c r="B69">
        <v>79.855057000000002</v>
      </c>
      <c r="C69">
        <v>70.537193000000002</v>
      </c>
      <c r="D69">
        <f t="shared" si="173"/>
        <v>1.5753439606808837E-2</v>
      </c>
      <c r="E69">
        <f t="shared" si="174"/>
        <v>3.3028112819010105E-3</v>
      </c>
      <c r="F69" s="5">
        <f t="shared" si="175"/>
        <v>1.4075999558746718E-2</v>
      </c>
      <c r="M69">
        <v>39</v>
      </c>
      <c r="N69" s="7">
        <f t="shared" si="172"/>
        <v>0.80280092902200495</v>
      </c>
      <c r="O69" s="7">
        <f t="shared" si="171"/>
        <v>0.19719907097799486</v>
      </c>
    </row>
    <row r="70" spans="1:15" x14ac:dyDescent="0.35">
      <c r="A70" s="1">
        <v>40086</v>
      </c>
      <c r="B70">
        <v>82.686508000000003</v>
      </c>
      <c r="C70">
        <v>71.330253999999996</v>
      </c>
      <c r="D70">
        <f t="shared" si="173"/>
        <v>1.5132227265297714E-2</v>
      </c>
      <c r="E70">
        <f t="shared" si="174"/>
        <v>4.8555974069221458E-3</v>
      </c>
      <c r="F70" s="5">
        <f t="shared" si="175"/>
        <v>1.5877172728869633E-2</v>
      </c>
      <c r="M70">
        <v>40</v>
      </c>
      <c r="N70" s="7">
        <f t="shared" si="172"/>
        <v>0.80248041620149213</v>
      </c>
      <c r="O70" s="7">
        <f t="shared" si="171"/>
        <v>0.19751958379850768</v>
      </c>
    </row>
    <row r="71" spans="1:15" x14ac:dyDescent="0.35">
      <c r="A71" s="1">
        <v>40116</v>
      </c>
      <c r="B71">
        <v>81.096832000000006</v>
      </c>
      <c r="C71">
        <v>71.231917999999993</v>
      </c>
      <c r="D71">
        <f t="shared" si="173"/>
        <v>-8.4307621953434823E-3</v>
      </c>
      <c r="E71">
        <f t="shared" si="174"/>
        <v>-5.9913213086586702E-4</v>
      </c>
      <c r="F71" s="5">
        <f t="shared" si="175"/>
        <v>-5.8972423004183035E-3</v>
      </c>
      <c r="M71">
        <v>41</v>
      </c>
      <c r="N71" s="7">
        <f t="shared" si="172"/>
        <v>0.8021755381527117</v>
      </c>
      <c r="O71" s="7">
        <f t="shared" si="171"/>
        <v>0.19782446184728816</v>
      </c>
    </row>
    <row r="72" spans="1:15" x14ac:dyDescent="0.35">
      <c r="A72" s="1">
        <v>40147</v>
      </c>
      <c r="B72">
        <v>86.092926000000006</v>
      </c>
      <c r="C72">
        <v>72.668769999999995</v>
      </c>
      <c r="D72">
        <f t="shared" si="173"/>
        <v>2.5963579147816274E-2</v>
      </c>
      <c r="E72">
        <f t="shared" si="174"/>
        <v>8.673170964483317E-3</v>
      </c>
      <c r="F72" s="5">
        <f t="shared" si="175"/>
        <v>2.7720586838966409E-2</v>
      </c>
      <c r="M72">
        <v>42</v>
      </c>
      <c r="N72" s="7">
        <f t="shared" si="172"/>
        <v>0.80188517810625404</v>
      </c>
      <c r="O72" s="7">
        <f t="shared" si="171"/>
        <v>0.1981148218937458</v>
      </c>
    </row>
    <row r="73" spans="1:15" x14ac:dyDescent="0.35">
      <c r="A73" s="1">
        <v>40178</v>
      </c>
      <c r="B73">
        <v>87.737403999999998</v>
      </c>
      <c r="C73">
        <v>69.469345000000004</v>
      </c>
      <c r="D73">
        <f t="shared" si="173"/>
        <v>8.2173119946590822E-3</v>
      </c>
      <c r="E73">
        <f t="shared" si="174"/>
        <v>-1.9554605240505282E-2</v>
      </c>
      <c r="F73" s="5">
        <f t="shared" si="175"/>
        <v>-2.2446060139911943E-2</v>
      </c>
      <c r="M73">
        <v>43</v>
      </c>
      <c r="N73" s="7">
        <f t="shared" si="172"/>
        <v>0.80160832317823638</v>
      </c>
      <c r="O73" s="7">
        <f t="shared" si="171"/>
        <v>0.19839167682176351</v>
      </c>
    </row>
    <row r="74" spans="1:15" x14ac:dyDescent="0.35">
      <c r="A74" s="1">
        <v>40207</v>
      </c>
      <c r="B74">
        <v>84.548805000000002</v>
      </c>
      <c r="C74">
        <v>71.115891000000005</v>
      </c>
      <c r="D74">
        <f t="shared" si="173"/>
        <v>-1.6077306502000392E-2</v>
      </c>
      <c r="E74">
        <f t="shared" si="174"/>
        <v>1.0173451520753439E-2</v>
      </c>
      <c r="F74" s="5">
        <f t="shared" si="175"/>
        <v>4.596448227854575E-3</v>
      </c>
      <c r="M74">
        <v>44</v>
      </c>
      <c r="N74" s="7">
        <f t="shared" si="172"/>
        <v>0.80134405256512853</v>
      </c>
      <c r="O74" s="7">
        <f t="shared" si="171"/>
        <v>0.19865594743487133</v>
      </c>
    </row>
    <row r="75" spans="1:15" x14ac:dyDescent="0.35">
      <c r="A75" s="1">
        <v>40235</v>
      </c>
      <c r="B75">
        <v>87.186272000000002</v>
      </c>
      <c r="C75">
        <v>71.351883000000001</v>
      </c>
      <c r="D75">
        <f t="shared" si="173"/>
        <v>1.3340634327116333E-2</v>
      </c>
      <c r="E75">
        <f t="shared" si="174"/>
        <v>1.4387831610641975E-3</v>
      </c>
      <c r="F75" s="5">
        <f t="shared" si="175"/>
        <v>1.0018677021759678E-2</v>
      </c>
      <c r="M75">
        <v>45</v>
      </c>
      <c r="N75" s="7">
        <f t="shared" si="172"/>
        <v>0.80109152731260325</v>
      </c>
      <c r="O75" s="7">
        <f t="shared" si="171"/>
        <v>0.19890847268739659</v>
      </c>
    </row>
    <row r="76" spans="1:15" x14ac:dyDescent="0.35">
      <c r="A76" s="1">
        <v>40268</v>
      </c>
      <c r="B76">
        <v>92.494133000000005</v>
      </c>
      <c r="C76">
        <v>70.597755000000006</v>
      </c>
      <c r="D76">
        <f t="shared" si="173"/>
        <v>2.5666077805726467E-2</v>
      </c>
      <c r="E76">
        <f t="shared" si="174"/>
        <v>-4.6145480183661727E-3</v>
      </c>
      <c r="F76" s="5">
        <f t="shared" si="175"/>
        <v>8.9392794577232409E-3</v>
      </c>
      <c r="M76">
        <v>46</v>
      </c>
      <c r="N76" s="7">
        <f t="shared" si="172"/>
        <v>0.80084998141888353</v>
      </c>
      <c r="O76" s="7">
        <f t="shared" si="171"/>
        <v>0.19915001858111639</v>
      </c>
    </row>
    <row r="77" spans="1:15" x14ac:dyDescent="0.35">
      <c r="A77" s="1">
        <v>40298</v>
      </c>
      <c r="B77">
        <v>93.925040999999993</v>
      </c>
      <c r="C77">
        <v>71.764610000000005</v>
      </c>
      <c r="D77">
        <f t="shared" si="173"/>
        <v>6.6672074553824285E-3</v>
      </c>
      <c r="E77">
        <f t="shared" si="174"/>
        <v>7.1194382903598764E-3</v>
      </c>
      <c r="F77" s="5">
        <f t="shared" si="175"/>
        <v>1.3967538079733284E-2</v>
      </c>
      <c r="M77">
        <v>47</v>
      </c>
      <c r="N77" s="7">
        <f t="shared" si="172"/>
        <v>0.80061871407383256</v>
      </c>
      <c r="O77" s="7">
        <f t="shared" si="171"/>
        <v>0.19938128592616727</v>
      </c>
    </row>
    <row r="78" spans="1:15" x14ac:dyDescent="0.35">
      <c r="A78" s="1">
        <v>40326</v>
      </c>
      <c r="B78">
        <v>86.462256999999994</v>
      </c>
      <c r="C78">
        <v>73.869591</v>
      </c>
      <c r="D78">
        <f t="shared" si="173"/>
        <v>-3.5954825198228596E-2</v>
      </c>
      <c r="E78">
        <f t="shared" si="174"/>
        <v>1.2555365382545125E-2</v>
      </c>
      <c r="F78" s="5">
        <f t="shared" si="175"/>
        <v>-3.9953835833739862E-3</v>
      </c>
      <c r="M78">
        <v>48</v>
      </c>
      <c r="N78" s="7">
        <f t="shared" si="172"/>
        <v>0.8003970828681588</v>
      </c>
      <c r="O78" s="7">
        <f t="shared" si="171"/>
        <v>0.19960291713184103</v>
      </c>
    </row>
    <row r="79" spans="1:15" x14ac:dyDescent="0.35">
      <c r="A79" s="1">
        <v>40359</v>
      </c>
      <c r="B79">
        <v>81.988624999999999</v>
      </c>
      <c r="C79">
        <v>76.121314999999996</v>
      </c>
      <c r="D79">
        <f t="shared" si="173"/>
        <v>-2.3072965028662698E-2</v>
      </c>
      <c r="E79">
        <f t="shared" si="174"/>
        <v>1.3040587708673394E-2</v>
      </c>
      <c r="F79" s="5">
        <f t="shared" si="175"/>
        <v>4.4130437749451291E-3</v>
      </c>
      <c r="M79">
        <v>49</v>
      </c>
      <c r="N79" s="7">
        <f t="shared" si="172"/>
        <v>0.80018449783414525</v>
      </c>
      <c r="O79" s="7">
        <f t="shared" si="171"/>
        <v>0.19981550216585461</v>
      </c>
    </row>
    <row r="80" spans="1:15" x14ac:dyDescent="0.35">
      <c r="A80" s="1">
        <v>40389</v>
      </c>
      <c r="B80">
        <v>87.588500999999994</v>
      </c>
      <c r="C80">
        <v>76.813759000000005</v>
      </c>
      <c r="D80">
        <f t="shared" si="173"/>
        <v>2.8693490752712641E-2</v>
      </c>
      <c r="E80">
        <f t="shared" si="174"/>
        <v>3.9327363611794336E-3</v>
      </c>
      <c r="F80" s="5">
        <f t="shared" si="175"/>
        <v>2.2721925357278794E-2</v>
      </c>
      <c r="M80">
        <v>50</v>
      </c>
      <c r="N80" s="7">
        <f t="shared" si="172"/>
        <v>0.79998041620149218</v>
      </c>
      <c r="O80" s="7">
        <f t="shared" si="171"/>
        <v>0.20001958379850768</v>
      </c>
    </row>
    <row r="81" spans="1:15" x14ac:dyDescent="0.35">
      <c r="A81" s="1">
        <v>40421</v>
      </c>
      <c r="B81">
        <v>83.648726999999994</v>
      </c>
      <c r="C81">
        <v>79.391616999999997</v>
      </c>
      <c r="D81">
        <f t="shared" si="173"/>
        <v>-1.9987757758322785E-2</v>
      </c>
      <c r="E81">
        <f t="shared" si="174"/>
        <v>1.4335628976832748E-2</v>
      </c>
      <c r="F81" s="5">
        <f t="shared" si="175"/>
        <v>8.0772259125721745E-3</v>
      </c>
      <c r="M81">
        <v>51</v>
      </c>
      <c r="N81" s="7">
        <f t="shared" si="172"/>
        <v>0.79978433777011959</v>
      </c>
      <c r="O81" s="7">
        <f t="shared" si="171"/>
        <v>0.20021566222988024</v>
      </c>
    </row>
    <row r="82" spans="1:15" x14ac:dyDescent="0.35">
      <c r="A82" s="1">
        <v>40451</v>
      </c>
      <c r="B82">
        <v>91.139854</v>
      </c>
      <c r="C82">
        <v>79.389235999999997</v>
      </c>
      <c r="D82">
        <f t="shared" si="173"/>
        <v>3.7248992455583101E-2</v>
      </c>
      <c r="E82">
        <f t="shared" si="174"/>
        <v>-1.302493521042392E-5</v>
      </c>
      <c r="F82" s="5">
        <f t="shared" si="175"/>
        <v>2.233116056405527E-2</v>
      </c>
      <c r="M82">
        <v>52</v>
      </c>
      <c r="N82" s="7">
        <f t="shared" si="172"/>
        <v>0.79959580081687676</v>
      </c>
      <c r="O82" s="7">
        <f t="shared" si="171"/>
        <v>0.20040419918312308</v>
      </c>
    </row>
    <row r="83" spans="1:15" x14ac:dyDescent="0.35">
      <c r="A83" s="1">
        <v>40480</v>
      </c>
      <c r="B83">
        <v>94.621596999999994</v>
      </c>
      <c r="C83">
        <v>79.383613999999994</v>
      </c>
      <c r="D83">
        <f t="shared" si="173"/>
        <v>1.6281945153623797E-2</v>
      </c>
      <c r="E83">
        <f t="shared" si="174"/>
        <v>-3.0755933124371079E-5</v>
      </c>
      <c r="F83" s="5">
        <f t="shared" si="175"/>
        <v>9.72610878580016E-3</v>
      </c>
      <c r="M83">
        <v>53</v>
      </c>
      <c r="N83" s="7">
        <f t="shared" si="172"/>
        <v>0.79941437846564312</v>
      </c>
      <c r="O83" s="7">
        <f t="shared" si="171"/>
        <v>0.20058562153435675</v>
      </c>
    </row>
    <row r="84" spans="1:15" x14ac:dyDescent="0.35">
      <c r="A84" s="1">
        <v>40512</v>
      </c>
      <c r="B84">
        <v>94.621596999999994</v>
      </c>
      <c r="C84">
        <v>78.670631</v>
      </c>
      <c r="D84">
        <f t="shared" si="173"/>
        <v>0</v>
      </c>
      <c r="E84">
        <f t="shared" si="174"/>
        <v>-3.9182330465079816E-3</v>
      </c>
      <c r="F84" s="5">
        <f t="shared" si="175"/>
        <v>-5.4855262651111736E-3</v>
      </c>
      <c r="M84">
        <v>54</v>
      </c>
      <c r="N84" s="7">
        <f t="shared" si="172"/>
        <v>0.79923967546075148</v>
      </c>
      <c r="O84" s="7">
        <f t="shared" si="171"/>
        <v>0.20076032453924841</v>
      </c>
    </row>
    <row r="85" spans="1:15" x14ac:dyDescent="0.35">
      <c r="A85" s="1">
        <v>40543</v>
      </c>
      <c r="B85">
        <v>100.947281</v>
      </c>
      <c r="C85">
        <v>75.971489000000005</v>
      </c>
      <c r="D85">
        <f t="shared" si="173"/>
        <v>2.8104352090252933E-2</v>
      </c>
      <c r="E85">
        <f t="shared" si="174"/>
        <v>-1.5161995140454973E-2</v>
      </c>
      <c r="F85" s="5">
        <f t="shared" si="175"/>
        <v>-4.3641819424851992E-3</v>
      </c>
      <c r="M85">
        <v>55</v>
      </c>
      <c r="N85" s="7">
        <f t="shared" si="172"/>
        <v>0.79907132529240121</v>
      </c>
      <c r="O85" s="7">
        <f t="shared" si="171"/>
        <v>0.20092867470759859</v>
      </c>
    </row>
    <row r="86" spans="1:15" x14ac:dyDescent="0.35">
      <c r="A86" s="1">
        <v>40574</v>
      </c>
      <c r="B86">
        <v>103.299362</v>
      </c>
      <c r="C86">
        <v>75.955284000000006</v>
      </c>
      <c r="D86">
        <f t="shared" si="173"/>
        <v>1.0003013447981926E-2</v>
      </c>
      <c r="E86">
        <f t="shared" si="174"/>
        <v>-9.2646502877174994E-5</v>
      </c>
      <c r="F86" s="5">
        <f t="shared" si="175"/>
        <v>5.8721029647611118E-3</v>
      </c>
      <c r="M86">
        <v>56</v>
      </c>
      <c r="N86" s="7">
        <f t="shared" si="172"/>
        <v>0.79890898763006357</v>
      </c>
      <c r="O86" s="7">
        <f t="shared" si="171"/>
        <v>0.20109101236993626</v>
      </c>
    </row>
    <row r="87" spans="1:15" x14ac:dyDescent="0.35">
      <c r="A87" s="1">
        <v>40602</v>
      </c>
      <c r="B87">
        <v>106.887733</v>
      </c>
      <c r="C87">
        <v>75.796997000000005</v>
      </c>
      <c r="D87">
        <f t="shared" si="173"/>
        <v>1.4830226915369329E-2</v>
      </c>
      <c r="E87">
        <f t="shared" si="174"/>
        <v>-9.059922544081689E-4</v>
      </c>
      <c r="F87" s="5">
        <f t="shared" si="175"/>
        <v>7.6297469930501627E-3</v>
      </c>
      <c r="M87">
        <v>57</v>
      </c>
      <c r="N87" s="7">
        <f t="shared" si="172"/>
        <v>0.79875234602605361</v>
      </c>
      <c r="O87" s="7">
        <f t="shared" si="171"/>
        <v>0.20124765397394628</v>
      </c>
    </row>
    <row r="88" spans="1:15" x14ac:dyDescent="0.35">
      <c r="A88" s="1">
        <v>40633</v>
      </c>
      <c r="B88">
        <v>106.900536</v>
      </c>
      <c r="C88">
        <v>75.679817</v>
      </c>
      <c r="D88">
        <f t="shared" si="173"/>
        <v>5.201662639827926E-5</v>
      </c>
      <c r="E88">
        <f t="shared" si="174"/>
        <v>-6.7192643147290329E-4</v>
      </c>
      <c r="F88" s="5">
        <f t="shared" si="175"/>
        <v>-9.0948702822309698E-4</v>
      </c>
      <c r="M88">
        <v>58</v>
      </c>
      <c r="N88" s="7">
        <f t="shared" si="172"/>
        <v>0.79860110585666455</v>
      </c>
      <c r="O88" s="7">
        <f t="shared" si="171"/>
        <v>0.20139889414333528</v>
      </c>
    </row>
    <row r="89" spans="1:15" x14ac:dyDescent="0.35">
      <c r="A89" s="1">
        <v>40662</v>
      </c>
      <c r="B89">
        <v>109.996521</v>
      </c>
      <c r="C89">
        <v>77.073318</v>
      </c>
      <c r="D89">
        <f t="shared" si="173"/>
        <v>1.239906662132435E-2</v>
      </c>
      <c r="E89">
        <f t="shared" si="174"/>
        <v>7.9239824948246079E-3</v>
      </c>
      <c r="F89" s="5">
        <f t="shared" si="175"/>
        <v>1.8533015465549061E-2</v>
      </c>
      <c r="M89">
        <v>59</v>
      </c>
      <c r="N89" s="7">
        <f t="shared" si="172"/>
        <v>0.79845499247267859</v>
      </c>
      <c r="O89" s="7">
        <f t="shared" si="171"/>
        <v>0.20154500752732124</v>
      </c>
    </row>
    <row r="90" spans="1:15" x14ac:dyDescent="0.35">
      <c r="A90" s="1">
        <v>40694</v>
      </c>
      <c r="B90">
        <v>108.76299299999999</v>
      </c>
      <c r="C90">
        <v>79.004470999999995</v>
      </c>
      <c r="D90">
        <f t="shared" si="173"/>
        <v>-4.8977991561137057E-3</v>
      </c>
      <c r="E90">
        <f t="shared" si="174"/>
        <v>1.0747613733484356E-2</v>
      </c>
      <c r="F90" s="5">
        <f t="shared" si="175"/>
        <v>1.2107979733209874E-2</v>
      </c>
      <c r="M90">
        <v>60</v>
      </c>
      <c r="N90" s="7">
        <f t="shared" si="172"/>
        <v>0.79831374953482548</v>
      </c>
      <c r="O90" s="7">
        <f t="shared" si="171"/>
        <v>0.20168625046517435</v>
      </c>
    </row>
    <row r="91" spans="1:15" x14ac:dyDescent="0.35">
      <c r="A91" s="1">
        <v>40724</v>
      </c>
      <c r="B91">
        <v>106.928185</v>
      </c>
      <c r="C91">
        <v>78.605911000000006</v>
      </c>
      <c r="D91">
        <f t="shared" si="173"/>
        <v>-7.3889550673165655E-3</v>
      </c>
      <c r="E91">
        <f t="shared" si="174"/>
        <v>-2.1964641601432181E-3</v>
      </c>
      <c r="F91" s="5">
        <f t="shared" si="175"/>
        <v>-7.5084228645904451E-3</v>
      </c>
      <c r="M91">
        <v>61</v>
      </c>
      <c r="N91" s="7">
        <f t="shared" si="172"/>
        <v>0.79817713751296759</v>
      </c>
      <c r="O91" s="7">
        <f t="shared" si="171"/>
        <v>0.20182286248703227</v>
      </c>
    </row>
    <row r="92" spans="1:15" x14ac:dyDescent="0.35">
      <c r="A92" s="1">
        <v>40753</v>
      </c>
      <c r="B92">
        <v>104.789124</v>
      </c>
      <c r="C92">
        <v>81.097320999999994</v>
      </c>
      <c r="D92">
        <f t="shared" si="173"/>
        <v>-8.7759853432799202E-3</v>
      </c>
      <c r="E92">
        <f t="shared" si="174"/>
        <v>1.3551302494143703E-2</v>
      </c>
      <c r="F92" s="5">
        <f t="shared" si="175"/>
        <v>1.3706232285833229E-2</v>
      </c>
      <c r="M92">
        <v>62</v>
      </c>
      <c r="N92" s="7">
        <f t="shared" si="172"/>
        <v>0.79804493233052443</v>
      </c>
      <c r="O92" s="7">
        <f t="shared" si="171"/>
        <v>0.20195506766947544</v>
      </c>
    </row>
    <row r="93" spans="1:15" x14ac:dyDescent="0.35">
      <c r="A93" s="1">
        <v>40786</v>
      </c>
      <c r="B93">
        <v>99.028296999999995</v>
      </c>
      <c r="C93">
        <v>84.869513999999995</v>
      </c>
      <c r="D93">
        <f t="shared" si="173"/>
        <v>-2.4556899317797712E-2</v>
      </c>
      <c r="E93">
        <f t="shared" si="174"/>
        <v>1.9745207425736135E-2</v>
      </c>
      <c r="F93" s="5">
        <f t="shared" si="175"/>
        <v>1.2909150805351958E-2</v>
      </c>
      <c r="M93">
        <v>63</v>
      </c>
      <c r="N93" s="7">
        <f t="shared" si="172"/>
        <v>0.79791692413800008</v>
      </c>
      <c r="O93" s="7">
        <f t="shared" si="171"/>
        <v>0.20208307586199975</v>
      </c>
    </row>
    <row r="94" spans="1:15" x14ac:dyDescent="0.35">
      <c r="A94" s="1">
        <v>40816</v>
      </c>
      <c r="B94">
        <v>92.153655999999998</v>
      </c>
      <c r="C94">
        <v>86.768035999999995</v>
      </c>
      <c r="D94">
        <f t="shared" si="173"/>
        <v>-3.1246740901148911E-2</v>
      </c>
      <c r="E94">
        <f t="shared" si="174"/>
        <v>9.608052056505988E-3</v>
      </c>
      <c r="F94" s="5">
        <f t="shared" si="175"/>
        <v>-5.2967716615809676E-3</v>
      </c>
      <c r="M94">
        <v>64</v>
      </c>
      <c r="N94" s="7">
        <f t="shared" si="172"/>
        <v>0.79779291620149217</v>
      </c>
      <c r="O94" s="7">
        <f t="shared" si="171"/>
        <v>0.20220708379850769</v>
      </c>
    </row>
    <row r="95" spans="1:15" x14ac:dyDescent="0.35">
      <c r="A95" s="1">
        <v>40847</v>
      </c>
      <c r="B95">
        <v>102.211952</v>
      </c>
      <c r="C95">
        <v>85.651809999999998</v>
      </c>
      <c r="D95">
        <f t="shared" si="173"/>
        <v>4.4989112731065657E-2</v>
      </c>
      <c r="E95">
        <f t="shared" si="174"/>
        <v>-5.6232223402395524E-3</v>
      </c>
      <c r="F95" s="5">
        <f t="shared" si="175"/>
        <v>1.9120956362304025E-2</v>
      </c>
      <c r="M95">
        <v>65</v>
      </c>
      <c r="N95" s="7">
        <f t="shared" si="172"/>
        <v>0.79767272389379984</v>
      </c>
      <c r="O95" s="7">
        <f t="shared" ref="O95:O130" si="176">$P$21+(1/M95)*$N$24</f>
        <v>0.20232727610619999</v>
      </c>
    </row>
    <row r="96" spans="1:15" x14ac:dyDescent="0.35">
      <c r="A96" s="1">
        <v>40877</v>
      </c>
      <c r="B96">
        <v>101.79658499999999</v>
      </c>
      <c r="C96">
        <v>86.148514000000006</v>
      </c>
      <c r="D96">
        <f t="shared" si="173"/>
        <v>-1.7684734960961509E-3</v>
      </c>
      <c r="E96">
        <f t="shared" si="174"/>
        <v>2.5112456410593051E-3</v>
      </c>
      <c r="F96" s="5">
        <f t="shared" si="175"/>
        <v>2.4546597998253358E-3</v>
      </c>
      <c r="M96">
        <v>66</v>
      </c>
      <c r="N96" s="7">
        <f t="shared" ref="N96:N127" si="177">$P$20+(1/M96)*$N$23</f>
        <v>0.79755617377724974</v>
      </c>
      <c r="O96" s="7">
        <f t="shared" si="176"/>
        <v>0.20244382622275012</v>
      </c>
    </row>
    <row r="97" spans="1:15" x14ac:dyDescent="0.35">
      <c r="A97" s="1">
        <v>40907</v>
      </c>
      <c r="B97">
        <v>102.860207</v>
      </c>
      <c r="C97">
        <v>87.860802000000007</v>
      </c>
      <c r="D97">
        <f t="shared" si="173"/>
        <v>4.5141851372581098E-3</v>
      </c>
      <c r="E97">
        <f t="shared" si="174"/>
        <v>8.5473726393196347E-3</v>
      </c>
      <c r="F97" s="5">
        <f t="shared" si="175"/>
        <v>1.4674832777402355E-2</v>
      </c>
      <c r="M97">
        <v>67</v>
      </c>
      <c r="N97" s="7">
        <f t="shared" si="177"/>
        <v>0.79744310276865638</v>
      </c>
      <c r="O97" s="7">
        <f t="shared" si="176"/>
        <v>0.20255689723134351</v>
      </c>
    </row>
    <row r="98" spans="1:15" x14ac:dyDescent="0.35">
      <c r="A98" s="1">
        <v>40939</v>
      </c>
      <c r="B98">
        <v>107.630295</v>
      </c>
      <c r="C98">
        <v>88.618201999999997</v>
      </c>
      <c r="D98">
        <f t="shared" si="173"/>
        <v>1.9687136641785001E-2</v>
      </c>
      <c r="E98">
        <f t="shared" si="174"/>
        <v>3.7277710402054088E-3</v>
      </c>
      <c r="F98" s="5">
        <f t="shared" si="175"/>
        <v>1.7031161441358574E-2</v>
      </c>
      <c r="M98">
        <v>68</v>
      </c>
      <c r="N98" s="7">
        <f t="shared" si="177"/>
        <v>0.79733335737796274</v>
      </c>
      <c r="O98" s="7">
        <f t="shared" si="176"/>
        <v>0.2026666426220371</v>
      </c>
    </row>
    <row r="99" spans="1:15" x14ac:dyDescent="0.35">
      <c r="A99" s="1">
        <v>40968</v>
      </c>
      <c r="B99">
        <v>112.30201</v>
      </c>
      <c r="C99">
        <v>87.643517000000003</v>
      </c>
      <c r="D99">
        <f t="shared" si="173"/>
        <v>1.8452998786340224E-2</v>
      </c>
      <c r="E99">
        <f t="shared" si="174"/>
        <v>-4.8031374500176445E-3</v>
      </c>
      <c r="F99" s="5">
        <f t="shared" si="175"/>
        <v>4.3474068417794351E-3</v>
      </c>
      <c r="M99">
        <v>69</v>
      </c>
      <c r="N99" s="7">
        <f t="shared" si="177"/>
        <v>0.79722679301308641</v>
      </c>
      <c r="O99" s="7">
        <f t="shared" si="176"/>
        <v>0.20277320698691348</v>
      </c>
    </row>
    <row r="100" spans="1:15" x14ac:dyDescent="0.35">
      <c r="A100" s="1">
        <v>40998</v>
      </c>
      <c r="B100">
        <v>115.914085</v>
      </c>
      <c r="C100">
        <v>86.248885999999999</v>
      </c>
      <c r="D100">
        <f t="shared" si="173"/>
        <v>1.3748681934223564E-2</v>
      </c>
      <c r="E100">
        <f t="shared" si="174"/>
        <v>-6.9663024234990593E-3</v>
      </c>
      <c r="F100" s="5">
        <f t="shared" si="175"/>
        <v>-1.5036142323645429E-3</v>
      </c>
      <c r="M100">
        <v>70</v>
      </c>
      <c r="N100" s="7">
        <f t="shared" si="177"/>
        <v>0.79712327334434929</v>
      </c>
      <c r="O100" s="7">
        <f t="shared" si="176"/>
        <v>0.20287672665565054</v>
      </c>
    </row>
    <row r="101" spans="1:15" x14ac:dyDescent="0.35">
      <c r="A101" s="1">
        <v>41029</v>
      </c>
      <c r="B101">
        <v>115.140282</v>
      </c>
      <c r="C101">
        <v>88.413002000000006</v>
      </c>
      <c r="D101">
        <f t="shared" si="173"/>
        <v>-2.9089225513996555E-3</v>
      </c>
      <c r="E101">
        <f t="shared" si="174"/>
        <v>1.0762642590504022E-2</v>
      </c>
      <c r="F101" s="5">
        <f t="shared" si="175"/>
        <v>1.3322346095865835E-2</v>
      </c>
      <c r="M101">
        <v>71</v>
      </c>
      <c r="N101" s="7">
        <f t="shared" si="177"/>
        <v>0.79702266972261893</v>
      </c>
      <c r="O101" s="7">
        <f t="shared" si="176"/>
        <v>0.20297733027738094</v>
      </c>
    </row>
    <row r="102" spans="1:15" x14ac:dyDescent="0.35">
      <c r="A102" s="1">
        <v>41060</v>
      </c>
      <c r="B102">
        <v>108.225471</v>
      </c>
      <c r="C102">
        <v>90.950057999999999</v>
      </c>
      <c r="D102">
        <f t="shared" si="173"/>
        <v>-2.6897804238579726E-2</v>
      </c>
      <c r="E102">
        <f t="shared" si="174"/>
        <v>1.2286843377424892E-2</v>
      </c>
      <c r="F102" s="5">
        <f t="shared" si="175"/>
        <v>1.0628981852470118E-3</v>
      </c>
      <c r="M102">
        <v>72</v>
      </c>
      <c r="N102" s="7">
        <f t="shared" si="177"/>
        <v>0.79692486064593659</v>
      </c>
      <c r="O102" s="7">
        <f t="shared" si="176"/>
        <v>0.20307513935406324</v>
      </c>
    </row>
    <row r="103" spans="1:15" x14ac:dyDescent="0.35">
      <c r="A103" s="1">
        <v>41089</v>
      </c>
      <c r="B103">
        <v>112.617386</v>
      </c>
      <c r="C103">
        <v>90.573256999999998</v>
      </c>
      <c r="D103">
        <f t="shared" si="173"/>
        <v>1.7275958016854394E-2</v>
      </c>
      <c r="E103">
        <f t="shared" si="174"/>
        <v>-1.802995170204176E-3</v>
      </c>
      <c r="F103" s="5">
        <f t="shared" si="175"/>
        <v>7.8413815718267905E-3</v>
      </c>
      <c r="M103">
        <v>73</v>
      </c>
      <c r="N103" s="7">
        <f t="shared" si="177"/>
        <v>0.79682973126998535</v>
      </c>
      <c r="O103" s="7">
        <f t="shared" si="176"/>
        <v>0.20317026873001454</v>
      </c>
    </row>
    <row r="104" spans="1:15" x14ac:dyDescent="0.35">
      <c r="A104" s="1">
        <v>41121</v>
      </c>
      <c r="B104">
        <v>113.949562</v>
      </c>
      <c r="C104">
        <v>91.842308000000003</v>
      </c>
      <c r="D104">
        <f t="shared" si="173"/>
        <v>5.1072176091230756E-3</v>
      </c>
      <c r="E104">
        <f t="shared" si="174"/>
        <v>6.0428038401439668E-3</v>
      </c>
      <c r="F104" s="5">
        <f t="shared" si="175"/>
        <v>1.1524255941675398E-2</v>
      </c>
      <c r="M104">
        <v>74</v>
      </c>
      <c r="N104" s="7">
        <f t="shared" si="177"/>
        <v>0.79673717295824897</v>
      </c>
      <c r="O104" s="7">
        <f t="shared" si="176"/>
        <v>0.20326282704175092</v>
      </c>
    </row>
    <row r="105" spans="1:15" x14ac:dyDescent="0.35">
      <c r="A105" s="1">
        <v>41152</v>
      </c>
      <c r="B105">
        <v>116.804321</v>
      </c>
      <c r="C105">
        <v>91.734566000000001</v>
      </c>
      <c r="D105">
        <f t="shared" si="173"/>
        <v>1.0746248968155646E-2</v>
      </c>
      <c r="E105">
        <f t="shared" si="174"/>
        <v>-5.0977838790081565E-4</v>
      </c>
      <c r="F105" s="5">
        <f t="shared" si="175"/>
        <v>5.7340596378322468E-3</v>
      </c>
      <c r="M105">
        <v>75</v>
      </c>
      <c r="N105" s="7">
        <f t="shared" si="177"/>
        <v>0.79664708286815888</v>
      </c>
      <c r="O105" s="7">
        <f t="shared" si="176"/>
        <v>0.20335291713184103</v>
      </c>
    </row>
    <row r="106" spans="1:15" x14ac:dyDescent="0.35">
      <c r="A106" s="1">
        <v>41180</v>
      </c>
      <c r="B106">
        <v>119.765427</v>
      </c>
      <c r="C106">
        <v>91.415131000000002</v>
      </c>
      <c r="D106">
        <f t="shared" si="173"/>
        <v>1.0872558073635873E-2</v>
      </c>
      <c r="E106">
        <f t="shared" si="174"/>
        <v>-1.5149246847614554E-3</v>
      </c>
      <c r="F106" s="5">
        <f t="shared" si="175"/>
        <v>4.4026402855154873E-3</v>
      </c>
      <c r="M106">
        <v>76</v>
      </c>
      <c r="N106" s="7">
        <f t="shared" si="177"/>
        <v>0.79655936356991319</v>
      </c>
      <c r="O106" s="7">
        <f t="shared" si="176"/>
        <v>0.20344063643008664</v>
      </c>
    </row>
    <row r="107" spans="1:15" x14ac:dyDescent="0.35">
      <c r="A107" s="1">
        <v>41213</v>
      </c>
      <c r="B107">
        <v>117.585922</v>
      </c>
      <c r="C107">
        <v>91.053084999999996</v>
      </c>
      <c r="D107">
        <f t="shared" si="173"/>
        <v>-7.9761383661957706E-3</v>
      </c>
      <c r="E107">
        <f t="shared" si="174"/>
        <v>-1.7234210952546776E-3</v>
      </c>
      <c r="F107" s="5">
        <f t="shared" si="175"/>
        <v>-7.1984725530740111E-3</v>
      </c>
      <c r="M107">
        <v>77</v>
      </c>
      <c r="N107" s="7">
        <f t="shared" si="177"/>
        <v>0.79647392269499862</v>
      </c>
      <c r="O107" s="7">
        <f t="shared" si="176"/>
        <v>0.20352607730500119</v>
      </c>
    </row>
    <row r="108" spans="1:15" x14ac:dyDescent="0.35">
      <c r="A108" s="1">
        <v>41243</v>
      </c>
      <c r="B108">
        <v>118.251389</v>
      </c>
      <c r="C108">
        <v>91.944648999999998</v>
      </c>
      <c r="D108">
        <f t="shared" si="173"/>
        <v>2.4509218817513421E-3</v>
      </c>
      <c r="E108">
        <f t="shared" si="174"/>
        <v>4.2317943574872192E-3</v>
      </c>
      <c r="F108" s="5">
        <f t="shared" si="175"/>
        <v>7.3950652295329128E-3</v>
      </c>
      <c r="M108">
        <v>78</v>
      </c>
      <c r="N108" s="7">
        <f t="shared" si="177"/>
        <v>0.79639067261174856</v>
      </c>
      <c r="O108" s="7">
        <f t="shared" si="176"/>
        <v>0.20360932738825127</v>
      </c>
    </row>
    <row r="109" spans="1:15" x14ac:dyDescent="0.35">
      <c r="A109" s="1">
        <v>41274</v>
      </c>
      <c r="B109">
        <v>119.307892</v>
      </c>
      <c r="C109">
        <v>91.080025000000006</v>
      </c>
      <c r="D109">
        <f t="shared" si="173"/>
        <v>3.8629216771459913E-3</v>
      </c>
      <c r="E109">
        <f t="shared" si="174"/>
        <v>-4.1033180642113436E-3</v>
      </c>
      <c r="F109" s="5">
        <f t="shared" si="175"/>
        <v>-3.4268922836082853E-3</v>
      </c>
      <c r="M109">
        <v>79</v>
      </c>
      <c r="N109" s="7">
        <f t="shared" si="177"/>
        <v>0.79630953012554284</v>
      </c>
      <c r="O109" s="7">
        <f t="shared" si="176"/>
        <v>0.20369046987445705</v>
      </c>
    </row>
    <row r="110" spans="1:15" x14ac:dyDescent="0.35">
      <c r="A110" s="1">
        <v>41305</v>
      </c>
      <c r="B110">
        <v>125.41529800000001</v>
      </c>
      <c r="C110">
        <v>89.902221999999995</v>
      </c>
      <c r="D110">
        <f t="shared" si="173"/>
        <v>2.1681342009053389E-2</v>
      </c>
      <c r="E110">
        <f t="shared" si="174"/>
        <v>-5.6527153743163973E-3</v>
      </c>
      <c r="F110" s="5">
        <f t="shared" si="175"/>
        <v>5.0950036813890796E-3</v>
      </c>
      <c r="M110">
        <v>80</v>
      </c>
      <c r="N110" s="7">
        <f t="shared" si="177"/>
        <v>0.79623041620149215</v>
      </c>
      <c r="O110" s="7">
        <f t="shared" si="176"/>
        <v>0.20376958379850768</v>
      </c>
    </row>
    <row r="111" spans="1:15" x14ac:dyDescent="0.35">
      <c r="A111" s="1">
        <v>41333</v>
      </c>
      <c r="B111">
        <v>127.01546500000001</v>
      </c>
      <c r="C111">
        <v>90.920372</v>
      </c>
      <c r="D111">
        <f t="shared" si="173"/>
        <v>5.5060880740197488E-3</v>
      </c>
      <c r="E111">
        <f t="shared" si="174"/>
        <v>4.890778193441611E-3</v>
      </c>
      <c r="F111" s="5">
        <f t="shared" si="175"/>
        <v>1.0150742315230105E-2</v>
      </c>
      <c r="M111">
        <v>81</v>
      </c>
      <c r="N111" s="7">
        <f t="shared" si="177"/>
        <v>0.79615325570766504</v>
      </c>
      <c r="O111" s="7">
        <f t="shared" si="176"/>
        <v>0.20384674429233485</v>
      </c>
    </row>
    <row r="112" spans="1:15" x14ac:dyDescent="0.35">
      <c r="A112" s="1">
        <v>41361</v>
      </c>
      <c r="B112">
        <v>131.83839399999999</v>
      </c>
      <c r="C112">
        <v>91.181137000000007</v>
      </c>
      <c r="D112">
        <f t="shared" si="173"/>
        <v>1.6185301498630081E-2</v>
      </c>
      <c r="E112">
        <f t="shared" si="174"/>
        <v>1.2437994457393249E-3</v>
      </c>
      <c r="F112" s="5">
        <f t="shared" si="175"/>
        <v>1.1452500123213104E-2</v>
      </c>
      <c r="M112">
        <v>82</v>
      </c>
      <c r="N112" s="7">
        <f t="shared" si="177"/>
        <v>0.79607797717710194</v>
      </c>
      <c r="O112" s="7">
        <f t="shared" si="176"/>
        <v>0.20392202282289792</v>
      </c>
    </row>
    <row r="113" spans="1:15" x14ac:dyDescent="0.35">
      <c r="A113" s="1">
        <v>41394</v>
      </c>
      <c r="B113">
        <v>134.37133800000001</v>
      </c>
      <c r="C113">
        <v>92.571952999999993</v>
      </c>
      <c r="D113">
        <f t="shared" si="173"/>
        <v>8.2647376726848725E-3</v>
      </c>
      <c r="E113">
        <f t="shared" si="174"/>
        <v>6.5744227663970256E-3</v>
      </c>
      <c r="F113" s="5">
        <f t="shared" si="175"/>
        <v>1.416303447656676E-2</v>
      </c>
      <c r="M113">
        <v>83</v>
      </c>
      <c r="N113" s="7">
        <f t="shared" si="177"/>
        <v>0.79600451258703431</v>
      </c>
      <c r="O113" s="7">
        <f t="shared" si="176"/>
        <v>0.20399548741296553</v>
      </c>
    </row>
    <row r="114" spans="1:15" x14ac:dyDescent="0.35">
      <c r="A114" s="1">
        <v>41425</v>
      </c>
      <c r="B114">
        <v>137.54379299999999</v>
      </c>
      <c r="C114">
        <v>89.697533000000007</v>
      </c>
      <c r="D114">
        <f t="shared" si="173"/>
        <v>1.0134354902627154E-2</v>
      </c>
      <c r="E114">
        <f t="shared" si="174"/>
        <v>-1.3698927610046416E-2</v>
      </c>
      <c r="F114" s="5">
        <f t="shared" si="175"/>
        <v>-1.309788571248869E-2</v>
      </c>
      <c r="M114">
        <v>84</v>
      </c>
      <c r="N114" s="7">
        <f t="shared" si="177"/>
        <v>0.79593279715387311</v>
      </c>
      <c r="O114" s="7">
        <f t="shared" si="176"/>
        <v>0.20406720284612673</v>
      </c>
    </row>
    <row r="115" spans="1:15" x14ac:dyDescent="0.35">
      <c r="A115" s="1">
        <v>41453</v>
      </c>
      <c r="B115">
        <v>135.708313</v>
      </c>
      <c r="C115">
        <v>87.413696000000002</v>
      </c>
      <c r="D115">
        <f t="shared" si="173"/>
        <v>-5.8345447849863247E-3</v>
      </c>
      <c r="E115">
        <f t="shared" si="174"/>
        <v>-1.1201015236258311E-2</v>
      </c>
      <c r="F115" s="5">
        <f t="shared" si="175"/>
        <v>-1.9182148201753429E-2</v>
      </c>
      <c r="M115">
        <v>85</v>
      </c>
      <c r="N115" s="7">
        <f t="shared" si="177"/>
        <v>0.79586276914266862</v>
      </c>
      <c r="O115" s="7">
        <f t="shared" si="176"/>
        <v>0.20413723085733121</v>
      </c>
    </row>
    <row r="116" spans="1:15" x14ac:dyDescent="0.35">
      <c r="A116" s="1">
        <v>41486</v>
      </c>
      <c r="B116">
        <v>142.72131300000001</v>
      </c>
      <c r="C116">
        <v>87.105369999999994</v>
      </c>
      <c r="D116">
        <f t="shared" si="173"/>
        <v>2.1882380667443281E-2</v>
      </c>
      <c r="E116">
        <f t="shared" si="174"/>
        <v>-1.5345534767614718E-3</v>
      </c>
      <c r="F116" s="5">
        <f t="shared" si="175"/>
        <v>1.0981053532999911E-2</v>
      </c>
      <c r="M116">
        <v>86</v>
      </c>
      <c r="N116" s="7">
        <f t="shared" si="177"/>
        <v>0.79579436968986428</v>
      </c>
      <c r="O116" s="7">
        <f t="shared" si="176"/>
        <v>0.20420563031013558</v>
      </c>
    </row>
    <row r="117" spans="1:15" x14ac:dyDescent="0.35">
      <c r="A117" s="1">
        <v>41516</v>
      </c>
      <c r="B117">
        <v>138.44075000000001</v>
      </c>
      <c r="C117">
        <v>85.866264000000001</v>
      </c>
      <c r="D117">
        <f t="shared" si="173"/>
        <v>-1.3224889039720371E-2</v>
      </c>
      <c r="E117">
        <f t="shared" si="174"/>
        <v>-6.2223624931678481E-3</v>
      </c>
      <c r="F117" s="5">
        <f t="shared" si="175"/>
        <v>-1.664624091426721E-2</v>
      </c>
      <c r="M117">
        <v>87</v>
      </c>
      <c r="N117" s="7">
        <f t="shared" si="177"/>
        <v>0.79572754263827383</v>
      </c>
      <c r="O117" s="7">
        <f t="shared" si="176"/>
        <v>0.20427245736172608</v>
      </c>
    </row>
    <row r="118" spans="1:15" x14ac:dyDescent="0.35">
      <c r="A118" s="1">
        <v>41547</v>
      </c>
      <c r="B118">
        <v>142.821899</v>
      </c>
      <c r="C118">
        <v>87.451537999999999</v>
      </c>
      <c r="D118">
        <f t="shared" si="173"/>
        <v>1.353085986814687E-2</v>
      </c>
      <c r="E118">
        <f t="shared" si="174"/>
        <v>7.9448844032742674E-3</v>
      </c>
      <c r="F118" s="5">
        <f t="shared" si="175"/>
        <v>1.9241354085472097E-2</v>
      </c>
      <c r="M118">
        <v>88</v>
      </c>
      <c r="N118" s="7">
        <f t="shared" si="177"/>
        <v>0.79566223438331041</v>
      </c>
      <c r="O118" s="7">
        <f t="shared" si="176"/>
        <v>0.20433776561668951</v>
      </c>
    </row>
    <row r="119" spans="1:15" x14ac:dyDescent="0.35">
      <c r="A119" s="1">
        <v>41578</v>
      </c>
      <c r="B119">
        <v>149.435562</v>
      </c>
      <c r="C119">
        <v>88.131743999999998</v>
      </c>
      <c r="D119">
        <f t="shared" si="173"/>
        <v>1.9659157939554178E-2</v>
      </c>
      <c r="E119">
        <f t="shared" si="174"/>
        <v>3.3649124998028552E-3</v>
      </c>
      <c r="F119" s="5">
        <f t="shared" si="175"/>
        <v>1.6506372263456505E-2</v>
      </c>
      <c r="M119">
        <v>89</v>
      </c>
      <c r="N119" s="7">
        <f t="shared" si="177"/>
        <v>0.79559839372958208</v>
      </c>
      <c r="O119" s="7">
        <f t="shared" si="176"/>
        <v>0.20440160627041781</v>
      </c>
    </row>
    <row r="120" spans="1:15" x14ac:dyDescent="0.35">
      <c r="A120" s="1">
        <v>41607</v>
      </c>
      <c r="B120">
        <v>153.86445599999999</v>
      </c>
      <c r="C120">
        <v>87.359420999999998</v>
      </c>
      <c r="D120">
        <f t="shared" si="173"/>
        <v>1.2684344475119463E-2</v>
      </c>
      <c r="E120">
        <f t="shared" si="174"/>
        <v>-3.8226173110030943E-3</v>
      </c>
      <c r="F120" s="5">
        <f t="shared" si="175"/>
        <v>2.2589424496673475E-3</v>
      </c>
      <c r="M120">
        <v>90</v>
      </c>
      <c r="N120" s="7">
        <f t="shared" si="177"/>
        <v>0.79553597175704771</v>
      </c>
      <c r="O120" s="7">
        <f t="shared" si="176"/>
        <v>0.20446402824295212</v>
      </c>
    </row>
    <row r="121" spans="1:15" x14ac:dyDescent="0.35">
      <c r="A121" s="1">
        <v>41639</v>
      </c>
      <c r="B121">
        <v>157.85360700000001</v>
      </c>
      <c r="C121">
        <v>85.533096</v>
      </c>
      <c r="D121">
        <f t="shared" si="173"/>
        <v>1.1116204401584765E-2</v>
      </c>
      <c r="E121">
        <f t="shared" si="174"/>
        <v>-9.1755546966636719E-3</v>
      </c>
      <c r="F121" s="5">
        <f t="shared" si="175"/>
        <v>-6.1760539343782804E-3</v>
      </c>
      <c r="M121">
        <v>91</v>
      </c>
      <c r="N121" s="7">
        <f t="shared" si="177"/>
        <v>0.79547492169599765</v>
      </c>
      <c r="O121" s="7">
        <f t="shared" si="176"/>
        <v>0.20452507830400218</v>
      </c>
    </row>
    <row r="122" spans="1:15" x14ac:dyDescent="0.35">
      <c r="A122" s="1">
        <v>41670</v>
      </c>
      <c r="B122">
        <v>152.28950499999999</v>
      </c>
      <c r="C122">
        <v>88.153182999999999</v>
      </c>
      <c r="D122">
        <f t="shared" si="173"/>
        <v>-1.558453504241411E-2</v>
      </c>
      <c r="E122">
        <f t="shared" si="174"/>
        <v>1.3103805990127743E-2</v>
      </c>
      <c r="F122" s="5">
        <f t="shared" si="175"/>
        <v>8.9946073607303726E-3</v>
      </c>
      <c r="M122">
        <v>92</v>
      </c>
      <c r="N122" s="7">
        <f t="shared" si="177"/>
        <v>0.79541519881018785</v>
      </c>
      <c r="O122" s="7">
        <f t="shared" si="176"/>
        <v>0.20458480118981204</v>
      </c>
    </row>
    <row r="123" spans="1:15" x14ac:dyDescent="0.35">
      <c r="A123" s="1">
        <v>41698</v>
      </c>
      <c r="B123">
        <v>159.221146</v>
      </c>
      <c r="C123">
        <v>88.468306999999996</v>
      </c>
      <c r="D123">
        <f t="shared" si="173"/>
        <v>1.9330770392570921E-2</v>
      </c>
      <c r="E123">
        <f t="shared" si="174"/>
        <v>1.5497180952730393E-3</v>
      </c>
      <c r="F123" s="5">
        <f t="shared" si="175"/>
        <v>1.3768067568924808E-2</v>
      </c>
      <c r="M123">
        <v>93</v>
      </c>
      <c r="N123" s="7">
        <f t="shared" si="177"/>
        <v>0.79535676028751368</v>
      </c>
      <c r="O123" s="7">
        <f t="shared" si="176"/>
        <v>0.20464323971248619</v>
      </c>
    </row>
    <row r="124" spans="1:15" x14ac:dyDescent="0.35">
      <c r="A124" s="1">
        <v>41729</v>
      </c>
      <c r="B124">
        <v>160.541977</v>
      </c>
      <c r="C124">
        <v>87.971939000000006</v>
      </c>
      <c r="D124">
        <f t="shared" si="173"/>
        <v>3.5878613641241773E-3</v>
      </c>
      <c r="E124">
        <f t="shared" si="174"/>
        <v>-2.4435519330505678E-3</v>
      </c>
      <c r="F124" s="5">
        <f t="shared" si="175"/>
        <v>-1.2682558877962877E-3</v>
      </c>
      <c r="M124">
        <v>94</v>
      </c>
      <c r="N124" s="7">
        <f t="shared" si="177"/>
        <v>0.79529956513766242</v>
      </c>
      <c r="O124" s="7">
        <f t="shared" si="176"/>
        <v>0.20470043486233747</v>
      </c>
    </row>
    <row r="125" spans="1:15" x14ac:dyDescent="0.35">
      <c r="A125" s="1">
        <v>41759</v>
      </c>
      <c r="B125">
        <v>161.657974</v>
      </c>
      <c r="C125">
        <v>88.639076000000003</v>
      </c>
      <c r="D125">
        <f t="shared" si="173"/>
        <v>3.0085248346060226E-3</v>
      </c>
      <c r="E125">
        <f t="shared" si="174"/>
        <v>3.2810557808002918E-3</v>
      </c>
      <c r="F125" s="5">
        <f t="shared" si="175"/>
        <v>6.3985929938840218E-3</v>
      </c>
      <c r="M125">
        <v>95</v>
      </c>
      <c r="N125" s="7">
        <f t="shared" si="177"/>
        <v>0.79524357409622903</v>
      </c>
      <c r="O125" s="7">
        <f t="shared" si="176"/>
        <v>0.20475642590377086</v>
      </c>
    </row>
    <row r="126" spans="1:15" x14ac:dyDescent="0.35">
      <c r="A126" s="1">
        <v>41789</v>
      </c>
      <c r="B126">
        <v>165.40943899999999</v>
      </c>
      <c r="C126">
        <v>90.257041999999998</v>
      </c>
      <c r="D126">
        <f t="shared" si="173"/>
        <v>9.9631570594820966E-3</v>
      </c>
      <c r="E126">
        <f t="shared" si="174"/>
        <v>7.8558760620576918E-3</v>
      </c>
      <c r="F126" s="5">
        <f t="shared" si="175"/>
        <v>1.6976120722570029E-2</v>
      </c>
      <c r="M126">
        <v>96</v>
      </c>
      <c r="N126" s="7">
        <f t="shared" si="177"/>
        <v>0.79518874953482555</v>
      </c>
      <c r="O126" s="7">
        <f t="shared" si="176"/>
        <v>0.20481125046517434</v>
      </c>
    </row>
    <row r="127" spans="1:15" x14ac:dyDescent="0.35">
      <c r="A127" s="1">
        <v>41820</v>
      </c>
      <c r="B127">
        <v>168.82431</v>
      </c>
      <c r="C127">
        <v>90.061408999999998</v>
      </c>
      <c r="D127">
        <f t="shared" si="173"/>
        <v>8.8746946926716655E-3</v>
      </c>
      <c r="E127">
        <f t="shared" si="174"/>
        <v>-9.4235909018386269E-4</v>
      </c>
      <c r="F127" s="5">
        <f t="shared" si="175"/>
        <v>4.0055140893455925E-3</v>
      </c>
      <c r="M127">
        <v>97</v>
      </c>
      <c r="N127" s="7">
        <f t="shared" si="177"/>
        <v>0.79513505537674989</v>
      </c>
      <c r="O127" s="7">
        <f t="shared" si="176"/>
        <v>0.20486494462324994</v>
      </c>
    </row>
    <row r="128" spans="1:15" x14ac:dyDescent="0.35">
      <c r="A128" s="1">
        <v>41851</v>
      </c>
      <c r="B128">
        <v>166.55573999999999</v>
      </c>
      <c r="C128">
        <v>89.862778000000006</v>
      </c>
      <c r="D128">
        <f t="shared" si="173"/>
        <v>-5.8753790470555132E-3</v>
      </c>
      <c r="E128">
        <f t="shared" si="174"/>
        <v>-9.5889700788104055E-4</v>
      </c>
      <c r="F128" s="5">
        <f t="shared" si="175"/>
        <v>-4.8676832392667655E-3</v>
      </c>
      <c r="M128">
        <v>98</v>
      </c>
      <c r="N128" s="7">
        <f t="shared" ref="N128:N130" si="178">$P$20+(1/M128)*$N$23</f>
        <v>0.79508245701781866</v>
      </c>
      <c r="O128" s="7">
        <f t="shared" si="176"/>
        <v>0.20491754298218115</v>
      </c>
    </row>
    <row r="129" spans="1:15" x14ac:dyDescent="0.35">
      <c r="A129" s="1">
        <v>41880</v>
      </c>
      <c r="B129">
        <v>173.128601</v>
      </c>
      <c r="C129">
        <v>91.552490000000006</v>
      </c>
      <c r="D129">
        <f t="shared" si="173"/>
        <v>1.680921529126066E-2</v>
      </c>
      <c r="E129">
        <f t="shared" si="174"/>
        <v>8.0903203704415713E-3</v>
      </c>
      <c r="F129" s="5">
        <f t="shared" si="175"/>
        <v>2.1411977693374599E-2</v>
      </c>
      <c r="M129">
        <v>99</v>
      </c>
      <c r="N129" s="7">
        <f t="shared" si="178"/>
        <v>0.79503092125199726</v>
      </c>
      <c r="O129" s="7">
        <f t="shared" si="176"/>
        <v>0.20496907874800263</v>
      </c>
    </row>
    <row r="130" spans="1:15" x14ac:dyDescent="0.35">
      <c r="A130" s="1">
        <v>41912</v>
      </c>
      <c r="B130">
        <v>170.74009699999999</v>
      </c>
      <c r="C130">
        <v>90.591605999999999</v>
      </c>
      <c r="D130">
        <f t="shared" si="173"/>
        <v>-6.0332958248939502E-3</v>
      </c>
      <c r="E130">
        <f t="shared" si="174"/>
        <v>-4.5822016675739988E-3</v>
      </c>
      <c r="F130" s="5">
        <f t="shared" si="175"/>
        <v>-1.0035059829539969E-2</v>
      </c>
      <c r="M130">
        <v>100</v>
      </c>
      <c r="N130" s="7">
        <f t="shared" si="178"/>
        <v>0.79498041620149218</v>
      </c>
      <c r="O130" s="7">
        <f t="shared" si="176"/>
        <v>0.20501958379850768</v>
      </c>
    </row>
    <row r="131" spans="1:15" x14ac:dyDescent="0.35">
      <c r="A131" s="1">
        <v>41943</v>
      </c>
      <c r="B131">
        <v>174.761154</v>
      </c>
      <c r="C131">
        <v>91.983406000000002</v>
      </c>
      <c r="D131">
        <f t="shared" si="173"/>
        <v>1.0109380008027927E-2</v>
      </c>
      <c r="E131">
        <f t="shared" si="174"/>
        <v>6.6215279129270303E-3</v>
      </c>
      <c r="F131" s="5">
        <f t="shared" si="175"/>
        <v>1.5335767082914599E-2</v>
      </c>
    </row>
    <row r="132" spans="1:15" x14ac:dyDescent="0.35">
      <c r="A132" s="1">
        <v>41971</v>
      </c>
      <c r="B132">
        <v>179.56218000000001</v>
      </c>
      <c r="C132">
        <v>93.168723999999997</v>
      </c>
      <c r="D132">
        <f t="shared" ref="D132:D195" si="179">LOG10(B132/B131)</f>
        <v>1.1769965552164726E-2</v>
      </c>
      <c r="E132">
        <f t="shared" ref="E132:E195" si="180">LOG10(C132/C131)</f>
        <v>5.5606608401653247E-3</v>
      </c>
      <c r="F132" s="5">
        <f t="shared" ref="F132:F195" si="181">$H$17*D132+$H$18*E132</f>
        <v>1.484690450753029E-2</v>
      </c>
    </row>
    <row r="133" spans="1:15" x14ac:dyDescent="0.35">
      <c r="A133" s="1">
        <v>42004</v>
      </c>
      <c r="B133">
        <v>179.10668899999999</v>
      </c>
      <c r="C133">
        <v>93.289291000000006</v>
      </c>
      <c r="D133">
        <f t="shared" si="179"/>
        <v>-1.1030638636286133E-3</v>
      </c>
      <c r="E133">
        <f t="shared" si="180"/>
        <v>5.6164483031039415E-4</v>
      </c>
      <c r="F133" s="5">
        <f t="shared" si="181"/>
        <v>1.2446444425738372E-4</v>
      </c>
    </row>
    <row r="134" spans="1:15" x14ac:dyDescent="0.35">
      <c r="A134" s="1">
        <v>42034</v>
      </c>
      <c r="B134">
        <v>173.79989599999999</v>
      </c>
      <c r="C134">
        <v>97.302916999999994</v>
      </c>
      <c r="D134">
        <f t="shared" si="179"/>
        <v>-1.3062293275922567E-2</v>
      </c>
      <c r="E134">
        <f t="shared" si="180"/>
        <v>1.8294067536917782E-2</v>
      </c>
      <c r="F134" s="5">
        <f t="shared" si="181"/>
        <v>1.7774318586131353E-2</v>
      </c>
    </row>
    <row r="135" spans="1:15" x14ac:dyDescent="0.35">
      <c r="A135" s="1">
        <v>42062</v>
      </c>
      <c r="B135">
        <v>183.56826799999999</v>
      </c>
      <c r="C135">
        <v>94.897841999999997</v>
      </c>
      <c r="D135">
        <f t="shared" si="179"/>
        <v>2.3748098052656645E-2</v>
      </c>
      <c r="E135">
        <f t="shared" si="180"/>
        <v>-1.0869523403260233E-2</v>
      </c>
      <c r="F135" s="5">
        <f t="shared" si="181"/>
        <v>-9.6847393297033561E-4</v>
      </c>
    </row>
    <row r="136" spans="1:15" x14ac:dyDescent="0.35">
      <c r="A136" s="1">
        <v>42094</v>
      </c>
      <c r="B136">
        <v>180.68519599999999</v>
      </c>
      <c r="C136">
        <v>95.710182000000003</v>
      </c>
      <c r="D136">
        <f t="shared" si="179"/>
        <v>-6.8750391267609909E-3</v>
      </c>
      <c r="E136">
        <f t="shared" si="180"/>
        <v>3.7018054960579368E-3</v>
      </c>
      <c r="F136" s="5">
        <f t="shared" si="181"/>
        <v>1.0575042184245154E-3</v>
      </c>
    </row>
    <row r="137" spans="1:15" x14ac:dyDescent="0.35">
      <c r="A137" s="1">
        <v>42124</v>
      </c>
      <c r="B137">
        <v>182.462051</v>
      </c>
      <c r="C137">
        <v>95.104347000000004</v>
      </c>
      <c r="D137">
        <f t="shared" si="179"/>
        <v>4.2499811649499911E-3</v>
      </c>
      <c r="E137">
        <f t="shared" si="180"/>
        <v>-2.7577740849388161E-3</v>
      </c>
      <c r="F137" s="5">
        <f t="shared" si="181"/>
        <v>-1.3108950199443472E-3</v>
      </c>
    </row>
    <row r="138" spans="1:15" x14ac:dyDescent="0.35">
      <c r="A138" s="1">
        <v>42153</v>
      </c>
      <c r="B138">
        <v>184.807816</v>
      </c>
      <c r="C138">
        <v>94.708404999999999</v>
      </c>
      <c r="D138">
        <f t="shared" si="179"/>
        <v>5.5477823817705503E-3</v>
      </c>
      <c r="E138">
        <f t="shared" si="180"/>
        <v>-1.8118453407224321E-3</v>
      </c>
      <c r="F138" s="5">
        <f t="shared" si="181"/>
        <v>7.9208595205092561E-4</v>
      </c>
    </row>
    <row r="139" spans="1:15" x14ac:dyDescent="0.35">
      <c r="A139" s="1">
        <v>42185</v>
      </c>
      <c r="B139">
        <v>181.05396999999999</v>
      </c>
      <c r="C139">
        <v>93.163818000000006</v>
      </c>
      <c r="D139">
        <f t="shared" si="179"/>
        <v>-8.912282604623593E-3</v>
      </c>
      <c r="E139">
        <f t="shared" si="180"/>
        <v>-7.141244348611471E-3</v>
      </c>
      <c r="F139" s="5">
        <f t="shared" si="181"/>
        <v>-1.5345111650830216E-2</v>
      </c>
    </row>
    <row r="140" spans="1:15" x14ac:dyDescent="0.35">
      <c r="A140" s="1">
        <v>42216</v>
      </c>
      <c r="B140">
        <v>185.143845</v>
      </c>
      <c r="C140">
        <v>94.578384</v>
      </c>
      <c r="D140">
        <f t="shared" si="179"/>
        <v>9.7012266531415238E-3</v>
      </c>
      <c r="E140">
        <f t="shared" si="180"/>
        <v>6.5446109331376992E-3</v>
      </c>
      <c r="F140" s="5">
        <f t="shared" si="181"/>
        <v>1.4983191298277694E-2</v>
      </c>
    </row>
    <row r="141" spans="1:15" x14ac:dyDescent="0.35">
      <c r="A141" s="1">
        <v>42247</v>
      </c>
      <c r="B141">
        <v>173.85929899999999</v>
      </c>
      <c r="C141">
        <v>94.653144999999995</v>
      </c>
      <c r="D141">
        <f t="shared" si="179"/>
        <v>-2.7311354537613613E-2</v>
      </c>
      <c r="E141">
        <f t="shared" si="180"/>
        <v>3.4315942615296583E-4</v>
      </c>
      <c r="F141" s="5">
        <f t="shared" si="181"/>
        <v>-1.5906389525954016E-2</v>
      </c>
    </row>
    <row r="142" spans="1:15" x14ac:dyDescent="0.35">
      <c r="A142" s="1">
        <v>42277</v>
      </c>
      <c r="B142">
        <v>169.42309599999999</v>
      </c>
      <c r="C142">
        <v>96.147925999999998</v>
      </c>
      <c r="D142">
        <f t="shared" si="179"/>
        <v>-1.1225310540561393E-2</v>
      </c>
      <c r="E142">
        <f t="shared" si="180"/>
        <v>6.8048718819402913E-3</v>
      </c>
      <c r="F142" s="5">
        <f t="shared" si="181"/>
        <v>2.7916343103795713E-3</v>
      </c>
    </row>
    <row r="143" spans="1:15" x14ac:dyDescent="0.35">
      <c r="A143" s="1">
        <v>42307</v>
      </c>
      <c r="B143">
        <v>183.834183</v>
      </c>
      <c r="C143">
        <v>95.535499999999999</v>
      </c>
      <c r="D143">
        <f t="shared" si="179"/>
        <v>3.5453655656507946E-2</v>
      </c>
      <c r="E143">
        <f t="shared" si="180"/>
        <v>-2.7751396450162247E-3</v>
      </c>
      <c r="F143" s="5">
        <f t="shared" si="181"/>
        <v>1.7386997890882057E-2</v>
      </c>
    </row>
    <row r="144" spans="1:15" x14ac:dyDescent="0.35">
      <c r="A144" s="1">
        <v>42338</v>
      </c>
      <c r="B144">
        <v>184.506134</v>
      </c>
      <c r="C144">
        <v>95.126991000000004</v>
      </c>
      <c r="D144">
        <f t="shared" si="179"/>
        <v>1.5845397403828469E-3</v>
      </c>
      <c r="E144">
        <f t="shared" si="180"/>
        <v>-1.8610212743763825E-3</v>
      </c>
      <c r="F144" s="5">
        <f t="shared" si="181"/>
        <v>-1.6547059398972271E-3</v>
      </c>
    </row>
    <row r="145" spans="1:6" x14ac:dyDescent="0.35">
      <c r="A145" s="1">
        <v>42369</v>
      </c>
      <c r="B145">
        <v>181.31741299999999</v>
      </c>
      <c r="C145">
        <v>94.695976000000002</v>
      </c>
      <c r="D145">
        <f t="shared" si="179"/>
        <v>-7.5712950699523924E-3</v>
      </c>
      <c r="E145">
        <f t="shared" si="180"/>
        <v>-1.9722350858874583E-3</v>
      </c>
      <c r="F145" s="5">
        <f t="shared" si="181"/>
        <v>-7.3039061622138784E-3</v>
      </c>
    </row>
    <row r="146" spans="1:6" x14ac:dyDescent="0.35">
      <c r="A146" s="1">
        <v>42398</v>
      </c>
      <c r="B146">
        <v>172.29023699999999</v>
      </c>
      <c r="C146">
        <v>97.852829</v>
      </c>
      <c r="D146">
        <f t="shared" si="179"/>
        <v>-2.2178845594893904E-2</v>
      </c>
      <c r="E146">
        <f t="shared" si="180"/>
        <v>1.4241861425383386E-2</v>
      </c>
      <c r="F146" s="5">
        <f t="shared" si="181"/>
        <v>6.6312986386003938E-3</v>
      </c>
    </row>
    <row r="147" spans="1:6" x14ac:dyDescent="0.35">
      <c r="A147" s="1">
        <v>42429</v>
      </c>
      <c r="B147">
        <v>172.147919</v>
      </c>
      <c r="C147">
        <v>99.306922999999998</v>
      </c>
      <c r="D147">
        <f t="shared" si="179"/>
        <v>-3.5889128144612288E-4</v>
      </c>
      <c r="E147">
        <f t="shared" si="180"/>
        <v>6.4061396334331982E-3</v>
      </c>
      <c r="F147" s="5">
        <f t="shared" si="181"/>
        <v>8.7532607179388027E-3</v>
      </c>
    </row>
    <row r="148" spans="1:6" x14ac:dyDescent="0.35">
      <c r="A148" s="1">
        <v>42460</v>
      </c>
      <c r="B148">
        <v>183.7276</v>
      </c>
      <c r="C148">
        <v>99.241257000000004</v>
      </c>
      <c r="D148">
        <f t="shared" si="179"/>
        <v>2.827262483447469E-2</v>
      </c>
      <c r="E148">
        <f t="shared" si="180"/>
        <v>-2.8726914030101212E-4</v>
      </c>
      <c r="F148" s="5">
        <f t="shared" si="181"/>
        <v>1.6561398104263401E-2</v>
      </c>
    </row>
    <row r="149" spans="1:6" x14ac:dyDescent="0.35">
      <c r="A149" s="1">
        <v>42489</v>
      </c>
      <c r="B149">
        <v>184.451752</v>
      </c>
      <c r="C149">
        <v>99.086310999999995</v>
      </c>
      <c r="D149">
        <f t="shared" si="179"/>
        <v>1.7083827297293792E-3</v>
      </c>
      <c r="E149">
        <f t="shared" si="180"/>
        <v>-6.7859659817012623E-4</v>
      </c>
      <c r="F149" s="5">
        <f t="shared" si="181"/>
        <v>7.4994400399450893E-5</v>
      </c>
    </row>
    <row r="150" spans="1:6" x14ac:dyDescent="0.35">
      <c r="A150" s="1">
        <v>42521</v>
      </c>
      <c r="B150">
        <v>187.589508</v>
      </c>
      <c r="C150">
        <v>98.987976000000003</v>
      </c>
      <c r="D150">
        <f t="shared" si="179"/>
        <v>7.3257596635457438E-3</v>
      </c>
      <c r="E150">
        <f t="shared" si="180"/>
        <v>-4.3121550033933326E-4</v>
      </c>
      <c r="F150" s="5">
        <f t="shared" si="181"/>
        <v>3.7917540976523806E-3</v>
      </c>
    </row>
    <row r="151" spans="1:6" x14ac:dyDescent="0.35">
      <c r="A151" s="1">
        <v>42551</v>
      </c>
      <c r="B151">
        <v>188.24157700000001</v>
      </c>
      <c r="C151">
        <v>102.04433400000001</v>
      </c>
      <c r="D151">
        <f t="shared" si="179"/>
        <v>1.5070081426482532E-3</v>
      </c>
      <c r="E151">
        <f t="shared" si="180"/>
        <v>1.3206451214772793E-2</v>
      </c>
      <c r="F151" s="5">
        <f t="shared" si="181"/>
        <v>1.9393236586270859E-2</v>
      </c>
    </row>
    <row r="152" spans="1:6" x14ac:dyDescent="0.35">
      <c r="A152" s="1">
        <v>42580</v>
      </c>
      <c r="B152">
        <v>195.106979</v>
      </c>
      <c r="C152">
        <v>102.295845</v>
      </c>
      <c r="D152">
        <f t="shared" si="179"/>
        <v>1.5557251938477719E-2</v>
      </c>
      <c r="E152">
        <f t="shared" si="180"/>
        <v>1.0690985505919018E-3</v>
      </c>
      <c r="F152" s="5">
        <f t="shared" si="181"/>
        <v>1.0831089133915294E-2</v>
      </c>
    </row>
    <row r="153" spans="1:6" x14ac:dyDescent="0.35">
      <c r="A153" s="1">
        <v>42613</v>
      </c>
      <c r="B153">
        <v>195.34063699999999</v>
      </c>
      <c r="C153">
        <v>101.261223</v>
      </c>
      <c r="D153">
        <f t="shared" si="179"/>
        <v>5.1979516845775857E-4</v>
      </c>
      <c r="E153">
        <f t="shared" si="180"/>
        <v>-4.4148257710808943E-3</v>
      </c>
      <c r="F153" s="5">
        <f t="shared" si="181"/>
        <v>-5.8688789784385968E-3</v>
      </c>
    </row>
    <row r="154" spans="1:6" x14ac:dyDescent="0.35">
      <c r="A154" s="1">
        <v>42643</v>
      </c>
      <c r="B154">
        <v>195.35195899999999</v>
      </c>
      <c r="C154">
        <v>101.501656</v>
      </c>
      <c r="D154">
        <f t="shared" si="179"/>
        <v>2.517110472953863E-5</v>
      </c>
      <c r="E154">
        <f t="shared" si="180"/>
        <v>1.0299594740710493E-3</v>
      </c>
      <c r="F154" s="5">
        <f t="shared" si="181"/>
        <v>1.4570459265371922E-3</v>
      </c>
    </row>
    <row r="155" spans="1:6" x14ac:dyDescent="0.35">
      <c r="A155" s="1">
        <v>42674</v>
      </c>
      <c r="B155">
        <v>191.965149</v>
      </c>
      <c r="C155">
        <v>99.984534999999994</v>
      </c>
      <c r="D155">
        <f t="shared" si="179"/>
        <v>-7.5953803973536167E-3</v>
      </c>
      <c r="E155">
        <f t="shared" si="180"/>
        <v>-6.5402966591590166E-3</v>
      </c>
      <c r="F155" s="5">
        <f t="shared" si="181"/>
        <v>-1.3713643561234792E-2</v>
      </c>
    </row>
    <row r="156" spans="1:6" x14ac:dyDescent="0.35">
      <c r="A156" s="1">
        <v>42704</v>
      </c>
      <c r="B156">
        <v>199.03681900000001</v>
      </c>
      <c r="C156">
        <v>95.757935000000003</v>
      </c>
      <c r="D156">
        <f t="shared" si="179"/>
        <v>1.5711031872016879E-2</v>
      </c>
      <c r="E156">
        <f t="shared" si="180"/>
        <v>-1.8758059135467454E-2</v>
      </c>
      <c r="F156" s="5">
        <f t="shared" si="181"/>
        <v>-1.6834663666444302E-2</v>
      </c>
    </row>
    <row r="157" spans="1:6" x14ac:dyDescent="0.35">
      <c r="A157" s="1">
        <v>42734</v>
      </c>
      <c r="B157">
        <v>203.07167100000001</v>
      </c>
      <c r="C157">
        <v>95.644469999999998</v>
      </c>
      <c r="D157">
        <f t="shared" si="179"/>
        <v>8.7159202908770762E-3</v>
      </c>
      <c r="E157">
        <f t="shared" si="180"/>
        <v>-5.1490710538902227E-4</v>
      </c>
      <c r="F157" s="5">
        <f t="shared" si="181"/>
        <v>4.5086822269816149E-3</v>
      </c>
    </row>
    <row r="158" spans="1:6" x14ac:dyDescent="0.35">
      <c r="A158" s="1">
        <v>42766</v>
      </c>
      <c r="B158">
        <v>206.705566</v>
      </c>
      <c r="C158">
        <v>95.854339999999993</v>
      </c>
      <c r="D158">
        <f t="shared" si="179"/>
        <v>7.7028286379539615E-3</v>
      </c>
      <c r="E158">
        <f t="shared" si="180"/>
        <v>9.5191630076175775E-4</v>
      </c>
      <c r="F158" s="5">
        <f t="shared" si="181"/>
        <v>5.9543800038388377E-3</v>
      </c>
    </row>
    <row r="159" spans="1:6" x14ac:dyDescent="0.35">
      <c r="A159" s="1">
        <v>42794</v>
      </c>
      <c r="B159">
        <v>214.82736199999999</v>
      </c>
      <c r="C159">
        <v>96.547943000000004</v>
      </c>
      <c r="D159">
        <f t="shared" si="179"/>
        <v>1.6737424389659035E-2</v>
      </c>
      <c r="E159">
        <f t="shared" si="180"/>
        <v>3.1312441384754859E-3</v>
      </c>
      <c r="F159" s="5">
        <f t="shared" si="181"/>
        <v>1.4426196427661101E-2</v>
      </c>
    </row>
    <row r="160" spans="1:6" x14ac:dyDescent="0.35">
      <c r="A160" s="1">
        <v>42825</v>
      </c>
      <c r="B160">
        <v>215.09588600000001</v>
      </c>
      <c r="C160">
        <v>96.625716999999995</v>
      </c>
      <c r="D160">
        <f t="shared" si="179"/>
        <v>5.4250849269352327E-4</v>
      </c>
      <c r="E160">
        <f t="shared" si="180"/>
        <v>3.4970420771204965E-4</v>
      </c>
      <c r="F160" s="5">
        <f t="shared" si="181"/>
        <v>8.150909864129835E-4</v>
      </c>
    </row>
    <row r="161" spans="1:6" x14ac:dyDescent="0.35">
      <c r="A161" s="1">
        <v>42853</v>
      </c>
      <c r="B161">
        <v>217.23097200000001</v>
      </c>
      <c r="C161">
        <v>97.697097999999997</v>
      </c>
      <c r="D161">
        <f t="shared" si="179"/>
        <v>4.2896414582495818E-3</v>
      </c>
      <c r="E161">
        <f t="shared" si="180"/>
        <v>4.7889340325628282E-3</v>
      </c>
      <c r="F161" s="5">
        <f t="shared" si="181"/>
        <v>9.2782925205377089E-3</v>
      </c>
    </row>
    <row r="162" spans="1:6" x14ac:dyDescent="0.35">
      <c r="A162" s="1">
        <v>42886</v>
      </c>
      <c r="B162">
        <v>220.296738</v>
      </c>
      <c r="C162">
        <v>98.504813999999996</v>
      </c>
      <c r="D162">
        <f t="shared" si="179"/>
        <v>6.0863210142099661E-3</v>
      </c>
      <c r="E162">
        <f t="shared" si="180"/>
        <v>3.5757916919901449E-3</v>
      </c>
      <c r="F162" s="5">
        <f t="shared" si="181"/>
        <v>8.6579009773121822E-3</v>
      </c>
    </row>
    <row r="163" spans="1:6" x14ac:dyDescent="0.35">
      <c r="A163" s="1">
        <v>42916</v>
      </c>
      <c r="B163">
        <v>221.701111</v>
      </c>
      <c r="C163">
        <v>98.002906999999993</v>
      </c>
      <c r="D163">
        <f t="shared" si="179"/>
        <v>2.7598030092896107E-3</v>
      </c>
      <c r="E163">
        <f t="shared" si="180"/>
        <v>-2.2184972011890544E-3</v>
      </c>
      <c r="F163" s="5">
        <f t="shared" si="181"/>
        <v>-1.4500142760909092E-3</v>
      </c>
    </row>
    <row r="164" spans="1:6" x14ac:dyDescent="0.35">
      <c r="A164" s="1">
        <v>42947</v>
      </c>
      <c r="B164">
        <v>226.25799599999999</v>
      </c>
      <c r="C164">
        <v>98.370232000000001</v>
      </c>
      <c r="D164">
        <f t="shared" si="179"/>
        <v>8.8360667180994723E-3</v>
      </c>
      <c r="E164">
        <f t="shared" si="180"/>
        <v>1.6247375525668196E-3</v>
      </c>
      <c r="F164" s="5">
        <f t="shared" si="181"/>
        <v>7.5762726044532316E-3</v>
      </c>
    </row>
    <row r="165" spans="1:6" x14ac:dyDescent="0.35">
      <c r="A165" s="1">
        <v>42978</v>
      </c>
      <c r="B165">
        <v>226.918137</v>
      </c>
      <c r="C165">
        <v>99.804039000000003</v>
      </c>
      <c r="D165">
        <f t="shared" si="179"/>
        <v>1.2652731487290828E-3</v>
      </c>
      <c r="E165">
        <f t="shared" si="180"/>
        <v>6.2844215920201275E-3</v>
      </c>
      <c r="F165" s="5">
        <f t="shared" si="181"/>
        <v>9.5573541180656273E-3</v>
      </c>
    </row>
    <row r="166" spans="1:6" x14ac:dyDescent="0.35">
      <c r="A166" s="1">
        <v>43007</v>
      </c>
      <c r="B166">
        <v>231.49041700000001</v>
      </c>
      <c r="C166">
        <v>98.365325999999996</v>
      </c>
      <c r="D166">
        <f t="shared" si="179"/>
        <v>8.6638079083222724E-3</v>
      </c>
      <c r="E166">
        <f t="shared" si="180"/>
        <v>-6.3060816188127023E-3</v>
      </c>
      <c r="F166" s="5">
        <f t="shared" si="181"/>
        <v>-3.6302295213444186E-3</v>
      </c>
    </row>
    <row r="167" spans="1:6" x14ac:dyDescent="0.35">
      <c r="A167" s="1">
        <v>43039</v>
      </c>
      <c r="B167">
        <v>236.945267</v>
      </c>
      <c r="C167">
        <v>98.179428000000001</v>
      </c>
      <c r="D167">
        <f t="shared" si="179"/>
        <v>1.0115020802341784E-2</v>
      </c>
      <c r="E167">
        <f t="shared" si="180"/>
        <v>-8.215380774981183E-4</v>
      </c>
      <c r="F167" s="5">
        <f t="shared" si="181"/>
        <v>4.9188591729077058E-3</v>
      </c>
    </row>
    <row r="168" spans="1:6" x14ac:dyDescent="0.35">
      <c r="A168" s="1">
        <v>43069</v>
      </c>
      <c r="B168">
        <v>244.18768299999999</v>
      </c>
      <c r="C168">
        <v>97.90522</v>
      </c>
      <c r="D168">
        <f t="shared" si="179"/>
        <v>1.3075715983234813E-2</v>
      </c>
      <c r="E168">
        <f t="shared" si="180"/>
        <v>-1.2146498987664939E-3</v>
      </c>
      <c r="F168" s="5">
        <f t="shared" si="181"/>
        <v>6.144919731667798E-3</v>
      </c>
    </row>
    <row r="169" spans="1:6" x14ac:dyDescent="0.35">
      <c r="A169" s="1">
        <v>43098</v>
      </c>
      <c r="B169">
        <v>247.14923099999999</v>
      </c>
      <c r="C169">
        <v>98.086151000000001</v>
      </c>
      <c r="D169">
        <f t="shared" si="179"/>
        <v>5.2355094606151564E-3</v>
      </c>
      <c r="E169">
        <f t="shared" si="180"/>
        <v>8.0184506926064033E-4</v>
      </c>
      <c r="F169" s="5">
        <f t="shared" si="181"/>
        <v>4.263888773333991E-3</v>
      </c>
    </row>
    <row r="170" spans="1:6" x14ac:dyDescent="0.35">
      <c r="A170" s="1">
        <v>43131</v>
      </c>
      <c r="B170">
        <v>261.07827800000001</v>
      </c>
      <c r="C170">
        <v>95.977097000000001</v>
      </c>
      <c r="D170">
        <f t="shared" si="179"/>
        <v>2.3811476047178912E-2</v>
      </c>
      <c r="E170">
        <f t="shared" si="180"/>
        <v>-9.4400829356518067E-3</v>
      </c>
      <c r="F170" s="5">
        <f t="shared" si="181"/>
        <v>1.0707695183948211E-3</v>
      </c>
    </row>
    <row r="171" spans="1:6" x14ac:dyDescent="0.35">
      <c r="A171" s="1">
        <v>43159</v>
      </c>
      <c r="B171">
        <v>251.58538799999999</v>
      </c>
      <c r="C171">
        <v>95.081824999999995</v>
      </c>
      <c r="D171">
        <f t="shared" si="179"/>
        <v>-1.6085325728151169E-2</v>
      </c>
      <c r="E171">
        <f t="shared" si="180"/>
        <v>-4.0701007950643912E-3</v>
      </c>
      <c r="F171" s="5">
        <f t="shared" si="181"/>
        <v>-1.5349336549980849E-2</v>
      </c>
    </row>
    <row r="172" spans="1:6" x14ac:dyDescent="0.35">
      <c r="A172" s="1">
        <v>43188</v>
      </c>
      <c r="B172">
        <v>244.689346</v>
      </c>
      <c r="C172">
        <v>96.180724999999995</v>
      </c>
      <c r="D172">
        <f t="shared" si="179"/>
        <v>-1.2070353638332502E-2</v>
      </c>
      <c r="E172">
        <f t="shared" si="180"/>
        <v>4.9905374334793997E-3</v>
      </c>
      <c r="F172" s="5">
        <f t="shared" si="181"/>
        <v>-2.5545977612834343E-4</v>
      </c>
    </row>
    <row r="173" spans="1:6" x14ac:dyDescent="0.35">
      <c r="A173" s="1">
        <v>43220</v>
      </c>
      <c r="B173">
        <v>245.95391799999999</v>
      </c>
      <c r="C173">
        <v>94.952927000000003</v>
      </c>
      <c r="D173">
        <f t="shared" si="179"/>
        <v>2.2386849996740882E-3</v>
      </c>
      <c r="E173">
        <f t="shared" si="180"/>
        <v>-5.5796896608916458E-3</v>
      </c>
      <c r="F173" s="5">
        <f t="shared" si="181"/>
        <v>-6.4683545254438507E-3</v>
      </c>
    </row>
    <row r="174" spans="1:6" x14ac:dyDescent="0.35">
      <c r="A174" s="1">
        <v>43251</v>
      </c>
      <c r="B174">
        <v>251.93284600000001</v>
      </c>
      <c r="C174">
        <v>95.889304999999993</v>
      </c>
      <c r="D174">
        <f t="shared" si="179"/>
        <v>1.0431047592013404E-2</v>
      </c>
      <c r="E174">
        <f t="shared" si="180"/>
        <v>4.2618141439787214E-3</v>
      </c>
      <c r="F174" s="5">
        <f t="shared" si="181"/>
        <v>1.2225168356778253E-2</v>
      </c>
    </row>
    <row r="175" spans="1:6" x14ac:dyDescent="0.35">
      <c r="A175" s="1">
        <v>43280</v>
      </c>
      <c r="B175">
        <v>253.38166799999999</v>
      </c>
      <c r="C175">
        <v>96.078636000000003</v>
      </c>
      <c r="D175">
        <f t="shared" si="179"/>
        <v>2.490397986298425E-3</v>
      </c>
      <c r="E175">
        <f t="shared" si="180"/>
        <v>8.5665798972025576E-4</v>
      </c>
      <c r="F175" s="5">
        <f t="shared" si="181"/>
        <v>2.6935599773874131E-3</v>
      </c>
    </row>
    <row r="176" spans="1:6" x14ac:dyDescent="0.35">
      <c r="A176" s="1">
        <v>43312</v>
      </c>
      <c r="B176">
        <v>262.76852400000001</v>
      </c>
      <c r="C176">
        <v>95.571586999999994</v>
      </c>
      <c r="D176">
        <f t="shared" si="179"/>
        <v>1.5798150829834365E-2</v>
      </c>
      <c r="E176">
        <f t="shared" si="180"/>
        <v>-2.298031206118972E-3</v>
      </c>
      <c r="F176" s="5">
        <f t="shared" si="181"/>
        <v>6.261646809334059E-3</v>
      </c>
    </row>
    <row r="177" spans="1:6" x14ac:dyDescent="0.35">
      <c r="A177" s="1">
        <v>43343</v>
      </c>
      <c r="B177">
        <v>271.156158</v>
      </c>
      <c r="C177">
        <v>96.540665000000004</v>
      </c>
      <c r="D177">
        <f t="shared" si="179"/>
        <v>1.3646130192443793E-2</v>
      </c>
      <c r="E177">
        <f t="shared" si="180"/>
        <v>4.3814883567872389E-3</v>
      </c>
      <c r="F177" s="5">
        <f t="shared" si="181"/>
        <v>1.4321761814968411E-2</v>
      </c>
    </row>
    <row r="178" spans="1:6" x14ac:dyDescent="0.35">
      <c r="A178" s="1">
        <v>43371</v>
      </c>
      <c r="B178">
        <v>272.76828</v>
      </c>
      <c r="C178">
        <v>95.377312000000003</v>
      </c>
      <c r="D178">
        <f t="shared" si="179"/>
        <v>2.5743933898674069E-3</v>
      </c>
      <c r="E178">
        <f t="shared" si="180"/>
        <v>-5.2652074044081442E-3</v>
      </c>
      <c r="F178" s="5">
        <f t="shared" si="181"/>
        <v>-5.8266543322509565E-3</v>
      </c>
    </row>
    <row r="179" spans="1:6" x14ac:dyDescent="0.35">
      <c r="A179" s="1">
        <v>43404</v>
      </c>
      <c r="B179">
        <v>253.918823</v>
      </c>
      <c r="C179">
        <v>95.088279999999997</v>
      </c>
      <c r="D179">
        <f t="shared" si="179"/>
        <v>-3.109896885794881E-2</v>
      </c>
      <c r="E179">
        <f t="shared" si="180"/>
        <v>-1.3180868809854079E-3</v>
      </c>
      <c r="F179" s="5">
        <f t="shared" si="181"/>
        <v>-2.0504702948148861E-2</v>
      </c>
    </row>
    <row r="180" spans="1:6" x14ac:dyDescent="0.35">
      <c r="A180" s="1">
        <v>43434</v>
      </c>
      <c r="B180">
        <v>258.62890599999997</v>
      </c>
      <c r="C180">
        <v>96.353003999999999</v>
      </c>
      <c r="D180">
        <f t="shared" si="179"/>
        <v>7.9821664383740547E-3</v>
      </c>
      <c r="E180">
        <f t="shared" si="180"/>
        <v>5.7382674589169409E-3</v>
      </c>
      <c r="F180" s="5">
        <f t="shared" si="181"/>
        <v>1.282287430550815E-2</v>
      </c>
    </row>
    <row r="181" spans="1:6" x14ac:dyDescent="0.35">
      <c r="A181" s="1">
        <v>43465</v>
      </c>
      <c r="B181">
        <v>235.85694899999999</v>
      </c>
      <c r="C181">
        <v>99.054976999999994</v>
      </c>
      <c r="D181">
        <f t="shared" si="179"/>
        <v>-4.00283864609427E-2</v>
      </c>
      <c r="E181">
        <f t="shared" si="180"/>
        <v>1.2011042260691265E-2</v>
      </c>
      <c r="F181" s="5">
        <f t="shared" si="181"/>
        <v>-7.2015727115978534E-3</v>
      </c>
    </row>
    <row r="182" spans="1:6" x14ac:dyDescent="0.35">
      <c r="A182" s="1">
        <v>43496</v>
      </c>
      <c r="B182">
        <v>254.74099699999999</v>
      </c>
      <c r="C182">
        <v>99.701408000000001</v>
      </c>
      <c r="D182">
        <f t="shared" si="179"/>
        <v>3.3450167919696253E-2</v>
      </c>
      <c r="E182">
        <f t="shared" si="180"/>
        <v>2.8249900613613022E-3</v>
      </c>
      <c r="F182" s="5">
        <f t="shared" si="181"/>
        <v>2.4025086837723579E-2</v>
      </c>
    </row>
    <row r="183" spans="1:6" x14ac:dyDescent="0.35">
      <c r="A183" s="1">
        <v>43524</v>
      </c>
      <c r="B183">
        <v>262.99865699999998</v>
      </c>
      <c r="C183">
        <v>99.177504999999996</v>
      </c>
      <c r="D183">
        <f t="shared" si="179"/>
        <v>1.3854686564896886E-2</v>
      </c>
      <c r="E183">
        <f t="shared" si="180"/>
        <v>-2.2881129510261312E-3</v>
      </c>
      <c r="F183" s="5">
        <f t="shared" si="181"/>
        <v>5.1094538075015499E-3</v>
      </c>
    </row>
    <row r="184" spans="1:6" x14ac:dyDescent="0.35">
      <c r="A184" s="1">
        <v>43553</v>
      </c>
      <c r="B184">
        <v>267.75906400000002</v>
      </c>
      <c r="C184">
        <v>101.810806</v>
      </c>
      <c r="D184">
        <f t="shared" si="179"/>
        <v>7.7906504228365415E-3</v>
      </c>
      <c r="E184">
        <f t="shared" si="180"/>
        <v>1.1380697031366101E-2</v>
      </c>
      <c r="F184" s="5">
        <f t="shared" si="181"/>
        <v>2.0607366097614464E-2</v>
      </c>
    </row>
    <row r="185" spans="1:6" x14ac:dyDescent="0.35">
      <c r="A185" s="1">
        <v>43585</v>
      </c>
      <c r="B185">
        <v>278.69766199999998</v>
      </c>
      <c r="C185">
        <v>101.282875</v>
      </c>
      <c r="D185">
        <f t="shared" si="179"/>
        <v>1.7389144226049664E-2</v>
      </c>
      <c r="E185">
        <f t="shared" si="180"/>
        <v>-2.2578549506538214E-3</v>
      </c>
      <c r="F185" s="5">
        <f t="shared" si="181"/>
        <v>7.2724896047144504E-3</v>
      </c>
    </row>
    <row r="186" spans="1:6" x14ac:dyDescent="0.35">
      <c r="A186" s="1">
        <v>43616</v>
      </c>
      <c r="B186">
        <v>260.92477400000001</v>
      </c>
      <c r="C186">
        <v>104.370575</v>
      </c>
      <c r="D186">
        <f t="shared" si="179"/>
        <v>-2.8618009448622514E-2</v>
      </c>
      <c r="E186">
        <f t="shared" si="180"/>
        <v>1.3042055431639395E-2</v>
      </c>
      <c r="F186" s="5">
        <f t="shared" si="181"/>
        <v>1.0880719351216393E-3</v>
      </c>
    </row>
    <row r="187" spans="1:6" x14ac:dyDescent="0.35">
      <c r="A187" s="1">
        <v>43644</v>
      </c>
      <c r="B187">
        <v>279.08163500000001</v>
      </c>
      <c r="C187">
        <v>105.64093</v>
      </c>
      <c r="D187">
        <f t="shared" si="179"/>
        <v>2.9215942653882172E-2</v>
      </c>
      <c r="E187">
        <f t="shared" si="180"/>
        <v>5.2541397265984842E-3</v>
      </c>
      <c r="F187" s="5">
        <f t="shared" si="181"/>
        <v>2.4885361209567185E-2</v>
      </c>
    </row>
    <row r="188" spans="1:6" x14ac:dyDescent="0.35">
      <c r="A188" s="1">
        <v>43677</v>
      </c>
      <c r="B188">
        <v>283.30111699999998</v>
      </c>
      <c r="C188">
        <v>105.68132799999999</v>
      </c>
      <c r="D188">
        <f t="shared" si="179"/>
        <v>6.5170282314847908E-3</v>
      </c>
      <c r="E188">
        <f t="shared" si="180"/>
        <v>1.6604619749658624E-4</v>
      </c>
      <c r="F188" s="5">
        <f t="shared" si="181"/>
        <v>4.1426816153860959E-3</v>
      </c>
    </row>
    <row r="189" spans="1:6" x14ac:dyDescent="0.35">
      <c r="A189" s="1">
        <v>43707</v>
      </c>
      <c r="B189">
        <v>278.55773900000003</v>
      </c>
      <c r="C189">
        <v>109.857468</v>
      </c>
      <c r="D189">
        <f t="shared" si="179"/>
        <v>-7.3330581584966871E-3</v>
      </c>
      <c r="E189">
        <f t="shared" si="180"/>
        <v>1.6831323141525887E-2</v>
      </c>
      <c r="F189" s="5">
        <f t="shared" si="181"/>
        <v>1.9164017503038228E-2</v>
      </c>
    </row>
    <row r="190" spans="1:6" x14ac:dyDescent="0.35">
      <c r="A190" s="1">
        <v>43738</v>
      </c>
      <c r="B190">
        <v>283.977936</v>
      </c>
      <c r="C190">
        <v>108.554474</v>
      </c>
      <c r="D190">
        <f t="shared" si="179"/>
        <v>8.3693696347092849E-3</v>
      </c>
      <c r="E190">
        <f t="shared" si="180"/>
        <v>-5.1818578456613151E-3</v>
      </c>
      <c r="F190" s="5">
        <f t="shared" si="181"/>
        <v>-2.2329792031002696E-3</v>
      </c>
    </row>
    <row r="191" spans="1:6" x14ac:dyDescent="0.35">
      <c r="A191" s="1">
        <v>43769</v>
      </c>
      <c r="B191">
        <v>290.25509599999998</v>
      </c>
      <c r="C191">
        <v>108.75843</v>
      </c>
      <c r="D191">
        <f t="shared" si="179"/>
        <v>9.4952550358637193E-3</v>
      </c>
      <c r="E191">
        <f t="shared" si="180"/>
        <v>8.1520231636820714E-4</v>
      </c>
      <c r="F191" s="5">
        <f t="shared" si="181"/>
        <v>6.8384362644337221E-3</v>
      </c>
    </row>
    <row r="192" spans="1:6" x14ac:dyDescent="0.35">
      <c r="A192" s="1">
        <v>43798</v>
      </c>
      <c r="B192">
        <v>300.76190200000002</v>
      </c>
      <c r="C192">
        <v>108.01106299999999</v>
      </c>
      <c r="D192">
        <f t="shared" si="179"/>
        <v>1.544296924148135E-2</v>
      </c>
      <c r="E192">
        <f t="shared" si="180"/>
        <v>-2.9946893878397369E-3</v>
      </c>
      <c r="F192" s="5">
        <f t="shared" si="181"/>
        <v>5.0732164019131809E-3</v>
      </c>
    </row>
    <row r="193" spans="1:6" x14ac:dyDescent="0.35">
      <c r="A193" s="1">
        <v>43830</v>
      </c>
      <c r="B193">
        <v>309.50064099999997</v>
      </c>
      <c r="C193">
        <v>107.008644</v>
      </c>
      <c r="D193">
        <f t="shared" si="179"/>
        <v>1.2438730200659968E-2</v>
      </c>
      <c r="E193">
        <f t="shared" si="180"/>
        <v>-4.0493794761158599E-3</v>
      </c>
      <c r="F193" s="5">
        <f t="shared" si="181"/>
        <v>1.7941068538337782E-3</v>
      </c>
    </row>
    <row r="194" spans="1:6" x14ac:dyDescent="0.35">
      <c r="A194" s="1">
        <v>43861</v>
      </c>
      <c r="B194">
        <v>309.37564099999997</v>
      </c>
      <c r="C194">
        <v>110.71734600000001</v>
      </c>
      <c r="D194">
        <f t="shared" si="179"/>
        <v>-1.7543671507557536E-4</v>
      </c>
      <c r="E194">
        <f t="shared" si="180"/>
        <v>1.4796806017857775E-2</v>
      </c>
      <c r="F194" s="5">
        <f t="shared" si="181"/>
        <v>2.0610266395955541E-2</v>
      </c>
    </row>
    <row r="195" spans="1:6" x14ac:dyDescent="0.35">
      <c r="A195" s="1">
        <v>43889</v>
      </c>
      <c r="B195">
        <v>284.883667</v>
      </c>
      <c r="C195">
        <v>113.99645200000001</v>
      </c>
      <c r="D195">
        <f t="shared" si="179"/>
        <v>-3.5818565193431136E-2</v>
      </c>
      <c r="E195">
        <f t="shared" si="180"/>
        <v>1.2675667876777116E-2</v>
      </c>
      <c r="F195" s="5">
        <f t="shared" si="181"/>
        <v>-3.7452040885707256E-3</v>
      </c>
    </row>
    <row r="196" spans="1:6" x14ac:dyDescent="0.35">
      <c r="A196" s="1">
        <v>43921</v>
      </c>
      <c r="B196">
        <v>249.30987500000001</v>
      </c>
      <c r="C196">
        <v>118.24018100000001</v>
      </c>
      <c r="D196">
        <f t="shared" ref="D196:D217" si="182">LOG10(B196/B195)</f>
        <v>-5.7928069943404638E-2</v>
      </c>
      <c r="E196">
        <f t="shared" ref="E196:E217" si="183">LOG10(C196/C195)</f>
        <v>1.5873751198868528E-2</v>
      </c>
      <c r="F196" s="5">
        <f t="shared" ref="F196:F217" si="184">$H$17*D196+$H$18*E196</f>
        <v>-1.2533590287626854E-2</v>
      </c>
    </row>
    <row r="197" spans="1:6" x14ac:dyDescent="0.35">
      <c r="A197" s="1">
        <v>43951</v>
      </c>
      <c r="B197">
        <v>280.96816999999999</v>
      </c>
      <c r="C197">
        <v>118.565659</v>
      </c>
      <c r="D197">
        <f t="shared" si="182"/>
        <v>5.1917641873288109E-2</v>
      </c>
      <c r="E197">
        <f t="shared" si="183"/>
        <v>1.1938336351155281E-3</v>
      </c>
      <c r="F197" s="5">
        <f t="shared" si="184"/>
        <v>3.2821952213134609E-2</v>
      </c>
    </row>
    <row r="198" spans="1:6" x14ac:dyDescent="0.35">
      <c r="A198" s="1">
        <v>43980</v>
      </c>
      <c r="B198">
        <v>294.35494999999997</v>
      </c>
      <c r="C198">
        <v>118.953903</v>
      </c>
      <c r="D198">
        <f t="shared" si="182"/>
        <v>2.0214220656982099E-2</v>
      </c>
      <c r="E198">
        <f t="shared" si="183"/>
        <v>1.4197767592774582E-3</v>
      </c>
      <c r="F198" s="5">
        <f t="shared" si="184"/>
        <v>1.4116219857177701E-2</v>
      </c>
    </row>
    <row r="199" spans="1:6" x14ac:dyDescent="0.35">
      <c r="A199" s="1">
        <v>44012</v>
      </c>
      <c r="B199">
        <v>299.57516500000003</v>
      </c>
      <c r="C199">
        <v>119.0047</v>
      </c>
      <c r="D199">
        <f t="shared" si="182"/>
        <v>7.634463696703838E-3</v>
      </c>
      <c r="E199">
        <f t="shared" si="183"/>
        <v>1.8541760503056238E-4</v>
      </c>
      <c r="F199" s="5">
        <f t="shared" si="184"/>
        <v>4.8402628650650913E-3</v>
      </c>
    </row>
    <row r="200" spans="1:6" x14ac:dyDescent="0.35">
      <c r="A200" s="1">
        <v>44043</v>
      </c>
      <c r="B200">
        <v>317.21777300000002</v>
      </c>
      <c r="C200">
        <v>120.021141</v>
      </c>
      <c r="D200">
        <f t="shared" si="182"/>
        <v>2.4851704682604069E-2</v>
      </c>
      <c r="E200">
        <f t="shared" si="183"/>
        <v>3.6936372779535096E-3</v>
      </c>
      <c r="F200" s="5">
        <f t="shared" si="184"/>
        <v>2.0082114998697359E-2</v>
      </c>
    </row>
    <row r="201" spans="1:6" x14ac:dyDescent="0.35">
      <c r="A201" s="1">
        <v>44074</v>
      </c>
      <c r="B201">
        <v>339.35855099999998</v>
      </c>
      <c r="C201">
        <v>118.85710899999999</v>
      </c>
      <c r="D201">
        <f t="shared" si="182"/>
        <v>2.9301284944562824E-2</v>
      </c>
      <c r="E201">
        <f t="shared" si="183"/>
        <v>-4.2325885738689938E-3</v>
      </c>
      <c r="F201" s="5">
        <f t="shared" si="184"/>
        <v>1.1655146963321105E-2</v>
      </c>
    </row>
    <row r="202" spans="1:6" x14ac:dyDescent="0.35">
      <c r="A202" s="1">
        <v>44104</v>
      </c>
      <c r="B202">
        <v>326.651794</v>
      </c>
      <c r="C202">
        <v>119.246719</v>
      </c>
      <c r="D202">
        <f t="shared" si="182"/>
        <v>-1.6573749101724381E-2</v>
      </c>
      <c r="E202">
        <f t="shared" si="183"/>
        <v>1.4212759662960476E-3</v>
      </c>
      <c r="F202" s="5">
        <f t="shared" si="184"/>
        <v>-7.9544631082201639E-3</v>
      </c>
    </row>
    <row r="203" spans="1:6" x14ac:dyDescent="0.35">
      <c r="A203" s="1">
        <v>44134</v>
      </c>
      <c r="B203">
        <v>318.50714099999999</v>
      </c>
      <c r="C203">
        <v>117.600151</v>
      </c>
      <c r="D203">
        <f t="shared" si="182"/>
        <v>-1.0965873957247666E-2</v>
      </c>
      <c r="E203">
        <f t="shared" si="183"/>
        <v>-6.0385591516715995E-3</v>
      </c>
      <c r="F203" s="5">
        <f t="shared" si="184"/>
        <v>-1.503350718668884E-2</v>
      </c>
    </row>
    <row r="204" spans="1:6" x14ac:dyDescent="0.35">
      <c r="A204" s="1">
        <v>44165</v>
      </c>
      <c r="B204">
        <v>353.15335099999999</v>
      </c>
      <c r="C204">
        <v>117.99809999999999</v>
      </c>
      <c r="D204">
        <f t="shared" si="182"/>
        <v>4.4844157780235053E-2</v>
      </c>
      <c r="E204">
        <f t="shared" si="183"/>
        <v>1.467134992789971E-3</v>
      </c>
      <c r="F204" s="5">
        <f t="shared" si="184"/>
        <v>2.8960483658046994E-2</v>
      </c>
    </row>
    <row r="205" spans="1:6" x14ac:dyDescent="0.35">
      <c r="A205" s="1">
        <v>44196</v>
      </c>
      <c r="B205">
        <v>366.237122</v>
      </c>
      <c r="C205">
        <v>117.71669</v>
      </c>
      <c r="D205">
        <f t="shared" si="182"/>
        <v>1.5799030990592228E-2</v>
      </c>
      <c r="E205">
        <f t="shared" si="183"/>
        <v>-1.036972420920866E-3</v>
      </c>
      <c r="F205" s="5">
        <f t="shared" si="184"/>
        <v>8.0276572050661261E-3</v>
      </c>
    </row>
    <row r="206" spans="1:6" x14ac:dyDescent="0.35">
      <c r="A206" s="1">
        <v>44225</v>
      </c>
      <c r="B206">
        <v>362.504974</v>
      </c>
      <c r="C206">
        <v>116.431091</v>
      </c>
      <c r="D206">
        <f t="shared" si="182"/>
        <v>-4.4483925434964282E-3</v>
      </c>
      <c r="E206">
        <f t="shared" si="183"/>
        <v>-4.7690749818864453E-3</v>
      </c>
      <c r="F206" s="5">
        <f t="shared" si="184"/>
        <v>-9.3457405007388791E-3</v>
      </c>
    </row>
    <row r="207" spans="1:6" x14ac:dyDescent="0.35">
      <c r="A207" s="1">
        <v>44253</v>
      </c>
      <c r="B207">
        <v>372.58459499999998</v>
      </c>
      <c r="C207">
        <v>113.67945899999999</v>
      </c>
      <c r="D207">
        <f t="shared" si="182"/>
        <v>1.1910924469565107E-2</v>
      </c>
      <c r="E207">
        <f t="shared" si="183"/>
        <v>-1.0386968850792473E-2</v>
      </c>
      <c r="F207" s="5">
        <f t="shared" si="184"/>
        <v>-7.3952017093703946E-3</v>
      </c>
    </row>
    <row r="208" spans="1:6" x14ac:dyDescent="0.35">
      <c r="A208" s="1">
        <v>44286</v>
      </c>
      <c r="B208">
        <v>389.499664</v>
      </c>
      <c r="C208">
        <v>110.9674</v>
      </c>
      <c r="D208">
        <f t="shared" si="182"/>
        <v>1.9282192911699091E-2</v>
      </c>
      <c r="E208">
        <f t="shared" si="183"/>
        <v>-1.0486587616776363E-2</v>
      </c>
      <c r="F208" s="5">
        <f t="shared" si="184"/>
        <v>-3.1119069164674499E-3</v>
      </c>
    </row>
    <row r="209" spans="1:6" x14ac:dyDescent="0.35">
      <c r="A209" s="1">
        <v>44316</v>
      </c>
      <c r="B209">
        <v>410.10830700000002</v>
      </c>
      <c r="C209">
        <v>112.078453</v>
      </c>
      <c r="D209">
        <f t="shared" si="182"/>
        <v>2.2391478915951963E-2</v>
      </c>
      <c r="E209">
        <f t="shared" si="183"/>
        <v>4.3267173233401479E-3</v>
      </c>
      <c r="F209" s="5">
        <f t="shared" si="184"/>
        <v>1.9492291602247386E-2</v>
      </c>
    </row>
    <row r="210" spans="1:6" x14ac:dyDescent="0.35">
      <c r="A210" s="1">
        <v>44344</v>
      </c>
      <c r="B210">
        <v>412.801086</v>
      </c>
      <c r="C210">
        <v>112.55468</v>
      </c>
      <c r="D210">
        <f t="shared" si="182"/>
        <v>2.8422648829710285E-3</v>
      </c>
      <c r="E210">
        <f t="shared" si="183"/>
        <v>1.8414297599494494E-3</v>
      </c>
      <c r="F210" s="5">
        <f t="shared" si="184"/>
        <v>4.283360593711847E-3</v>
      </c>
    </row>
    <row r="211" spans="1:6" x14ac:dyDescent="0.35">
      <c r="A211" s="1">
        <v>44377</v>
      </c>
      <c r="B211">
        <v>422.05914300000001</v>
      </c>
      <c r="C211">
        <v>113.70560500000001</v>
      </c>
      <c r="D211">
        <f t="shared" si="182"/>
        <v>9.6324815941682424E-3</v>
      </c>
      <c r="E211">
        <f t="shared" si="183"/>
        <v>4.4183157264668753E-3</v>
      </c>
      <c r="F211" s="5">
        <f t="shared" si="184"/>
        <v>1.1965130973554571E-2</v>
      </c>
    </row>
    <row r="212" spans="1:6" x14ac:dyDescent="0.35">
      <c r="A212" s="1">
        <v>44407</v>
      </c>
      <c r="B212">
        <v>432.36270100000002</v>
      </c>
      <c r="C212">
        <v>115.968613</v>
      </c>
      <c r="D212">
        <f t="shared" si="182"/>
        <v>1.047490848683484E-2</v>
      </c>
      <c r="E212">
        <f t="shared" si="183"/>
        <v>8.5585896616445396E-3</v>
      </c>
      <c r="F212" s="5">
        <f t="shared" si="184"/>
        <v>1.826697061840326E-2</v>
      </c>
    </row>
    <row r="213" spans="1:6" x14ac:dyDescent="0.35">
      <c r="A213" s="1">
        <v>44439</v>
      </c>
      <c r="B213">
        <v>445.229736</v>
      </c>
      <c r="C213">
        <v>115.511177</v>
      </c>
      <c r="D213">
        <f t="shared" si="182"/>
        <v>1.2735941041028608E-2</v>
      </c>
      <c r="E213">
        <f t="shared" si="183"/>
        <v>-1.7164538573682519E-3</v>
      </c>
      <c r="F213" s="5">
        <f t="shared" si="184"/>
        <v>5.2385292243016142E-3</v>
      </c>
    </row>
    <row r="214" spans="1:6" x14ac:dyDescent="0.35">
      <c r="A214" s="1">
        <v>44469</v>
      </c>
      <c r="B214">
        <v>424.47961400000003</v>
      </c>
      <c r="C214">
        <v>113.666397</v>
      </c>
      <c r="D214">
        <f t="shared" si="182"/>
        <v>-2.0727324574370758E-2</v>
      </c>
      <c r="E214">
        <f t="shared" si="183"/>
        <v>-6.9919151796212263E-3</v>
      </c>
      <c r="F214" s="5">
        <f t="shared" si="184"/>
        <v>-2.2225075996092171E-2</v>
      </c>
    </row>
    <row r="215" spans="1:6" x14ac:dyDescent="0.35">
      <c r="A215" s="1">
        <v>44498</v>
      </c>
      <c r="B215">
        <v>454.26260400000001</v>
      </c>
      <c r="C215">
        <v>113.162918</v>
      </c>
      <c r="D215">
        <f t="shared" si="182"/>
        <v>2.9450148397123586E-2</v>
      </c>
      <c r="E215">
        <f t="shared" si="183"/>
        <v>-1.9279563626927608E-3</v>
      </c>
      <c r="F215" s="5">
        <f t="shared" si="184"/>
        <v>1.497095013050429E-2</v>
      </c>
    </row>
    <row r="216" spans="1:6" x14ac:dyDescent="0.35">
      <c r="A216" s="1">
        <v>44530</v>
      </c>
      <c r="B216">
        <v>450.61270100000002</v>
      </c>
      <c r="C216">
        <v>114.398788</v>
      </c>
      <c r="D216">
        <f t="shared" si="182"/>
        <v>-3.5035574965152348E-3</v>
      </c>
      <c r="E216">
        <f t="shared" si="183"/>
        <v>4.7172857668258466E-3</v>
      </c>
      <c r="F216" s="5">
        <f t="shared" si="184"/>
        <v>4.5020655756470435E-3</v>
      </c>
    </row>
    <row r="217" spans="1:6" x14ac:dyDescent="0.35">
      <c r="A217" s="1">
        <v>44561</v>
      </c>
      <c r="B217">
        <v>471.45251500000001</v>
      </c>
      <c r="C217">
        <v>113.79930899999999</v>
      </c>
      <c r="D217">
        <f t="shared" si="182"/>
        <v>1.9634528243127666E-2</v>
      </c>
      <c r="E217">
        <f t="shared" si="183"/>
        <v>-2.2817983502158709E-3</v>
      </c>
      <c r="F217" s="5">
        <f t="shared" si="184"/>
        <v>8.5861992555743821E-3</v>
      </c>
    </row>
    <row r="218" spans="1:6" x14ac:dyDescent="0.35">
      <c r="C218" t="s">
        <v>17</v>
      </c>
      <c r="D218">
        <f>AVERAGE(D3:D217)</f>
        <v>3.601738025313096E-3</v>
      </c>
      <c r="E218">
        <f>AVERAGE(E3:E217)</f>
        <v>1.5555162690440629E-3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01233-2AF6-AE4F-9791-79515D58345A}">
  <dimension ref="A1:C22"/>
  <sheetViews>
    <sheetView tabSelected="1" topLeftCell="F4" workbookViewId="0">
      <selection activeCell="C8" sqref="A1:C8"/>
    </sheetView>
  </sheetViews>
  <sheetFormatPr defaultColWidth="10.90625" defaultRowHeight="14.5" x14ac:dyDescent="0.35"/>
  <sheetData>
    <row r="1" spans="1:3" x14ac:dyDescent="0.35">
      <c r="A1" t="s">
        <v>20</v>
      </c>
      <c r="B1" t="s">
        <v>31</v>
      </c>
      <c r="C1" t="s">
        <v>39</v>
      </c>
    </row>
    <row r="2" spans="1:3" x14ac:dyDescent="0.35">
      <c r="A2">
        <v>3.1110325380881258E-3</v>
      </c>
      <c r="B2">
        <v>1.5120864757763789E-2</v>
      </c>
      <c r="C2" t="s">
        <v>32</v>
      </c>
    </row>
    <row r="3" spans="1:3" x14ac:dyDescent="0.35">
      <c r="A3">
        <v>3.3156547137150284E-3</v>
      </c>
      <c r="B3">
        <v>1.3942301929666777E-2</v>
      </c>
      <c r="C3" t="s">
        <v>33</v>
      </c>
    </row>
    <row r="4" spans="1:3" x14ac:dyDescent="0.35">
      <c r="A4">
        <v>3.5202768893419292E-3</v>
      </c>
      <c r="B4">
        <v>1.3015050523806424E-2</v>
      </c>
      <c r="C4" t="s">
        <v>34</v>
      </c>
    </row>
    <row r="5" spans="1:3" x14ac:dyDescent="0.35">
      <c r="A5">
        <v>3.7248990649688348E-3</v>
      </c>
      <c r="B5">
        <v>1.2395637222035625E-2</v>
      </c>
      <c r="C5" t="s">
        <v>35</v>
      </c>
    </row>
    <row r="6" spans="1:3" x14ac:dyDescent="0.35">
      <c r="A6">
        <v>3.9295212405957396E-3</v>
      </c>
      <c r="B6">
        <v>1.2131307806961023E-2</v>
      </c>
      <c r="C6" t="s">
        <v>36</v>
      </c>
    </row>
    <row r="7" spans="1:3" x14ac:dyDescent="0.35">
      <c r="A7">
        <v>4.1341434162226421E-3</v>
      </c>
      <c r="B7">
        <v>1.2245079053970586E-2</v>
      </c>
      <c r="C7" t="s">
        <v>37</v>
      </c>
    </row>
    <row r="8" spans="1:3" x14ac:dyDescent="0.35">
      <c r="A8">
        <v>4.3387655918495456E-3</v>
      </c>
      <c r="B8">
        <v>1.2726814917039614E-2</v>
      </c>
      <c r="C8" t="s">
        <v>38</v>
      </c>
    </row>
    <row r="21" spans="2:3" x14ac:dyDescent="0.35">
      <c r="B21" t="s">
        <v>41</v>
      </c>
      <c r="C21" t="s">
        <v>40</v>
      </c>
    </row>
    <row r="22" spans="2:3" x14ac:dyDescent="0.35">
      <c r="B22" t="s">
        <v>42</v>
      </c>
      <c r="C22" t="s">
        <v>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Aidana Bekboeva</cp:lastModifiedBy>
  <dcterms:created xsi:type="dcterms:W3CDTF">2022-09-12T23:24:21Z</dcterms:created>
  <dcterms:modified xsi:type="dcterms:W3CDTF">2022-09-21T17:25:24Z</dcterms:modified>
</cp:coreProperties>
</file>