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ev\Documents\Homework\SHP\"/>
    </mc:Choice>
  </mc:AlternateContent>
  <xr:revisionPtr revIDLastSave="0" documentId="13_ncr:1_{177AAEB1-B389-4E30-95C4-777A0D0635E3}" xr6:coauthVersionLast="47" xr6:coauthVersionMax="47" xr10:uidLastSave="{00000000-0000-0000-0000-000000000000}"/>
  <bookViews>
    <workbookView xWindow="-108" yWindow="-108" windowWidth="23256" windowHeight="12456" activeTab="2" xr2:uid="{F9F0B9CC-5B89-4548-9EE6-AEBEDA17A46B}"/>
  </bookViews>
  <sheets>
    <sheet name="Discs + Lum" sheetId="1" r:id="rId1"/>
    <sheet name="D07 Variations" sheetId="2" r:id="rId2"/>
    <sheet name="Shadow angle calcs" sheetId="4" r:id="rId3"/>
    <sheet name="S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4" l="1"/>
  <c r="K31" i="4"/>
  <c r="K30" i="4"/>
  <c r="K29" i="4"/>
  <c r="N25" i="4"/>
  <c r="N29" i="4"/>
  <c r="K28" i="4"/>
  <c r="K27" i="4"/>
  <c r="K26" i="4"/>
  <c r="K25" i="4"/>
  <c r="N21" i="4"/>
  <c r="K24" i="4"/>
  <c r="K23" i="4"/>
  <c r="K22" i="4"/>
  <c r="K21" i="4"/>
  <c r="N20" i="4"/>
  <c r="N17" i="4"/>
  <c r="K20" i="4"/>
  <c r="K19" i="4"/>
  <c r="K18" i="4"/>
  <c r="K17" i="4"/>
  <c r="N13" i="4"/>
  <c r="K14" i="4"/>
  <c r="K15" i="4"/>
  <c r="K16" i="4"/>
  <c r="K13" i="4"/>
  <c r="K29" i="2"/>
  <c r="K30" i="2"/>
  <c r="K31" i="2"/>
  <c r="K32" i="2"/>
  <c r="K28" i="2"/>
  <c r="K27" i="2"/>
  <c r="K26" i="2"/>
  <c r="K18" i="2"/>
  <c r="K19" i="2"/>
  <c r="K20" i="2"/>
  <c r="K21" i="2"/>
  <c r="K22" i="2"/>
  <c r="K23" i="2"/>
  <c r="K24" i="2"/>
  <c r="K25" i="2"/>
  <c r="K17" i="2"/>
  <c r="K16" i="2"/>
  <c r="K15" i="2"/>
  <c r="K14" i="2"/>
  <c r="K13" i="2"/>
  <c r="K12" i="2"/>
  <c r="K5" i="2"/>
  <c r="K6" i="2"/>
  <c r="K7" i="2"/>
  <c r="K8" i="2"/>
  <c r="K9" i="2"/>
  <c r="K10" i="2"/>
  <c r="K11" i="2"/>
  <c r="K4" i="2"/>
  <c r="K34" i="2"/>
  <c r="K33" i="2"/>
  <c r="H23" i="1"/>
  <c r="H25" i="1"/>
  <c r="H27" i="1"/>
  <c r="H29" i="1"/>
  <c r="H41" i="1"/>
  <c r="H42" i="1"/>
  <c r="H43" i="1"/>
  <c r="H44" i="1"/>
  <c r="H45" i="1"/>
  <c r="H46" i="1"/>
  <c r="H47" i="1"/>
  <c r="H48" i="1"/>
  <c r="H49" i="1"/>
  <c r="H50" i="1"/>
  <c r="H51" i="1"/>
  <c r="H52" i="1"/>
  <c r="H21" i="1"/>
</calcChain>
</file>

<file path=xl/sharedStrings.xml><?xml version="1.0" encoding="utf-8"?>
<sst xmlns="http://schemas.openxmlformats.org/spreadsheetml/2006/main" count="145" uniqueCount="115">
  <si>
    <t>Disc no.</t>
  </si>
  <si>
    <t>mu</t>
  </si>
  <si>
    <t>i</t>
  </si>
  <si>
    <t>calcs run</t>
  </si>
  <si>
    <t>0.95*</t>
  </si>
  <si>
    <t>maintains a smooth warp'</t>
  </si>
  <si>
    <t>the disc breaks'</t>
  </si>
  <si>
    <t>notes from literature</t>
  </si>
  <si>
    <t>further notes in word</t>
  </si>
  <si>
    <t>*1000 = 444.3 time units, one time unit equals 5.023e6</t>
  </si>
  <si>
    <t>Ages Ran*</t>
  </si>
  <si>
    <t>b</t>
  </si>
  <si>
    <t>e</t>
  </si>
  <si>
    <t>q</t>
  </si>
  <si>
    <t>p</t>
  </si>
  <si>
    <t>sub disc directories per disc</t>
  </si>
  <si>
    <t>Luminosities for e=0.8</t>
  </si>
  <si>
    <t>Age</t>
  </si>
  <si>
    <t>L tot. calc.</t>
  </si>
  <si>
    <t>Observed Shadow Lum</t>
  </si>
  <si>
    <t>Point 1</t>
  </si>
  <si>
    <t>Point 2</t>
  </si>
  <si>
    <t>Point 3</t>
  </si>
  <si>
    <t>Ave.</t>
  </si>
  <si>
    <t>Time Frame</t>
  </si>
  <si>
    <t>1.6 microns</t>
  </si>
  <si>
    <t>1000 microns</t>
  </si>
  <si>
    <t>5e8 packets</t>
  </si>
  <si>
    <t>List of varied simulations ran for d07</t>
  </si>
  <si>
    <t>Key</t>
  </si>
  <si>
    <t>Ran and looked at</t>
  </si>
  <si>
    <t>Ran but not looked at</t>
  </si>
  <si>
    <t>Not ran</t>
  </si>
  <si>
    <t>Might be interesting</t>
  </si>
  <si>
    <t>***</t>
  </si>
  <si>
    <t>Very bright</t>
  </si>
  <si>
    <t>Disc peak</t>
  </si>
  <si>
    <t>Star peak</t>
  </si>
  <si>
    <t>For disc with e=0.8</t>
  </si>
  <si>
    <t>This one is very messy</t>
  </si>
  <si>
    <t xml:space="preserve"> [lambda*f_lambda]</t>
  </si>
  <si>
    <t>Run this</t>
  </si>
  <si>
    <t>weirdly dark</t>
  </si>
  <si>
    <t>A lot - view second sheet of doc</t>
  </si>
  <si>
    <t>Shadow calculations</t>
  </si>
  <si>
    <t>Shadow size</t>
  </si>
  <si>
    <t>Disc size</t>
  </si>
  <si>
    <t>Shadow %</t>
  </si>
  <si>
    <t>Time frame</t>
  </si>
  <si>
    <t>All done in the 0 degree inc.</t>
  </si>
  <si>
    <t>Time stamp</t>
  </si>
  <si>
    <t>h au</t>
  </si>
  <si>
    <t>R au</t>
  </si>
  <si>
    <t>omega degrees</t>
  </si>
  <si>
    <t>Beta degrees</t>
  </si>
  <si>
    <t>Photoshop estimates</t>
  </si>
  <si>
    <t>mid</t>
  </si>
  <si>
    <t>closest</t>
  </si>
  <si>
    <t>Re-done with added python efficiency:</t>
  </si>
  <si>
    <t>Left shadow</t>
  </si>
  <si>
    <t xml:space="preserve">#1 </t>
  </si>
  <si>
    <t>#2</t>
  </si>
  <si>
    <t>Right shadow</t>
  </si>
  <si>
    <t>#1</t>
  </si>
  <si>
    <t>(Ra, Dec) "</t>
  </si>
  <si>
    <t>(0.040, 0.023)</t>
  </si>
  <si>
    <t>R (au)</t>
  </si>
  <si>
    <t>h (au)</t>
  </si>
  <si>
    <t>Omega (degs)</t>
  </si>
  <si>
    <t>Im coords</t>
  </si>
  <si>
    <t>(134, 141)</t>
  </si>
  <si>
    <t>Mid</t>
  </si>
  <si>
    <t>Closest</t>
  </si>
  <si>
    <t>(-0.0538, -0.0123)</t>
  </si>
  <si>
    <t>(-0.0773, -0.0117)</t>
  </si>
  <si>
    <t>delta theta (rads)</t>
  </si>
  <si>
    <t>(0.0300, 0.0130)</t>
  </si>
  <si>
    <t>(138, 145)</t>
  </si>
  <si>
    <t>h_mp (au)</t>
  </si>
  <si>
    <t>h_im (au)</t>
  </si>
  <si>
    <t>(173, 151)</t>
  </si>
  <si>
    <t>(183, 156)</t>
  </si>
  <si>
    <t>ave. omega</t>
  </si>
  <si>
    <t>(0.0329, 0.0037)</t>
  </si>
  <si>
    <t>(0.0557, 0.0160)</t>
  </si>
  <si>
    <t>(-0.0496, -0.0044)</t>
  </si>
  <si>
    <t>(-0.0733, 0.0054)</t>
  </si>
  <si>
    <t xml:space="preserve">(137, 149) </t>
  </si>
  <si>
    <t>(127, 144)</t>
  </si>
  <si>
    <t>(172, 152)</t>
  </si>
  <si>
    <t>(182, 153)</t>
  </si>
  <si>
    <t>(0.011, -0.028)</t>
  </si>
  <si>
    <t>(0.025, -0.052)</t>
  </si>
  <si>
    <t>(-0.024, 0.039)</t>
  </si>
  <si>
    <t>(-0.031, 0.059)</t>
  </si>
  <si>
    <t>(146, 163)</t>
  </si>
  <si>
    <t>(140, 173)</t>
  </si>
  <si>
    <t>(161, 134)</t>
  </si>
  <si>
    <t>(164, 125)</t>
  </si>
  <si>
    <t>(0.0094, -0.0385)</t>
  </si>
  <si>
    <t>(0.0081, -0.0573)</t>
  </si>
  <si>
    <t>(-0.0161, 0.0427)</t>
  </si>
  <si>
    <t>(-0.0315, 0.0615)</t>
  </si>
  <si>
    <t>(147, 167)</t>
  </si>
  <si>
    <t>(147, 175)</t>
  </si>
  <si>
    <t>(157, 132)</t>
  </si>
  <si>
    <t>(164, 124)</t>
  </si>
  <si>
    <t>(0.0138, 0.0375)</t>
  </si>
  <si>
    <t>(0.0308, 0.0607)</t>
  </si>
  <si>
    <t>(-0.0142, -0.0389)</t>
  </si>
  <si>
    <t>(-0.0203, -0.0560)</t>
  </si>
  <si>
    <t>(145, 134)</t>
  </si>
  <si>
    <t>(137, 124)</t>
  </si>
  <si>
    <t>(157, 167)</t>
  </si>
  <si>
    <t>(159, 175)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</si>
</sst>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9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11" fontId="0" fillId="0" borderId="0" xfId="0" applyNumberFormat="1"/>
    <xf numFmtId="11" fontId="0" fillId="2" borderId="0" xfId="0" applyNumberFormat="1" applyFill="1"/>
    <xf numFmtId="11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27" xfId="0" applyBorder="1"/>
    <xf numFmtId="0" fontId="0" fillId="0" borderId="15" xfId="0" applyBorder="1"/>
    <xf numFmtId="0" fontId="0" fillId="0" borderId="29" xfId="0" applyBorder="1"/>
    <xf numFmtId="0" fontId="0" fillId="4" borderId="3" xfId="0" applyFill="1" applyBorder="1"/>
    <xf numFmtId="0" fontId="0" fillId="0" borderId="9" xfId="0" applyBorder="1"/>
    <xf numFmtId="0" fontId="0" fillId="2" borderId="3" xfId="0" applyFill="1" applyBorder="1"/>
    <xf numFmtId="0" fontId="0" fillId="0" borderId="30" xfId="0" applyBorder="1"/>
    <xf numFmtId="0" fontId="0" fillId="5" borderId="3" xfId="0" applyFill="1" applyBorder="1"/>
    <xf numFmtId="0" fontId="0" fillId="4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4" borderId="34" xfId="0" applyFill="1" applyBorder="1"/>
    <xf numFmtId="0" fontId="0" fillId="2" borderId="35" xfId="0" applyFill="1" applyBorder="1"/>
    <xf numFmtId="0" fontId="0" fillId="5" borderId="35" xfId="0" applyFill="1" applyBorder="1"/>
    <xf numFmtId="0" fontId="0" fillId="4" borderId="35" xfId="0" applyFill="1" applyBorder="1"/>
    <xf numFmtId="0" fontId="0" fillId="4" borderId="36" xfId="0" applyFill="1" applyBorder="1"/>
    <xf numFmtId="0" fontId="0" fillId="2" borderId="37" xfId="0" applyFill="1" applyBorder="1"/>
    <xf numFmtId="0" fontId="0" fillId="2" borderId="38" xfId="0" applyFill="1" applyBorder="1"/>
    <xf numFmtId="0" fontId="3" fillId="0" borderId="0" xfId="0" applyFont="1"/>
    <xf numFmtId="0" fontId="4" fillId="0" borderId="0" xfId="0" applyFont="1"/>
    <xf numFmtId="0" fontId="0" fillId="6" borderId="0" xfId="0" applyFill="1"/>
    <xf numFmtId="0" fontId="0" fillId="4" borderId="34" xfId="0" applyFill="1" applyBorder="1" applyAlignment="1">
      <alignment vertical="center" wrapText="1"/>
    </xf>
    <xf numFmtId="0" fontId="0" fillId="4" borderId="3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0" xfId="1" applyFont="1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21" xfId="0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Luminosity against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'Discs + Lum'!$D$20</c:f>
              <c:strCache>
                <c:ptCount val="1"/>
                <c:pt idx="0">
                  <c:v>L tot. calc.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'Discs + Lum'!$C$21:$C$55</c:f>
              <c:numCache>
                <c:formatCode>General</c:formatCode>
                <c:ptCount val="35"/>
                <c:pt idx="0">
                  <c:v>1980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3300</c:v>
                </c:pt>
                <c:pt idx="14">
                  <c:v>3400</c:v>
                </c:pt>
                <c:pt idx="15">
                  <c:v>3500</c:v>
                </c:pt>
                <c:pt idx="16">
                  <c:v>3600</c:v>
                </c:pt>
                <c:pt idx="17">
                  <c:v>3700</c:v>
                </c:pt>
                <c:pt idx="18">
                  <c:v>3800</c:v>
                </c:pt>
                <c:pt idx="19">
                  <c:v>3900</c:v>
                </c:pt>
                <c:pt idx="20">
                  <c:v>3950</c:v>
                </c:pt>
                <c:pt idx="21">
                  <c:v>4000</c:v>
                </c:pt>
                <c:pt idx="22">
                  <c:v>4100</c:v>
                </c:pt>
                <c:pt idx="23">
                  <c:v>4200</c:v>
                </c:pt>
                <c:pt idx="24">
                  <c:v>4300</c:v>
                </c:pt>
                <c:pt idx="25">
                  <c:v>4400</c:v>
                </c:pt>
                <c:pt idx="26">
                  <c:v>4500</c:v>
                </c:pt>
                <c:pt idx="27">
                  <c:v>4600</c:v>
                </c:pt>
                <c:pt idx="28">
                  <c:v>4700</c:v>
                </c:pt>
                <c:pt idx="29">
                  <c:v>4800</c:v>
                </c:pt>
                <c:pt idx="30">
                  <c:v>4900</c:v>
                </c:pt>
                <c:pt idx="31">
                  <c:v>4940</c:v>
                </c:pt>
                <c:pt idx="32">
                  <c:v>5000</c:v>
                </c:pt>
                <c:pt idx="33">
                  <c:v>6000</c:v>
                </c:pt>
                <c:pt idx="34">
                  <c:v>6900</c:v>
                </c:pt>
              </c:numCache>
            </c:numRef>
          </c:xVal>
          <c:yVal>
            <c:numRef>
              <c:f>'Discs + Lum'!$D$21:$D$55</c:f>
              <c:numCache>
                <c:formatCode>0.00E+00</c:formatCode>
                <c:ptCount val="35"/>
                <c:pt idx="0">
                  <c:v>5.6500000000000005E+27</c:v>
                </c:pt>
                <c:pt idx="1">
                  <c:v>9.7600000000000004E+27</c:v>
                </c:pt>
                <c:pt idx="2">
                  <c:v>7.4499999999999996E+27</c:v>
                </c:pt>
                <c:pt idx="3">
                  <c:v>7.2699999999999997E+27</c:v>
                </c:pt>
                <c:pt idx="4">
                  <c:v>5.8599999999999995E+27</c:v>
                </c:pt>
                <c:pt idx="5">
                  <c:v>8.5499999999999995E+27</c:v>
                </c:pt>
                <c:pt idx="6">
                  <c:v>5.6399999999999997E+27</c:v>
                </c:pt>
                <c:pt idx="7">
                  <c:v>4.4890000000000002E+27</c:v>
                </c:pt>
                <c:pt idx="8">
                  <c:v>3.0499999999999999E+27</c:v>
                </c:pt>
                <c:pt idx="9">
                  <c:v>7.7299999999999997E+27</c:v>
                </c:pt>
                <c:pt idx="10">
                  <c:v>4.0599999999999998E+27</c:v>
                </c:pt>
                <c:pt idx="11">
                  <c:v>3.1800000000000002E+27</c:v>
                </c:pt>
                <c:pt idx="12">
                  <c:v>3.0299999999999999E+27</c:v>
                </c:pt>
                <c:pt idx="13">
                  <c:v>2.71E+27</c:v>
                </c:pt>
                <c:pt idx="14">
                  <c:v>2.9099999999999998E+27</c:v>
                </c:pt>
                <c:pt idx="15">
                  <c:v>3.4800000000000003E+27</c:v>
                </c:pt>
                <c:pt idx="16">
                  <c:v>4.8100000000000002E+27</c:v>
                </c:pt>
                <c:pt idx="17">
                  <c:v>7.5499999999999998E+27</c:v>
                </c:pt>
                <c:pt idx="18">
                  <c:v>5.3700000000000004E+27</c:v>
                </c:pt>
                <c:pt idx="19">
                  <c:v>3.1899999999999999E+27</c:v>
                </c:pt>
                <c:pt idx="20">
                  <c:v>2.9299999999999997E+27</c:v>
                </c:pt>
                <c:pt idx="21">
                  <c:v>2.24E+27</c:v>
                </c:pt>
                <c:pt idx="22">
                  <c:v>2.5600000000000002E+27</c:v>
                </c:pt>
                <c:pt idx="23">
                  <c:v>2.39E+27</c:v>
                </c:pt>
                <c:pt idx="24">
                  <c:v>3.5700000000000002E+27</c:v>
                </c:pt>
                <c:pt idx="25">
                  <c:v>1.9800000000000001E+28</c:v>
                </c:pt>
                <c:pt idx="26">
                  <c:v>1.4450000000000001E+28</c:v>
                </c:pt>
                <c:pt idx="27">
                  <c:v>6.0299999999999997E+27</c:v>
                </c:pt>
                <c:pt idx="28">
                  <c:v>1.1100000000000001E+28</c:v>
                </c:pt>
                <c:pt idx="29">
                  <c:v>8.4299999999999999E+27</c:v>
                </c:pt>
                <c:pt idx="30">
                  <c:v>6.5899999999999999E+27</c:v>
                </c:pt>
                <c:pt idx="31">
                  <c:v>7.0000000000000004E+27</c:v>
                </c:pt>
                <c:pt idx="32">
                  <c:v>5.3499999999999999E+27</c:v>
                </c:pt>
                <c:pt idx="33">
                  <c:v>2.7600000000000001E+27</c:v>
                </c:pt>
                <c:pt idx="34">
                  <c:v>2.1400000000000001E+27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3-47D4-B254-26B9D858F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235887"/>
        <c:axId val="1588017999"/>
      </c:scatterChart>
      <c:valAx>
        <c:axId val="1906235887"/>
        <c:scaling>
          <c:orientation val="minMax"/>
          <c:max val="7000"/>
          <c:min val="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17999"/>
        <c:crosses val="autoZero"/>
        <c:crossBetween val="midCat"/>
      </c:valAx>
      <c:valAx>
        <c:axId val="1588017999"/>
        <c:scaling>
          <c:orientation val="minMax"/>
          <c:max val="2.2499999999999999E+2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Luminosity, Watts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23588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SED!$D$4</c:f>
              <c:strCache>
                <c:ptCount val="1"/>
                <c:pt idx="0">
                  <c:v>Star peak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SED!$C$5:$C$37</c:f>
              <c:numCache>
                <c:formatCode>General</c:formatCode>
                <c:ptCount val="33"/>
                <c:pt idx="0">
                  <c:v>1980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3300</c:v>
                </c:pt>
                <c:pt idx="14">
                  <c:v>3400</c:v>
                </c:pt>
                <c:pt idx="15">
                  <c:v>3500</c:v>
                </c:pt>
                <c:pt idx="16">
                  <c:v>3600</c:v>
                </c:pt>
                <c:pt idx="17">
                  <c:v>3700</c:v>
                </c:pt>
                <c:pt idx="18">
                  <c:v>3800</c:v>
                </c:pt>
                <c:pt idx="19">
                  <c:v>3900</c:v>
                </c:pt>
                <c:pt idx="20">
                  <c:v>3950</c:v>
                </c:pt>
                <c:pt idx="21">
                  <c:v>4000</c:v>
                </c:pt>
                <c:pt idx="22">
                  <c:v>4100</c:v>
                </c:pt>
                <c:pt idx="23">
                  <c:v>4200</c:v>
                </c:pt>
                <c:pt idx="24">
                  <c:v>4300</c:v>
                </c:pt>
                <c:pt idx="25">
                  <c:v>4400</c:v>
                </c:pt>
                <c:pt idx="26">
                  <c:v>4500</c:v>
                </c:pt>
                <c:pt idx="27">
                  <c:v>4600</c:v>
                </c:pt>
                <c:pt idx="28">
                  <c:v>4700</c:v>
                </c:pt>
                <c:pt idx="29">
                  <c:v>4800</c:v>
                </c:pt>
                <c:pt idx="30">
                  <c:v>4900</c:v>
                </c:pt>
                <c:pt idx="31">
                  <c:v>4940</c:v>
                </c:pt>
                <c:pt idx="32">
                  <c:v>5000</c:v>
                </c:pt>
              </c:numCache>
            </c:numRef>
          </c:xVal>
          <c:yVal>
            <c:numRef>
              <c:f>SED!$D$5:$D$37</c:f>
              <c:numCache>
                <c:formatCode>0.00E+00</c:formatCode>
                <c:ptCount val="33"/>
                <c:pt idx="0">
                  <c:v>3.9999999999999999E-12</c:v>
                </c:pt>
                <c:pt idx="1">
                  <c:v>6.9899999999999999E-12</c:v>
                </c:pt>
                <c:pt idx="2">
                  <c:v>6.9799999999999997E-12</c:v>
                </c:pt>
                <c:pt idx="3">
                  <c:v>6.3100000000000004E-12</c:v>
                </c:pt>
                <c:pt idx="4">
                  <c:v>5.0900000000000003E-12</c:v>
                </c:pt>
                <c:pt idx="5">
                  <c:v>7.6100000000000001E-12</c:v>
                </c:pt>
                <c:pt idx="6">
                  <c:v>3.5699999999999999E-12</c:v>
                </c:pt>
                <c:pt idx="7">
                  <c:v>8.1299999999999997E-13</c:v>
                </c:pt>
                <c:pt idx="8">
                  <c:v>4.7899999999999998E-13</c:v>
                </c:pt>
                <c:pt idx="9">
                  <c:v>2.3999999999999999E-12</c:v>
                </c:pt>
                <c:pt idx="10">
                  <c:v>4.0999999999999999E-12</c:v>
                </c:pt>
                <c:pt idx="11">
                  <c:v>3.9700000000000002E-12</c:v>
                </c:pt>
                <c:pt idx="12">
                  <c:v>4.2800000000000003E-12</c:v>
                </c:pt>
                <c:pt idx="13">
                  <c:v>4.21E-12</c:v>
                </c:pt>
                <c:pt idx="14">
                  <c:v>4.0399999999999997E-12</c:v>
                </c:pt>
                <c:pt idx="15">
                  <c:v>4.2999999999999999E-12</c:v>
                </c:pt>
                <c:pt idx="16">
                  <c:v>4.4200000000000001E-12</c:v>
                </c:pt>
                <c:pt idx="17">
                  <c:v>4.1800000000000004E-12</c:v>
                </c:pt>
                <c:pt idx="18">
                  <c:v>4.31E-12</c:v>
                </c:pt>
                <c:pt idx="19">
                  <c:v>2.6700000000000001E-12</c:v>
                </c:pt>
                <c:pt idx="20">
                  <c:v>2E-12</c:v>
                </c:pt>
                <c:pt idx="21">
                  <c:v>1.04E-12</c:v>
                </c:pt>
                <c:pt idx="22">
                  <c:v>9.7800000000000007E-13</c:v>
                </c:pt>
                <c:pt idx="23">
                  <c:v>8.5999999999999997E-13</c:v>
                </c:pt>
                <c:pt idx="24">
                  <c:v>1.1999999999999999E-12</c:v>
                </c:pt>
                <c:pt idx="25">
                  <c:v>2.3499999999999999E-12</c:v>
                </c:pt>
                <c:pt idx="26">
                  <c:v>1.9100000000000001E-12</c:v>
                </c:pt>
                <c:pt idx="27">
                  <c:v>5.8400000000000004E-13</c:v>
                </c:pt>
                <c:pt idx="28">
                  <c:v>7.0800000000000001E-13</c:v>
                </c:pt>
                <c:pt idx="29">
                  <c:v>7.2900000000000002E-13</c:v>
                </c:pt>
                <c:pt idx="30">
                  <c:v>3.3399999999999999E-13</c:v>
                </c:pt>
                <c:pt idx="31">
                  <c:v>5.9999999999999997E-13</c:v>
                </c:pt>
                <c:pt idx="32">
                  <c:v>2.49E-13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C-47EC-8064-A6738CE4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282463"/>
        <c:axId val="1904770255"/>
      </c:scatterChart>
      <c:valAx>
        <c:axId val="1906282463"/>
        <c:scaling>
          <c:orientation val="minMax"/>
          <c:max val="5500"/>
          <c:min val="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70255"/>
        <c:crosses val="autoZero"/>
        <c:crossBetween val="midCat"/>
      </c:valAx>
      <c:valAx>
        <c:axId val="1904770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flux, </a:t>
                </a:r>
                <a:r>
                  <a:rPr lang="el-GR"/>
                  <a:t>λ</a:t>
                </a:r>
                <a:r>
                  <a:rPr lang="en-GB"/>
                  <a:t>f</a:t>
                </a:r>
                <a:r>
                  <a:rPr lang="el-GR"/>
                  <a:t>λ ,</a:t>
                </a:r>
                <a:r>
                  <a:rPr lang="en-GB"/>
                  <a:t>Wm-2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28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'Discs + Lum'!$E$20</c:f>
              <c:strCache>
                <c:ptCount val="1"/>
                <c:pt idx="0">
                  <c:v>Point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'Discs + Lum'!$C$21:$C$52</c:f>
              <c:numCache>
                <c:formatCode>General</c:formatCode>
                <c:ptCount val="32"/>
                <c:pt idx="0">
                  <c:v>1980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3300</c:v>
                </c:pt>
                <c:pt idx="14">
                  <c:v>3400</c:v>
                </c:pt>
                <c:pt idx="15">
                  <c:v>3500</c:v>
                </c:pt>
                <c:pt idx="16">
                  <c:v>3600</c:v>
                </c:pt>
                <c:pt idx="17">
                  <c:v>3700</c:v>
                </c:pt>
                <c:pt idx="18">
                  <c:v>3800</c:v>
                </c:pt>
                <c:pt idx="19">
                  <c:v>3900</c:v>
                </c:pt>
                <c:pt idx="20">
                  <c:v>3950</c:v>
                </c:pt>
                <c:pt idx="21">
                  <c:v>4000</c:v>
                </c:pt>
                <c:pt idx="22">
                  <c:v>4100</c:v>
                </c:pt>
                <c:pt idx="23">
                  <c:v>4200</c:v>
                </c:pt>
                <c:pt idx="24">
                  <c:v>4300</c:v>
                </c:pt>
                <c:pt idx="25">
                  <c:v>4400</c:v>
                </c:pt>
                <c:pt idx="26">
                  <c:v>4500</c:v>
                </c:pt>
                <c:pt idx="27">
                  <c:v>4600</c:v>
                </c:pt>
                <c:pt idx="28">
                  <c:v>4700</c:v>
                </c:pt>
                <c:pt idx="29">
                  <c:v>4800</c:v>
                </c:pt>
                <c:pt idx="30">
                  <c:v>4900</c:v>
                </c:pt>
                <c:pt idx="31">
                  <c:v>4940</c:v>
                </c:pt>
              </c:numCache>
            </c:numRef>
          </c:xVal>
          <c:yVal>
            <c:numRef>
              <c:f>'Discs + Lum'!$E$21:$E$52</c:f>
              <c:numCache>
                <c:formatCode>0.00E+00</c:formatCode>
                <c:ptCount val="32"/>
                <c:pt idx="0">
                  <c:v>2.5000000000000001E-3</c:v>
                </c:pt>
                <c:pt idx="2">
                  <c:v>1.6800000000000001E-3</c:v>
                </c:pt>
                <c:pt idx="4">
                  <c:v>2.5699999999999998E-3</c:v>
                </c:pt>
                <c:pt idx="6">
                  <c:v>6.0999999999999997E-4</c:v>
                </c:pt>
                <c:pt idx="8">
                  <c:v>9.2999999999999992E-3</c:v>
                </c:pt>
                <c:pt idx="20">
                  <c:v>2.2599999999999999E-4</c:v>
                </c:pt>
                <c:pt idx="21">
                  <c:v>7.2000000000000005E-4</c:v>
                </c:pt>
                <c:pt idx="22">
                  <c:v>7.1000000000000004E-3</c:v>
                </c:pt>
                <c:pt idx="23">
                  <c:v>1.4200000000000001E-2</c:v>
                </c:pt>
                <c:pt idx="24">
                  <c:v>8.3999999999999995E-3</c:v>
                </c:pt>
                <c:pt idx="25">
                  <c:v>1.03E-2</c:v>
                </c:pt>
                <c:pt idx="26">
                  <c:v>6.7000000000000002E-3</c:v>
                </c:pt>
                <c:pt idx="27">
                  <c:v>1.6299999999999999E-3</c:v>
                </c:pt>
                <c:pt idx="28">
                  <c:v>6.4999999999999997E-3</c:v>
                </c:pt>
                <c:pt idx="29">
                  <c:v>4.0000000000000001E-3</c:v>
                </c:pt>
                <c:pt idx="30">
                  <c:v>6.3E-3</c:v>
                </c:pt>
                <c:pt idx="31">
                  <c:v>1.6199999999999999E-3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B-4C84-A084-83A0E95CCFBE}"/>
            </c:ext>
          </c:extLst>
        </c:ser>
        <c:ser>
          <c:idx val="1"/>
          <c:order val="1"/>
          <c:tx>
            <c:strRef>
              <c:f>'Discs + Lum'!$F$20</c:f>
              <c:strCache>
                <c:ptCount val="1"/>
                <c:pt idx="0">
                  <c:v>Point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'Discs + Lum'!$C$21:$C$52</c:f>
              <c:numCache>
                <c:formatCode>General</c:formatCode>
                <c:ptCount val="32"/>
                <c:pt idx="0">
                  <c:v>1980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3300</c:v>
                </c:pt>
                <c:pt idx="14">
                  <c:v>3400</c:v>
                </c:pt>
                <c:pt idx="15">
                  <c:v>3500</c:v>
                </c:pt>
                <c:pt idx="16">
                  <c:v>3600</c:v>
                </c:pt>
                <c:pt idx="17">
                  <c:v>3700</c:v>
                </c:pt>
                <c:pt idx="18">
                  <c:v>3800</c:v>
                </c:pt>
                <c:pt idx="19">
                  <c:v>3900</c:v>
                </c:pt>
                <c:pt idx="20">
                  <c:v>3950</c:v>
                </c:pt>
                <c:pt idx="21">
                  <c:v>4000</c:v>
                </c:pt>
                <c:pt idx="22">
                  <c:v>4100</c:v>
                </c:pt>
                <c:pt idx="23">
                  <c:v>4200</c:v>
                </c:pt>
                <c:pt idx="24">
                  <c:v>4300</c:v>
                </c:pt>
                <c:pt idx="25">
                  <c:v>4400</c:v>
                </c:pt>
                <c:pt idx="26">
                  <c:v>4500</c:v>
                </c:pt>
                <c:pt idx="27">
                  <c:v>4600</c:v>
                </c:pt>
                <c:pt idx="28">
                  <c:v>4700</c:v>
                </c:pt>
                <c:pt idx="29">
                  <c:v>4800</c:v>
                </c:pt>
                <c:pt idx="30">
                  <c:v>4900</c:v>
                </c:pt>
                <c:pt idx="31">
                  <c:v>4940</c:v>
                </c:pt>
              </c:numCache>
            </c:numRef>
          </c:xVal>
          <c:yVal>
            <c:numRef>
              <c:f>'Discs + Lum'!$F$20:$F$52</c:f>
              <c:numCache>
                <c:formatCode>0.00E+00</c:formatCode>
                <c:ptCount val="33"/>
                <c:pt idx="0" formatCode="General">
                  <c:v>0</c:v>
                </c:pt>
                <c:pt idx="1">
                  <c:v>1.25E-3</c:v>
                </c:pt>
                <c:pt idx="3">
                  <c:v>6.6000000000000005E-5</c:v>
                </c:pt>
                <c:pt idx="5">
                  <c:v>3.7000000000000002E-3</c:v>
                </c:pt>
                <c:pt idx="7">
                  <c:v>1.58E-3</c:v>
                </c:pt>
                <c:pt idx="9">
                  <c:v>1.14E-2</c:v>
                </c:pt>
                <c:pt idx="21">
                  <c:v>3.3E-4</c:v>
                </c:pt>
                <c:pt idx="22">
                  <c:v>5.4000000000000001E-4</c:v>
                </c:pt>
                <c:pt idx="23">
                  <c:v>6.7999999999999996E-3</c:v>
                </c:pt>
                <c:pt idx="24">
                  <c:v>1.0999999999999999E-2</c:v>
                </c:pt>
                <c:pt idx="25">
                  <c:v>7.9000000000000008E-3</c:v>
                </c:pt>
                <c:pt idx="26">
                  <c:v>5.7999999999999996E-3</c:v>
                </c:pt>
                <c:pt idx="27">
                  <c:v>5.0000000000000001E-3</c:v>
                </c:pt>
                <c:pt idx="28">
                  <c:v>2.1099999999999999E-3</c:v>
                </c:pt>
                <c:pt idx="29">
                  <c:v>3.8E-3</c:v>
                </c:pt>
                <c:pt idx="30">
                  <c:v>2.9299999999999999E-3</c:v>
                </c:pt>
                <c:pt idx="31">
                  <c:v>2.7000000000000001E-3</c:v>
                </c:pt>
                <c:pt idx="32">
                  <c:v>1.0200000000000001E-3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DB-4C84-A084-83A0E95CCFBE}"/>
            </c:ext>
          </c:extLst>
        </c:ser>
        <c:ser>
          <c:idx val="2"/>
          <c:order val="2"/>
          <c:tx>
            <c:strRef>
              <c:f>'Discs + Lum'!$G$20</c:f>
              <c:strCache>
                <c:ptCount val="1"/>
                <c:pt idx="0">
                  <c:v>Point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'Discs + Lum'!$C$21:$C$52</c:f>
              <c:numCache>
                <c:formatCode>General</c:formatCode>
                <c:ptCount val="32"/>
                <c:pt idx="0">
                  <c:v>1980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3300</c:v>
                </c:pt>
                <c:pt idx="14">
                  <c:v>3400</c:v>
                </c:pt>
                <c:pt idx="15">
                  <c:v>3500</c:v>
                </c:pt>
                <c:pt idx="16">
                  <c:v>3600</c:v>
                </c:pt>
                <c:pt idx="17">
                  <c:v>3700</c:v>
                </c:pt>
                <c:pt idx="18">
                  <c:v>3800</c:v>
                </c:pt>
                <c:pt idx="19">
                  <c:v>3900</c:v>
                </c:pt>
                <c:pt idx="20">
                  <c:v>3950</c:v>
                </c:pt>
                <c:pt idx="21">
                  <c:v>4000</c:v>
                </c:pt>
                <c:pt idx="22">
                  <c:v>4100</c:v>
                </c:pt>
                <c:pt idx="23">
                  <c:v>4200</c:v>
                </c:pt>
                <c:pt idx="24">
                  <c:v>4300</c:v>
                </c:pt>
                <c:pt idx="25">
                  <c:v>4400</c:v>
                </c:pt>
                <c:pt idx="26">
                  <c:v>4500</c:v>
                </c:pt>
                <c:pt idx="27">
                  <c:v>4600</c:v>
                </c:pt>
                <c:pt idx="28">
                  <c:v>4700</c:v>
                </c:pt>
                <c:pt idx="29">
                  <c:v>4800</c:v>
                </c:pt>
                <c:pt idx="30">
                  <c:v>4900</c:v>
                </c:pt>
                <c:pt idx="31">
                  <c:v>4940</c:v>
                </c:pt>
              </c:numCache>
            </c:numRef>
          </c:xVal>
          <c:yVal>
            <c:numRef>
              <c:f>'Discs + Lum'!$G$21:$G$52</c:f>
              <c:numCache>
                <c:formatCode>0.00E+00</c:formatCode>
                <c:ptCount val="32"/>
                <c:pt idx="0">
                  <c:v>8.5999999999999998E-4</c:v>
                </c:pt>
                <c:pt idx="2">
                  <c:v>5.8999999999999998E-5</c:v>
                </c:pt>
                <c:pt idx="4">
                  <c:v>8.6000000000000003E-5</c:v>
                </c:pt>
                <c:pt idx="6">
                  <c:v>2.5999999999999998E-5</c:v>
                </c:pt>
                <c:pt idx="8">
                  <c:v>2.9999999999999999E-7</c:v>
                </c:pt>
                <c:pt idx="20">
                  <c:v>5.0000000000000002E-5</c:v>
                </c:pt>
                <c:pt idx="21">
                  <c:v>4.0000000000000001E-10</c:v>
                </c:pt>
                <c:pt idx="22">
                  <c:v>8.9999999999999998E-4</c:v>
                </c:pt>
                <c:pt idx="23">
                  <c:v>1E-10</c:v>
                </c:pt>
                <c:pt idx="24">
                  <c:v>7.2999999999999996E-4</c:v>
                </c:pt>
                <c:pt idx="25">
                  <c:v>1.9999999999999999E-6</c:v>
                </c:pt>
                <c:pt idx="26">
                  <c:v>2.2899999999999999E-3</c:v>
                </c:pt>
                <c:pt idx="27">
                  <c:v>1.9799999999999999E-4</c:v>
                </c:pt>
                <c:pt idx="28">
                  <c:v>2.1700000000000001E-3</c:v>
                </c:pt>
                <c:pt idx="29">
                  <c:v>4.1999999999999997E-3</c:v>
                </c:pt>
                <c:pt idx="30">
                  <c:v>1.7600000000000001E-3</c:v>
                </c:pt>
                <c:pt idx="31">
                  <c:v>1.4400000000000001E-3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DB-4C84-A084-83A0E95CC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231247"/>
        <c:axId val="1587564719"/>
      </c:scatterChart>
      <c:valAx>
        <c:axId val="1906231247"/>
        <c:scaling>
          <c:orientation val="minMax"/>
          <c:max val="5000"/>
          <c:min val="1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64719"/>
        <c:crosses val="autoZero"/>
        <c:crossBetween val="midCat"/>
      </c:valAx>
      <c:valAx>
        <c:axId val="158756471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23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'Discs + Lum'!$E$20</c:f>
              <c:strCache>
                <c:ptCount val="1"/>
                <c:pt idx="0">
                  <c:v>Point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'Discs + Lum'!$C$21:$C$52</c:f>
              <c:numCache>
                <c:formatCode>General</c:formatCode>
                <c:ptCount val="32"/>
                <c:pt idx="0">
                  <c:v>1980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3300</c:v>
                </c:pt>
                <c:pt idx="14">
                  <c:v>3400</c:v>
                </c:pt>
                <c:pt idx="15">
                  <c:v>3500</c:v>
                </c:pt>
                <c:pt idx="16">
                  <c:v>3600</c:v>
                </c:pt>
                <c:pt idx="17">
                  <c:v>3700</c:v>
                </c:pt>
                <c:pt idx="18">
                  <c:v>3800</c:v>
                </c:pt>
                <c:pt idx="19">
                  <c:v>3900</c:v>
                </c:pt>
                <c:pt idx="20">
                  <c:v>3950</c:v>
                </c:pt>
                <c:pt idx="21">
                  <c:v>4000</c:v>
                </c:pt>
                <c:pt idx="22">
                  <c:v>4100</c:v>
                </c:pt>
                <c:pt idx="23">
                  <c:v>4200</c:v>
                </c:pt>
                <c:pt idx="24">
                  <c:v>4300</c:v>
                </c:pt>
                <c:pt idx="25">
                  <c:v>4400</c:v>
                </c:pt>
                <c:pt idx="26">
                  <c:v>4500</c:v>
                </c:pt>
                <c:pt idx="27">
                  <c:v>4600</c:v>
                </c:pt>
                <c:pt idx="28">
                  <c:v>4700</c:v>
                </c:pt>
                <c:pt idx="29">
                  <c:v>4800</c:v>
                </c:pt>
                <c:pt idx="30">
                  <c:v>4900</c:v>
                </c:pt>
                <c:pt idx="31">
                  <c:v>4940</c:v>
                </c:pt>
              </c:numCache>
            </c:numRef>
          </c:xVal>
          <c:yVal>
            <c:numRef>
              <c:f>'Discs + Lum'!$E$21:$E$52</c:f>
              <c:numCache>
                <c:formatCode>0.00E+00</c:formatCode>
                <c:ptCount val="32"/>
                <c:pt idx="0">
                  <c:v>2.5000000000000001E-3</c:v>
                </c:pt>
                <c:pt idx="2">
                  <c:v>1.6800000000000001E-3</c:v>
                </c:pt>
                <c:pt idx="4">
                  <c:v>2.5699999999999998E-3</c:v>
                </c:pt>
                <c:pt idx="6">
                  <c:v>6.0999999999999997E-4</c:v>
                </c:pt>
                <c:pt idx="8">
                  <c:v>9.2999999999999992E-3</c:v>
                </c:pt>
                <c:pt idx="20">
                  <c:v>2.2599999999999999E-4</c:v>
                </c:pt>
                <c:pt idx="21">
                  <c:v>7.2000000000000005E-4</c:v>
                </c:pt>
                <c:pt idx="22">
                  <c:v>7.1000000000000004E-3</c:v>
                </c:pt>
                <c:pt idx="23">
                  <c:v>1.4200000000000001E-2</c:v>
                </c:pt>
                <c:pt idx="24">
                  <c:v>8.3999999999999995E-3</c:v>
                </c:pt>
                <c:pt idx="25">
                  <c:v>1.03E-2</c:v>
                </c:pt>
                <c:pt idx="26">
                  <c:v>6.7000000000000002E-3</c:v>
                </c:pt>
                <c:pt idx="27">
                  <c:v>1.6299999999999999E-3</c:v>
                </c:pt>
                <c:pt idx="28">
                  <c:v>6.4999999999999997E-3</c:v>
                </c:pt>
                <c:pt idx="29">
                  <c:v>4.0000000000000001E-3</c:v>
                </c:pt>
                <c:pt idx="30">
                  <c:v>6.3E-3</c:v>
                </c:pt>
                <c:pt idx="31">
                  <c:v>1.6199999999999999E-3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E-442D-A00D-F11CD1E51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671807"/>
        <c:axId val="2033121711"/>
      </c:scatterChart>
      <c:valAx>
        <c:axId val="1591671807"/>
        <c:scaling>
          <c:orientation val="minMax"/>
          <c:max val="5000"/>
          <c:min val="1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21711"/>
        <c:crosses val="autoZero"/>
        <c:crossBetween val="midCat"/>
      </c:valAx>
      <c:valAx>
        <c:axId val="203312171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7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'Discs + Lum'!$F$20</c:f>
              <c:strCache>
                <c:ptCount val="1"/>
                <c:pt idx="0">
                  <c:v>Point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'Discs + Lum'!$C$21:$C$52</c:f>
              <c:numCache>
                <c:formatCode>General</c:formatCode>
                <c:ptCount val="32"/>
                <c:pt idx="0">
                  <c:v>1980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3300</c:v>
                </c:pt>
                <c:pt idx="14">
                  <c:v>3400</c:v>
                </c:pt>
                <c:pt idx="15">
                  <c:v>3500</c:v>
                </c:pt>
                <c:pt idx="16">
                  <c:v>3600</c:v>
                </c:pt>
                <c:pt idx="17">
                  <c:v>3700</c:v>
                </c:pt>
                <c:pt idx="18">
                  <c:v>3800</c:v>
                </c:pt>
                <c:pt idx="19">
                  <c:v>3900</c:v>
                </c:pt>
                <c:pt idx="20">
                  <c:v>3950</c:v>
                </c:pt>
                <c:pt idx="21">
                  <c:v>4000</c:v>
                </c:pt>
                <c:pt idx="22">
                  <c:v>4100</c:v>
                </c:pt>
                <c:pt idx="23">
                  <c:v>4200</c:v>
                </c:pt>
                <c:pt idx="24">
                  <c:v>4300</c:v>
                </c:pt>
                <c:pt idx="25">
                  <c:v>4400</c:v>
                </c:pt>
                <c:pt idx="26">
                  <c:v>4500</c:v>
                </c:pt>
                <c:pt idx="27">
                  <c:v>4600</c:v>
                </c:pt>
                <c:pt idx="28">
                  <c:v>4700</c:v>
                </c:pt>
                <c:pt idx="29">
                  <c:v>4800</c:v>
                </c:pt>
                <c:pt idx="30">
                  <c:v>4900</c:v>
                </c:pt>
                <c:pt idx="31">
                  <c:v>4940</c:v>
                </c:pt>
              </c:numCache>
            </c:numRef>
          </c:xVal>
          <c:yVal>
            <c:numRef>
              <c:f>'Discs + Lum'!$F$21:$F$52</c:f>
              <c:numCache>
                <c:formatCode>0.00E+00</c:formatCode>
                <c:ptCount val="32"/>
                <c:pt idx="0">
                  <c:v>1.25E-3</c:v>
                </c:pt>
                <c:pt idx="2">
                  <c:v>6.6000000000000005E-5</c:v>
                </c:pt>
                <c:pt idx="4">
                  <c:v>3.7000000000000002E-3</c:v>
                </c:pt>
                <c:pt idx="6">
                  <c:v>1.58E-3</c:v>
                </c:pt>
                <c:pt idx="8">
                  <c:v>1.14E-2</c:v>
                </c:pt>
                <c:pt idx="20">
                  <c:v>3.3E-4</c:v>
                </c:pt>
                <c:pt idx="21">
                  <c:v>5.4000000000000001E-4</c:v>
                </c:pt>
                <c:pt idx="22">
                  <c:v>6.7999999999999996E-3</c:v>
                </c:pt>
                <c:pt idx="23">
                  <c:v>1.0999999999999999E-2</c:v>
                </c:pt>
                <c:pt idx="24">
                  <c:v>7.9000000000000008E-3</c:v>
                </c:pt>
                <c:pt idx="25">
                  <c:v>5.7999999999999996E-3</c:v>
                </c:pt>
                <c:pt idx="26">
                  <c:v>5.0000000000000001E-3</c:v>
                </c:pt>
                <c:pt idx="27">
                  <c:v>2.1099999999999999E-3</c:v>
                </c:pt>
                <c:pt idx="28">
                  <c:v>3.8E-3</c:v>
                </c:pt>
                <c:pt idx="29">
                  <c:v>2.9299999999999999E-3</c:v>
                </c:pt>
                <c:pt idx="30">
                  <c:v>2.7000000000000001E-3</c:v>
                </c:pt>
                <c:pt idx="31">
                  <c:v>1.0200000000000001E-3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0-4F07-A3F9-4103F453A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677839"/>
        <c:axId val="1640756831"/>
      </c:scatterChart>
      <c:valAx>
        <c:axId val="1591677839"/>
        <c:scaling>
          <c:orientation val="minMax"/>
          <c:max val="5000"/>
          <c:min val="1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56831"/>
        <c:crosses val="autoZero"/>
        <c:crossBetween val="midCat"/>
      </c:valAx>
      <c:valAx>
        <c:axId val="164075683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7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'Discs + Lum'!$G$20</c:f>
              <c:strCache>
                <c:ptCount val="1"/>
                <c:pt idx="0">
                  <c:v>Point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'Discs + Lum'!$C$21:$C$52</c:f>
              <c:numCache>
                <c:formatCode>General</c:formatCode>
                <c:ptCount val="32"/>
                <c:pt idx="0">
                  <c:v>1980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3300</c:v>
                </c:pt>
                <c:pt idx="14">
                  <c:v>3400</c:v>
                </c:pt>
                <c:pt idx="15">
                  <c:v>3500</c:v>
                </c:pt>
                <c:pt idx="16">
                  <c:v>3600</c:v>
                </c:pt>
                <c:pt idx="17">
                  <c:v>3700</c:v>
                </c:pt>
                <c:pt idx="18">
                  <c:v>3800</c:v>
                </c:pt>
                <c:pt idx="19">
                  <c:v>3900</c:v>
                </c:pt>
                <c:pt idx="20">
                  <c:v>3950</c:v>
                </c:pt>
                <c:pt idx="21">
                  <c:v>4000</c:v>
                </c:pt>
                <c:pt idx="22">
                  <c:v>4100</c:v>
                </c:pt>
                <c:pt idx="23">
                  <c:v>4200</c:v>
                </c:pt>
                <c:pt idx="24">
                  <c:v>4300</c:v>
                </c:pt>
                <c:pt idx="25">
                  <c:v>4400</c:v>
                </c:pt>
                <c:pt idx="26">
                  <c:v>4500</c:v>
                </c:pt>
                <c:pt idx="27">
                  <c:v>4600</c:v>
                </c:pt>
                <c:pt idx="28">
                  <c:v>4700</c:v>
                </c:pt>
                <c:pt idx="29">
                  <c:v>4800</c:v>
                </c:pt>
                <c:pt idx="30">
                  <c:v>4900</c:v>
                </c:pt>
                <c:pt idx="31">
                  <c:v>4940</c:v>
                </c:pt>
              </c:numCache>
            </c:numRef>
          </c:xVal>
          <c:yVal>
            <c:numRef>
              <c:f>'Discs + Lum'!$G$21:$G$52</c:f>
              <c:numCache>
                <c:formatCode>0.00E+00</c:formatCode>
                <c:ptCount val="32"/>
                <c:pt idx="0">
                  <c:v>8.5999999999999998E-4</c:v>
                </c:pt>
                <c:pt idx="2">
                  <c:v>5.8999999999999998E-5</c:v>
                </c:pt>
                <c:pt idx="4">
                  <c:v>8.6000000000000003E-5</c:v>
                </c:pt>
                <c:pt idx="6">
                  <c:v>2.5999999999999998E-5</c:v>
                </c:pt>
                <c:pt idx="8">
                  <c:v>2.9999999999999999E-7</c:v>
                </c:pt>
                <c:pt idx="20">
                  <c:v>5.0000000000000002E-5</c:v>
                </c:pt>
                <c:pt idx="21">
                  <c:v>4.0000000000000001E-10</c:v>
                </c:pt>
                <c:pt idx="22">
                  <c:v>8.9999999999999998E-4</c:v>
                </c:pt>
                <c:pt idx="23">
                  <c:v>1E-10</c:v>
                </c:pt>
                <c:pt idx="24">
                  <c:v>7.2999999999999996E-4</c:v>
                </c:pt>
                <c:pt idx="25">
                  <c:v>1.9999999999999999E-6</c:v>
                </c:pt>
                <c:pt idx="26">
                  <c:v>2.2899999999999999E-3</c:v>
                </c:pt>
                <c:pt idx="27">
                  <c:v>1.9799999999999999E-4</c:v>
                </c:pt>
                <c:pt idx="28">
                  <c:v>2.1700000000000001E-3</c:v>
                </c:pt>
                <c:pt idx="29">
                  <c:v>4.1999999999999997E-3</c:v>
                </c:pt>
                <c:pt idx="30">
                  <c:v>1.7600000000000001E-3</c:v>
                </c:pt>
                <c:pt idx="31">
                  <c:v>1.4400000000000001E-3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9-4378-8841-E98088D3E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827567"/>
        <c:axId val="1904768335"/>
      </c:scatterChart>
      <c:valAx>
        <c:axId val="1901827567"/>
        <c:scaling>
          <c:orientation val="minMax"/>
          <c:max val="5000"/>
          <c:min val="1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68335"/>
        <c:crosses val="autoZero"/>
        <c:crossBetween val="midCat"/>
      </c:valAx>
      <c:valAx>
        <c:axId val="190476833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2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'Discs + Lum'!$H$20</c:f>
              <c:strCache>
                <c:ptCount val="1"/>
                <c:pt idx="0">
                  <c:v>Ave.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'Discs + Lum'!$C$21:$C$52</c:f>
              <c:numCache>
                <c:formatCode>General</c:formatCode>
                <c:ptCount val="32"/>
                <c:pt idx="0">
                  <c:v>1980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3300</c:v>
                </c:pt>
                <c:pt idx="14">
                  <c:v>3400</c:v>
                </c:pt>
                <c:pt idx="15">
                  <c:v>3500</c:v>
                </c:pt>
                <c:pt idx="16">
                  <c:v>3600</c:v>
                </c:pt>
                <c:pt idx="17">
                  <c:v>3700</c:v>
                </c:pt>
                <c:pt idx="18">
                  <c:v>3800</c:v>
                </c:pt>
                <c:pt idx="19">
                  <c:v>3900</c:v>
                </c:pt>
                <c:pt idx="20">
                  <c:v>3950</c:v>
                </c:pt>
                <c:pt idx="21">
                  <c:v>4000</c:v>
                </c:pt>
                <c:pt idx="22">
                  <c:v>4100</c:v>
                </c:pt>
                <c:pt idx="23">
                  <c:v>4200</c:v>
                </c:pt>
                <c:pt idx="24">
                  <c:v>4300</c:v>
                </c:pt>
                <c:pt idx="25">
                  <c:v>4400</c:v>
                </c:pt>
                <c:pt idx="26">
                  <c:v>4500</c:v>
                </c:pt>
                <c:pt idx="27">
                  <c:v>4600</c:v>
                </c:pt>
                <c:pt idx="28">
                  <c:v>4700</c:v>
                </c:pt>
                <c:pt idx="29">
                  <c:v>4800</c:v>
                </c:pt>
                <c:pt idx="30">
                  <c:v>4900</c:v>
                </c:pt>
                <c:pt idx="31">
                  <c:v>4940</c:v>
                </c:pt>
              </c:numCache>
            </c:numRef>
          </c:xVal>
          <c:yVal>
            <c:numRef>
              <c:f>'Discs + Lum'!$H$21:$H$52</c:f>
              <c:numCache>
                <c:formatCode>0.00E+00</c:formatCode>
                <c:ptCount val="32"/>
                <c:pt idx="0">
                  <c:v>1.5366666666666664E-3</c:v>
                </c:pt>
                <c:pt idx="2">
                  <c:v>6.0166666666666669E-4</c:v>
                </c:pt>
                <c:pt idx="4">
                  <c:v>2.1186666666666667E-3</c:v>
                </c:pt>
                <c:pt idx="6">
                  <c:v>7.3866666666666666E-4</c:v>
                </c:pt>
                <c:pt idx="8">
                  <c:v>6.9001000000000002E-3</c:v>
                </c:pt>
                <c:pt idx="20">
                  <c:v>2.02E-4</c:v>
                </c:pt>
                <c:pt idx="21">
                  <c:v>4.2000013333333332E-4</c:v>
                </c:pt>
                <c:pt idx="22">
                  <c:v>4.933333333333333E-3</c:v>
                </c:pt>
                <c:pt idx="23">
                  <c:v>8.4000000333333338E-3</c:v>
                </c:pt>
                <c:pt idx="24">
                  <c:v>5.6766666666666675E-3</c:v>
                </c:pt>
                <c:pt idx="25">
                  <c:v>5.3673333333333325E-3</c:v>
                </c:pt>
                <c:pt idx="26">
                  <c:v>4.6633333333333336E-3</c:v>
                </c:pt>
                <c:pt idx="27">
                  <c:v>1.3126666666666666E-3</c:v>
                </c:pt>
                <c:pt idx="28">
                  <c:v>4.156666666666667E-3</c:v>
                </c:pt>
                <c:pt idx="29">
                  <c:v>3.7100000000000002E-3</c:v>
                </c:pt>
                <c:pt idx="30">
                  <c:v>3.5866666666666668E-3</c:v>
                </c:pt>
                <c:pt idx="31">
                  <c:v>1.3600000000000001E-3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B-41BE-8CCE-B0B404C93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829887"/>
        <c:axId val="1904769775"/>
      </c:scatterChart>
      <c:valAx>
        <c:axId val="1901829887"/>
        <c:scaling>
          <c:orientation val="minMax"/>
          <c:max val="5000"/>
          <c:min val="1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69775"/>
        <c:crosses val="autoZero"/>
        <c:crossBetween val="midCat"/>
      </c:valAx>
      <c:valAx>
        <c:axId val="190476977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2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size of disc shadows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'D07 Variations'!$K$1:$K$3</c:f>
              <c:strCache>
                <c:ptCount val="3"/>
                <c:pt idx="1">
                  <c:v>Shadow calculations</c:v>
                </c:pt>
                <c:pt idx="2">
                  <c:v>Shadow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'D07 Variations'!$H$4:$H$38</c:f>
              <c:numCache>
                <c:formatCode>General</c:formatCode>
                <c:ptCount val="35"/>
                <c:pt idx="0">
                  <c:v>1980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3500</c:v>
                </c:pt>
                <c:pt idx="14">
                  <c:v>3600</c:v>
                </c:pt>
                <c:pt idx="15">
                  <c:v>3700</c:v>
                </c:pt>
                <c:pt idx="16">
                  <c:v>3800</c:v>
                </c:pt>
                <c:pt idx="17">
                  <c:v>3900</c:v>
                </c:pt>
                <c:pt idx="18">
                  <c:v>3950</c:v>
                </c:pt>
                <c:pt idx="19">
                  <c:v>4000</c:v>
                </c:pt>
                <c:pt idx="20">
                  <c:v>4100</c:v>
                </c:pt>
                <c:pt idx="21">
                  <c:v>4200</c:v>
                </c:pt>
                <c:pt idx="22">
                  <c:v>4300</c:v>
                </c:pt>
                <c:pt idx="23">
                  <c:v>4400</c:v>
                </c:pt>
                <c:pt idx="24">
                  <c:v>4500</c:v>
                </c:pt>
                <c:pt idx="25">
                  <c:v>4600</c:v>
                </c:pt>
                <c:pt idx="26">
                  <c:v>4700</c:v>
                </c:pt>
                <c:pt idx="27">
                  <c:v>4800</c:v>
                </c:pt>
                <c:pt idx="28">
                  <c:v>4900</c:v>
                </c:pt>
                <c:pt idx="29">
                  <c:v>4940</c:v>
                </c:pt>
                <c:pt idx="30">
                  <c:v>5000</c:v>
                </c:pt>
              </c:numCache>
            </c:numRef>
          </c:xVal>
          <c:yVal>
            <c:numRef>
              <c:f>'D07 Variations'!$K$4:$K$38</c:f>
              <c:numCache>
                <c:formatCode>0.00%</c:formatCode>
                <c:ptCount val="35"/>
                <c:pt idx="0">
                  <c:v>0.2009991348273841</c:v>
                </c:pt>
                <c:pt idx="1">
                  <c:v>0.24343668744932478</c:v>
                </c:pt>
                <c:pt idx="2">
                  <c:v>0.25045772908250746</c:v>
                </c:pt>
                <c:pt idx="3">
                  <c:v>0.23198950041370653</c:v>
                </c:pt>
                <c:pt idx="4">
                  <c:v>0.24805564523229537</c:v>
                </c:pt>
                <c:pt idx="5">
                  <c:v>0.15451531465766341</c:v>
                </c:pt>
                <c:pt idx="6">
                  <c:v>0.1265951710502666</c:v>
                </c:pt>
                <c:pt idx="7">
                  <c:v>9.6775134126428741E-2</c:v>
                </c:pt>
                <c:pt idx="8">
                  <c:v>0.13616224092301288</c:v>
                </c:pt>
                <c:pt idx="9">
                  <c:v>0.15873766325867267</c:v>
                </c:pt>
                <c:pt idx="10">
                  <c:v>0.20414404293827623</c:v>
                </c:pt>
                <c:pt idx="11">
                  <c:v>0.32089352594970572</c:v>
                </c:pt>
                <c:pt idx="12">
                  <c:v>0.41930509868421051</c:v>
                </c:pt>
                <c:pt idx="13">
                  <c:v>0.43824202546130742</c:v>
                </c:pt>
                <c:pt idx="14">
                  <c:v>0.45687906553822483</c:v>
                </c:pt>
                <c:pt idx="15">
                  <c:v>0.26045943469851718</c:v>
                </c:pt>
                <c:pt idx="16">
                  <c:v>0.24267379679144385</c:v>
                </c:pt>
                <c:pt idx="17">
                  <c:v>0.23263009845288327</c:v>
                </c:pt>
                <c:pt idx="18">
                  <c:v>0.1281437125748503</c:v>
                </c:pt>
                <c:pt idx="19">
                  <c:v>0.1347571740108692</c:v>
                </c:pt>
                <c:pt idx="20">
                  <c:v>0.13835508624647472</c:v>
                </c:pt>
                <c:pt idx="21">
                  <c:v>0.13283702864541189</c:v>
                </c:pt>
                <c:pt idx="22">
                  <c:v>0.18180046132354374</c:v>
                </c:pt>
                <c:pt idx="23">
                  <c:v>0.2863065163881332</c:v>
                </c:pt>
                <c:pt idx="24">
                  <c:v>0.33637066134329319</c:v>
                </c:pt>
                <c:pt idx="25">
                  <c:v>0.29771465883121123</c:v>
                </c:pt>
                <c:pt idx="26">
                  <c:v>0.31807904206872395</c:v>
                </c:pt>
                <c:pt idx="27">
                  <c:v>0.33409502047034179</c:v>
                </c:pt>
                <c:pt idx="28">
                  <c:v>0.6665059156378601</c:v>
                </c:pt>
                <c:pt idx="29" formatCode="0%">
                  <c:v>0.52653325521877214</c:v>
                </c:pt>
                <c:pt idx="30" formatCode="0%">
                  <c:v>0.63195229127432517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0-44EA-BC83-1E172EFD4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02655"/>
        <c:axId val="1377021839"/>
      </c:scatterChart>
      <c:valAx>
        <c:axId val="1765102655"/>
        <c:scaling>
          <c:orientation val="minMax"/>
          <c:min val="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021839"/>
        <c:crosses val="autoZero"/>
        <c:crossBetween val="midCat"/>
      </c:valAx>
      <c:valAx>
        <c:axId val="1377021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Disc Shadowed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0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'Discs + Lum'!$D$20</c:f>
              <c:strCache>
                <c:ptCount val="1"/>
                <c:pt idx="0">
                  <c:v>L tot. calc.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'Discs + Lum'!$C$21:$C$55</c:f>
              <c:numCache>
                <c:formatCode>General</c:formatCode>
                <c:ptCount val="35"/>
                <c:pt idx="0">
                  <c:v>1980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3300</c:v>
                </c:pt>
                <c:pt idx="14">
                  <c:v>3400</c:v>
                </c:pt>
                <c:pt idx="15">
                  <c:v>3500</c:v>
                </c:pt>
                <c:pt idx="16">
                  <c:v>3600</c:v>
                </c:pt>
                <c:pt idx="17">
                  <c:v>3700</c:v>
                </c:pt>
                <c:pt idx="18">
                  <c:v>3800</c:v>
                </c:pt>
                <c:pt idx="19">
                  <c:v>3900</c:v>
                </c:pt>
                <c:pt idx="20">
                  <c:v>3950</c:v>
                </c:pt>
                <c:pt idx="21">
                  <c:v>4000</c:v>
                </c:pt>
                <c:pt idx="22">
                  <c:v>4100</c:v>
                </c:pt>
                <c:pt idx="23">
                  <c:v>4200</c:v>
                </c:pt>
                <c:pt idx="24">
                  <c:v>4300</c:v>
                </c:pt>
                <c:pt idx="25">
                  <c:v>4400</c:v>
                </c:pt>
                <c:pt idx="26">
                  <c:v>4500</c:v>
                </c:pt>
                <c:pt idx="27">
                  <c:v>4600</c:v>
                </c:pt>
                <c:pt idx="28">
                  <c:v>4700</c:v>
                </c:pt>
                <c:pt idx="29">
                  <c:v>4800</c:v>
                </c:pt>
                <c:pt idx="30">
                  <c:v>4900</c:v>
                </c:pt>
                <c:pt idx="31">
                  <c:v>4940</c:v>
                </c:pt>
                <c:pt idx="32">
                  <c:v>5000</c:v>
                </c:pt>
                <c:pt idx="33">
                  <c:v>6000</c:v>
                </c:pt>
                <c:pt idx="34">
                  <c:v>6900</c:v>
                </c:pt>
              </c:numCache>
            </c:numRef>
          </c:xVal>
          <c:yVal>
            <c:numRef>
              <c:f>'Discs + Lum'!$D$21:$D$55</c:f>
              <c:numCache>
                <c:formatCode>0.00E+00</c:formatCode>
                <c:ptCount val="35"/>
                <c:pt idx="0">
                  <c:v>5.6500000000000005E+27</c:v>
                </c:pt>
                <c:pt idx="1">
                  <c:v>9.7600000000000004E+27</c:v>
                </c:pt>
                <c:pt idx="2">
                  <c:v>7.4499999999999996E+27</c:v>
                </c:pt>
                <c:pt idx="3">
                  <c:v>7.2699999999999997E+27</c:v>
                </c:pt>
                <c:pt idx="4">
                  <c:v>5.8599999999999995E+27</c:v>
                </c:pt>
                <c:pt idx="5">
                  <c:v>8.5499999999999995E+27</c:v>
                </c:pt>
                <c:pt idx="6">
                  <c:v>5.6399999999999997E+27</c:v>
                </c:pt>
                <c:pt idx="7">
                  <c:v>4.4890000000000002E+27</c:v>
                </c:pt>
                <c:pt idx="8">
                  <c:v>3.0499999999999999E+27</c:v>
                </c:pt>
                <c:pt idx="9">
                  <c:v>7.7299999999999997E+27</c:v>
                </c:pt>
                <c:pt idx="10">
                  <c:v>4.0599999999999998E+27</c:v>
                </c:pt>
                <c:pt idx="11">
                  <c:v>3.1800000000000002E+27</c:v>
                </c:pt>
                <c:pt idx="12">
                  <c:v>3.0299999999999999E+27</c:v>
                </c:pt>
                <c:pt idx="13">
                  <c:v>2.71E+27</c:v>
                </c:pt>
                <c:pt idx="14">
                  <c:v>2.9099999999999998E+27</c:v>
                </c:pt>
                <c:pt idx="15">
                  <c:v>3.4800000000000003E+27</c:v>
                </c:pt>
                <c:pt idx="16">
                  <c:v>4.8100000000000002E+27</c:v>
                </c:pt>
                <c:pt idx="17">
                  <c:v>7.5499999999999998E+27</c:v>
                </c:pt>
                <c:pt idx="18">
                  <c:v>5.3700000000000004E+27</c:v>
                </c:pt>
                <c:pt idx="19">
                  <c:v>3.1899999999999999E+27</c:v>
                </c:pt>
                <c:pt idx="20">
                  <c:v>2.9299999999999997E+27</c:v>
                </c:pt>
                <c:pt idx="21">
                  <c:v>2.24E+27</c:v>
                </c:pt>
                <c:pt idx="22">
                  <c:v>2.5600000000000002E+27</c:v>
                </c:pt>
                <c:pt idx="23">
                  <c:v>2.39E+27</c:v>
                </c:pt>
                <c:pt idx="24">
                  <c:v>3.5700000000000002E+27</c:v>
                </c:pt>
                <c:pt idx="25">
                  <c:v>1.9800000000000001E+28</c:v>
                </c:pt>
                <c:pt idx="26">
                  <c:v>1.4450000000000001E+28</c:v>
                </c:pt>
                <c:pt idx="27">
                  <c:v>6.0299999999999997E+27</c:v>
                </c:pt>
                <c:pt idx="28">
                  <c:v>1.1100000000000001E+28</c:v>
                </c:pt>
                <c:pt idx="29">
                  <c:v>8.4299999999999999E+27</c:v>
                </c:pt>
                <c:pt idx="30">
                  <c:v>6.5899999999999999E+27</c:v>
                </c:pt>
                <c:pt idx="31">
                  <c:v>7.0000000000000004E+27</c:v>
                </c:pt>
                <c:pt idx="32">
                  <c:v>5.3499999999999999E+27</c:v>
                </c:pt>
                <c:pt idx="33">
                  <c:v>2.7600000000000001E+27</c:v>
                </c:pt>
                <c:pt idx="34">
                  <c:v>2.1400000000000001E+27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9C-403F-ABFD-3AEB76D0E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235887"/>
        <c:axId val="1588017999"/>
      </c:scatterChart>
      <c:valAx>
        <c:axId val="1906235887"/>
        <c:scaling>
          <c:orientation val="minMax"/>
          <c:max val="7000"/>
          <c:min val="1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17999"/>
        <c:crosses val="autoZero"/>
        <c:crossBetween val="midCat"/>
      </c:valAx>
      <c:valAx>
        <c:axId val="158801799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23588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SED!$E$4</c:f>
              <c:strCache>
                <c:ptCount val="1"/>
                <c:pt idx="0">
                  <c:v>Disc peak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SED!$C$5:$C$37</c:f>
              <c:numCache>
                <c:formatCode>General</c:formatCode>
                <c:ptCount val="33"/>
                <c:pt idx="0">
                  <c:v>1980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3300</c:v>
                </c:pt>
                <c:pt idx="14">
                  <c:v>3400</c:v>
                </c:pt>
                <c:pt idx="15">
                  <c:v>3500</c:v>
                </c:pt>
                <c:pt idx="16">
                  <c:v>3600</c:v>
                </c:pt>
                <c:pt idx="17">
                  <c:v>3700</c:v>
                </c:pt>
                <c:pt idx="18">
                  <c:v>3800</c:v>
                </c:pt>
                <c:pt idx="19">
                  <c:v>3900</c:v>
                </c:pt>
                <c:pt idx="20">
                  <c:v>3950</c:v>
                </c:pt>
                <c:pt idx="21">
                  <c:v>4000</c:v>
                </c:pt>
                <c:pt idx="22">
                  <c:v>4100</c:v>
                </c:pt>
                <c:pt idx="23">
                  <c:v>4200</c:v>
                </c:pt>
                <c:pt idx="24">
                  <c:v>4300</c:v>
                </c:pt>
                <c:pt idx="25">
                  <c:v>4400</c:v>
                </c:pt>
                <c:pt idx="26">
                  <c:v>4500</c:v>
                </c:pt>
                <c:pt idx="27">
                  <c:v>4600</c:v>
                </c:pt>
                <c:pt idx="28">
                  <c:v>4700</c:v>
                </c:pt>
                <c:pt idx="29">
                  <c:v>4800</c:v>
                </c:pt>
                <c:pt idx="30">
                  <c:v>4900</c:v>
                </c:pt>
                <c:pt idx="31">
                  <c:v>4940</c:v>
                </c:pt>
                <c:pt idx="32">
                  <c:v>5000</c:v>
                </c:pt>
              </c:numCache>
            </c:numRef>
          </c:xVal>
          <c:yVal>
            <c:numRef>
              <c:f>SED!$E$5:$E$37</c:f>
              <c:numCache>
                <c:formatCode>0.00E+00</c:formatCode>
                <c:ptCount val="33"/>
                <c:pt idx="0">
                  <c:v>8.7999999999999997E-12</c:v>
                </c:pt>
                <c:pt idx="1">
                  <c:v>1.4E-11</c:v>
                </c:pt>
                <c:pt idx="2">
                  <c:v>1.0599999999999999E-11</c:v>
                </c:pt>
                <c:pt idx="3">
                  <c:v>1.0399999999999999E-11</c:v>
                </c:pt>
                <c:pt idx="4">
                  <c:v>8.8099999999999998E-12</c:v>
                </c:pt>
                <c:pt idx="5">
                  <c:v>1.1900000000000001E-11</c:v>
                </c:pt>
                <c:pt idx="6">
                  <c:v>7.7400000000000005E-12</c:v>
                </c:pt>
                <c:pt idx="7">
                  <c:v>8.7099999999999998E-12</c:v>
                </c:pt>
                <c:pt idx="8">
                  <c:v>5.4400000000000002E-12</c:v>
                </c:pt>
                <c:pt idx="9">
                  <c:v>1.36E-11</c:v>
                </c:pt>
                <c:pt idx="10">
                  <c:v>4.7099999999999999E-12</c:v>
                </c:pt>
                <c:pt idx="11">
                  <c:v>2.9200000000000001E-12</c:v>
                </c:pt>
                <c:pt idx="12">
                  <c:v>2.3499999999999999E-12</c:v>
                </c:pt>
                <c:pt idx="13">
                  <c:v>1.85E-12</c:v>
                </c:pt>
                <c:pt idx="14">
                  <c:v>2.2100000000000001E-12</c:v>
                </c:pt>
                <c:pt idx="15">
                  <c:v>3.4000000000000001E-12</c:v>
                </c:pt>
                <c:pt idx="16">
                  <c:v>6.8299999999999998E-12</c:v>
                </c:pt>
                <c:pt idx="17">
                  <c:v>1.29E-11</c:v>
                </c:pt>
                <c:pt idx="18">
                  <c:v>8.0300000000000003E-12</c:v>
                </c:pt>
                <c:pt idx="19">
                  <c:v>4.1800000000000004E-12</c:v>
                </c:pt>
                <c:pt idx="20">
                  <c:v>4.3300000000000003E-12</c:v>
                </c:pt>
                <c:pt idx="21">
                  <c:v>3.9999999999999999E-12</c:v>
                </c:pt>
                <c:pt idx="22">
                  <c:v>4.5899999999999996E-12</c:v>
                </c:pt>
                <c:pt idx="23">
                  <c:v>4.2399999999999997E-12</c:v>
                </c:pt>
                <c:pt idx="24">
                  <c:v>6.49E-12</c:v>
                </c:pt>
                <c:pt idx="25">
                  <c:v>3.5599999999999999E-11</c:v>
                </c:pt>
                <c:pt idx="26">
                  <c:v>2.6899999999999999E-11</c:v>
                </c:pt>
                <c:pt idx="27">
                  <c:v>9.9999999999999994E-12</c:v>
                </c:pt>
                <c:pt idx="28">
                  <c:v>2.11E-11</c:v>
                </c:pt>
                <c:pt idx="29">
                  <c:v>1.64E-11</c:v>
                </c:pt>
                <c:pt idx="30">
                  <c:v>1.27E-11</c:v>
                </c:pt>
                <c:pt idx="31">
                  <c:v>1.1600000000000001E-11</c:v>
                </c:pt>
                <c:pt idx="32">
                  <c:v>1.0099999999999999E-11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4-4BFF-A836-4D0FD1A81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157487"/>
        <c:axId val="1904773135"/>
      </c:scatterChart>
      <c:valAx>
        <c:axId val="2031157487"/>
        <c:scaling>
          <c:orientation val="minMax"/>
          <c:min val="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73135"/>
        <c:crosses val="autoZero"/>
        <c:crossBetween val="midCat"/>
      </c:valAx>
      <c:valAx>
        <c:axId val="1904773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flux,</a:t>
                </a:r>
                <a:r>
                  <a:rPr lang="en-GB" baseline="0"/>
                  <a:t> </a:t>
                </a:r>
                <a:r>
                  <a:rPr lang="el-GR" baseline="0"/>
                  <a:t>λ</a:t>
                </a:r>
                <a:r>
                  <a:rPr lang="en-GB" baseline="0"/>
                  <a:t>f</a:t>
                </a:r>
                <a:r>
                  <a:rPr lang="el-GR" baseline="-25000"/>
                  <a:t>λ</a:t>
                </a:r>
                <a:r>
                  <a:rPr lang="en-GB" baseline="-25000"/>
                  <a:t> </a:t>
                </a:r>
                <a:r>
                  <a:rPr lang="en-GB" baseline="0"/>
                  <a:t>,Wm</a:t>
                </a:r>
                <a:r>
                  <a:rPr lang="en-GB" baseline="30000"/>
                  <a:t>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5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150494</xdr:colOff>
      <xdr:row>15</xdr:row>
      <xdr:rowOff>123825</xdr:rowOff>
    </xdr:from>
    <xdr:to>
      <xdr:col>24</xdr:col>
      <xdr:colOff>601132</xdr:colOff>
      <xdr:row>36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E5280-41F3-37B6-4EDF-E15E74412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552873</xdr:colOff>
      <xdr:row>16</xdr:row>
      <xdr:rowOff>26489</xdr:rowOff>
    </xdr:from>
    <xdr:to>
      <xdr:col>35</xdr:col>
      <xdr:colOff>248073</xdr:colOff>
      <xdr:row>35</xdr:row>
      <xdr:rowOff>26489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399D6A-39D4-9457-CAA0-4263F9979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108363</xdr:colOff>
      <xdr:row>38</xdr:row>
      <xdr:rowOff>15835</xdr:rowOff>
    </xdr:from>
    <xdr:to>
      <xdr:col>29</xdr:col>
      <xdr:colOff>409204</xdr:colOff>
      <xdr:row>53</xdr:row>
      <xdr:rowOff>57399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96B91C-B16D-F46F-C56E-BFDAE4DF6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291440</xdr:colOff>
      <xdr:row>37</xdr:row>
      <xdr:rowOff>177141</xdr:rowOff>
    </xdr:from>
    <xdr:to>
      <xdr:col>21</xdr:col>
      <xdr:colOff>530926</xdr:colOff>
      <xdr:row>53</xdr:row>
      <xdr:rowOff>33647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3868D5-78A6-0518-47FD-12422AB21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356755</xdr:colOff>
      <xdr:row>38</xdr:row>
      <xdr:rowOff>46511</xdr:rowOff>
    </xdr:from>
    <xdr:to>
      <xdr:col>16</xdr:col>
      <xdr:colOff>51955</xdr:colOff>
      <xdr:row>53</xdr:row>
      <xdr:rowOff>88075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76A30E-11C5-1D9A-EEBC-E8E033848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17</xdr:row>
      <xdr:rowOff>57150</xdr:rowOff>
    </xdr:from>
    <xdr:to>
      <xdr:col>16</xdr:col>
      <xdr:colOff>314325</xdr:colOff>
      <xdr:row>36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D6058B-F33F-B2CA-EFE1-A03CB5C4E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446443</xdr:colOff>
      <xdr:row>12</xdr:row>
      <xdr:rowOff>98611</xdr:rowOff>
    </xdr:from>
    <xdr:to>
      <xdr:col>17</xdr:col>
      <xdr:colOff>281940</xdr:colOff>
      <xdr:row>26</xdr:row>
      <xdr:rowOff>143435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4B2A09-C1DC-4B1C-76F2-60E1BB560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409575</xdr:colOff>
      <xdr:row>10</xdr:row>
      <xdr:rowOff>171450</xdr:rowOff>
    </xdr:from>
    <xdr:to>
      <xdr:col>24</xdr:col>
      <xdr:colOff>437303</xdr:colOff>
      <xdr:row>31</xdr:row>
      <xdr:rowOff>23495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3198CC-3D12-4C68-AC6E-E3CC133CB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5</xdr:row>
      <xdr:rowOff>7620</xdr:rowOff>
    </xdr:from>
    <xdr:to>
      <xdr:col>13</xdr:col>
      <xdr:colOff>38100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B3BD2-4758-17D5-666A-F3914A5CA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175260</xdr:colOff>
      <xdr:row>5</xdr:row>
      <xdr:rowOff>15240</xdr:rowOff>
    </xdr:from>
    <xdr:to>
      <xdr:col>20</xdr:col>
      <xdr:colOff>480060</xdr:colOff>
      <xdr:row>20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518C5F-6204-67D4-86C7-8DC6ECD89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A4AC-CF7E-4390-A777-5B29E81C524C}">
  <dimension ref="C2:W55"/>
  <sheetViews>
    <sheetView topLeftCell="A21" zoomScale="90" zoomScaleNormal="90" workbookViewId="0">
      <selection activeCell="AA29" sqref="AA29"/>
    </sheetView>
  </sheetViews>
  <sheetFormatPr defaultRowHeight="14.4" x14ac:dyDescent="0.3"/>
  <cols>
    <col min="4" max="4" width="9.77734375" bestFit="1" customWidth="1"/>
    <col min="5" max="7" width="9.5546875" bestFit="1" customWidth="1"/>
    <col min="19" max="19" width="18.109375" customWidth="1"/>
    <col min="20" max="20" width="18.44140625" customWidth="1"/>
  </cols>
  <sheetData>
    <row r="2" spans="3:23" ht="15" thickBot="1" x14ac:dyDescent="0.35">
      <c r="S2" s="86" t="s">
        <v>15</v>
      </c>
    </row>
    <row r="3" spans="3:23" ht="15" thickBot="1" x14ac:dyDescent="0.35">
      <c r="C3" s="39" t="s">
        <v>0</v>
      </c>
      <c r="D3" s="40" t="s">
        <v>1</v>
      </c>
      <c r="E3" s="40" t="s">
        <v>2</v>
      </c>
      <c r="F3" s="85" t="s">
        <v>3</v>
      </c>
      <c r="G3" s="83"/>
      <c r="H3" s="36" t="s">
        <v>14</v>
      </c>
      <c r="I3" s="83" t="s">
        <v>10</v>
      </c>
      <c r="J3" s="83"/>
      <c r="K3" s="83"/>
      <c r="L3" s="83"/>
      <c r="M3" s="83"/>
      <c r="N3" s="84"/>
      <c r="O3" s="83" t="s">
        <v>7</v>
      </c>
      <c r="P3" s="83"/>
      <c r="Q3" s="83"/>
      <c r="R3" s="87"/>
      <c r="S3" s="86"/>
      <c r="U3" s="82" t="s">
        <v>8</v>
      </c>
      <c r="V3" s="82"/>
      <c r="W3" s="82"/>
    </row>
    <row r="4" spans="3:23" x14ac:dyDescent="0.3">
      <c r="C4" s="4">
        <v>1</v>
      </c>
      <c r="D4" s="4">
        <v>0.3</v>
      </c>
      <c r="E4" s="4">
        <v>40</v>
      </c>
      <c r="F4" s="6">
        <v>0.9</v>
      </c>
      <c r="G4" s="8" t="s">
        <v>4</v>
      </c>
      <c r="H4" s="37">
        <v>1.5</v>
      </c>
      <c r="I4" s="2">
        <v>2000</v>
      </c>
      <c r="J4" s="1"/>
      <c r="K4" s="1"/>
      <c r="L4" s="1"/>
      <c r="M4" s="1"/>
      <c r="N4" s="7"/>
      <c r="O4" s="88" t="s">
        <v>5</v>
      </c>
      <c r="P4" s="88"/>
      <c r="Q4" s="88"/>
      <c r="R4" s="89"/>
      <c r="S4" s="1">
        <v>5</v>
      </c>
      <c r="U4" s="86" t="s">
        <v>9</v>
      </c>
      <c r="V4" s="86"/>
      <c r="W4" s="86"/>
    </row>
    <row r="5" spans="3:23" x14ac:dyDescent="0.3">
      <c r="C5" s="4">
        <v>2</v>
      </c>
      <c r="D5" s="4">
        <v>0.3</v>
      </c>
      <c r="E5" s="4">
        <v>150</v>
      </c>
      <c r="F5" s="6">
        <v>0.9</v>
      </c>
      <c r="G5" s="9">
        <v>0.95</v>
      </c>
      <c r="H5" s="37"/>
      <c r="I5" s="2">
        <v>2000</v>
      </c>
      <c r="J5" s="1"/>
      <c r="K5" s="1"/>
      <c r="L5" s="1"/>
      <c r="M5" s="1"/>
      <c r="N5" s="7">
        <v>5000</v>
      </c>
      <c r="O5" s="88" t="s">
        <v>6</v>
      </c>
      <c r="P5" s="88"/>
      <c r="Q5" s="88"/>
      <c r="R5" s="89"/>
      <c r="S5" s="1">
        <v>3</v>
      </c>
      <c r="U5" s="86"/>
      <c r="V5" s="86"/>
      <c r="W5" s="86"/>
    </row>
    <row r="6" spans="3:23" x14ac:dyDescent="0.3">
      <c r="C6" s="5">
        <v>3</v>
      </c>
      <c r="D6" s="5">
        <v>0.3</v>
      </c>
      <c r="E6" s="5">
        <v>60</v>
      </c>
      <c r="F6" s="6">
        <v>0.9</v>
      </c>
      <c r="G6" s="10"/>
      <c r="H6" s="37"/>
      <c r="I6" s="2">
        <v>3000</v>
      </c>
      <c r="J6" s="1"/>
      <c r="K6" s="1"/>
      <c r="L6" s="1"/>
      <c r="M6" s="1"/>
      <c r="N6" s="7"/>
      <c r="O6" s="1"/>
      <c r="R6" s="3"/>
      <c r="S6" s="1">
        <v>1</v>
      </c>
    </row>
    <row r="7" spans="3:23" x14ac:dyDescent="0.3">
      <c r="C7" s="11">
        <v>4</v>
      </c>
      <c r="D7" s="11">
        <v>0.3</v>
      </c>
      <c r="E7" s="11">
        <v>120</v>
      </c>
      <c r="F7" s="12">
        <v>0.9</v>
      </c>
      <c r="G7" s="13"/>
      <c r="H7" s="38"/>
      <c r="I7" s="14">
        <v>3000</v>
      </c>
      <c r="J7" s="22"/>
      <c r="K7" s="22"/>
      <c r="L7" s="22"/>
      <c r="M7" s="22"/>
      <c r="N7" s="15"/>
      <c r="O7" s="16"/>
      <c r="P7" s="16"/>
      <c r="Q7" s="16"/>
      <c r="R7" s="17"/>
      <c r="S7" s="1">
        <v>1</v>
      </c>
    </row>
    <row r="8" spans="3:23" x14ac:dyDescent="0.3">
      <c r="C8" s="1"/>
      <c r="D8" s="18" t="s">
        <v>11</v>
      </c>
      <c r="E8" s="18" t="s">
        <v>12</v>
      </c>
      <c r="F8" s="23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5"/>
    </row>
    <row r="9" spans="3:23" x14ac:dyDescent="0.3">
      <c r="C9" s="26">
        <v>5</v>
      </c>
      <c r="D9" s="43">
        <v>0.25</v>
      </c>
      <c r="E9" s="26">
        <v>0.4</v>
      </c>
      <c r="F9" s="44">
        <v>0.9</v>
      </c>
      <c r="G9" s="19"/>
      <c r="H9" s="33"/>
      <c r="I9" s="27">
        <v>1980</v>
      </c>
      <c r="J9" s="41"/>
      <c r="K9" s="41"/>
      <c r="L9" s="41"/>
      <c r="M9" s="41"/>
      <c r="N9" s="28"/>
      <c r="O9" s="20"/>
      <c r="P9" s="20"/>
      <c r="Q9" s="20"/>
      <c r="R9" s="21"/>
      <c r="S9" s="1">
        <v>1</v>
      </c>
    </row>
    <row r="10" spans="3:23" x14ac:dyDescent="0.3">
      <c r="C10" s="5">
        <v>6</v>
      </c>
      <c r="D10" s="2">
        <v>0.25</v>
      </c>
      <c r="E10" s="5">
        <v>0.6</v>
      </c>
      <c r="F10" s="10">
        <v>0.9</v>
      </c>
      <c r="G10" s="1"/>
      <c r="H10" s="7"/>
      <c r="I10" s="29">
        <v>1980</v>
      </c>
      <c r="J10" s="34"/>
      <c r="K10" s="34"/>
      <c r="L10" s="34"/>
      <c r="M10" s="34"/>
      <c r="N10" s="30">
        <v>4940</v>
      </c>
      <c r="R10" s="3"/>
      <c r="S10" s="1">
        <v>2</v>
      </c>
    </row>
    <row r="11" spans="3:23" x14ac:dyDescent="0.3">
      <c r="C11" s="43">
        <v>7</v>
      </c>
      <c r="D11" s="19">
        <v>0.25</v>
      </c>
      <c r="E11" s="26">
        <v>0.8</v>
      </c>
      <c r="F11" s="44">
        <v>0.9</v>
      </c>
      <c r="G11" s="19"/>
      <c r="H11" s="19"/>
      <c r="I11" s="27">
        <v>1980</v>
      </c>
      <c r="J11" s="41">
        <v>2200</v>
      </c>
      <c r="K11" s="41">
        <v>2400</v>
      </c>
      <c r="L11" s="41">
        <v>2600</v>
      </c>
      <c r="M11" s="41">
        <v>2800</v>
      </c>
      <c r="N11" s="28">
        <v>4940</v>
      </c>
      <c r="O11" s="20"/>
      <c r="P11" s="20"/>
      <c r="Q11" s="20"/>
      <c r="R11" s="21"/>
      <c r="S11" s="90" t="s">
        <v>43</v>
      </c>
    </row>
    <row r="12" spans="3:23" x14ac:dyDescent="0.3">
      <c r="C12" s="14"/>
      <c r="D12" s="22"/>
      <c r="E12" s="11"/>
      <c r="F12" s="13"/>
      <c r="G12" s="22"/>
      <c r="H12" s="22"/>
      <c r="I12" s="31">
        <v>4000</v>
      </c>
      <c r="J12" s="42">
        <v>4200</v>
      </c>
      <c r="K12" s="42">
        <v>4400</v>
      </c>
      <c r="L12" s="42">
        <v>4600</v>
      </c>
      <c r="M12" s="42">
        <v>4800</v>
      </c>
      <c r="N12" s="32">
        <v>6900</v>
      </c>
      <c r="O12" s="16"/>
      <c r="P12" s="16"/>
      <c r="Q12" s="16"/>
      <c r="R12" s="17"/>
      <c r="S12" s="90"/>
    </row>
    <row r="13" spans="3:23" x14ac:dyDescent="0.3">
      <c r="D13" s="35" t="s">
        <v>2</v>
      </c>
      <c r="E13" s="35" t="s">
        <v>13</v>
      </c>
      <c r="F13" s="35" t="s">
        <v>1</v>
      </c>
    </row>
    <row r="14" spans="3:23" x14ac:dyDescent="0.3">
      <c r="C14" s="1">
        <v>8</v>
      </c>
      <c r="D14" s="1">
        <v>0.3</v>
      </c>
      <c r="E14" s="1">
        <v>0.25</v>
      </c>
      <c r="F14" s="10">
        <v>0.3</v>
      </c>
      <c r="G14" s="10">
        <v>0.9</v>
      </c>
      <c r="H14" s="1"/>
      <c r="I14" s="34">
        <v>1980</v>
      </c>
      <c r="J14" s="34"/>
      <c r="K14" s="34"/>
      <c r="L14" s="34"/>
      <c r="M14" s="34"/>
      <c r="N14" s="1">
        <v>4940</v>
      </c>
      <c r="S14" s="1">
        <v>2</v>
      </c>
    </row>
    <row r="15" spans="3:23" x14ac:dyDescent="0.3">
      <c r="C15" s="1">
        <v>9</v>
      </c>
      <c r="D15" s="1">
        <v>0.3</v>
      </c>
      <c r="E15" s="1">
        <v>0.5</v>
      </c>
      <c r="F15" s="10">
        <v>0.3</v>
      </c>
      <c r="G15" s="10">
        <v>0.9</v>
      </c>
      <c r="H15" s="1"/>
      <c r="I15" s="34">
        <v>1980</v>
      </c>
      <c r="J15" s="34"/>
      <c r="K15" s="34"/>
      <c r="L15" s="34"/>
      <c r="M15" s="34"/>
      <c r="N15" s="34">
        <v>4940</v>
      </c>
      <c r="S15" s="1">
        <v>2</v>
      </c>
    </row>
    <row r="19" spans="3:8" x14ac:dyDescent="0.3">
      <c r="C19" s="82" t="s">
        <v>16</v>
      </c>
      <c r="D19" s="82"/>
      <c r="E19" s="82" t="s">
        <v>19</v>
      </c>
      <c r="F19" s="82"/>
      <c r="G19" s="82"/>
    </row>
    <row r="20" spans="3:8" x14ac:dyDescent="0.3">
      <c r="C20" t="s">
        <v>17</v>
      </c>
      <c r="D20" t="s">
        <v>18</v>
      </c>
      <c r="E20" t="s">
        <v>20</v>
      </c>
      <c r="F20" t="s">
        <v>21</v>
      </c>
      <c r="G20" t="s">
        <v>22</v>
      </c>
      <c r="H20" t="s">
        <v>23</v>
      </c>
    </row>
    <row r="21" spans="3:8" x14ac:dyDescent="0.3">
      <c r="C21">
        <v>1980</v>
      </c>
      <c r="D21" s="45">
        <v>5.6500000000000005E+27</v>
      </c>
      <c r="E21" s="45">
        <v>2.5000000000000001E-3</v>
      </c>
      <c r="F21" s="45">
        <v>1.25E-3</v>
      </c>
      <c r="G21" s="45">
        <v>8.5999999999999998E-4</v>
      </c>
      <c r="H21" s="45">
        <f>(E21+F21+G21)/3</f>
        <v>1.5366666666666664E-3</v>
      </c>
    </row>
    <row r="22" spans="3:8" x14ac:dyDescent="0.3">
      <c r="C22">
        <v>2100</v>
      </c>
      <c r="D22" s="46">
        <v>9.7600000000000004E+27</v>
      </c>
      <c r="E22" s="45"/>
      <c r="F22" s="45"/>
      <c r="G22" s="45"/>
      <c r="H22" s="45"/>
    </row>
    <row r="23" spans="3:8" x14ac:dyDescent="0.3">
      <c r="C23">
        <v>2200</v>
      </c>
      <c r="D23" s="45">
        <v>7.4499999999999996E+27</v>
      </c>
      <c r="E23" s="45">
        <v>1.6800000000000001E-3</v>
      </c>
      <c r="F23" s="45">
        <v>6.6000000000000005E-5</v>
      </c>
      <c r="G23" s="45">
        <v>5.8999999999999998E-5</v>
      </c>
      <c r="H23" s="45">
        <f t="shared" ref="H23:H29" si="0">(E23+F23+G23)/3</f>
        <v>6.0166666666666669E-4</v>
      </c>
    </row>
    <row r="24" spans="3:8" x14ac:dyDescent="0.3">
      <c r="C24">
        <v>2300</v>
      </c>
      <c r="D24" s="45">
        <v>7.2699999999999997E+27</v>
      </c>
      <c r="E24" s="45"/>
      <c r="F24" s="45"/>
      <c r="G24" s="45"/>
      <c r="H24" s="45"/>
    </row>
    <row r="25" spans="3:8" x14ac:dyDescent="0.3">
      <c r="C25">
        <v>2400</v>
      </c>
      <c r="D25" s="45">
        <v>5.8599999999999995E+27</v>
      </c>
      <c r="E25" s="45">
        <v>2.5699999999999998E-3</v>
      </c>
      <c r="F25" s="45">
        <v>3.7000000000000002E-3</v>
      </c>
      <c r="G25" s="45">
        <v>8.6000000000000003E-5</v>
      </c>
      <c r="H25" s="45">
        <f t="shared" si="0"/>
        <v>2.1186666666666667E-3</v>
      </c>
    </row>
    <row r="26" spans="3:8" x14ac:dyDescent="0.3">
      <c r="C26">
        <v>2500</v>
      </c>
      <c r="D26" s="46">
        <v>8.5499999999999995E+27</v>
      </c>
      <c r="E26" s="45"/>
      <c r="F26" s="45"/>
      <c r="G26" s="45"/>
      <c r="H26" s="45"/>
    </row>
    <row r="27" spans="3:8" x14ac:dyDescent="0.3">
      <c r="C27">
        <v>2600</v>
      </c>
      <c r="D27" s="45">
        <v>5.6399999999999997E+27</v>
      </c>
      <c r="E27" s="45">
        <v>6.0999999999999997E-4</v>
      </c>
      <c r="F27" s="45">
        <v>1.58E-3</v>
      </c>
      <c r="G27" s="45">
        <v>2.5999999999999998E-5</v>
      </c>
      <c r="H27" s="45">
        <f t="shared" si="0"/>
        <v>7.3866666666666666E-4</v>
      </c>
    </row>
    <row r="28" spans="3:8" x14ac:dyDescent="0.3">
      <c r="C28">
        <v>2700</v>
      </c>
      <c r="D28" s="45">
        <v>4.4890000000000002E+27</v>
      </c>
      <c r="E28" s="45"/>
      <c r="F28" s="45"/>
      <c r="G28" s="45"/>
      <c r="H28" s="45"/>
    </row>
    <row r="29" spans="3:8" x14ac:dyDescent="0.3">
      <c r="C29">
        <v>2800</v>
      </c>
      <c r="D29" s="45">
        <v>3.0499999999999999E+27</v>
      </c>
      <c r="E29" s="45">
        <v>9.2999999999999992E-3</v>
      </c>
      <c r="F29" s="45">
        <v>1.14E-2</v>
      </c>
      <c r="G29" s="45">
        <v>2.9999999999999999E-7</v>
      </c>
      <c r="H29" s="45">
        <f t="shared" si="0"/>
        <v>6.9001000000000002E-3</v>
      </c>
    </row>
    <row r="30" spans="3:8" x14ac:dyDescent="0.3">
      <c r="C30">
        <v>2900</v>
      </c>
      <c r="D30" s="46">
        <v>7.7299999999999997E+27</v>
      </c>
      <c r="E30" s="45"/>
      <c r="F30" s="45"/>
      <c r="G30" s="45"/>
      <c r="H30" s="45"/>
    </row>
    <row r="31" spans="3:8" x14ac:dyDescent="0.3">
      <c r="C31">
        <v>3000</v>
      </c>
      <c r="D31" s="45">
        <v>4.0599999999999998E+27</v>
      </c>
    </row>
    <row r="32" spans="3:8" x14ac:dyDescent="0.3">
      <c r="C32">
        <v>3100</v>
      </c>
      <c r="D32" s="45">
        <v>3.1800000000000002E+27</v>
      </c>
    </row>
    <row r="33" spans="3:8" x14ac:dyDescent="0.3">
      <c r="C33">
        <v>3200</v>
      </c>
      <c r="D33" s="45">
        <v>3.0299999999999999E+27</v>
      </c>
    </row>
    <row r="34" spans="3:8" x14ac:dyDescent="0.3">
      <c r="C34">
        <v>3300</v>
      </c>
      <c r="D34" s="45">
        <v>2.71E+27</v>
      </c>
    </row>
    <row r="35" spans="3:8" x14ac:dyDescent="0.3">
      <c r="C35">
        <v>3400</v>
      </c>
      <c r="D35" s="45">
        <v>2.9099999999999998E+27</v>
      </c>
    </row>
    <row r="36" spans="3:8" x14ac:dyDescent="0.3">
      <c r="C36">
        <v>3500</v>
      </c>
      <c r="D36" s="45">
        <v>3.4800000000000003E+27</v>
      </c>
    </row>
    <row r="37" spans="3:8" x14ac:dyDescent="0.3">
      <c r="C37">
        <v>3600</v>
      </c>
      <c r="D37" s="45">
        <v>4.8100000000000002E+27</v>
      </c>
    </row>
    <row r="38" spans="3:8" x14ac:dyDescent="0.3">
      <c r="C38" s="70">
        <v>3700</v>
      </c>
      <c r="D38" s="46">
        <v>7.5499999999999998E+27</v>
      </c>
    </row>
    <row r="39" spans="3:8" x14ac:dyDescent="0.3">
      <c r="C39">
        <v>3800</v>
      </c>
      <c r="D39" s="45">
        <v>5.3700000000000004E+27</v>
      </c>
    </row>
    <row r="40" spans="3:8" x14ac:dyDescent="0.3">
      <c r="C40">
        <v>3900</v>
      </c>
      <c r="D40" s="45">
        <v>3.1899999999999999E+27</v>
      </c>
    </row>
    <row r="41" spans="3:8" x14ac:dyDescent="0.3">
      <c r="C41">
        <v>3950</v>
      </c>
      <c r="D41" s="45">
        <v>2.9299999999999997E+27</v>
      </c>
      <c r="E41" s="45">
        <v>2.2599999999999999E-4</v>
      </c>
      <c r="F41" s="45">
        <v>3.3E-4</v>
      </c>
      <c r="G41" s="45">
        <v>5.0000000000000002E-5</v>
      </c>
      <c r="H41" s="45">
        <f t="shared" ref="H41:H52" si="1">(E41+F41+G41)/3</f>
        <v>2.02E-4</v>
      </c>
    </row>
    <row r="42" spans="3:8" x14ac:dyDescent="0.3">
      <c r="C42">
        <v>4000</v>
      </c>
      <c r="D42" s="45">
        <v>2.24E+27</v>
      </c>
      <c r="E42" s="45">
        <v>7.2000000000000005E-4</v>
      </c>
      <c r="F42" s="45">
        <v>5.4000000000000001E-4</v>
      </c>
      <c r="G42" s="45">
        <v>4.0000000000000001E-10</v>
      </c>
      <c r="H42" s="45">
        <f t="shared" si="1"/>
        <v>4.2000013333333332E-4</v>
      </c>
    </row>
    <row r="43" spans="3:8" x14ac:dyDescent="0.3">
      <c r="C43">
        <v>4100</v>
      </c>
      <c r="D43" s="45">
        <v>2.5600000000000002E+27</v>
      </c>
      <c r="E43" s="45">
        <v>7.1000000000000004E-3</v>
      </c>
      <c r="F43" s="45">
        <v>6.7999999999999996E-3</v>
      </c>
      <c r="G43" s="45">
        <v>8.9999999999999998E-4</v>
      </c>
      <c r="H43" s="45">
        <f t="shared" si="1"/>
        <v>4.933333333333333E-3</v>
      </c>
    </row>
    <row r="44" spans="3:8" x14ac:dyDescent="0.3">
      <c r="C44">
        <v>4200</v>
      </c>
      <c r="D44" s="45">
        <v>2.39E+27</v>
      </c>
      <c r="E44" s="45">
        <v>1.4200000000000001E-2</v>
      </c>
      <c r="F44" s="45">
        <v>1.0999999999999999E-2</v>
      </c>
      <c r="G44" s="45">
        <v>1E-10</v>
      </c>
      <c r="H44" s="45">
        <f t="shared" si="1"/>
        <v>8.4000000333333338E-3</v>
      </c>
    </row>
    <row r="45" spans="3:8" x14ac:dyDescent="0.3">
      <c r="C45">
        <v>4300</v>
      </c>
      <c r="D45" s="45">
        <v>3.5700000000000002E+27</v>
      </c>
      <c r="E45" s="45">
        <v>8.3999999999999995E-3</v>
      </c>
      <c r="F45" s="45">
        <v>7.9000000000000008E-3</v>
      </c>
      <c r="G45" s="45">
        <v>7.2999999999999996E-4</v>
      </c>
      <c r="H45" s="45">
        <f t="shared" si="1"/>
        <v>5.6766666666666675E-3</v>
      </c>
    </row>
    <row r="46" spans="3:8" x14ac:dyDescent="0.3">
      <c r="C46">
        <v>4400</v>
      </c>
      <c r="D46" s="46">
        <v>1.9800000000000001E+28</v>
      </c>
      <c r="E46" s="47">
        <v>1.03E-2</v>
      </c>
      <c r="F46" s="47">
        <v>5.7999999999999996E-3</v>
      </c>
      <c r="G46" s="47">
        <v>1.9999999999999999E-6</v>
      </c>
      <c r="H46" s="47">
        <f t="shared" si="1"/>
        <v>5.3673333333333325E-3</v>
      </c>
    </row>
    <row r="47" spans="3:8" x14ac:dyDescent="0.3">
      <c r="C47">
        <v>4500</v>
      </c>
      <c r="D47" s="46">
        <v>1.4450000000000001E+28</v>
      </c>
      <c r="E47" s="47">
        <v>6.7000000000000002E-3</v>
      </c>
      <c r="F47" s="47">
        <v>5.0000000000000001E-3</v>
      </c>
      <c r="G47" s="47">
        <v>2.2899999999999999E-3</v>
      </c>
      <c r="H47" s="47">
        <f t="shared" si="1"/>
        <v>4.6633333333333336E-3</v>
      </c>
    </row>
    <row r="48" spans="3:8" x14ac:dyDescent="0.3">
      <c r="C48">
        <v>4600</v>
      </c>
      <c r="D48" s="45">
        <v>6.0299999999999997E+27</v>
      </c>
      <c r="E48" s="45">
        <v>1.6299999999999999E-3</v>
      </c>
      <c r="F48" s="45">
        <v>2.1099999999999999E-3</v>
      </c>
      <c r="G48" s="45">
        <v>1.9799999999999999E-4</v>
      </c>
      <c r="H48" s="45">
        <f t="shared" si="1"/>
        <v>1.3126666666666666E-3</v>
      </c>
    </row>
    <row r="49" spans="3:8" x14ac:dyDescent="0.3">
      <c r="C49">
        <v>4700</v>
      </c>
      <c r="D49" s="46">
        <v>1.1100000000000001E+28</v>
      </c>
      <c r="E49" s="47">
        <v>6.4999999999999997E-3</v>
      </c>
      <c r="F49" s="47">
        <v>3.8E-3</v>
      </c>
      <c r="G49" s="47">
        <v>2.1700000000000001E-3</v>
      </c>
      <c r="H49" s="47">
        <f t="shared" si="1"/>
        <v>4.156666666666667E-3</v>
      </c>
    </row>
    <row r="50" spans="3:8" x14ac:dyDescent="0.3">
      <c r="C50">
        <v>4800</v>
      </c>
      <c r="D50" s="45">
        <v>8.4299999999999999E+27</v>
      </c>
      <c r="E50" s="45">
        <v>4.0000000000000001E-3</v>
      </c>
      <c r="F50" s="45">
        <v>2.9299999999999999E-3</v>
      </c>
      <c r="G50" s="45">
        <v>4.1999999999999997E-3</v>
      </c>
      <c r="H50" s="45">
        <f t="shared" si="1"/>
        <v>3.7100000000000002E-3</v>
      </c>
    </row>
    <row r="51" spans="3:8" x14ac:dyDescent="0.3">
      <c r="C51">
        <v>4900</v>
      </c>
      <c r="D51" s="45">
        <v>6.5899999999999999E+27</v>
      </c>
      <c r="E51" s="45">
        <v>6.3E-3</v>
      </c>
      <c r="F51" s="45">
        <v>2.7000000000000001E-3</v>
      </c>
      <c r="G51" s="45">
        <v>1.7600000000000001E-3</v>
      </c>
      <c r="H51" s="45">
        <f t="shared" si="1"/>
        <v>3.5866666666666668E-3</v>
      </c>
    </row>
    <row r="52" spans="3:8" x14ac:dyDescent="0.3">
      <c r="C52">
        <v>4940</v>
      </c>
      <c r="D52" s="45">
        <v>7.0000000000000004E+27</v>
      </c>
      <c r="E52" s="45">
        <v>1.6199999999999999E-3</v>
      </c>
      <c r="F52" s="45">
        <v>1.0200000000000001E-3</v>
      </c>
      <c r="G52" s="45">
        <v>1.4400000000000001E-3</v>
      </c>
      <c r="H52" s="45">
        <f t="shared" si="1"/>
        <v>1.3600000000000001E-3</v>
      </c>
    </row>
    <row r="53" spans="3:8" x14ac:dyDescent="0.3">
      <c r="C53">
        <v>5000</v>
      </c>
      <c r="D53" s="45">
        <v>5.3499999999999999E+27</v>
      </c>
    </row>
    <row r="54" spans="3:8" x14ac:dyDescent="0.3">
      <c r="C54">
        <v>6000</v>
      </c>
      <c r="D54" s="45">
        <v>2.7600000000000001E+27</v>
      </c>
    </row>
    <row r="55" spans="3:8" x14ac:dyDescent="0.3">
      <c r="C55">
        <v>6900</v>
      </c>
      <c r="D55" s="45">
        <v>2.1400000000000001E+27</v>
      </c>
    </row>
  </sheetData>
  <mergeCells count="11">
    <mergeCell ref="C19:D19"/>
    <mergeCell ref="E19:G19"/>
    <mergeCell ref="I3:N3"/>
    <mergeCell ref="F3:G3"/>
    <mergeCell ref="U4:W5"/>
    <mergeCell ref="U3:W3"/>
    <mergeCell ref="S2:S3"/>
    <mergeCell ref="O3:R3"/>
    <mergeCell ref="O4:R4"/>
    <mergeCell ref="O5:R5"/>
    <mergeCell ref="S11:S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BF705-6683-49D5-BD88-BB5D618A99FB}">
  <dimension ref="C1:R38"/>
  <sheetViews>
    <sheetView zoomScaleNormal="100" workbookViewId="0">
      <pane ySplit="3" topLeftCell="A15" activePane="bottomLeft" state="frozen"/>
      <selection pane="bottomLeft" activeCell="E12" sqref="E12"/>
    </sheetView>
  </sheetViews>
  <sheetFormatPr defaultRowHeight="14.4" x14ac:dyDescent="0.3"/>
  <cols>
    <col min="3" max="3" width="10.5546875" bestFit="1" customWidth="1"/>
    <col min="4" max="4" width="10.44140625" bestFit="1" customWidth="1"/>
    <col min="5" max="5" width="11.88671875" bestFit="1" customWidth="1"/>
    <col min="6" max="6" width="10.6640625" bestFit="1" customWidth="1"/>
    <col min="8" max="8" width="10.5546875" bestFit="1" customWidth="1"/>
    <col min="9" max="9" width="11.21875" bestFit="1" customWidth="1"/>
    <col min="10" max="10" width="8.33203125" bestFit="1" customWidth="1"/>
    <col min="11" max="11" width="9.44140625" bestFit="1" customWidth="1"/>
    <col min="12" max="12" width="15.6640625" customWidth="1"/>
    <col min="15" max="15" width="10.33203125" customWidth="1"/>
  </cols>
  <sheetData>
    <row r="1" spans="3:18" ht="15" thickBot="1" x14ac:dyDescent="0.35"/>
    <row r="2" spans="3:18" ht="15" thickBot="1" x14ac:dyDescent="0.35">
      <c r="C2" s="51"/>
      <c r="D2" s="92" t="s">
        <v>28</v>
      </c>
      <c r="E2" s="93"/>
      <c r="F2" s="94"/>
      <c r="H2" s="82" t="s">
        <v>44</v>
      </c>
      <c r="I2" s="82"/>
      <c r="J2" s="82"/>
      <c r="K2" s="82"/>
      <c r="L2" s="86" t="s">
        <v>49</v>
      </c>
    </row>
    <row r="3" spans="3:18" ht="15" thickBot="1" x14ac:dyDescent="0.35">
      <c r="C3" s="52" t="s">
        <v>24</v>
      </c>
      <c r="D3" s="53" t="s">
        <v>25</v>
      </c>
      <c r="E3" s="55" t="s">
        <v>26</v>
      </c>
      <c r="F3" s="57" t="s">
        <v>27</v>
      </c>
      <c r="H3" t="s">
        <v>48</v>
      </c>
      <c r="I3" t="s">
        <v>45</v>
      </c>
      <c r="J3" t="s">
        <v>46</v>
      </c>
      <c r="K3" t="s">
        <v>47</v>
      </c>
      <c r="L3" s="86"/>
    </row>
    <row r="4" spans="3:18" x14ac:dyDescent="0.3">
      <c r="C4" s="76">
        <v>1980</v>
      </c>
      <c r="D4" s="59"/>
      <c r="E4" s="60"/>
      <c r="F4" s="61"/>
      <c r="H4" s="75">
        <v>1980</v>
      </c>
      <c r="I4">
        <v>7202</v>
      </c>
      <c r="J4">
        <v>35831</v>
      </c>
      <c r="K4" s="81">
        <f>I4/J4</f>
        <v>0.2009991348273841</v>
      </c>
      <c r="P4" t="s">
        <v>29</v>
      </c>
    </row>
    <row r="5" spans="3:18" x14ac:dyDescent="0.3">
      <c r="C5" s="77">
        <v>2100</v>
      </c>
      <c r="D5" s="62"/>
      <c r="E5" s="56"/>
      <c r="F5" s="63"/>
      <c r="H5" s="75">
        <v>2100</v>
      </c>
      <c r="I5">
        <v>8707</v>
      </c>
      <c r="J5">
        <v>35767</v>
      </c>
      <c r="K5" s="81">
        <f t="shared" ref="K5:K16" si="0">I5/J5</f>
        <v>0.24343668744932478</v>
      </c>
      <c r="P5" s="48"/>
      <c r="Q5" s="82" t="s">
        <v>30</v>
      </c>
      <c r="R5" s="82"/>
    </row>
    <row r="6" spans="3:18" x14ac:dyDescent="0.3">
      <c r="C6" s="77">
        <v>2200</v>
      </c>
      <c r="D6" s="62"/>
      <c r="E6" s="56"/>
      <c r="F6" s="63"/>
      <c r="H6" s="75">
        <v>2200</v>
      </c>
      <c r="I6">
        <v>8618</v>
      </c>
      <c r="J6">
        <v>34409</v>
      </c>
      <c r="K6" s="81">
        <f t="shared" si="0"/>
        <v>0.25045772908250746</v>
      </c>
      <c r="P6" s="71"/>
      <c r="Q6" t="s">
        <v>41</v>
      </c>
    </row>
    <row r="7" spans="3:18" x14ac:dyDescent="0.3">
      <c r="C7" s="77">
        <v>2300</v>
      </c>
      <c r="D7" s="62"/>
      <c r="E7" s="56"/>
      <c r="F7" s="63"/>
      <c r="H7" s="75">
        <v>2300</v>
      </c>
      <c r="I7">
        <v>8131</v>
      </c>
      <c r="J7">
        <v>35049</v>
      </c>
      <c r="K7" s="81">
        <f t="shared" si="0"/>
        <v>0.23198950041370653</v>
      </c>
      <c r="P7" s="49"/>
      <c r="Q7" s="82" t="s">
        <v>31</v>
      </c>
      <c r="R7" s="82"/>
    </row>
    <row r="8" spans="3:18" x14ac:dyDescent="0.3">
      <c r="C8" s="77">
        <v>2400</v>
      </c>
      <c r="D8" s="62"/>
      <c r="E8" s="56"/>
      <c r="F8" s="63"/>
      <c r="H8" s="75">
        <v>2400</v>
      </c>
      <c r="I8">
        <v>8452</v>
      </c>
      <c r="J8">
        <v>34073</v>
      </c>
      <c r="K8" s="81">
        <f t="shared" si="0"/>
        <v>0.24805564523229537</v>
      </c>
      <c r="P8" s="50"/>
      <c r="Q8" s="1" t="s">
        <v>32</v>
      </c>
    </row>
    <row r="9" spans="3:18" x14ac:dyDescent="0.3">
      <c r="C9" s="77">
        <v>2500</v>
      </c>
      <c r="D9" s="62"/>
      <c r="E9" s="56"/>
      <c r="F9" s="63"/>
      <c r="H9" s="75">
        <v>2500</v>
      </c>
      <c r="I9">
        <v>5080</v>
      </c>
      <c r="J9">
        <v>32877</v>
      </c>
      <c r="K9" s="81">
        <f t="shared" si="0"/>
        <v>0.15451531465766341</v>
      </c>
      <c r="N9" s="1"/>
      <c r="O9" s="1"/>
      <c r="P9" s="50" t="s">
        <v>34</v>
      </c>
      <c r="Q9" s="82" t="s">
        <v>33</v>
      </c>
      <c r="R9" s="82"/>
    </row>
    <row r="10" spans="3:18" x14ac:dyDescent="0.3">
      <c r="C10" s="77">
        <v>2600</v>
      </c>
      <c r="D10" s="62"/>
      <c r="E10" s="56"/>
      <c r="F10" s="63"/>
      <c r="H10" s="75">
        <v>2600</v>
      </c>
      <c r="I10">
        <v>4226</v>
      </c>
      <c r="J10">
        <v>33382</v>
      </c>
      <c r="K10" s="81">
        <f t="shared" si="0"/>
        <v>0.1265951710502666</v>
      </c>
      <c r="Q10" s="91" t="s">
        <v>35</v>
      </c>
      <c r="R10" s="91"/>
    </row>
    <row r="11" spans="3:18" x14ac:dyDescent="0.3">
      <c r="C11" s="77">
        <v>2700</v>
      </c>
      <c r="D11" s="62"/>
      <c r="E11" s="56"/>
      <c r="F11" s="63"/>
      <c r="H11" s="75">
        <v>2700</v>
      </c>
      <c r="I11">
        <v>3319</v>
      </c>
      <c r="J11">
        <v>34296</v>
      </c>
      <c r="K11" s="81">
        <f t="shared" si="0"/>
        <v>9.6775134126428741E-2</v>
      </c>
      <c r="N11" s="1"/>
      <c r="O11" s="1"/>
    </row>
    <row r="12" spans="3:18" x14ac:dyDescent="0.3">
      <c r="C12" s="77">
        <v>2800</v>
      </c>
      <c r="D12" s="62"/>
      <c r="E12" s="56"/>
      <c r="F12" s="63"/>
      <c r="H12" s="75">
        <v>2800</v>
      </c>
      <c r="I12">
        <v>4579</v>
      </c>
      <c r="J12">
        <v>33629</v>
      </c>
      <c r="K12" s="81">
        <f t="shared" si="0"/>
        <v>0.13616224092301288</v>
      </c>
    </row>
    <row r="13" spans="3:18" x14ac:dyDescent="0.3">
      <c r="C13" s="77">
        <v>2900</v>
      </c>
      <c r="D13" s="62"/>
      <c r="E13" s="56"/>
      <c r="F13" s="63"/>
      <c r="H13" s="75">
        <v>2900</v>
      </c>
      <c r="I13">
        <v>5372</v>
      </c>
      <c r="J13">
        <v>33842</v>
      </c>
      <c r="K13" s="81">
        <f t="shared" si="0"/>
        <v>0.15873766325867267</v>
      </c>
    </row>
    <row r="14" spans="3:18" x14ac:dyDescent="0.3">
      <c r="C14" s="77">
        <v>3000</v>
      </c>
      <c r="D14" s="62"/>
      <c r="E14" s="54"/>
      <c r="F14" s="63"/>
      <c r="H14" s="75">
        <v>3000</v>
      </c>
      <c r="I14">
        <v>6542</v>
      </c>
      <c r="J14">
        <v>32046</v>
      </c>
      <c r="K14" s="81">
        <f t="shared" si="0"/>
        <v>0.20414404293827623</v>
      </c>
    </row>
    <row r="15" spans="3:18" x14ac:dyDescent="0.3">
      <c r="C15" s="77">
        <v>3100</v>
      </c>
      <c r="D15" s="62"/>
      <c r="E15" s="56"/>
      <c r="F15" s="63"/>
      <c r="H15" s="75">
        <v>3100</v>
      </c>
      <c r="I15">
        <v>9596</v>
      </c>
      <c r="J15">
        <v>29904</v>
      </c>
      <c r="K15" s="81">
        <f t="shared" si="0"/>
        <v>0.32089352594970572</v>
      </c>
    </row>
    <row r="16" spans="3:18" ht="28.8" x14ac:dyDescent="0.3">
      <c r="C16" s="77">
        <v>3200</v>
      </c>
      <c r="D16" s="72" t="s">
        <v>42</v>
      </c>
      <c r="E16" s="73"/>
      <c r="F16" s="74"/>
      <c r="H16" s="75">
        <v>3200</v>
      </c>
      <c r="I16">
        <v>12237</v>
      </c>
      <c r="J16">
        <v>29184</v>
      </c>
      <c r="K16" s="81">
        <f t="shared" si="0"/>
        <v>0.41930509868421051</v>
      </c>
    </row>
    <row r="17" spans="3:11" x14ac:dyDescent="0.3">
      <c r="C17" s="77">
        <v>3300</v>
      </c>
      <c r="D17" s="62"/>
      <c r="E17" s="56"/>
      <c r="F17" s="63"/>
      <c r="H17" s="75">
        <v>3500</v>
      </c>
      <c r="I17">
        <v>12255</v>
      </c>
      <c r="J17">
        <v>27964</v>
      </c>
      <c r="K17" s="81">
        <f t="shared" ref="K17:K32" si="1">I17/J17</f>
        <v>0.43824202546130742</v>
      </c>
    </row>
    <row r="18" spans="3:11" x14ac:dyDescent="0.3">
      <c r="C18" s="77">
        <v>3400</v>
      </c>
      <c r="D18" s="62"/>
      <c r="E18" s="54"/>
      <c r="F18" s="63"/>
      <c r="H18" s="75">
        <v>3600</v>
      </c>
      <c r="I18">
        <v>13064</v>
      </c>
      <c r="J18">
        <v>28594</v>
      </c>
      <c r="K18" s="81">
        <f t="shared" si="1"/>
        <v>0.45687906553822483</v>
      </c>
    </row>
    <row r="19" spans="3:11" x14ac:dyDescent="0.3">
      <c r="C19" s="77">
        <v>3500</v>
      </c>
      <c r="D19" s="62"/>
      <c r="E19" s="56"/>
      <c r="F19" s="63"/>
      <c r="H19" s="75">
        <v>3700</v>
      </c>
      <c r="I19">
        <v>7676</v>
      </c>
      <c r="J19">
        <v>29471</v>
      </c>
      <c r="K19" s="81">
        <f t="shared" si="1"/>
        <v>0.26045943469851718</v>
      </c>
    </row>
    <row r="20" spans="3:11" x14ac:dyDescent="0.3">
      <c r="C20" s="77">
        <v>3600</v>
      </c>
      <c r="D20" s="62"/>
      <c r="E20" s="56"/>
      <c r="F20" s="63"/>
      <c r="H20" s="75">
        <v>3800</v>
      </c>
      <c r="I20">
        <v>6807</v>
      </c>
      <c r="J20">
        <v>28050</v>
      </c>
      <c r="K20" s="81">
        <f t="shared" si="1"/>
        <v>0.24267379679144385</v>
      </c>
    </row>
    <row r="21" spans="3:11" x14ac:dyDescent="0.3">
      <c r="C21" s="77">
        <v>3700</v>
      </c>
      <c r="D21" s="62"/>
      <c r="E21" s="54"/>
      <c r="F21" s="63"/>
      <c r="H21" s="75">
        <v>3900</v>
      </c>
      <c r="I21">
        <v>6616</v>
      </c>
      <c r="J21">
        <v>28440</v>
      </c>
      <c r="K21" s="81">
        <f t="shared" si="1"/>
        <v>0.23263009845288327</v>
      </c>
    </row>
    <row r="22" spans="3:11" x14ac:dyDescent="0.3">
      <c r="C22" s="77">
        <v>3800</v>
      </c>
      <c r="D22" s="62"/>
      <c r="E22" s="56"/>
      <c r="F22" s="63"/>
      <c r="H22" s="75">
        <v>3950</v>
      </c>
      <c r="I22">
        <v>3638</v>
      </c>
      <c r="J22">
        <v>28390</v>
      </c>
      <c r="K22" s="81">
        <f t="shared" si="1"/>
        <v>0.1281437125748503</v>
      </c>
    </row>
    <row r="23" spans="3:11" x14ac:dyDescent="0.3">
      <c r="C23" s="77">
        <v>3900</v>
      </c>
      <c r="D23" s="62"/>
      <c r="E23" s="56"/>
      <c r="F23" s="63"/>
      <c r="H23" s="75">
        <v>4000</v>
      </c>
      <c r="I23">
        <v>3893</v>
      </c>
      <c r="J23">
        <v>28889</v>
      </c>
      <c r="K23" s="81">
        <f t="shared" si="1"/>
        <v>0.1347571740108692</v>
      </c>
    </row>
    <row r="24" spans="3:11" x14ac:dyDescent="0.3">
      <c r="C24" s="77">
        <v>3950</v>
      </c>
      <c r="D24" s="62"/>
      <c r="E24" s="58"/>
      <c r="F24" s="63"/>
      <c r="H24" s="75">
        <v>4100</v>
      </c>
      <c r="I24">
        <v>4219</v>
      </c>
      <c r="J24">
        <v>30494</v>
      </c>
      <c r="K24" s="81">
        <f t="shared" si="1"/>
        <v>0.13835508624647472</v>
      </c>
    </row>
    <row r="25" spans="3:11" x14ac:dyDescent="0.3">
      <c r="C25" s="77">
        <v>4000</v>
      </c>
      <c r="D25" s="62"/>
      <c r="E25" s="54"/>
      <c r="F25" s="63"/>
      <c r="H25" s="75">
        <v>4200</v>
      </c>
      <c r="I25">
        <v>4104</v>
      </c>
      <c r="J25">
        <v>30895</v>
      </c>
      <c r="K25" s="81">
        <f t="shared" si="1"/>
        <v>0.13283702864541189</v>
      </c>
    </row>
    <row r="26" spans="3:11" x14ac:dyDescent="0.3">
      <c r="C26" s="77">
        <v>4100</v>
      </c>
      <c r="D26" s="62"/>
      <c r="E26" s="58"/>
      <c r="F26" s="63"/>
      <c r="H26" s="75">
        <v>4300</v>
      </c>
      <c r="I26">
        <v>5596</v>
      </c>
      <c r="J26">
        <v>30781</v>
      </c>
      <c r="K26" s="81">
        <f t="shared" si="1"/>
        <v>0.18180046132354374</v>
      </c>
    </row>
    <row r="27" spans="3:11" x14ac:dyDescent="0.3">
      <c r="C27" s="77">
        <v>4200</v>
      </c>
      <c r="D27" s="62"/>
      <c r="E27" s="54"/>
      <c r="F27" s="63"/>
      <c r="H27" s="75">
        <v>4400</v>
      </c>
      <c r="I27">
        <v>8840</v>
      </c>
      <c r="J27">
        <v>30876</v>
      </c>
      <c r="K27" s="81">
        <f t="shared" si="1"/>
        <v>0.2863065163881332</v>
      </c>
    </row>
    <row r="28" spans="3:11" x14ac:dyDescent="0.3">
      <c r="C28" s="77">
        <v>4300</v>
      </c>
      <c r="D28" s="62"/>
      <c r="E28" s="58"/>
      <c r="F28" s="63"/>
      <c r="H28" s="75">
        <v>4500</v>
      </c>
      <c r="I28">
        <v>10447</v>
      </c>
      <c r="J28">
        <v>31058</v>
      </c>
      <c r="K28" s="81">
        <f t="shared" si="1"/>
        <v>0.33637066134329319</v>
      </c>
    </row>
    <row r="29" spans="3:11" x14ac:dyDescent="0.3">
      <c r="C29" s="78">
        <v>4400</v>
      </c>
      <c r="D29" s="62"/>
      <c r="E29" s="54"/>
      <c r="F29" s="64"/>
      <c r="H29" s="75">
        <v>4600</v>
      </c>
      <c r="I29">
        <v>9119</v>
      </c>
      <c r="J29">
        <v>30630</v>
      </c>
      <c r="K29" s="81">
        <f t="shared" si="1"/>
        <v>0.29771465883121123</v>
      </c>
    </row>
    <row r="30" spans="3:11" x14ac:dyDescent="0.3">
      <c r="C30" s="78">
        <v>4500</v>
      </c>
      <c r="D30" s="62"/>
      <c r="E30" s="54"/>
      <c r="F30" s="64"/>
      <c r="H30" s="75">
        <v>4700</v>
      </c>
      <c r="I30">
        <v>9988</v>
      </c>
      <c r="J30">
        <v>31401</v>
      </c>
      <c r="K30" s="81">
        <f t="shared" si="1"/>
        <v>0.31807904206872395</v>
      </c>
    </row>
    <row r="31" spans="3:11" x14ac:dyDescent="0.3">
      <c r="C31" s="77">
        <v>4600</v>
      </c>
      <c r="D31" s="62"/>
      <c r="E31" s="54"/>
      <c r="F31" s="63"/>
      <c r="H31" s="75">
        <v>4800</v>
      </c>
      <c r="I31">
        <v>10527</v>
      </c>
      <c r="J31">
        <v>31509</v>
      </c>
      <c r="K31" s="81">
        <f t="shared" si="1"/>
        <v>0.33409502047034179</v>
      </c>
    </row>
    <row r="32" spans="3:11" x14ac:dyDescent="0.3">
      <c r="C32" s="78">
        <v>4700</v>
      </c>
      <c r="D32" s="62"/>
      <c r="E32" s="54"/>
      <c r="F32" s="63"/>
      <c r="H32" s="75">
        <v>4900</v>
      </c>
      <c r="I32">
        <v>20731</v>
      </c>
      <c r="J32">
        <v>31104</v>
      </c>
      <c r="K32" s="81">
        <f t="shared" si="1"/>
        <v>0.6665059156378601</v>
      </c>
    </row>
    <row r="33" spans="3:11" x14ac:dyDescent="0.3">
      <c r="C33" s="77">
        <v>4800</v>
      </c>
      <c r="D33" s="62"/>
      <c r="E33" s="54"/>
      <c r="F33" s="63"/>
      <c r="H33" s="75">
        <v>4940</v>
      </c>
      <c r="I33">
        <v>17076</v>
      </c>
      <c r="J33">
        <v>32431</v>
      </c>
      <c r="K33" s="80">
        <f>I33/J33</f>
        <v>0.52653325521877214</v>
      </c>
    </row>
    <row r="34" spans="3:11" x14ac:dyDescent="0.3">
      <c r="C34" s="77">
        <v>4900</v>
      </c>
      <c r="D34" s="62"/>
      <c r="E34" s="54"/>
      <c r="F34" s="63"/>
      <c r="H34" s="75">
        <v>5000</v>
      </c>
      <c r="I34">
        <v>20134</v>
      </c>
      <c r="J34">
        <v>31860</v>
      </c>
      <c r="K34" s="80">
        <f>I34/J34</f>
        <v>0.63195229127432517</v>
      </c>
    </row>
    <row r="35" spans="3:11" x14ac:dyDescent="0.3">
      <c r="C35" s="77">
        <v>4940</v>
      </c>
      <c r="D35" s="62"/>
      <c r="E35" s="54"/>
      <c r="F35" s="65"/>
    </row>
    <row r="36" spans="3:11" x14ac:dyDescent="0.3">
      <c r="C36" s="77">
        <v>5000</v>
      </c>
      <c r="D36" s="62"/>
      <c r="E36" s="54"/>
      <c r="F36" s="63"/>
    </row>
    <row r="37" spans="3:11" x14ac:dyDescent="0.3">
      <c r="C37" s="77">
        <v>6000</v>
      </c>
      <c r="D37" s="62"/>
      <c r="E37" s="56"/>
      <c r="F37" s="63"/>
      <c r="H37" s="75"/>
    </row>
    <row r="38" spans="3:11" ht="15" thickBot="1" x14ac:dyDescent="0.35">
      <c r="C38" s="79">
        <v>6900</v>
      </c>
      <c r="D38" s="66"/>
      <c r="E38" s="67"/>
      <c r="F38" s="68"/>
      <c r="H38" s="75"/>
    </row>
  </sheetData>
  <mergeCells count="7">
    <mergeCell ref="L2:L3"/>
    <mergeCell ref="Q9:R9"/>
    <mergeCell ref="Q10:R10"/>
    <mergeCell ref="D2:F2"/>
    <mergeCell ref="Q5:R5"/>
    <mergeCell ref="Q7:R7"/>
    <mergeCell ref="H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EFB8-78A3-4623-B830-81774BDBF47A}">
  <dimension ref="C3:P32"/>
  <sheetViews>
    <sheetView tabSelected="1" topLeftCell="A6" workbookViewId="0">
      <selection activeCell="N29" sqref="N29:N32"/>
    </sheetView>
  </sheetViews>
  <sheetFormatPr defaultRowHeight="14.4" x14ac:dyDescent="0.3"/>
  <cols>
    <col min="3" max="3" width="10.44140625" bestFit="1" customWidth="1"/>
    <col min="4" max="4" width="11.88671875" bestFit="1" customWidth="1"/>
    <col min="5" max="5" width="8" bestFit="1" customWidth="1"/>
    <col min="6" max="6" width="15.5546875" bestFit="1" customWidth="1"/>
    <col min="7" max="7" width="11.5546875" customWidth="1"/>
    <col min="8" max="8" width="13.44140625" bestFit="1" customWidth="1"/>
    <col min="9" max="9" width="8.5546875" bestFit="1" customWidth="1"/>
    <col min="10" max="10" width="9.109375" bestFit="1" customWidth="1"/>
    <col min="12" max="12" width="15" bestFit="1" customWidth="1"/>
    <col min="13" max="13" width="12" bestFit="1" customWidth="1"/>
    <col min="14" max="14" width="12" customWidth="1"/>
  </cols>
  <sheetData>
    <row r="3" spans="3:16" x14ac:dyDescent="0.3">
      <c r="K3" t="s">
        <v>55</v>
      </c>
    </row>
    <row r="4" spans="3:16" x14ac:dyDescent="0.3">
      <c r="C4" t="s">
        <v>50</v>
      </c>
      <c r="D4" t="s">
        <v>52</v>
      </c>
      <c r="E4" t="s">
        <v>51</v>
      </c>
      <c r="F4" t="s">
        <v>54</v>
      </c>
      <c r="H4" t="s">
        <v>53</v>
      </c>
      <c r="K4" t="s">
        <v>56</v>
      </c>
      <c r="L4" t="s">
        <v>57</v>
      </c>
    </row>
    <row r="5" spans="3:16" x14ac:dyDescent="0.3">
      <c r="C5">
        <v>2200</v>
      </c>
      <c r="D5">
        <v>6.44</v>
      </c>
      <c r="E5">
        <v>3.5565899999999999</v>
      </c>
      <c r="F5">
        <v>120.321</v>
      </c>
      <c r="H5">
        <v>166.68</v>
      </c>
      <c r="K5">
        <v>147</v>
      </c>
      <c r="L5">
        <v>132</v>
      </c>
    </row>
    <row r="6" spans="3:16" x14ac:dyDescent="0.3">
      <c r="C6">
        <v>2300</v>
      </c>
      <c r="D6">
        <v>6.7060000000000004</v>
      </c>
      <c r="E6">
        <v>4.2921300000000002</v>
      </c>
      <c r="F6">
        <v>123.19</v>
      </c>
      <c r="H6">
        <v>156</v>
      </c>
      <c r="K6">
        <v>166</v>
      </c>
      <c r="L6">
        <v>139</v>
      </c>
    </row>
    <row r="7" spans="3:16" x14ac:dyDescent="0.3">
      <c r="C7">
        <v>2800</v>
      </c>
      <c r="D7">
        <v>7.91</v>
      </c>
      <c r="E7">
        <v>2.7757999999999998</v>
      </c>
      <c r="F7">
        <v>65.89</v>
      </c>
      <c r="H7">
        <v>177.1</v>
      </c>
      <c r="K7">
        <v>174.9</v>
      </c>
      <c r="L7">
        <v>162</v>
      </c>
    </row>
    <row r="8" spans="3:16" x14ac:dyDescent="0.3">
      <c r="C8">
        <v>3000</v>
      </c>
      <c r="D8">
        <v>8.1460000000000008</v>
      </c>
      <c r="E8">
        <v>2.5819999999999999</v>
      </c>
      <c r="F8">
        <v>40.106999999999999</v>
      </c>
      <c r="H8">
        <v>161.22999999999999</v>
      </c>
      <c r="K8">
        <v>149</v>
      </c>
      <c r="L8">
        <v>99</v>
      </c>
    </row>
    <row r="9" spans="3:16" x14ac:dyDescent="0.3">
      <c r="C9">
        <v>4000</v>
      </c>
      <c r="D9">
        <v>4.4800000000000004</v>
      </c>
      <c r="E9">
        <v>2.57</v>
      </c>
      <c r="F9">
        <v>57</v>
      </c>
      <c r="H9">
        <v>161.69</v>
      </c>
      <c r="K9">
        <v>167</v>
      </c>
      <c r="L9">
        <v>119</v>
      </c>
    </row>
    <row r="11" spans="3:16" x14ac:dyDescent="0.3">
      <c r="C11" t="s">
        <v>58</v>
      </c>
      <c r="O11" s="82" t="s">
        <v>55</v>
      </c>
      <c r="P11" s="82"/>
    </row>
    <row r="12" spans="3:16" x14ac:dyDescent="0.3">
      <c r="C12" t="s">
        <v>50</v>
      </c>
      <c r="F12" t="s">
        <v>64</v>
      </c>
      <c r="G12" t="s">
        <v>69</v>
      </c>
      <c r="H12" t="s">
        <v>66</v>
      </c>
      <c r="I12" t="s">
        <v>79</v>
      </c>
      <c r="J12" t="s">
        <v>78</v>
      </c>
      <c r="K12" t="s">
        <v>67</v>
      </c>
      <c r="L12" t="s">
        <v>75</v>
      </c>
      <c r="M12" t="s">
        <v>68</v>
      </c>
      <c r="N12" t="s">
        <v>82</v>
      </c>
      <c r="O12" t="s">
        <v>71</v>
      </c>
      <c r="P12" t="s">
        <v>72</v>
      </c>
    </row>
    <row r="13" spans="3:16" x14ac:dyDescent="0.3">
      <c r="C13" s="95">
        <v>2200</v>
      </c>
      <c r="D13" s="20" t="s">
        <v>59</v>
      </c>
      <c r="E13" s="19" t="s">
        <v>60</v>
      </c>
      <c r="F13" s="20" t="s">
        <v>65</v>
      </c>
      <c r="G13" s="19" t="s">
        <v>70</v>
      </c>
      <c r="H13" s="110">
        <v>6.4596999999999998</v>
      </c>
      <c r="I13" s="110">
        <v>4.0061999999999998</v>
      </c>
      <c r="J13" s="110">
        <v>0.77029999999999998</v>
      </c>
      <c r="K13" s="111">
        <f>ABS(I13-J13)</f>
        <v>3.2359</v>
      </c>
      <c r="L13" s="96">
        <v>2.1</v>
      </c>
      <c r="M13" s="44">
        <v>169.27</v>
      </c>
      <c r="N13" s="96">
        <f>(M13+M14 + M15 + M16)/4</f>
        <v>175.70000000000002</v>
      </c>
      <c r="O13" s="96">
        <v>147</v>
      </c>
      <c r="P13" s="97">
        <v>132</v>
      </c>
    </row>
    <row r="14" spans="3:16" x14ac:dyDescent="0.3">
      <c r="C14" s="98"/>
      <c r="D14" s="99"/>
      <c r="E14" s="108" t="s">
        <v>61</v>
      </c>
      <c r="F14" s="99" t="s">
        <v>76</v>
      </c>
      <c r="G14" s="108" t="s">
        <v>77</v>
      </c>
      <c r="H14" s="112">
        <v>4.5773000000000001</v>
      </c>
      <c r="I14" s="112">
        <v>0</v>
      </c>
      <c r="J14" s="112">
        <v>-0.34239999999999998</v>
      </c>
      <c r="K14" s="113">
        <f t="shared" ref="K14:K32" si="0">ABS(I14-J14)</f>
        <v>0.34239999999999998</v>
      </c>
      <c r="L14" s="100"/>
      <c r="M14" s="109">
        <v>179.78</v>
      </c>
      <c r="N14" s="100"/>
      <c r="O14" s="100"/>
      <c r="P14" s="101"/>
    </row>
    <row r="15" spans="3:16" x14ac:dyDescent="0.3">
      <c r="C15" s="98"/>
      <c r="D15" s="99" t="s">
        <v>62</v>
      </c>
      <c r="E15" s="108" t="s">
        <v>63</v>
      </c>
      <c r="F15" s="99" t="s">
        <v>73</v>
      </c>
      <c r="G15" s="108" t="s">
        <v>80</v>
      </c>
      <c r="H15" s="112">
        <v>7.5339</v>
      </c>
      <c r="I15" s="112">
        <v>-2.0354999999999999</v>
      </c>
      <c r="J15" s="112">
        <v>0.34599999999999997</v>
      </c>
      <c r="K15" s="113">
        <f t="shared" si="0"/>
        <v>2.3815</v>
      </c>
      <c r="L15" s="100"/>
      <c r="M15" s="109">
        <v>176.15</v>
      </c>
      <c r="N15" s="100"/>
      <c r="O15" s="100"/>
      <c r="P15" s="101"/>
    </row>
    <row r="16" spans="3:16" x14ac:dyDescent="0.3">
      <c r="C16" s="102"/>
      <c r="D16" s="16"/>
      <c r="E16" s="22" t="s">
        <v>61</v>
      </c>
      <c r="F16" s="16" t="s">
        <v>74</v>
      </c>
      <c r="G16" s="22" t="s">
        <v>81</v>
      </c>
      <c r="H16" s="114">
        <v>10.9451</v>
      </c>
      <c r="I16" s="114">
        <v>-2.9226999999999999</v>
      </c>
      <c r="J16" s="114">
        <v>-0.2404</v>
      </c>
      <c r="K16" s="115">
        <f t="shared" si="0"/>
        <v>2.6822999999999997</v>
      </c>
      <c r="L16" s="103"/>
      <c r="M16" s="13">
        <v>177.6</v>
      </c>
      <c r="N16" s="103"/>
      <c r="O16" s="103"/>
      <c r="P16" s="104"/>
    </row>
    <row r="17" spans="3:16" x14ac:dyDescent="0.3">
      <c r="C17" s="95">
        <v>2300</v>
      </c>
      <c r="D17" s="20" t="s">
        <v>59</v>
      </c>
      <c r="E17" s="19" t="s">
        <v>60</v>
      </c>
      <c r="F17" s="20" t="s">
        <v>83</v>
      </c>
      <c r="G17" s="19" t="s">
        <v>87</v>
      </c>
      <c r="H17" s="110">
        <v>4.6349999999999998</v>
      </c>
      <c r="I17" s="110">
        <v>0</v>
      </c>
      <c r="J17" s="110">
        <v>8.8880000000000001E-2</v>
      </c>
      <c r="K17" s="116">
        <f t="shared" si="0"/>
        <v>8.8880000000000001E-2</v>
      </c>
      <c r="L17" s="96">
        <v>2.15</v>
      </c>
      <c r="M17" s="44">
        <v>179.98</v>
      </c>
      <c r="N17" s="96">
        <f>(M17+M18 + M19 + M20)/4</f>
        <v>172.06</v>
      </c>
      <c r="O17" s="96">
        <v>166</v>
      </c>
      <c r="P17" s="97">
        <v>139</v>
      </c>
    </row>
    <row r="18" spans="3:16" x14ac:dyDescent="0.3">
      <c r="C18" s="98"/>
      <c r="D18" s="99"/>
      <c r="E18" s="108" t="s">
        <v>61</v>
      </c>
      <c r="F18" s="105" t="s">
        <v>84</v>
      </c>
      <c r="G18" s="106" t="s">
        <v>88</v>
      </c>
      <c r="H18" s="117">
        <v>8.1133000000000006</v>
      </c>
      <c r="I18" s="117">
        <v>5.3310000000000004</v>
      </c>
      <c r="J18" s="117">
        <v>0.30785000000000001</v>
      </c>
      <c r="K18" s="116">
        <f t="shared" si="0"/>
        <v>5.0231500000000002</v>
      </c>
      <c r="L18" s="100"/>
      <c r="M18" s="109">
        <v>157.81</v>
      </c>
      <c r="N18" s="100"/>
      <c r="O18" s="100"/>
      <c r="P18" s="101"/>
    </row>
    <row r="19" spans="3:16" x14ac:dyDescent="0.3">
      <c r="C19" s="98"/>
      <c r="D19" s="99" t="s">
        <v>62</v>
      </c>
      <c r="E19" s="108" t="s">
        <v>63</v>
      </c>
      <c r="F19" s="105" t="s">
        <v>85</v>
      </c>
      <c r="G19" s="106" t="s">
        <v>89</v>
      </c>
      <c r="H19" s="117">
        <v>6.9711999999999996</v>
      </c>
      <c r="I19" s="117">
        <v>-1.9560999999999999</v>
      </c>
      <c r="J19" s="117">
        <v>0.33211000000000002</v>
      </c>
      <c r="K19" s="116">
        <f t="shared" si="0"/>
        <v>2.2882099999999999</v>
      </c>
      <c r="L19" s="100"/>
      <c r="M19" s="109">
        <v>174.47</v>
      </c>
      <c r="N19" s="100"/>
      <c r="O19" s="100"/>
      <c r="P19" s="101"/>
    </row>
    <row r="20" spans="3:16" x14ac:dyDescent="0.3">
      <c r="C20" s="102"/>
      <c r="D20" s="16"/>
      <c r="E20" s="22" t="s">
        <v>61</v>
      </c>
      <c r="F20" s="16" t="s">
        <v>86</v>
      </c>
      <c r="G20" s="22" t="s">
        <v>90</v>
      </c>
      <c r="H20" s="114">
        <v>10.2897</v>
      </c>
      <c r="I20" s="114">
        <v>-2.8736999999999999</v>
      </c>
      <c r="J20" s="114">
        <v>2.487E-2</v>
      </c>
      <c r="K20" s="115">
        <f t="shared" si="0"/>
        <v>2.8985699999999999</v>
      </c>
      <c r="L20" s="103"/>
      <c r="M20" s="13">
        <v>175.98</v>
      </c>
      <c r="N20" s="107">
        <f>(M17+M19+M20)/3</f>
        <v>176.80999999999997</v>
      </c>
      <c r="O20" s="103"/>
      <c r="P20" s="104"/>
    </row>
    <row r="21" spans="3:16" x14ac:dyDescent="0.3">
      <c r="C21" s="95">
        <v>2800</v>
      </c>
      <c r="D21" s="20" t="s">
        <v>59</v>
      </c>
      <c r="E21" s="19" t="s">
        <v>60</v>
      </c>
      <c r="F21" s="20" t="s">
        <v>91</v>
      </c>
      <c r="G21" s="19" t="s">
        <v>95</v>
      </c>
      <c r="H21" s="110">
        <v>4.2115999999999998</v>
      </c>
      <c r="I21" s="110">
        <v>0</v>
      </c>
      <c r="J21" s="110">
        <v>-9.425E-2</v>
      </c>
      <c r="K21" s="111">
        <f t="shared" si="0"/>
        <v>9.425E-2</v>
      </c>
      <c r="L21" s="96">
        <v>1.2</v>
      </c>
      <c r="M21" s="44">
        <v>180</v>
      </c>
      <c r="N21" s="96">
        <f>(M21+M22+M23+M24)/4</f>
        <v>176.505</v>
      </c>
      <c r="O21" s="96">
        <v>175</v>
      </c>
      <c r="P21" s="97">
        <v>162</v>
      </c>
    </row>
    <row r="22" spans="3:16" x14ac:dyDescent="0.3">
      <c r="C22" s="98"/>
      <c r="D22" s="99"/>
      <c r="E22" s="108" t="s">
        <v>61</v>
      </c>
      <c r="F22" s="105" t="s">
        <v>92</v>
      </c>
      <c r="G22" s="106" t="s">
        <v>96</v>
      </c>
      <c r="H22" s="117">
        <v>8.0776000000000003</v>
      </c>
      <c r="I22" s="117">
        <v>2.7934999999999999</v>
      </c>
      <c r="J22" s="117">
        <v>-2.6501999999999999</v>
      </c>
      <c r="K22" s="116">
        <f t="shared" si="0"/>
        <v>5.4436999999999998</v>
      </c>
      <c r="L22" s="100"/>
      <c r="M22" s="109">
        <v>171.57</v>
      </c>
      <c r="N22" s="100"/>
      <c r="O22" s="100"/>
      <c r="P22" s="101"/>
    </row>
    <row r="23" spans="3:16" x14ac:dyDescent="0.3">
      <c r="C23" s="98"/>
      <c r="D23" s="99" t="s">
        <v>62</v>
      </c>
      <c r="E23" s="108" t="s">
        <v>63</v>
      </c>
      <c r="F23" s="105" t="s">
        <v>93</v>
      </c>
      <c r="G23" s="106" t="s">
        <v>97</v>
      </c>
      <c r="H23" s="117">
        <v>6.4109999999999996</v>
      </c>
      <c r="I23" s="117">
        <v>-0.4904</v>
      </c>
      <c r="J23" s="117">
        <v>2.2568999999999999</v>
      </c>
      <c r="K23" s="116">
        <f t="shared" si="0"/>
        <v>2.7473000000000001</v>
      </c>
      <c r="L23" s="100"/>
      <c r="M23" s="109">
        <v>176.73</v>
      </c>
      <c r="N23" s="100"/>
      <c r="O23" s="100"/>
      <c r="P23" s="101"/>
    </row>
    <row r="24" spans="3:16" x14ac:dyDescent="0.3">
      <c r="C24" s="102"/>
      <c r="D24" s="16"/>
      <c r="E24" s="22" t="s">
        <v>61</v>
      </c>
      <c r="F24" s="16" t="s">
        <v>94</v>
      </c>
      <c r="G24" s="22" t="s">
        <v>98</v>
      </c>
      <c r="H24" s="114">
        <v>9.3307000000000002</v>
      </c>
      <c r="I24" s="114">
        <v>3.116E-2</v>
      </c>
      <c r="J24" s="114">
        <v>3.3818999999999999</v>
      </c>
      <c r="K24" s="115">
        <f t="shared" si="0"/>
        <v>3.3507400000000001</v>
      </c>
      <c r="L24" s="103"/>
      <c r="M24" s="13">
        <v>177.72</v>
      </c>
      <c r="N24" s="103"/>
      <c r="O24" s="103"/>
      <c r="P24" s="104"/>
    </row>
    <row r="25" spans="3:16" x14ac:dyDescent="0.3">
      <c r="C25" s="95">
        <v>3000</v>
      </c>
      <c r="D25" s="20" t="s">
        <v>59</v>
      </c>
      <c r="E25" s="19" t="s">
        <v>60</v>
      </c>
      <c r="F25" s="20" t="s">
        <v>99</v>
      </c>
      <c r="G25" s="19" t="s">
        <v>103</v>
      </c>
      <c r="H25" s="110">
        <v>5.5483000000000002</v>
      </c>
      <c r="I25" s="110">
        <v>-5.0200000000000002E-2</v>
      </c>
      <c r="J25" s="110">
        <v>-1.7929999999999999</v>
      </c>
      <c r="K25" s="111">
        <f t="shared" si="0"/>
        <v>1.7427999999999999</v>
      </c>
      <c r="L25" s="96">
        <v>0.7</v>
      </c>
      <c r="M25" s="44">
        <v>161.65</v>
      </c>
      <c r="N25" s="96">
        <f t="shared" ref="N25" si="1">(M25+M26+M27+M28)/4</f>
        <v>146.285</v>
      </c>
      <c r="O25" s="96">
        <v>141</v>
      </c>
      <c r="P25" s="97">
        <v>121</v>
      </c>
    </row>
    <row r="26" spans="3:16" x14ac:dyDescent="0.3">
      <c r="C26" s="98"/>
      <c r="D26" s="99"/>
      <c r="E26" s="108" t="s">
        <v>61</v>
      </c>
      <c r="F26" s="105" t="s">
        <v>100</v>
      </c>
      <c r="G26" s="106" t="s">
        <v>104</v>
      </c>
      <c r="H26" s="117">
        <v>8.1016999999999992</v>
      </c>
      <c r="I26" s="117">
        <v>1.587</v>
      </c>
      <c r="J26" s="117">
        <v>-2.8755000000000002</v>
      </c>
      <c r="K26" s="116">
        <f t="shared" si="0"/>
        <v>4.4625000000000004</v>
      </c>
      <c r="L26" s="100"/>
      <c r="M26" s="109">
        <v>106.47</v>
      </c>
      <c r="N26" s="100"/>
      <c r="O26" s="100"/>
      <c r="P26" s="101"/>
    </row>
    <row r="27" spans="3:16" x14ac:dyDescent="0.3">
      <c r="C27" s="98"/>
      <c r="D27" s="99" t="s">
        <v>62</v>
      </c>
      <c r="E27" s="108" t="s">
        <v>63</v>
      </c>
      <c r="F27" s="105" t="s">
        <v>101</v>
      </c>
      <c r="G27" s="106" t="s">
        <v>105</v>
      </c>
      <c r="H27" s="117">
        <v>6.3887999999999998</v>
      </c>
      <c r="I27" s="117">
        <v>0.12379999999999999</v>
      </c>
      <c r="J27" s="117">
        <v>2.2092999999999998</v>
      </c>
      <c r="K27" s="116">
        <f t="shared" si="0"/>
        <v>2.0854999999999997</v>
      </c>
      <c r="L27" s="100"/>
      <c r="M27" s="109">
        <v>159.94999999999999</v>
      </c>
      <c r="N27" s="100"/>
      <c r="O27" s="100"/>
      <c r="P27" s="101"/>
    </row>
    <row r="28" spans="3:16" x14ac:dyDescent="0.3">
      <c r="C28" s="102"/>
      <c r="D28" s="16"/>
      <c r="E28" s="22" t="s">
        <v>61</v>
      </c>
      <c r="F28" s="16" t="s">
        <v>102</v>
      </c>
      <c r="G28" s="22" t="s">
        <v>106</v>
      </c>
      <c r="H28" s="114">
        <v>9.6736000000000004</v>
      </c>
      <c r="I28" s="114">
        <v>5.1670000000000001E-2</v>
      </c>
      <c r="J28" s="114">
        <v>3.3973</v>
      </c>
      <c r="K28" s="115">
        <f t="shared" si="0"/>
        <v>3.3456299999999999</v>
      </c>
      <c r="L28" s="103"/>
      <c r="M28" s="13">
        <v>157.07</v>
      </c>
      <c r="N28" s="103"/>
      <c r="O28" s="103"/>
      <c r="P28" s="104"/>
    </row>
    <row r="29" spans="3:16" x14ac:dyDescent="0.3">
      <c r="C29" s="95">
        <v>4000</v>
      </c>
      <c r="D29" s="20" t="s">
        <v>59</v>
      </c>
      <c r="E29" s="19" t="s">
        <v>63</v>
      </c>
      <c r="F29" s="20" t="s">
        <v>107</v>
      </c>
      <c r="G29" s="19" t="s">
        <v>111</v>
      </c>
      <c r="H29" s="110">
        <v>5.5941999999999998</v>
      </c>
      <c r="I29" s="110">
        <v>1.9095</v>
      </c>
      <c r="J29" s="19">
        <v>2.0749</v>
      </c>
      <c r="K29" s="19">
        <f t="shared" si="0"/>
        <v>0.16539999999999999</v>
      </c>
      <c r="L29" s="96">
        <v>1</v>
      </c>
      <c r="M29" s="19">
        <v>179.96</v>
      </c>
      <c r="N29" s="96">
        <f t="shared" ref="N29" si="2">(M29+M30+M31+M32)/4</f>
        <v>178.47749999999999</v>
      </c>
      <c r="O29" s="96">
        <v>167</v>
      </c>
      <c r="P29" s="97">
        <v>119</v>
      </c>
    </row>
    <row r="30" spans="3:16" x14ac:dyDescent="0.3">
      <c r="C30" s="98"/>
      <c r="D30" s="99"/>
      <c r="E30" s="108" t="s">
        <v>61</v>
      </c>
      <c r="F30" s="105" t="s">
        <v>108</v>
      </c>
      <c r="G30" s="106" t="s">
        <v>112</v>
      </c>
      <c r="H30" s="117">
        <v>9.5292999999999992</v>
      </c>
      <c r="I30" s="117">
        <v>4.5873999999999997</v>
      </c>
      <c r="J30" s="117">
        <v>2.9350999999999998</v>
      </c>
      <c r="K30" s="116">
        <f t="shared" si="0"/>
        <v>1.6522999999999999</v>
      </c>
      <c r="L30" s="100"/>
      <c r="M30" s="109">
        <v>178.56</v>
      </c>
      <c r="N30" s="100"/>
      <c r="O30" s="100"/>
      <c r="P30" s="101"/>
    </row>
    <row r="31" spans="3:16" x14ac:dyDescent="0.3">
      <c r="C31" s="98"/>
      <c r="D31" s="99" t="s">
        <v>62</v>
      </c>
      <c r="E31" s="108" t="s">
        <v>63</v>
      </c>
      <c r="F31" s="105" t="s">
        <v>109</v>
      </c>
      <c r="G31" s="106" t="s">
        <v>113</v>
      </c>
      <c r="H31" s="117">
        <v>5.7975000000000003</v>
      </c>
      <c r="I31" s="117">
        <v>-1.1688000000000001</v>
      </c>
      <c r="J31" s="117">
        <v>-0.5796</v>
      </c>
      <c r="K31" s="116">
        <f t="shared" si="0"/>
        <v>0.58920000000000006</v>
      </c>
      <c r="L31" s="100"/>
      <c r="M31" s="109">
        <v>179.51</v>
      </c>
      <c r="N31" s="100"/>
      <c r="O31" s="100"/>
      <c r="P31" s="101"/>
    </row>
    <row r="32" spans="3:16" x14ac:dyDescent="0.3">
      <c r="C32" s="102"/>
      <c r="D32" s="16"/>
      <c r="E32" s="22" t="s">
        <v>61</v>
      </c>
      <c r="F32" s="16" t="s">
        <v>110</v>
      </c>
      <c r="G32" s="22" t="s">
        <v>114</v>
      </c>
      <c r="H32" s="114">
        <v>8.3391999999999999</v>
      </c>
      <c r="I32" s="114">
        <v>-0.221</v>
      </c>
      <c r="J32" s="22">
        <v>-2.6400700000000001</v>
      </c>
      <c r="K32" s="22">
        <f t="shared" si="0"/>
        <v>2.4190700000000001</v>
      </c>
      <c r="L32" s="103"/>
      <c r="M32" s="22">
        <v>175.88</v>
      </c>
      <c r="N32" s="103"/>
      <c r="O32" s="103"/>
      <c r="P32" s="104"/>
    </row>
  </sheetData>
  <mergeCells count="21">
    <mergeCell ref="N25:N28"/>
    <mergeCell ref="N29:N32"/>
    <mergeCell ref="L25:L28"/>
    <mergeCell ref="L29:L32"/>
    <mergeCell ref="O17:O20"/>
    <mergeCell ref="P17:P20"/>
    <mergeCell ref="O21:O24"/>
    <mergeCell ref="P21:P24"/>
    <mergeCell ref="O25:O28"/>
    <mergeCell ref="P25:P28"/>
    <mergeCell ref="O29:O32"/>
    <mergeCell ref="P29:P32"/>
    <mergeCell ref="O11:P11"/>
    <mergeCell ref="O13:O16"/>
    <mergeCell ref="P13:P16"/>
    <mergeCell ref="L13:L16"/>
    <mergeCell ref="L17:L20"/>
    <mergeCell ref="L21:L24"/>
    <mergeCell ref="N13:N16"/>
    <mergeCell ref="N17:N19"/>
    <mergeCell ref="N21:N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D512-4555-4480-B558-F0519A319440}">
  <dimension ref="C3:G37"/>
  <sheetViews>
    <sheetView workbookViewId="0">
      <selection activeCell="O4" sqref="O4"/>
    </sheetView>
  </sheetViews>
  <sheetFormatPr defaultRowHeight="14.4" x14ac:dyDescent="0.3"/>
  <sheetData>
    <row r="3" spans="3:7" x14ac:dyDescent="0.3">
      <c r="C3" s="82" t="s">
        <v>38</v>
      </c>
      <c r="D3" s="82"/>
      <c r="E3" s="82"/>
    </row>
    <row r="4" spans="3:7" x14ac:dyDescent="0.3">
      <c r="C4" t="s">
        <v>0</v>
      </c>
      <c r="D4" t="s">
        <v>37</v>
      </c>
      <c r="E4" t="s">
        <v>36</v>
      </c>
      <c r="F4" s="82" t="s">
        <v>40</v>
      </c>
      <c r="G4" s="82"/>
    </row>
    <row r="5" spans="3:7" x14ac:dyDescent="0.3">
      <c r="C5">
        <v>1980</v>
      </c>
      <c r="D5" s="45">
        <v>3.9999999999999999E-12</v>
      </c>
      <c r="E5" s="45">
        <v>8.7999999999999997E-12</v>
      </c>
    </row>
    <row r="6" spans="3:7" x14ac:dyDescent="0.3">
      <c r="C6">
        <v>2100</v>
      </c>
      <c r="D6" s="45">
        <v>6.9899999999999999E-12</v>
      </c>
      <c r="E6" s="45">
        <v>1.4E-11</v>
      </c>
    </row>
    <row r="7" spans="3:7" x14ac:dyDescent="0.3">
      <c r="C7">
        <v>2200</v>
      </c>
      <c r="D7" s="45">
        <v>6.9799999999999997E-12</v>
      </c>
      <c r="E7" s="45">
        <v>1.0599999999999999E-11</v>
      </c>
    </row>
    <row r="8" spans="3:7" x14ac:dyDescent="0.3">
      <c r="C8">
        <v>2300</v>
      </c>
      <c r="D8" s="45">
        <v>6.3100000000000004E-12</v>
      </c>
      <c r="E8" s="45">
        <v>1.0399999999999999E-11</v>
      </c>
    </row>
    <row r="9" spans="3:7" x14ac:dyDescent="0.3">
      <c r="C9">
        <v>2400</v>
      </c>
      <c r="D9" s="45">
        <v>5.0900000000000003E-12</v>
      </c>
      <c r="E9" s="45">
        <v>8.8099999999999998E-12</v>
      </c>
    </row>
    <row r="10" spans="3:7" x14ac:dyDescent="0.3">
      <c r="C10">
        <v>2500</v>
      </c>
      <c r="D10" s="45">
        <v>7.6100000000000001E-12</v>
      </c>
      <c r="E10" s="45">
        <v>1.1900000000000001E-11</v>
      </c>
    </row>
    <row r="11" spans="3:7" x14ac:dyDescent="0.3">
      <c r="C11">
        <v>2600</v>
      </c>
      <c r="D11" s="45">
        <v>3.5699999999999999E-12</v>
      </c>
      <c r="E11" s="45">
        <v>7.7400000000000005E-12</v>
      </c>
    </row>
    <row r="12" spans="3:7" x14ac:dyDescent="0.3">
      <c r="C12">
        <v>2700</v>
      </c>
      <c r="D12" s="45">
        <v>8.1299999999999997E-13</v>
      </c>
      <c r="E12" s="45">
        <v>8.7099999999999998E-12</v>
      </c>
    </row>
    <row r="13" spans="3:7" x14ac:dyDescent="0.3">
      <c r="C13">
        <v>2800</v>
      </c>
      <c r="D13" s="46">
        <v>4.7899999999999998E-13</v>
      </c>
      <c r="E13" s="45">
        <v>5.4400000000000002E-12</v>
      </c>
    </row>
    <row r="14" spans="3:7" x14ac:dyDescent="0.3">
      <c r="C14">
        <v>2900</v>
      </c>
      <c r="D14" s="45">
        <v>2.3999999999999999E-12</v>
      </c>
      <c r="E14" s="45">
        <v>1.36E-11</v>
      </c>
    </row>
    <row r="15" spans="3:7" x14ac:dyDescent="0.3">
      <c r="C15">
        <v>3000</v>
      </c>
      <c r="D15" s="45">
        <v>4.0999999999999999E-12</v>
      </c>
      <c r="E15" s="45">
        <v>4.7099999999999999E-12</v>
      </c>
    </row>
    <row r="16" spans="3:7" x14ac:dyDescent="0.3">
      <c r="C16">
        <v>3100</v>
      </c>
      <c r="D16" s="45">
        <v>3.9700000000000002E-12</v>
      </c>
      <c r="E16" s="45">
        <v>2.9200000000000001E-12</v>
      </c>
    </row>
    <row r="17" spans="3:6" x14ac:dyDescent="0.3">
      <c r="C17">
        <v>3200</v>
      </c>
      <c r="D17" s="45">
        <v>4.2800000000000003E-12</v>
      </c>
      <c r="E17" s="45">
        <v>2.3499999999999999E-12</v>
      </c>
    </row>
    <row r="18" spans="3:6" x14ac:dyDescent="0.3">
      <c r="C18">
        <v>3300</v>
      </c>
      <c r="D18" s="45">
        <v>4.21E-12</v>
      </c>
      <c r="E18" s="45">
        <v>1.85E-12</v>
      </c>
    </row>
    <row r="19" spans="3:6" x14ac:dyDescent="0.3">
      <c r="C19">
        <v>3400</v>
      </c>
      <c r="D19" s="45">
        <v>4.0399999999999997E-12</v>
      </c>
      <c r="E19" s="45">
        <v>2.2100000000000001E-12</v>
      </c>
    </row>
    <row r="20" spans="3:6" x14ac:dyDescent="0.3">
      <c r="C20">
        <v>3500</v>
      </c>
      <c r="D20" s="45">
        <v>4.2999999999999999E-12</v>
      </c>
      <c r="E20" s="45">
        <v>3.4000000000000001E-12</v>
      </c>
    </row>
    <row r="21" spans="3:6" x14ac:dyDescent="0.3">
      <c r="C21">
        <v>3600</v>
      </c>
      <c r="D21" s="45">
        <v>4.4200000000000001E-12</v>
      </c>
      <c r="E21" s="45">
        <v>6.8299999999999998E-12</v>
      </c>
    </row>
    <row r="22" spans="3:6" x14ac:dyDescent="0.3">
      <c r="C22">
        <v>3700</v>
      </c>
      <c r="D22" s="45">
        <v>4.1800000000000004E-12</v>
      </c>
      <c r="E22" s="45">
        <v>1.29E-11</v>
      </c>
    </row>
    <row r="23" spans="3:6" x14ac:dyDescent="0.3">
      <c r="C23">
        <v>3800</v>
      </c>
      <c r="D23" s="45">
        <v>4.31E-12</v>
      </c>
      <c r="E23" s="45">
        <v>8.0300000000000003E-12</v>
      </c>
    </row>
    <row r="24" spans="3:6" x14ac:dyDescent="0.3">
      <c r="C24">
        <v>3900</v>
      </c>
      <c r="D24" s="45">
        <v>2.6700000000000001E-12</v>
      </c>
      <c r="E24" s="45">
        <v>4.1800000000000004E-12</v>
      </c>
    </row>
    <row r="25" spans="3:6" x14ac:dyDescent="0.3">
      <c r="C25">
        <v>3950</v>
      </c>
      <c r="D25" s="45">
        <v>2E-12</v>
      </c>
      <c r="E25" s="45">
        <v>4.3300000000000003E-12</v>
      </c>
    </row>
    <row r="26" spans="3:6" x14ac:dyDescent="0.3">
      <c r="C26">
        <v>4000</v>
      </c>
      <c r="D26" s="45">
        <v>1.04E-12</v>
      </c>
      <c r="E26" s="45">
        <v>3.9999999999999999E-12</v>
      </c>
    </row>
    <row r="27" spans="3:6" x14ac:dyDescent="0.3">
      <c r="C27">
        <v>4100</v>
      </c>
      <c r="D27" s="45">
        <v>9.7800000000000007E-13</v>
      </c>
      <c r="E27" s="45">
        <v>4.5899999999999996E-12</v>
      </c>
    </row>
    <row r="28" spans="3:6" x14ac:dyDescent="0.3">
      <c r="C28">
        <v>4200</v>
      </c>
      <c r="D28" s="45">
        <v>8.5999999999999997E-13</v>
      </c>
      <c r="E28" s="45">
        <v>4.2399999999999997E-12</v>
      </c>
    </row>
    <row r="29" spans="3:6" x14ac:dyDescent="0.3">
      <c r="C29">
        <v>4300</v>
      </c>
      <c r="D29" s="45">
        <v>1.1999999999999999E-12</v>
      </c>
      <c r="E29" s="45">
        <v>6.49E-12</v>
      </c>
    </row>
    <row r="30" spans="3:6" x14ac:dyDescent="0.3">
      <c r="C30" s="69">
        <v>4400</v>
      </c>
      <c r="D30" s="45">
        <v>2.3499999999999999E-12</v>
      </c>
      <c r="E30" s="45">
        <v>3.5599999999999999E-11</v>
      </c>
      <c r="F30" t="s">
        <v>39</v>
      </c>
    </row>
    <row r="31" spans="3:6" x14ac:dyDescent="0.3">
      <c r="C31" s="69">
        <v>4500</v>
      </c>
      <c r="D31" s="45">
        <v>1.9100000000000001E-12</v>
      </c>
      <c r="E31" s="45">
        <v>2.6899999999999999E-11</v>
      </c>
    </row>
    <row r="32" spans="3:6" x14ac:dyDescent="0.3">
      <c r="C32">
        <v>4600</v>
      </c>
      <c r="D32" s="45">
        <v>5.8400000000000004E-13</v>
      </c>
      <c r="E32" s="45">
        <v>9.9999999999999994E-12</v>
      </c>
    </row>
    <row r="33" spans="3:5" x14ac:dyDescent="0.3">
      <c r="C33" s="69">
        <v>4700</v>
      </c>
      <c r="D33" s="45">
        <v>7.0800000000000001E-13</v>
      </c>
      <c r="E33" s="45">
        <v>2.11E-11</v>
      </c>
    </row>
    <row r="34" spans="3:5" x14ac:dyDescent="0.3">
      <c r="C34">
        <v>4800</v>
      </c>
      <c r="D34" s="45">
        <v>7.2900000000000002E-13</v>
      </c>
      <c r="E34" s="45">
        <v>1.64E-11</v>
      </c>
    </row>
    <row r="35" spans="3:5" x14ac:dyDescent="0.3">
      <c r="C35">
        <v>4900</v>
      </c>
      <c r="D35" s="45">
        <v>3.3399999999999999E-13</v>
      </c>
      <c r="E35" s="45">
        <v>1.27E-11</v>
      </c>
    </row>
    <row r="36" spans="3:5" x14ac:dyDescent="0.3">
      <c r="C36">
        <v>4940</v>
      </c>
      <c r="D36" s="45">
        <v>5.9999999999999997E-13</v>
      </c>
      <c r="E36" s="45">
        <v>1.1600000000000001E-11</v>
      </c>
    </row>
    <row r="37" spans="3:5" x14ac:dyDescent="0.3">
      <c r="C37">
        <v>5000</v>
      </c>
      <c r="D37" s="45">
        <v>2.49E-13</v>
      </c>
      <c r="E37" s="45">
        <v>1.0099999999999999E-11</v>
      </c>
    </row>
  </sheetData>
  <mergeCells count="2">
    <mergeCell ref="C3:E3"/>
    <mergeCell ref="F4:G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Discs + Lum</vt:lpstr>
      <vt:lpstr>D07 Variations</vt:lpstr>
      <vt:lpstr>Shadow angle calcs</vt:lpstr>
      <vt:lpstr>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Johnson</dc:creator>
  <cp:lastModifiedBy>Aidan Johnson</cp:lastModifiedBy>
  <dcterms:created xsi:type="dcterms:W3CDTF">2023-01-31T12:31:04Z</dcterms:created>
  <dcterms:modified xsi:type="dcterms:W3CDTF">2023-03-30T19:06:06Z</dcterms:modified>
</cp:coreProperties>
</file>