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so\Documents\Study-data\Exams\Semester 2\Physics\VPV\"/>
    </mc:Choice>
  </mc:AlternateContent>
  <xr:revisionPtr revIDLastSave="0" documentId="13_ncr:1_{59050C46-DBCF-430D-9910-C6D3868EB8A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Оборудование" sheetId="1" r:id="rId1"/>
    <sheet name="Кружка" sheetId="2" r:id="rId2"/>
    <sheet name="Кувши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I7" i="3"/>
  <c r="I10" i="3" s="1"/>
  <c r="G10" i="3"/>
  <c r="G11" i="3"/>
  <c r="F10" i="3"/>
  <c r="F11" i="3"/>
  <c r="I6" i="3"/>
  <c r="J6" i="3"/>
  <c r="G53" i="2"/>
  <c r="H53" i="2"/>
  <c r="G54" i="2"/>
  <c r="H54" i="2"/>
  <c r="I5" i="3"/>
  <c r="J5" i="3" s="1"/>
  <c r="I4" i="3"/>
  <c r="J4" i="3" s="1"/>
  <c r="I3" i="3"/>
  <c r="J3" i="3" s="1"/>
  <c r="I2" i="3"/>
  <c r="E2" i="3"/>
  <c r="D2" i="3"/>
  <c r="F53" i="2"/>
  <c r="F54" i="2"/>
  <c r="I52" i="2"/>
  <c r="J52" i="2" s="1"/>
  <c r="I51" i="2"/>
  <c r="J51" i="2" s="1"/>
  <c r="J54" i="2" s="1"/>
  <c r="I50" i="2"/>
  <c r="J50" i="2" s="1"/>
  <c r="J53" i="2" s="1"/>
  <c r="E50" i="2"/>
  <c r="D50" i="2"/>
  <c r="G15" i="2"/>
  <c r="H15" i="2"/>
  <c r="I15" i="2"/>
  <c r="J15" i="2"/>
  <c r="G16" i="2"/>
  <c r="G17" i="2" s="1"/>
  <c r="H16" i="2"/>
  <c r="H17" i="2" s="1"/>
  <c r="I16" i="2"/>
  <c r="I17" i="2" s="1"/>
  <c r="J16" i="2"/>
  <c r="J17" i="2" s="1"/>
  <c r="F25" i="2"/>
  <c r="F38" i="2"/>
  <c r="F37" i="2"/>
  <c r="G46" i="2"/>
  <c r="H46" i="2"/>
  <c r="I46" i="2"/>
  <c r="J46" i="2"/>
  <c r="G47" i="2"/>
  <c r="G48" i="2" s="1"/>
  <c r="H47" i="2"/>
  <c r="I47" i="2"/>
  <c r="J47" i="2"/>
  <c r="J48" i="2" s="1"/>
  <c r="H48" i="2"/>
  <c r="I48" i="2"/>
  <c r="F47" i="2"/>
  <c r="F46" i="2"/>
  <c r="I45" i="2"/>
  <c r="J45" i="2" s="1"/>
  <c r="I44" i="2"/>
  <c r="J44" i="2" s="1"/>
  <c r="I43" i="2"/>
  <c r="J43" i="2" s="1"/>
  <c r="I42" i="2"/>
  <c r="J42" i="2" s="1"/>
  <c r="I41" i="2"/>
  <c r="J41" i="2" s="1"/>
  <c r="E41" i="2"/>
  <c r="D41" i="2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G25" i="2"/>
  <c r="H25" i="2"/>
  <c r="G26" i="2"/>
  <c r="G27" i="2" s="1"/>
  <c r="H26" i="2"/>
  <c r="F26" i="2"/>
  <c r="I21" i="2"/>
  <c r="J21" i="2" s="1"/>
  <c r="I22" i="2"/>
  <c r="J22" i="2" s="1"/>
  <c r="I23" i="2"/>
  <c r="J23" i="2" s="1"/>
  <c r="I24" i="2"/>
  <c r="J24" i="2" s="1"/>
  <c r="I20" i="2"/>
  <c r="J20" i="2" s="1"/>
  <c r="I19" i="2"/>
  <c r="H38" i="2"/>
  <c r="G38" i="2"/>
  <c r="H37" i="2"/>
  <c r="G37" i="2"/>
  <c r="E29" i="2"/>
  <c r="D29" i="2"/>
  <c r="G6" i="2"/>
  <c r="H6" i="2"/>
  <c r="G7" i="2"/>
  <c r="H7" i="2"/>
  <c r="F7" i="2"/>
  <c r="F6" i="2"/>
  <c r="I5" i="2"/>
  <c r="J5" i="2" s="1"/>
  <c r="I4" i="2"/>
  <c r="J4" i="2" s="1"/>
  <c r="I3" i="2"/>
  <c r="J3" i="2" s="1"/>
  <c r="I2" i="2"/>
  <c r="J2" i="2" s="1"/>
  <c r="F16" i="2"/>
  <c r="F15" i="2"/>
  <c r="E19" i="2"/>
  <c r="D19" i="2"/>
  <c r="I14" i="2"/>
  <c r="J14" i="2" s="1"/>
  <c r="I11" i="2"/>
  <c r="J11" i="2" s="1"/>
  <c r="I12" i="2"/>
  <c r="J12" i="2" s="1"/>
  <c r="I13" i="2"/>
  <c r="J13" i="2" s="1"/>
  <c r="I10" i="2"/>
  <c r="E10" i="2"/>
  <c r="D10" i="2"/>
  <c r="E2" i="2"/>
  <c r="D2" i="2"/>
  <c r="D6" i="1"/>
  <c r="E6" i="1" s="1"/>
  <c r="D5" i="1"/>
  <c r="E5" i="1" s="1"/>
  <c r="D4" i="1"/>
  <c r="E4" i="1" s="1"/>
  <c r="D3" i="1"/>
  <c r="E3" i="1" s="1"/>
  <c r="D2" i="1"/>
  <c r="E2" i="1" s="1"/>
  <c r="F2" i="1" s="1"/>
  <c r="J7" i="3" l="1"/>
  <c r="I11" i="3"/>
  <c r="J55" i="2"/>
  <c r="I54" i="2"/>
  <c r="I53" i="2"/>
  <c r="I55" i="2" s="1"/>
  <c r="G55" i="2"/>
  <c r="F55" i="2"/>
  <c r="H55" i="2"/>
  <c r="F12" i="3"/>
  <c r="G12" i="3"/>
  <c r="H12" i="3"/>
  <c r="J2" i="3"/>
  <c r="H27" i="2"/>
  <c r="H8" i="2"/>
  <c r="G8" i="2"/>
  <c r="F8" i="2"/>
  <c r="I25" i="2"/>
  <c r="F17" i="2"/>
  <c r="J19" i="2"/>
  <c r="J25" i="2" s="1"/>
  <c r="J7" i="2"/>
  <c r="F39" i="2"/>
  <c r="J6" i="2"/>
  <c r="I26" i="2"/>
  <c r="G39" i="2"/>
  <c r="I6" i="2"/>
  <c r="H39" i="2"/>
  <c r="I7" i="2"/>
  <c r="F27" i="2"/>
  <c r="J37" i="2"/>
  <c r="J38" i="2"/>
  <c r="I37" i="2"/>
  <c r="I38" i="2"/>
  <c r="J10" i="2"/>
  <c r="F3" i="1"/>
  <c r="J11" i="3" l="1"/>
  <c r="J10" i="3"/>
  <c r="I12" i="3"/>
  <c r="J26" i="2"/>
  <c r="J27" i="2" s="1"/>
  <c r="I8" i="2"/>
  <c r="J8" i="2"/>
  <c r="I27" i="2"/>
  <c r="J39" i="2"/>
  <c r="I39" i="2"/>
  <c r="J12" i="3" l="1"/>
  <c r="F48" i="2"/>
</calcChain>
</file>

<file path=xl/sharedStrings.xml><?xml version="1.0" encoding="utf-8"?>
<sst xmlns="http://schemas.openxmlformats.org/spreadsheetml/2006/main" count="95" uniqueCount="22">
  <si>
    <t>Радиус капли</t>
  </si>
  <si>
    <t>Vшпр, мл</t>
  </si>
  <si>
    <t>N</t>
  </si>
  <si>
    <t>V1, мл</t>
  </si>
  <si>
    <t>r1, см</t>
  </si>
  <si>
    <t>rср, мм</t>
  </si>
  <si>
    <t>Линейка</t>
  </si>
  <si>
    <r>
      <rPr>
        <sz val="10"/>
        <color theme="1"/>
        <rFont val="Calibri"/>
        <family val="2"/>
      </rPr>
      <t>σ</t>
    </r>
    <r>
      <rPr>
        <sz val="10"/>
        <color theme="1"/>
        <rFont val="Liberation Sans"/>
      </rPr>
      <t>h, см</t>
    </r>
  </si>
  <si>
    <t>h1, см</t>
  </si>
  <si>
    <t>h2, см</t>
  </si>
  <si>
    <t>h, см</t>
  </si>
  <si>
    <t>Быстро</t>
  </si>
  <si>
    <t>R, мм</t>
  </si>
  <si>
    <t>l, мм</t>
  </si>
  <si>
    <t>Фотошоп</t>
  </si>
  <si>
    <r>
      <rPr>
        <sz val="10"/>
        <color theme="1"/>
        <rFont val="Calibri"/>
        <family val="2"/>
      </rPr>
      <t>σ</t>
    </r>
    <r>
      <rPr>
        <sz val="10"/>
        <color theme="1"/>
        <rFont val="Liberation Sans"/>
      </rPr>
      <t>h, мм</t>
    </r>
  </si>
  <si>
    <t>dc, мм</t>
  </si>
  <si>
    <t>rc, мм</t>
  </si>
  <si>
    <t>lrc, мм^2</t>
  </si>
  <si>
    <t>Average</t>
  </si>
  <si>
    <t>Stdev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</si>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</sst>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%"/>
  </numFmts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Liberation Sans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AFD095"/>
        <bgColor rgb="FFAFD095"/>
      </patternFill>
    </fill>
    <fill>
      <patternFill patternType="solid">
        <fgColor rgb="FFFF6D6D"/>
        <bgColor rgb="FFFF6D6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1"/>
    <xf numFmtId="164" fontId="0" fillId="0" borderId="0" xfId="11" applyNumberFormat="1" applyFont="1"/>
    <xf numFmtId="165" fontId="0" fillId="9" borderId="0" xfId="11" applyNumberFormat="1" applyFont="1" applyFill="1"/>
    <xf numFmtId="165" fontId="0" fillId="10" borderId="0" xfId="11" applyNumberFormat="1" applyFont="1" applyFill="1"/>
    <xf numFmtId="0" fontId="14" fillId="0" borderId="0" xfId="0" applyFont="1"/>
    <xf numFmtId="1" fontId="0" fillId="10" borderId="0" xfId="11" applyNumberFormat="1" applyFont="1" applyFill="1"/>
    <xf numFmtId="166" fontId="0" fillId="0" borderId="0" xfId="0" applyNumberFormat="1"/>
    <xf numFmtId="2" fontId="0" fillId="0" borderId="0" xfId="0" applyNumberFormat="1"/>
    <xf numFmtId="0" fontId="0" fillId="11" borderId="0" xfId="0" applyFill="1"/>
    <xf numFmtId="0" fontId="14" fillId="11" borderId="0" xfId="0" applyFont="1" applyFill="1"/>
    <xf numFmtId="2" fontId="0" fillId="11" borderId="0" xfId="0" applyNumberFormat="1" applyFill="1"/>
    <xf numFmtId="2" fontId="14" fillId="12" borderId="0" xfId="0" applyNumberFormat="1" applyFont="1" applyFill="1"/>
    <xf numFmtId="2" fontId="15" fillId="12" borderId="0" xfId="0" applyNumberFormat="1" applyFont="1" applyFill="1"/>
    <xf numFmtId="0" fontId="0" fillId="13" borderId="0" xfId="0" applyFill="1"/>
    <xf numFmtId="9" fontId="0" fillId="13" borderId="0" xfId="20" applyFont="1" applyFill="1"/>
    <xf numFmtId="167" fontId="0" fillId="13" borderId="0" xfId="20" applyNumberFormat="1" applyFont="1" applyFill="1"/>
    <xf numFmtId="2" fontId="0" fillId="13" borderId="0" xfId="0" applyNumberFormat="1" applyFill="1"/>
    <xf numFmtId="2" fontId="14" fillId="11" borderId="0" xfId="0" applyNumberFormat="1" applyFont="1" applyFill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Default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Percent" xfId="20" builtinId="5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L2" sqref="L2"/>
    </sheetView>
  </sheetViews>
  <sheetFormatPr defaultRowHeight="13.2"/>
  <cols>
    <col min="1" max="1" width="14" customWidth="1"/>
    <col min="2" max="6" width="11.88671875" customWidth="1"/>
  </cols>
  <sheetData>
    <row r="1" spans="1:12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s="5" t="s">
        <v>7</v>
      </c>
      <c r="K1" t="s">
        <v>14</v>
      </c>
      <c r="L1" s="5" t="s">
        <v>15</v>
      </c>
    </row>
    <row r="2" spans="1:12">
      <c r="A2" s="1"/>
      <c r="B2" s="1">
        <v>2.5</v>
      </c>
      <c r="C2" s="1">
        <v>63</v>
      </c>
      <c r="D2" s="2">
        <f>$B$2/C2</f>
        <v>3.968253968253968E-2</v>
      </c>
      <c r="E2" s="2">
        <f>(0.75*D2/PI())^(1/3)</f>
        <v>0.21159413059191123</v>
      </c>
      <c r="F2" s="3">
        <f>AVERAGE(E2:E6)*10</f>
        <v>2.1366572420687704</v>
      </c>
      <c r="I2" s="6">
        <v>1</v>
      </c>
      <c r="L2" s="6">
        <v>3</v>
      </c>
    </row>
    <row r="3" spans="1:12">
      <c r="A3" s="1"/>
      <c r="B3" s="1"/>
      <c r="C3" s="1">
        <v>60</v>
      </c>
      <c r="D3" s="2">
        <f>$B$2/C3</f>
        <v>4.1666666666666664E-2</v>
      </c>
      <c r="E3" s="2">
        <f>(0.75*D3/PI())^(1/3)</f>
        <v>0.21506350345702488</v>
      </c>
      <c r="F3" s="4">
        <f>_xlfn.STDEV.S(E2:E6)*10</f>
        <v>1.5107503729481546E-2</v>
      </c>
    </row>
    <row r="4" spans="1:12">
      <c r="A4" s="1"/>
      <c r="B4" s="1"/>
      <c r="C4" s="1">
        <v>61</v>
      </c>
      <c r="D4" s="2">
        <f>$B$2/C4</f>
        <v>4.0983606557377046E-2</v>
      </c>
      <c r="E4" s="2">
        <f>(0.75*D4/PI())^(1/3)</f>
        <v>0.21388181200648457</v>
      </c>
      <c r="F4" s="1"/>
    </row>
    <row r="5" spans="1:12">
      <c r="A5" s="1"/>
      <c r="B5" s="1"/>
      <c r="C5" s="1">
        <v>62</v>
      </c>
      <c r="D5" s="2">
        <f>$B$2/C5</f>
        <v>4.0322580645161289E-2</v>
      </c>
      <c r="E5" s="2">
        <f>(0.75*D5/PI())^(1/3)</f>
        <v>0.21272567152193969</v>
      </c>
      <c r="F5" s="1"/>
    </row>
    <row r="6" spans="1:12">
      <c r="A6" s="1"/>
      <c r="B6" s="1"/>
      <c r="C6" s="1">
        <v>60</v>
      </c>
      <c r="D6" s="2">
        <f>$B$2/C6</f>
        <v>4.1666666666666664E-2</v>
      </c>
      <c r="E6" s="2">
        <f>(0.75*D6/PI())^(1/3)</f>
        <v>0.21506350345702488</v>
      </c>
      <c r="F6" s="1"/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workbookViewId="0">
      <selection activeCell="L50" sqref="L50"/>
    </sheetView>
  </sheetViews>
  <sheetFormatPr defaultRowHeight="13.2"/>
  <cols>
    <col min="6" max="6" width="10" bestFit="1" customWidth="1"/>
    <col min="7" max="7" width="8.33203125" bestFit="1" customWidth="1"/>
    <col min="9" max="9" width="10.44140625" bestFit="1" customWidth="1"/>
  </cols>
  <sheetData>
    <row r="1" spans="1:10" ht="13.8">
      <c r="B1" s="9" t="s">
        <v>8</v>
      </c>
      <c r="C1" s="9" t="s">
        <v>9</v>
      </c>
      <c r="D1" s="9" t="s">
        <v>10</v>
      </c>
      <c r="E1" s="10" t="s">
        <v>7</v>
      </c>
      <c r="F1" s="10" t="s">
        <v>12</v>
      </c>
      <c r="G1" s="10" t="s">
        <v>13</v>
      </c>
      <c r="H1" s="10" t="s">
        <v>16</v>
      </c>
      <c r="I1" s="10" t="s">
        <v>17</v>
      </c>
      <c r="J1" s="10" t="s">
        <v>18</v>
      </c>
    </row>
    <row r="2" spans="1:10">
      <c r="A2" t="s">
        <v>11</v>
      </c>
      <c r="B2" s="7">
        <v>45</v>
      </c>
      <c r="C2" s="7">
        <v>4.5</v>
      </c>
      <c r="D2" s="7">
        <f>B2-C2</f>
        <v>40.5</v>
      </c>
      <c r="E2" s="7">
        <f>Оборудование!$I$2</f>
        <v>1</v>
      </c>
      <c r="F2" s="8">
        <v>10.54</v>
      </c>
      <c r="G2" s="8">
        <v>34.299999999999997</v>
      </c>
      <c r="H2" s="8">
        <v>5.32</v>
      </c>
      <c r="I2" s="8">
        <f>H2/2</f>
        <v>2.66</v>
      </c>
      <c r="J2" s="8">
        <f>I2*G2</f>
        <v>91.238</v>
      </c>
    </row>
    <row r="3" spans="1:10">
      <c r="B3" s="7"/>
      <c r="C3" s="7"/>
      <c r="D3" s="7"/>
      <c r="E3" s="7"/>
      <c r="F3" s="8">
        <v>8.77</v>
      </c>
      <c r="G3" s="8">
        <v>26.19</v>
      </c>
      <c r="H3" s="8">
        <v>5.57</v>
      </c>
      <c r="I3" s="8">
        <f t="shared" ref="I3:I5" si="0">H3/2</f>
        <v>2.7850000000000001</v>
      </c>
      <c r="J3" s="8">
        <f t="shared" ref="J3:J5" si="1">I3*G3</f>
        <v>72.939150000000012</v>
      </c>
    </row>
    <row r="4" spans="1:10">
      <c r="B4" s="7"/>
      <c r="C4" s="7"/>
      <c r="D4" s="7"/>
      <c r="E4" s="7"/>
      <c r="F4" s="8">
        <v>8.01</v>
      </c>
      <c r="G4" s="8">
        <v>29.74</v>
      </c>
      <c r="H4" s="8">
        <v>5.32</v>
      </c>
      <c r="I4" s="8">
        <f t="shared" si="0"/>
        <v>2.66</v>
      </c>
      <c r="J4" s="8">
        <f t="shared" si="1"/>
        <v>79.108400000000003</v>
      </c>
    </row>
    <row r="5" spans="1:10">
      <c r="B5" s="7"/>
      <c r="C5" s="7"/>
      <c r="D5" s="7"/>
      <c r="E5" s="7"/>
      <c r="F5" s="8">
        <v>9.5299999999999994</v>
      </c>
      <c r="G5" s="8">
        <v>26.95</v>
      </c>
      <c r="H5" s="8">
        <v>5.57</v>
      </c>
      <c r="I5" s="8">
        <f t="shared" si="0"/>
        <v>2.7850000000000001</v>
      </c>
      <c r="J5" s="8">
        <f t="shared" si="1"/>
        <v>75.055750000000003</v>
      </c>
    </row>
    <row r="6" spans="1:10">
      <c r="B6" s="7"/>
      <c r="C6" s="7"/>
      <c r="D6" s="7"/>
      <c r="E6" s="11" t="s">
        <v>19</v>
      </c>
      <c r="F6" s="11">
        <f>AVERAGE(F2:F5)</f>
        <v>9.2125000000000004</v>
      </c>
      <c r="G6" s="11">
        <f t="shared" ref="G6:J6" si="2">AVERAGE(G2:G5)</f>
        <v>29.294999999999998</v>
      </c>
      <c r="H6" s="11">
        <f t="shared" si="2"/>
        <v>5.4450000000000003</v>
      </c>
      <c r="I6" s="11">
        <f t="shared" si="2"/>
        <v>2.7225000000000001</v>
      </c>
      <c r="J6" s="11">
        <f t="shared" si="2"/>
        <v>79.585324999999997</v>
      </c>
    </row>
    <row r="7" spans="1:10" ht="13.8">
      <c r="E7" s="13" t="s">
        <v>20</v>
      </c>
      <c r="F7" s="12">
        <f>STDEV(F2:F5)</f>
        <v>1.0808754168111405</v>
      </c>
      <c r="G7" s="12">
        <f t="shared" ref="G7:J7" si="3">STDEV(G2:G5)</f>
        <v>3.6691552161226486</v>
      </c>
      <c r="H7" s="12">
        <f t="shared" si="3"/>
        <v>0.14433756729740643</v>
      </c>
      <c r="I7" s="12">
        <f t="shared" si="3"/>
        <v>7.2168783648703216E-2</v>
      </c>
      <c r="J7" s="12">
        <f t="shared" si="3"/>
        <v>8.1792620678253485</v>
      </c>
    </row>
    <row r="8" spans="1:10">
      <c r="E8" s="14" t="s">
        <v>21</v>
      </c>
      <c r="F8" s="16">
        <f>F7/F6</f>
        <v>0.11732704660093791</v>
      </c>
      <c r="G8" s="16">
        <f>G7/G6</f>
        <v>0.12524851394854578</v>
      </c>
      <c r="H8" s="16">
        <f>H7/H6</f>
        <v>2.6508276822296863E-2</v>
      </c>
      <c r="I8" s="16">
        <f>I7/I6</f>
        <v>2.6508276822296863E-2</v>
      </c>
      <c r="J8" s="16">
        <f>J7/J6</f>
        <v>0.10277349584016084</v>
      </c>
    </row>
    <row r="9" spans="1:10" ht="13.8">
      <c r="B9" s="9" t="s">
        <v>8</v>
      </c>
      <c r="C9" s="9" t="s">
        <v>9</v>
      </c>
      <c r="D9" s="9" t="s">
        <v>10</v>
      </c>
      <c r="E9" s="10" t="s">
        <v>7</v>
      </c>
      <c r="F9" s="10" t="s">
        <v>12</v>
      </c>
      <c r="G9" s="10" t="s">
        <v>13</v>
      </c>
      <c r="H9" s="10" t="s">
        <v>16</v>
      </c>
      <c r="I9" s="10" t="s">
        <v>17</v>
      </c>
      <c r="J9" s="10" t="s">
        <v>18</v>
      </c>
    </row>
    <row r="10" spans="1:10">
      <c r="B10" s="8">
        <v>45</v>
      </c>
      <c r="C10" s="8">
        <v>4.5</v>
      </c>
      <c r="D10" s="8">
        <f>B10-C10</f>
        <v>40.5</v>
      </c>
      <c r="E10" s="8">
        <f>Оборудование!$I$2</f>
        <v>1</v>
      </c>
      <c r="F10" s="8">
        <v>9.36</v>
      </c>
      <c r="G10" s="8">
        <v>33.17</v>
      </c>
      <c r="H10" s="8">
        <v>5.32</v>
      </c>
      <c r="I10" s="8">
        <f>H10/2</f>
        <v>2.66</v>
      </c>
      <c r="J10" s="8">
        <f>I10*G10</f>
        <v>88.232200000000006</v>
      </c>
    </row>
    <row r="11" spans="1:10">
      <c r="B11" s="8"/>
      <c r="C11" s="8"/>
      <c r="D11" s="8"/>
      <c r="E11" s="8"/>
      <c r="F11" s="8">
        <v>9.36</v>
      </c>
      <c r="G11" s="8">
        <v>29.62</v>
      </c>
      <c r="H11" s="8">
        <v>5.0599999999999996</v>
      </c>
      <c r="I11" s="8">
        <f t="shared" ref="I11:I14" si="4">H11/2</f>
        <v>2.5299999999999998</v>
      </c>
      <c r="J11" s="8">
        <f t="shared" ref="J11:J14" si="5">I11*G11</f>
        <v>74.938599999999994</v>
      </c>
    </row>
    <row r="12" spans="1:10">
      <c r="B12" s="8"/>
      <c r="C12" s="8"/>
      <c r="D12" s="8"/>
      <c r="E12" s="8"/>
      <c r="F12" s="8">
        <v>8.86</v>
      </c>
      <c r="G12" s="8">
        <v>28.11</v>
      </c>
      <c r="H12" s="8">
        <v>5.82</v>
      </c>
      <c r="I12" s="8">
        <f t="shared" si="4"/>
        <v>2.91</v>
      </c>
      <c r="J12" s="8">
        <f t="shared" si="5"/>
        <v>81.8001</v>
      </c>
    </row>
    <row r="13" spans="1:10">
      <c r="B13" s="8"/>
      <c r="C13" s="8"/>
      <c r="D13" s="8"/>
      <c r="E13" s="8"/>
      <c r="F13" s="8">
        <v>10.63</v>
      </c>
      <c r="G13" s="8">
        <v>32.119999999999997</v>
      </c>
      <c r="H13" s="8">
        <v>4.8099999999999996</v>
      </c>
      <c r="I13" s="8">
        <f t="shared" si="4"/>
        <v>2.4049999999999998</v>
      </c>
      <c r="J13" s="8">
        <f t="shared" si="5"/>
        <v>77.248599999999982</v>
      </c>
    </row>
    <row r="14" spans="1:10">
      <c r="B14" s="8"/>
      <c r="C14" s="8"/>
      <c r="D14" s="8"/>
      <c r="E14" s="8"/>
      <c r="F14" s="8">
        <v>10.119999999999999</v>
      </c>
      <c r="G14" s="8">
        <v>30.13</v>
      </c>
      <c r="H14" s="8">
        <v>5.57</v>
      </c>
      <c r="I14" s="8">
        <f t="shared" si="4"/>
        <v>2.7850000000000001</v>
      </c>
      <c r="J14" s="8">
        <f t="shared" si="5"/>
        <v>83.912050000000008</v>
      </c>
    </row>
    <row r="15" spans="1:10">
      <c r="B15" s="8"/>
      <c r="C15" s="8"/>
      <c r="D15" s="8"/>
      <c r="E15" s="11" t="s">
        <v>19</v>
      </c>
      <c r="F15" s="11">
        <f>AVERAGE(F10:F14)</f>
        <v>9.6660000000000004</v>
      </c>
      <c r="G15" s="11">
        <f t="shared" ref="G15:J15" si="6">AVERAGE(G10:G14)</f>
        <v>30.630000000000003</v>
      </c>
      <c r="H15" s="11">
        <f t="shared" si="6"/>
        <v>5.3159999999999998</v>
      </c>
      <c r="I15" s="11">
        <f t="shared" si="6"/>
        <v>2.6579999999999999</v>
      </c>
      <c r="J15" s="11">
        <f t="shared" si="6"/>
        <v>81.226309999999984</v>
      </c>
    </row>
    <row r="16" spans="1:10" ht="13.8">
      <c r="B16" s="8"/>
      <c r="C16" s="8"/>
      <c r="D16" s="8"/>
      <c r="E16" s="13" t="s">
        <v>20</v>
      </c>
      <c r="F16" s="12">
        <f>STDEV(F10:F14)</f>
        <v>0.70219655367995126</v>
      </c>
      <c r="G16" s="12">
        <f t="shared" ref="G16:J16" si="7">STDEV(G10:G14)</f>
        <v>2.0181798730539358</v>
      </c>
      <c r="H16" s="12">
        <f t="shared" si="7"/>
        <v>0.40003749824235257</v>
      </c>
      <c r="I16" s="12">
        <f t="shared" si="7"/>
        <v>0.20001874912117629</v>
      </c>
      <c r="J16" s="12">
        <f t="shared" si="7"/>
        <v>5.2910869131965779</v>
      </c>
    </row>
    <row r="17" spans="2:10">
      <c r="E17" s="14" t="s">
        <v>21</v>
      </c>
      <c r="F17" s="16">
        <f>F16/F15</f>
        <v>7.2646032865709836E-2</v>
      </c>
      <c r="G17" s="16">
        <f t="shared" ref="G17:J17" si="8">G16/G15</f>
        <v>6.5888993570157872E-2</v>
      </c>
      <c r="H17" s="16">
        <f t="shared" si="8"/>
        <v>7.5251598615942925E-2</v>
      </c>
      <c r="I17" s="16">
        <f t="shared" si="8"/>
        <v>7.5251598615942925E-2</v>
      </c>
      <c r="J17" s="16">
        <f t="shared" si="8"/>
        <v>6.5140062538807678E-2</v>
      </c>
    </row>
    <row r="18" spans="2:10" ht="13.8">
      <c r="B18" s="9" t="s">
        <v>8</v>
      </c>
      <c r="C18" s="9" t="s">
        <v>9</v>
      </c>
      <c r="D18" s="9" t="s">
        <v>10</v>
      </c>
      <c r="E18" s="10" t="s">
        <v>7</v>
      </c>
      <c r="F18" s="10" t="s">
        <v>12</v>
      </c>
      <c r="G18" s="10" t="s">
        <v>13</v>
      </c>
      <c r="H18" s="10" t="s">
        <v>16</v>
      </c>
      <c r="I18" s="10" t="s">
        <v>17</v>
      </c>
      <c r="J18" s="10" t="s">
        <v>18</v>
      </c>
    </row>
    <row r="19" spans="2:10">
      <c r="B19" s="8">
        <v>40</v>
      </c>
      <c r="C19" s="8">
        <v>4.5</v>
      </c>
      <c r="D19" s="8">
        <f>B19-C19</f>
        <v>35.5</v>
      </c>
      <c r="E19" s="8">
        <f>Оборудование!$I$2</f>
        <v>1</v>
      </c>
      <c r="F19" s="8">
        <v>8.5</v>
      </c>
      <c r="G19" s="8">
        <v>30.23</v>
      </c>
      <c r="H19" s="8">
        <v>4.78</v>
      </c>
      <c r="I19" s="8">
        <f t="shared" ref="I19:I24" si="9">H19/2</f>
        <v>2.39</v>
      </c>
      <c r="J19" s="8">
        <f>I19*G19</f>
        <v>72.249700000000004</v>
      </c>
    </row>
    <row r="20" spans="2:10">
      <c r="B20" s="8"/>
      <c r="C20" s="8"/>
      <c r="D20" s="8"/>
      <c r="E20" s="8"/>
      <c r="F20" s="8">
        <v>9.2799999999999994</v>
      </c>
      <c r="G20" s="8">
        <v>27.78</v>
      </c>
      <c r="H20" s="8">
        <v>4.91</v>
      </c>
      <c r="I20" s="8">
        <f t="shared" si="9"/>
        <v>2.4550000000000001</v>
      </c>
      <c r="J20" s="8">
        <f t="shared" ref="J20:J24" si="10">I20*G20</f>
        <v>68.1999</v>
      </c>
    </row>
    <row r="21" spans="2:10">
      <c r="B21" s="8"/>
      <c r="C21" s="8"/>
      <c r="D21" s="8"/>
      <c r="E21" s="8"/>
      <c r="F21" s="8">
        <v>8.6300000000000008</v>
      </c>
      <c r="G21">
        <v>27.52</v>
      </c>
      <c r="H21" s="8">
        <v>4.3899999999999997</v>
      </c>
      <c r="I21" s="8">
        <f t="shared" si="9"/>
        <v>2.1949999999999998</v>
      </c>
      <c r="J21" s="8">
        <f t="shared" si="10"/>
        <v>60.406399999999998</v>
      </c>
    </row>
    <row r="22" spans="2:10">
      <c r="B22" s="8"/>
      <c r="C22" s="8"/>
      <c r="D22" s="8"/>
      <c r="E22" s="8"/>
      <c r="F22" s="8">
        <v>8.76</v>
      </c>
      <c r="G22" s="8">
        <v>30.88</v>
      </c>
      <c r="H22" s="8">
        <v>4.91</v>
      </c>
      <c r="I22" s="8">
        <f t="shared" si="9"/>
        <v>2.4550000000000001</v>
      </c>
      <c r="J22" s="8">
        <f t="shared" si="10"/>
        <v>75.810400000000001</v>
      </c>
    </row>
    <row r="23" spans="2:10">
      <c r="B23" s="8"/>
      <c r="C23" s="8"/>
      <c r="D23" s="8"/>
      <c r="E23" s="8"/>
      <c r="F23" s="8">
        <v>8.76</v>
      </c>
      <c r="G23" s="8">
        <v>29.2</v>
      </c>
      <c r="H23" s="8">
        <v>4.78</v>
      </c>
      <c r="I23" s="8">
        <f t="shared" si="9"/>
        <v>2.39</v>
      </c>
      <c r="J23" s="8">
        <f t="shared" si="10"/>
        <v>69.787999999999997</v>
      </c>
    </row>
    <row r="24" spans="2:10">
      <c r="B24" s="8"/>
      <c r="C24" s="8"/>
      <c r="D24" s="8"/>
      <c r="E24" s="8"/>
      <c r="F24" s="8">
        <v>9.15</v>
      </c>
      <c r="G24" s="8">
        <v>31.52</v>
      </c>
      <c r="H24" s="8">
        <v>4.78</v>
      </c>
      <c r="I24" s="8">
        <f t="shared" si="9"/>
        <v>2.39</v>
      </c>
      <c r="J24" s="8">
        <f t="shared" si="10"/>
        <v>75.332800000000006</v>
      </c>
    </row>
    <row r="25" spans="2:10">
      <c r="B25" s="8"/>
      <c r="C25" s="8"/>
      <c r="D25" s="8"/>
      <c r="E25" s="11" t="s">
        <v>19</v>
      </c>
      <c r="F25" s="11">
        <f>AVERAGE(F19:F24)</f>
        <v>8.8466666666666658</v>
      </c>
      <c r="G25" s="11">
        <f t="shared" ref="G25:J25" si="11">AVERAGE(G19:G24)</f>
        <v>29.521666666666665</v>
      </c>
      <c r="H25" s="11">
        <f t="shared" si="11"/>
        <v>4.7583333333333337</v>
      </c>
      <c r="I25" s="11">
        <f t="shared" si="11"/>
        <v>2.3791666666666669</v>
      </c>
      <c r="J25" s="11">
        <f t="shared" si="11"/>
        <v>70.297866666666678</v>
      </c>
    </row>
    <row r="26" spans="2:10" ht="13.8">
      <c r="B26" s="8"/>
      <c r="C26" s="8"/>
      <c r="D26" s="8"/>
      <c r="E26" s="13" t="s">
        <v>20</v>
      </c>
      <c r="F26" s="12">
        <f>STDEV(F19:F24)</f>
        <v>0.30395175055700296</v>
      </c>
      <c r="G26" s="12">
        <f t="shared" ref="G26:J26" si="12">STDEV(G19:G24)</f>
        <v>1.6421743715777157</v>
      </c>
      <c r="H26" s="12">
        <f t="shared" si="12"/>
        <v>0.19135481877043689</v>
      </c>
      <c r="I26" s="12">
        <f t="shared" si="12"/>
        <v>9.5677409385218445E-2</v>
      </c>
      <c r="J26" s="12">
        <f t="shared" si="12"/>
        <v>5.6929916872121549</v>
      </c>
    </row>
    <row r="27" spans="2:10">
      <c r="B27" s="8"/>
      <c r="C27" s="8"/>
      <c r="D27" s="8"/>
      <c r="E27" s="17" t="s">
        <v>21</v>
      </c>
      <c r="F27" s="16">
        <f>F26/F25</f>
        <v>3.4357771351582855E-2</v>
      </c>
      <c r="G27" s="16">
        <f t="shared" ref="G27:J27" si="13">G26/G25</f>
        <v>5.5626072542574914E-2</v>
      </c>
      <c r="H27" s="16">
        <f t="shared" si="13"/>
        <v>4.021467294650162E-2</v>
      </c>
      <c r="I27" s="16">
        <f t="shared" si="13"/>
        <v>4.021467294650162E-2</v>
      </c>
      <c r="J27" s="16">
        <f t="shared" si="13"/>
        <v>8.0983847123082264E-2</v>
      </c>
    </row>
    <row r="28" spans="2:10" ht="13.8">
      <c r="B28" s="11" t="s">
        <v>8</v>
      </c>
      <c r="C28" s="11" t="s">
        <v>9</v>
      </c>
      <c r="D28" s="11" t="s">
        <v>10</v>
      </c>
      <c r="E28" s="18" t="s">
        <v>7</v>
      </c>
      <c r="F28" s="18" t="s">
        <v>12</v>
      </c>
      <c r="G28" s="18" t="s">
        <v>13</v>
      </c>
      <c r="H28" s="18" t="s">
        <v>16</v>
      </c>
      <c r="I28" s="18" t="s">
        <v>17</v>
      </c>
      <c r="J28" s="18" t="s">
        <v>18</v>
      </c>
    </row>
    <row r="29" spans="2:10">
      <c r="B29" s="8">
        <v>35</v>
      </c>
      <c r="C29" s="8">
        <v>4.5</v>
      </c>
      <c r="D29" s="8">
        <f>B29-C29</f>
        <v>30.5</v>
      </c>
      <c r="E29" s="8">
        <f>Оборудование!$I$2</f>
        <v>1</v>
      </c>
      <c r="F29" s="8">
        <v>9.7899999999999991</v>
      </c>
      <c r="G29" s="8">
        <v>25.71</v>
      </c>
      <c r="H29" s="8">
        <v>3.74</v>
      </c>
      <c r="I29" s="8">
        <f>H29/2</f>
        <v>1.87</v>
      </c>
      <c r="J29" s="8">
        <f>I29*G29</f>
        <v>48.077700000000007</v>
      </c>
    </row>
    <row r="30" spans="2:10">
      <c r="B30" s="8"/>
      <c r="C30" s="8"/>
      <c r="D30" s="8"/>
      <c r="E30" s="8"/>
      <c r="F30" s="8">
        <v>8.89</v>
      </c>
      <c r="G30" s="8">
        <v>26.36</v>
      </c>
      <c r="H30" s="8">
        <v>4</v>
      </c>
      <c r="I30" s="8">
        <f t="shared" ref="I30:I36" si="14">H30/2</f>
        <v>2</v>
      </c>
      <c r="J30" s="8">
        <f t="shared" ref="J30:J36" si="15">I30*G30</f>
        <v>52.72</v>
      </c>
    </row>
    <row r="31" spans="2:10">
      <c r="B31" s="8"/>
      <c r="C31" s="8"/>
      <c r="D31" s="8"/>
      <c r="E31" s="8"/>
      <c r="F31" s="8">
        <v>9.15</v>
      </c>
      <c r="G31" s="8">
        <v>25.97</v>
      </c>
      <c r="H31" s="8">
        <v>4</v>
      </c>
      <c r="I31" s="8">
        <f t="shared" si="14"/>
        <v>2</v>
      </c>
      <c r="J31" s="8">
        <f t="shared" si="15"/>
        <v>51.94</v>
      </c>
    </row>
    <row r="32" spans="2:10">
      <c r="B32" s="8"/>
      <c r="C32" s="8"/>
      <c r="D32" s="8"/>
      <c r="E32" s="8"/>
      <c r="F32" s="8">
        <v>8.76</v>
      </c>
      <c r="G32" s="8">
        <v>28.04</v>
      </c>
      <c r="H32" s="8">
        <v>3.74</v>
      </c>
      <c r="I32" s="8">
        <f t="shared" si="14"/>
        <v>1.87</v>
      </c>
      <c r="J32" s="8">
        <f t="shared" si="15"/>
        <v>52.434800000000003</v>
      </c>
    </row>
    <row r="33" spans="2:10">
      <c r="B33" s="8"/>
      <c r="C33" s="8"/>
      <c r="D33" s="8"/>
      <c r="E33" s="8"/>
      <c r="F33" s="8">
        <v>9.66</v>
      </c>
      <c r="G33" s="8">
        <v>24.94</v>
      </c>
      <c r="H33" s="8">
        <v>4.13</v>
      </c>
      <c r="I33" s="8">
        <f t="shared" si="14"/>
        <v>2.0649999999999999</v>
      </c>
      <c r="J33" s="8">
        <f t="shared" si="15"/>
        <v>51.501100000000001</v>
      </c>
    </row>
    <row r="34" spans="2:10">
      <c r="B34" s="8"/>
      <c r="C34" s="8"/>
      <c r="D34" s="8"/>
      <c r="E34" s="8"/>
      <c r="F34" s="8">
        <v>7.98</v>
      </c>
      <c r="G34" s="8">
        <v>23.26</v>
      </c>
      <c r="H34" s="8">
        <v>3.62</v>
      </c>
      <c r="I34" s="8">
        <f t="shared" si="14"/>
        <v>1.81</v>
      </c>
      <c r="J34" s="8">
        <f t="shared" si="15"/>
        <v>42.100600000000007</v>
      </c>
    </row>
    <row r="35" spans="2:10">
      <c r="B35" s="8"/>
      <c r="C35" s="8"/>
      <c r="D35" s="8"/>
      <c r="E35" s="8"/>
      <c r="F35" s="8">
        <v>7.86</v>
      </c>
      <c r="G35" s="8">
        <v>21.97</v>
      </c>
      <c r="H35" s="8">
        <v>4</v>
      </c>
      <c r="I35" s="8">
        <f t="shared" si="14"/>
        <v>2</v>
      </c>
      <c r="J35" s="8">
        <f t="shared" si="15"/>
        <v>43.94</v>
      </c>
    </row>
    <row r="36" spans="2:10">
      <c r="B36" s="8"/>
      <c r="C36" s="8"/>
      <c r="D36" s="8"/>
      <c r="E36" s="8"/>
      <c r="F36" s="8">
        <v>8.5</v>
      </c>
      <c r="G36" s="8">
        <v>24.42</v>
      </c>
      <c r="H36" s="8">
        <v>3.74</v>
      </c>
      <c r="I36" s="8">
        <f t="shared" si="14"/>
        <v>1.87</v>
      </c>
      <c r="J36" s="8">
        <f t="shared" si="15"/>
        <v>45.665400000000005</v>
      </c>
    </row>
    <row r="37" spans="2:10">
      <c r="B37" s="8"/>
      <c r="C37" s="8"/>
      <c r="D37" s="8"/>
      <c r="E37" s="11" t="s">
        <v>19</v>
      </c>
      <c r="F37" s="11">
        <f>AVERAGE(F29:F36)</f>
        <v>8.8237500000000004</v>
      </c>
      <c r="G37" s="11">
        <f t="shared" ref="G37" si="16">AVERAGE(G29:G36)</f>
        <v>25.083749999999995</v>
      </c>
      <c r="H37" s="11">
        <f t="shared" ref="H37" si="17">AVERAGE(H29:H36)</f>
        <v>3.8712499999999999</v>
      </c>
      <c r="I37" s="11">
        <f t="shared" ref="I37" si="18">AVERAGE(I29:I36)</f>
        <v>1.9356249999999999</v>
      </c>
      <c r="J37" s="11">
        <f t="shared" ref="J37" si="19">AVERAGE(J29:J36)</f>
        <v>48.547449999999998</v>
      </c>
    </row>
    <row r="38" spans="2:10" ht="13.8">
      <c r="B38" s="8"/>
      <c r="C38" s="8"/>
      <c r="D38" s="8"/>
      <c r="E38" s="13" t="s">
        <v>20</v>
      </c>
      <c r="F38" s="12">
        <f>STDEV(F29:F36)</f>
        <v>0.70643850202466796</v>
      </c>
      <c r="G38" s="12">
        <f t="shared" ref="G38:J38" si="20">STDEV(G29:G36)</f>
        <v>1.8909025622701976</v>
      </c>
      <c r="H38" s="12">
        <f t="shared" si="20"/>
        <v>0.18185060587510513</v>
      </c>
      <c r="I38" s="12">
        <f t="shared" si="20"/>
        <v>9.0925302937552563E-2</v>
      </c>
      <c r="J38" s="12">
        <f t="shared" si="20"/>
        <v>4.2100637090530713</v>
      </c>
    </row>
    <row r="39" spans="2:10">
      <c r="E39" s="14" t="s">
        <v>21</v>
      </c>
      <c r="F39" s="15">
        <f>F38/F37</f>
        <v>8.0061028703744777E-2</v>
      </c>
      <c r="G39" s="15">
        <f t="shared" ref="G39" si="21">G38/G37</f>
        <v>7.5383567539550431E-2</v>
      </c>
      <c r="H39" s="15">
        <f t="shared" ref="H39" si="22">H38/H37</f>
        <v>4.6974647949655828E-2</v>
      </c>
      <c r="I39" s="15">
        <f t="shared" ref="I39" si="23">I38/I37</f>
        <v>4.6974647949655828E-2</v>
      </c>
      <c r="J39" s="15">
        <f t="shared" ref="J39" si="24">J38/J37</f>
        <v>8.6720594162063541E-2</v>
      </c>
    </row>
    <row r="40" spans="2:10" ht="13.8">
      <c r="B40" s="11" t="s">
        <v>8</v>
      </c>
      <c r="C40" s="11" t="s">
        <v>9</v>
      </c>
      <c r="D40" s="11" t="s">
        <v>10</v>
      </c>
      <c r="E40" s="18" t="s">
        <v>7</v>
      </c>
      <c r="F40" s="18" t="s">
        <v>12</v>
      </c>
      <c r="G40" s="18" t="s">
        <v>13</v>
      </c>
      <c r="H40" s="18" t="s">
        <v>16</v>
      </c>
      <c r="I40" s="18" t="s">
        <v>17</v>
      </c>
      <c r="J40" s="18" t="s">
        <v>18</v>
      </c>
    </row>
    <row r="41" spans="2:10">
      <c r="B41" s="8">
        <v>30</v>
      </c>
      <c r="C41" s="8">
        <v>4.5</v>
      </c>
      <c r="D41" s="8">
        <f>B41-C41</f>
        <v>25.5</v>
      </c>
      <c r="E41" s="8">
        <f>Оборудование!$I$2</f>
        <v>1</v>
      </c>
      <c r="F41" s="8">
        <v>8.3699999999999992</v>
      </c>
      <c r="G41" s="8">
        <v>27.37</v>
      </c>
      <c r="H41" s="8">
        <v>3.75</v>
      </c>
      <c r="I41" s="8">
        <f>H41/2</f>
        <v>1.875</v>
      </c>
      <c r="J41" s="8">
        <f>I41*G41</f>
        <v>51.318750000000001</v>
      </c>
    </row>
    <row r="42" spans="2:10">
      <c r="B42" s="8"/>
      <c r="C42" s="8"/>
      <c r="D42" s="8"/>
      <c r="E42" s="8"/>
      <c r="F42" s="8">
        <v>7.98</v>
      </c>
      <c r="G42" s="8">
        <v>28.42</v>
      </c>
      <c r="H42" s="8">
        <v>3.36</v>
      </c>
      <c r="I42" s="8">
        <f t="shared" ref="I42:I45" si="25">H42/2</f>
        <v>1.68</v>
      </c>
      <c r="J42" s="8">
        <f t="shared" ref="J42:J45" si="26">I42*G42</f>
        <v>47.745600000000003</v>
      </c>
    </row>
    <row r="43" spans="2:10">
      <c r="B43" s="8"/>
      <c r="C43" s="8"/>
      <c r="D43" s="8"/>
      <c r="E43" s="8"/>
      <c r="F43" s="8">
        <v>6.31</v>
      </c>
      <c r="G43" s="8">
        <v>23.26</v>
      </c>
      <c r="H43" s="8">
        <v>3.23</v>
      </c>
      <c r="I43" s="8">
        <f>H43/2</f>
        <v>1.615</v>
      </c>
      <c r="J43" s="8">
        <f t="shared" si="26"/>
        <v>37.564900000000002</v>
      </c>
    </row>
    <row r="44" spans="2:10">
      <c r="B44" s="8"/>
      <c r="C44" s="8"/>
      <c r="D44" s="8"/>
      <c r="E44" s="8"/>
      <c r="F44" s="8">
        <v>7.21</v>
      </c>
      <c r="G44" s="8">
        <v>25.07</v>
      </c>
      <c r="H44" s="8">
        <v>2.97</v>
      </c>
      <c r="I44" s="8">
        <f t="shared" si="25"/>
        <v>1.4850000000000001</v>
      </c>
      <c r="J44" s="8">
        <f t="shared" si="26"/>
        <v>37.228950000000005</v>
      </c>
    </row>
    <row r="45" spans="2:10">
      <c r="B45" s="8"/>
      <c r="C45" s="8"/>
      <c r="D45" s="8"/>
      <c r="E45" s="8"/>
      <c r="F45" s="8">
        <v>7.08</v>
      </c>
      <c r="G45" s="8">
        <v>22.1</v>
      </c>
      <c r="H45" s="8">
        <v>3.36</v>
      </c>
      <c r="I45" s="8">
        <f t="shared" si="25"/>
        <v>1.68</v>
      </c>
      <c r="J45" s="8">
        <f t="shared" si="26"/>
        <v>37.128</v>
      </c>
    </row>
    <row r="46" spans="2:10">
      <c r="B46" s="8"/>
      <c r="C46" s="8"/>
      <c r="D46" s="8"/>
      <c r="E46" s="11" t="s">
        <v>19</v>
      </c>
      <c r="F46" s="11">
        <f>AVERAGE(F41:F45)</f>
        <v>7.3900000000000006</v>
      </c>
      <c r="G46" s="11">
        <f t="shared" ref="G46:J46" si="27">AVERAGE(G41:G45)</f>
        <v>25.244</v>
      </c>
      <c r="H46" s="11">
        <f t="shared" si="27"/>
        <v>3.3340000000000005</v>
      </c>
      <c r="I46" s="11">
        <f t="shared" si="27"/>
        <v>1.6670000000000003</v>
      </c>
      <c r="J46" s="11">
        <f t="shared" si="27"/>
        <v>42.197240000000001</v>
      </c>
    </row>
    <row r="47" spans="2:10" ht="13.8">
      <c r="B47" s="8"/>
      <c r="C47" s="8"/>
      <c r="D47" s="8"/>
      <c r="E47" s="13" t="s">
        <v>20</v>
      </c>
      <c r="F47" s="12">
        <f>STDEV(F41:F45)</f>
        <v>0.80675275022772619</v>
      </c>
      <c r="G47" s="12">
        <f t="shared" ref="G47:J47" si="28">STDEV(G41:G45)</f>
        <v>2.6673076313016466</v>
      </c>
      <c r="H47" s="12">
        <f t="shared" si="28"/>
        <v>0.28183328405282432</v>
      </c>
      <c r="I47" s="12">
        <f t="shared" si="28"/>
        <v>0.14091664202641216</v>
      </c>
      <c r="J47" s="12">
        <f t="shared" si="28"/>
        <v>6.8158990042950354</v>
      </c>
    </row>
    <row r="48" spans="2:10">
      <c r="B48" s="8"/>
      <c r="C48" s="8"/>
      <c r="D48" s="8"/>
      <c r="E48" s="14" t="s">
        <v>21</v>
      </c>
      <c r="F48" s="15">
        <f>F47/F46</f>
        <v>0.10916816647195211</v>
      </c>
      <c r="G48" s="15">
        <f t="shared" ref="G48:J48" si="29">G47/G46</f>
        <v>0.10566105337116331</v>
      </c>
      <c r="H48" s="15">
        <f t="shared" si="29"/>
        <v>8.4533078600127251E-2</v>
      </c>
      <c r="I48" s="15">
        <f t="shared" si="29"/>
        <v>8.4533078600127251E-2</v>
      </c>
      <c r="J48" s="15">
        <f t="shared" si="29"/>
        <v>0.16152475859309839</v>
      </c>
    </row>
    <row r="49" spans="2:10" ht="13.8">
      <c r="B49" s="11" t="s">
        <v>8</v>
      </c>
      <c r="C49" s="11" t="s">
        <v>9</v>
      </c>
      <c r="D49" s="11" t="s">
        <v>10</v>
      </c>
      <c r="E49" s="18" t="s">
        <v>7</v>
      </c>
      <c r="F49" s="18" t="s">
        <v>12</v>
      </c>
      <c r="G49" s="18" t="s">
        <v>13</v>
      </c>
      <c r="H49" s="18" t="s">
        <v>16</v>
      </c>
      <c r="I49" s="18" t="s">
        <v>17</v>
      </c>
      <c r="J49" s="18" t="s">
        <v>18</v>
      </c>
    </row>
    <row r="50" spans="2:10">
      <c r="B50" s="8">
        <v>25</v>
      </c>
      <c r="C50" s="8">
        <v>4.5</v>
      </c>
      <c r="D50" s="8">
        <f>B50-C50</f>
        <v>20.5</v>
      </c>
      <c r="E50" s="8">
        <f>Оборудование!$I$2</f>
        <v>1</v>
      </c>
      <c r="F50" s="8">
        <v>8.3699999999999992</v>
      </c>
      <c r="G50" s="8">
        <v>23.26</v>
      </c>
      <c r="H50" s="8">
        <v>3.49</v>
      </c>
      <c r="I50" s="8">
        <f t="shared" ref="I50" si="30">H50/2</f>
        <v>1.7450000000000001</v>
      </c>
      <c r="J50" s="8">
        <f>I50*G50</f>
        <v>40.588700000000003</v>
      </c>
    </row>
    <row r="51" spans="2:10">
      <c r="B51" s="8"/>
      <c r="C51" s="8"/>
      <c r="D51" s="8"/>
      <c r="E51" s="8"/>
      <c r="F51" s="8">
        <v>7.34</v>
      </c>
      <c r="G51" s="8">
        <v>21.19</v>
      </c>
      <c r="H51" s="8">
        <v>3.23</v>
      </c>
      <c r="I51" s="8">
        <f>H51/2</f>
        <v>1.615</v>
      </c>
      <c r="J51" s="8">
        <f>I51*G51</f>
        <v>34.221850000000003</v>
      </c>
    </row>
    <row r="52" spans="2:10">
      <c r="B52" s="8"/>
      <c r="C52" s="8"/>
      <c r="D52" s="8"/>
      <c r="E52" s="8"/>
      <c r="F52" s="8">
        <v>7.73</v>
      </c>
      <c r="G52" s="8">
        <v>22.1</v>
      </c>
      <c r="H52" s="8">
        <v>3.62</v>
      </c>
      <c r="I52" s="8">
        <f>H52/2</f>
        <v>1.81</v>
      </c>
      <c r="J52" s="8">
        <f>I52*G52</f>
        <v>40.001000000000005</v>
      </c>
    </row>
    <row r="53" spans="2:10">
      <c r="B53" s="8"/>
      <c r="C53" s="8"/>
      <c r="D53" s="8"/>
      <c r="E53" s="11" t="s">
        <v>19</v>
      </c>
      <c r="F53" s="11">
        <f>AVERAGE(F50:F52)</f>
        <v>7.8133333333333326</v>
      </c>
      <c r="G53" s="11">
        <f>AVERAGE(G50:G52)</f>
        <v>22.183333333333337</v>
      </c>
      <c r="H53" s="11">
        <f>AVERAGE(H50:H52)</f>
        <v>3.4466666666666668</v>
      </c>
      <c r="I53" s="11">
        <f>AVERAGE(I50:I52)</f>
        <v>1.7233333333333334</v>
      </c>
      <c r="J53" s="11">
        <f>AVERAGE(J50:J52)</f>
        <v>38.270516666666673</v>
      </c>
    </row>
    <row r="54" spans="2:10" ht="13.8">
      <c r="B54" s="8"/>
      <c r="C54" s="8"/>
      <c r="D54" s="8"/>
      <c r="E54" s="13" t="s">
        <v>20</v>
      </c>
      <c r="F54" s="12">
        <f>STDEV(F50:F52)</f>
        <v>0.52003205029433808</v>
      </c>
      <c r="G54" s="12">
        <f>STDEV(G50:G52)</f>
        <v>1.0375130521267353</v>
      </c>
      <c r="H54" s="12">
        <f>STDEV(H50:H52)</f>
        <v>0.19857828011475315</v>
      </c>
      <c r="I54" s="12">
        <f>STDEV(I50:I52)</f>
        <v>9.9289140057376574E-2</v>
      </c>
      <c r="J54" s="12">
        <f>STDEV(J50:J52)</f>
        <v>3.5185400602854213</v>
      </c>
    </row>
    <row r="55" spans="2:10">
      <c r="B55" s="8"/>
      <c r="C55" s="8"/>
      <c r="D55" s="8"/>
      <c r="E55" s="14" t="s">
        <v>21</v>
      </c>
      <c r="F55" s="15">
        <f>F54/F53</f>
        <v>6.6557003024019387E-2</v>
      </c>
      <c r="G55" s="15">
        <f t="shared" ref="G55:J55" si="31">G54/G53</f>
        <v>4.6769934731483172E-2</v>
      </c>
      <c r="H55" s="15">
        <f t="shared" si="31"/>
        <v>5.7614588041030895E-2</v>
      </c>
      <c r="I55" s="15">
        <f t="shared" si="31"/>
        <v>5.7614588041030895E-2</v>
      </c>
      <c r="J55" s="15">
        <f t="shared" si="31"/>
        <v>9.1938661056803622E-2</v>
      </c>
    </row>
    <row r="56" spans="2:10">
      <c r="B56" s="8"/>
      <c r="C56" s="8"/>
      <c r="D56" s="8"/>
    </row>
    <row r="57" spans="2:10">
      <c r="B57" s="8"/>
      <c r="C57" s="8"/>
      <c r="D5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2"/>
  <sheetViews>
    <sheetView tabSelected="1" workbookViewId="0">
      <selection activeCell="H7" sqref="H7"/>
    </sheetView>
  </sheetViews>
  <sheetFormatPr defaultRowHeight="13.2"/>
  <sheetData>
    <row r="1" spans="2:10" ht="13.8">
      <c r="B1" s="9" t="s">
        <v>8</v>
      </c>
      <c r="C1" s="9" t="s">
        <v>9</v>
      </c>
      <c r="D1" s="9" t="s">
        <v>10</v>
      </c>
      <c r="E1" s="10" t="s">
        <v>7</v>
      </c>
      <c r="F1" s="10" t="s">
        <v>12</v>
      </c>
      <c r="G1" s="10" t="s">
        <v>13</v>
      </c>
      <c r="H1" s="10" t="s">
        <v>16</v>
      </c>
      <c r="I1" s="10" t="s">
        <v>17</v>
      </c>
      <c r="J1" s="10" t="s">
        <v>18</v>
      </c>
    </row>
    <row r="2" spans="2:10">
      <c r="B2" s="7">
        <v>50</v>
      </c>
      <c r="C2" s="7">
        <v>10.199999999999999</v>
      </c>
      <c r="D2" s="7">
        <f>B2-C2</f>
        <v>39.799999999999997</v>
      </c>
      <c r="E2" s="7">
        <f>Оборудование!$I$2</f>
        <v>1</v>
      </c>
      <c r="F2" s="8">
        <v>9.83</v>
      </c>
      <c r="G2" s="8">
        <v>23.84</v>
      </c>
      <c r="H2" s="8">
        <v>4.79</v>
      </c>
      <c r="I2" s="8">
        <f>H2/2</f>
        <v>2.395</v>
      </c>
      <c r="J2" s="8">
        <f>I2*G2</f>
        <v>57.096800000000002</v>
      </c>
    </row>
    <row r="3" spans="2:10">
      <c r="B3" s="7"/>
      <c r="C3" s="7"/>
      <c r="D3" s="7"/>
      <c r="E3" s="7"/>
      <c r="F3" s="8">
        <v>12.14</v>
      </c>
      <c r="G3" s="8">
        <v>27.39</v>
      </c>
      <c r="H3" s="8">
        <v>4.79</v>
      </c>
      <c r="I3" s="8">
        <f t="shared" ref="I3:I7" si="0">H3/2</f>
        <v>2.395</v>
      </c>
      <c r="J3" s="8">
        <f t="shared" ref="J3:J7" si="1">I3*G3</f>
        <v>65.599050000000005</v>
      </c>
    </row>
    <row r="4" spans="2:10">
      <c r="B4" s="7"/>
      <c r="C4" s="7"/>
      <c r="D4" s="7"/>
      <c r="E4" s="7"/>
      <c r="F4" s="8">
        <v>9.83</v>
      </c>
      <c r="G4" s="8">
        <v>31.87</v>
      </c>
      <c r="H4" s="8">
        <v>4.63</v>
      </c>
      <c r="I4" s="8">
        <f t="shared" si="0"/>
        <v>2.3149999999999999</v>
      </c>
      <c r="J4" s="8">
        <f t="shared" si="1"/>
        <v>73.779049999999998</v>
      </c>
    </row>
    <row r="5" spans="2:10">
      <c r="B5" s="7"/>
      <c r="C5" s="7"/>
      <c r="D5" s="7"/>
      <c r="E5" s="7"/>
      <c r="F5" s="8">
        <v>11.68</v>
      </c>
      <c r="G5" s="8">
        <v>28.32</v>
      </c>
      <c r="H5" s="8">
        <v>4.4800000000000004</v>
      </c>
      <c r="I5" s="8">
        <f t="shared" si="0"/>
        <v>2.2400000000000002</v>
      </c>
      <c r="J5" s="8">
        <f t="shared" si="1"/>
        <v>63.436800000000005</v>
      </c>
    </row>
    <row r="6" spans="2:10">
      <c r="B6" s="7"/>
      <c r="C6" s="7"/>
      <c r="D6" s="7"/>
      <c r="F6" s="8">
        <v>12.61</v>
      </c>
      <c r="G6" s="8">
        <v>28.01</v>
      </c>
      <c r="H6" s="8">
        <v>4.79</v>
      </c>
      <c r="I6" s="8">
        <f t="shared" si="0"/>
        <v>2.395</v>
      </c>
      <c r="J6" s="8">
        <f t="shared" si="1"/>
        <v>67.083950000000002</v>
      </c>
    </row>
    <row r="7" spans="2:10">
      <c r="F7" s="8">
        <v>11.83</v>
      </c>
      <c r="G7" s="8">
        <v>31.41</v>
      </c>
      <c r="H7" s="8">
        <v>4.79</v>
      </c>
      <c r="I7" s="8">
        <f t="shared" si="0"/>
        <v>2.395</v>
      </c>
      <c r="J7" s="8">
        <f t="shared" si="1"/>
        <v>75.226950000000002</v>
      </c>
    </row>
    <row r="10" spans="2:10">
      <c r="E10" s="11" t="s">
        <v>19</v>
      </c>
      <c r="F10" s="11">
        <f>AVERAGE(F2:F7)</f>
        <v>11.32</v>
      </c>
      <c r="G10" s="11">
        <f>AVERAGE(G2:G7)</f>
        <v>28.473333333333333</v>
      </c>
      <c r="H10" s="11">
        <f>AVERAGE(H2:H7)</f>
        <v>4.7116666666666669</v>
      </c>
      <c r="I10" s="11">
        <f>AVERAGE(I2:I7)</f>
        <v>2.3558333333333334</v>
      </c>
      <c r="J10" s="11">
        <f>AVERAGE(J2:J7)</f>
        <v>67.037099999999995</v>
      </c>
    </row>
    <row r="11" spans="2:10" ht="13.8">
      <c r="E11" s="13" t="s">
        <v>20</v>
      </c>
      <c r="F11" s="12">
        <f>STDEV(F2:F7)</f>
        <v>1.1971967256888068</v>
      </c>
      <c r="G11" s="12">
        <f>STDEV(G2:G7)</f>
        <v>2.9339711427801514</v>
      </c>
      <c r="H11" s="12">
        <f>STDEV(H2:H7)</f>
        <v>0.13029453813060099</v>
      </c>
      <c r="I11" s="12">
        <f>STDEV(I2:I7)</f>
        <v>6.5147269065300495E-2</v>
      </c>
      <c r="J11" s="12">
        <f>STDEV(J2:J7)</f>
        <v>6.7285873663050539</v>
      </c>
    </row>
    <row r="12" spans="2:10">
      <c r="E12" s="14" t="s">
        <v>21</v>
      </c>
      <c r="F12" s="16">
        <f>F11/F10</f>
        <v>0.10575942806438222</v>
      </c>
      <c r="G12" s="16">
        <f>G11/G10</f>
        <v>0.1030427701749058</v>
      </c>
      <c r="H12" s="16">
        <f>H11/H10</f>
        <v>2.7653598471298405E-2</v>
      </c>
      <c r="I12" s="16">
        <f>I11/I10</f>
        <v>2.7653598471298405E-2</v>
      </c>
      <c r="J12" s="16">
        <f>J11/J10</f>
        <v>0.10037109848583925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Оборудование</vt:lpstr>
      <vt:lpstr>Кружка</vt:lpstr>
      <vt:lpstr>Кувшин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Solodilov</dc:creator>
  <cp:lastModifiedBy>Misha Solodilov</cp:lastModifiedBy>
  <cp:revision>3</cp:revision>
  <dcterms:created xsi:type="dcterms:W3CDTF">2024-06-12T15:22:14Z</dcterms:created>
  <dcterms:modified xsi:type="dcterms:W3CDTF">2024-06-13T09:39:51Z</dcterms:modified>
</cp:coreProperties>
</file>