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43B7BBC4-733C-4862-80F0-0B2B81D6C3CE}" xr6:coauthVersionLast="47" xr6:coauthVersionMax="47" xr10:uidLastSave="{00000000-0000-0000-0000-000000000000}"/>
  <bookViews>
    <workbookView xWindow="3189" yWindow="1243" windowWidth="22268" windowHeight="14974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I35" i="1"/>
  <c r="G35" i="1"/>
  <c r="E34" i="1"/>
  <c r="F34" i="1" s="1"/>
  <c r="G34" i="1" s="1"/>
  <c r="H34" i="1" s="1"/>
  <c r="J34" i="1" s="1"/>
  <c r="B35" i="1"/>
  <c r="F9" i="1"/>
  <c r="G9" i="1" s="1"/>
  <c r="H9" i="1" s="1"/>
  <c r="J9" i="1" s="1"/>
  <c r="I20" i="1"/>
  <c r="B20" i="1"/>
  <c r="I15" i="1"/>
  <c r="B15" i="1"/>
  <c r="E33" i="1"/>
  <c r="F33" i="1" s="1"/>
  <c r="G33" i="1" s="1"/>
  <c r="H33" i="1" s="1"/>
  <c r="J33" i="1" s="1"/>
  <c r="E24" i="1"/>
  <c r="F24" i="1" s="1"/>
  <c r="G24" i="1" s="1"/>
  <c r="H24" i="1" s="1"/>
  <c r="J24" i="1" s="1"/>
  <c r="F31" i="1"/>
  <c r="G31" i="1" s="1"/>
  <c r="H31" i="1" s="1"/>
  <c r="J31" i="1" s="1"/>
  <c r="E23" i="1"/>
  <c r="F23" i="1" s="1"/>
  <c r="G23" i="1" s="1"/>
  <c r="H23" i="1" s="1"/>
  <c r="J23" i="1" s="1"/>
  <c r="F25" i="1"/>
  <c r="G25" i="1" s="1"/>
  <c r="H25" i="1" s="1"/>
  <c r="J25" i="1" s="1"/>
  <c r="E26" i="1"/>
  <c r="F26" i="1" s="1"/>
  <c r="G26" i="1" s="1"/>
  <c r="H26" i="1" s="1"/>
  <c r="J26" i="1" s="1"/>
  <c r="F30" i="1"/>
  <c r="G30" i="1" s="1"/>
  <c r="H30" i="1" s="1"/>
  <c r="J30" i="1" s="1"/>
  <c r="F28" i="1"/>
  <c r="G28" i="1" s="1"/>
  <c r="H28" i="1" s="1"/>
  <c r="J28" i="1" s="1"/>
  <c r="F29" i="1"/>
  <c r="G29" i="1" s="1"/>
  <c r="H29" i="1" s="1"/>
  <c r="J29" i="1" s="1"/>
  <c r="F27" i="1"/>
  <c r="G27" i="1" s="1"/>
  <c r="H27" i="1" s="1"/>
  <c r="J27" i="1" s="1"/>
  <c r="F14" i="1"/>
  <c r="G14" i="1" s="1"/>
  <c r="H14" i="1" s="1"/>
  <c r="J14" i="1" s="1"/>
  <c r="F13" i="1"/>
  <c r="G13" i="1" s="1"/>
  <c r="H13" i="1" s="1"/>
  <c r="J13" i="1" s="1"/>
  <c r="F12" i="1"/>
  <c r="G12" i="1" s="1"/>
  <c r="H12" i="1" s="1"/>
  <c r="J12" i="1" s="1"/>
  <c r="F11" i="1"/>
  <c r="G11" i="1" s="1"/>
  <c r="H11" i="1" s="1"/>
  <c r="J11" i="1" s="1"/>
  <c r="F10" i="1"/>
  <c r="G10" i="1" s="1"/>
  <c r="H10" i="1" s="1"/>
  <c r="J10" i="1" s="1"/>
  <c r="F8" i="1"/>
  <c r="G8" i="1" s="1"/>
  <c r="H8" i="1" s="1"/>
  <c r="J8" i="1" s="1"/>
  <c r="F7" i="1"/>
  <c r="G7" i="1" s="1"/>
  <c r="H7" i="1" s="1"/>
  <c r="J7" i="1" s="1"/>
  <c r="F19" i="1"/>
  <c r="G19" i="1" s="1"/>
  <c r="H19" i="1" s="1"/>
  <c r="J19" i="1" s="1"/>
  <c r="F6" i="1"/>
  <c r="G6" i="1" s="1"/>
  <c r="H6" i="1" s="1"/>
  <c r="J6" i="1" s="1"/>
  <c r="F18" i="1"/>
  <c r="G18" i="1" s="1"/>
  <c r="H18" i="1" s="1"/>
  <c r="J18" i="1" s="1"/>
  <c r="F5" i="1"/>
  <c r="G5" i="1" s="1"/>
  <c r="H5" i="1" s="1"/>
  <c r="J5" i="1" s="1"/>
  <c r="F4" i="1"/>
  <c r="G4" i="1" s="1"/>
  <c r="E32" i="1"/>
  <c r="F32" i="1" s="1"/>
  <c r="I40" i="1" l="1"/>
  <c r="B40" i="1"/>
  <c r="G15" i="1"/>
  <c r="J20" i="1"/>
  <c r="G20" i="1"/>
  <c r="G32" i="1"/>
  <c r="H32" i="1" s="1"/>
  <c r="J32" i="1" s="1"/>
  <c r="H4" i="1"/>
  <c r="J4" i="1" s="1"/>
  <c r="J15" i="1" s="1"/>
  <c r="J40" i="1" l="1"/>
  <c r="G40" i="1"/>
</calcChain>
</file>

<file path=xl/sharedStrings.xml><?xml version="1.0" encoding="utf-8"?>
<sst xmlns="http://schemas.openxmlformats.org/spreadsheetml/2006/main" count="59" uniqueCount="59">
  <si>
    <t>Laser Tunnel</t>
  </si>
  <si>
    <t>Part</t>
  </si>
  <si>
    <t>Shipping</t>
  </si>
  <si>
    <t>Sales Tax</t>
  </si>
  <si>
    <t>Source</t>
  </si>
  <si>
    <t>5V 5mW 650nm (red) dot laser diode</t>
  </si>
  <si>
    <t>Noctua NF-R8 redux-1800 PWM fan</t>
  </si>
  <si>
    <t>https://www.amazon.com/gp/product/B00KF7MVI2</t>
  </si>
  <si>
    <t>https://www.amazon.com/gp/product/B071FT9HSV</t>
  </si>
  <si>
    <t>https://www.amazon.com/gp/product/B014Q7AVKG</t>
  </si>
  <si>
    <t>1" round mirrors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</si>
  <si>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</si>
  <si>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</si>
  <si>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</si>
  <si>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</si>
  <si>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https://www.amazon.com/gp/product/B07PVY4D52</t>
  </si>
  <si>
    <t>screw terminal block (2-pin)</t>
  </si>
  <si>
    <t>M4 hex nut</t>
  </si>
  <si>
    <t>M4x35mm machine screw</t>
  </si>
  <si>
    <t>12-terminal header socket</t>
  </si>
  <si>
    <t>12V power adapter</t>
  </si>
  <si>
    <t>https://www.amazon.com/gp/dp/B00FEOB4EI</t>
  </si>
  <si>
    <t>6-quart Sterilite container</t>
  </si>
  <si>
    <t>https://www.amazon.com/dp/B002BDTETW</t>
  </si>
  <si>
    <t>https://www.homedepot.com/p/Sterilite-6-Qt-Storage-Box-16426A60/308820126</t>
  </si>
  <si>
    <t>2.1mmx5.5mm DC barrel jack</t>
  </si>
  <si>
    <t>https://www.digikey.com/en/products/detail/mechatronics-fan-group/G8020H12B1-6-RSR/8120048</t>
  </si>
  <si>
    <t>https://www.amazon.com/Adhesive-0-78inch-Diameter-Fastener-organizing/dp/B08CL1Y348</t>
  </si>
  <si>
    <t>pair of hook-and-loop dots</t>
  </si>
  <si>
    <t>10 kOhm trimpot</t>
  </si>
  <si>
    <t>Purchase Price</t>
  </si>
  <si>
    <t>Purchase Qty</t>
  </si>
  <si>
    <t>Cost</t>
  </si>
  <si>
    <t>Unit Cost</t>
  </si>
  <si>
    <t>Kit Cost</t>
  </si>
  <si>
    <t>Kit Qty</t>
  </si>
  <si>
    <t>Tariff</t>
  </si>
  <si>
    <t>2N3904 transistor</t>
  </si>
  <si>
    <t>330 Ohm resistor</t>
  </si>
  <si>
    <t>1 kOhm resistor</t>
  </si>
  <si>
    <t>10 kOhm resistor</t>
  </si>
  <si>
    <t>DigiKey</t>
  </si>
  <si>
    <t>audio jack</t>
  </si>
  <si>
    <t>Amazon</t>
  </si>
  <si>
    <t>3D Printed Parts</t>
  </si>
  <si>
    <t>bracket</t>
  </si>
  <si>
    <t>mirror holders</t>
  </si>
  <si>
    <t>4-pin fan header</t>
  </si>
  <si>
    <t>180 Ohm resistor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</si>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</sst>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0" applyFont="1" applyAlignment="1">
      <alignment vertical="center" wrapText="1"/>
    </xf>
    <xf numFmtId="0" fontId="3" fillId="0" borderId="0" xfId="2"/>
    <xf numFmtId="44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7BDD8BF3" TargetMode="External"/><Relationship Id="rId2" Type="http://schemas.openxmlformats.org/officeDocument/2006/relationships/hyperlink" Target="https://www.amazon.com/dp/B002BDTETW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L40"/>
  <sheetViews>
    <sheetView tabSelected="1" topLeftCell="A16" workbookViewId="0">
      <selection activeCell="J40" sqref="J40"/>
    </sheetView>
  </sheetViews>
  <sheetFormatPr defaultRowHeight="14.6" x14ac:dyDescent="0.4"/>
  <cols>
    <col min="1" max="1" width="30.84375" customWidth="1"/>
    <col min="2" max="2" width="12.53515625" customWidth="1"/>
    <col min="3" max="3" width="12.23046875" customWidth="1"/>
    <col min="4" max="5" width="8.69140625" customWidth="1"/>
    <col min="6" max="6" width="9.3046875" customWidth="1"/>
    <col min="7" max="7" width="9.23046875" customWidth="1"/>
    <col min="9" max="9" width="8.3046875" customWidth="1"/>
    <col min="10" max="10" width="10.53515625" customWidth="1"/>
  </cols>
  <sheetData>
    <row r="1" spans="1:12" x14ac:dyDescent="0.4">
      <c r="A1" t="s">
        <v>0</v>
      </c>
    </row>
    <row r="2" spans="1:12" x14ac:dyDescent="0.4">
      <c r="A2" t="s">
        <v>1</v>
      </c>
      <c r="B2" t="s">
        <v>30</v>
      </c>
      <c r="C2" t="s">
        <v>31</v>
      </c>
      <c r="D2" t="s">
        <v>2</v>
      </c>
      <c r="E2" t="s">
        <v>36</v>
      </c>
      <c r="F2" t="s">
        <v>3</v>
      </c>
      <c r="G2" t="s">
        <v>32</v>
      </c>
      <c r="H2" t="s">
        <v>33</v>
      </c>
      <c r="I2" t="s">
        <v>35</v>
      </c>
      <c r="J2" t="s">
        <v>34</v>
      </c>
      <c r="K2" t="s">
        <v>4</v>
      </c>
    </row>
    <row r="3" spans="1:12" x14ac:dyDescent="0.4">
      <c r="A3" s="6" t="s">
        <v>43</v>
      </c>
    </row>
    <row r="4" spans="1:12" x14ac:dyDescent="0.4">
      <c r="A4" s="2" t="s">
        <v>6</v>
      </c>
      <c r="B4" s="1">
        <v>9.9499999999999993</v>
      </c>
      <c r="C4">
        <v>1</v>
      </c>
      <c r="D4">
        <v>0</v>
      </c>
      <c r="F4" s="4">
        <f>(B4+D4+E4)*0.1075</f>
        <v>1.0696249999999998</v>
      </c>
      <c r="G4" s="4">
        <f t="shared" ref="G4:G14" si="0">B4+D4+F4</f>
        <v>11.019625</v>
      </c>
      <c r="H4" s="4">
        <f t="shared" ref="H4:H14" si="1">G4/C4</f>
        <v>11.019625</v>
      </c>
      <c r="I4">
        <v>1</v>
      </c>
      <c r="J4" s="4">
        <f t="shared" ref="J4:J14" si="2">H4*I4</f>
        <v>11.019625</v>
      </c>
      <c r="K4" t="s">
        <v>7</v>
      </c>
      <c r="L4" t="s">
        <v>26</v>
      </c>
    </row>
    <row r="5" spans="1:12" x14ac:dyDescent="0.4">
      <c r="A5" t="s">
        <v>5</v>
      </c>
      <c r="B5" s="1">
        <v>5.99</v>
      </c>
      <c r="C5">
        <v>10</v>
      </c>
      <c r="D5">
        <v>0</v>
      </c>
      <c r="F5" s="4">
        <f t="shared" ref="F5:F14" si="3">(B5+D5+E5)*0.1075</f>
        <v>0.64392499999999997</v>
      </c>
      <c r="G5" s="4">
        <f t="shared" si="0"/>
        <v>6.6339250000000005</v>
      </c>
      <c r="H5" s="4">
        <f t="shared" si="1"/>
        <v>0.66339250000000005</v>
      </c>
      <c r="I5">
        <v>1</v>
      </c>
      <c r="J5" s="4">
        <f t="shared" si="2"/>
        <v>0.66339250000000005</v>
      </c>
      <c r="K5" s="3" t="s">
        <v>8</v>
      </c>
    </row>
    <row r="6" spans="1:12" x14ac:dyDescent="0.4">
      <c r="A6" t="s">
        <v>10</v>
      </c>
      <c r="B6" s="1">
        <v>7.99</v>
      </c>
      <c r="C6">
        <v>50</v>
      </c>
      <c r="D6">
        <v>0</v>
      </c>
      <c r="F6" s="4">
        <f t="shared" si="3"/>
        <v>0.85892500000000005</v>
      </c>
      <c r="G6" s="4">
        <f t="shared" si="0"/>
        <v>8.8489249999999995</v>
      </c>
      <c r="H6" s="4">
        <f t="shared" si="1"/>
        <v>0.17697849999999998</v>
      </c>
      <c r="I6">
        <v>3</v>
      </c>
      <c r="J6" s="4">
        <f t="shared" si="2"/>
        <v>0.5309355</v>
      </c>
      <c r="K6" t="s">
        <v>9</v>
      </c>
    </row>
    <row r="7" spans="1:12" x14ac:dyDescent="0.4">
      <c r="A7" t="s">
        <v>28</v>
      </c>
      <c r="B7" s="1">
        <v>5.99</v>
      </c>
      <c r="C7">
        <v>150</v>
      </c>
      <c r="D7">
        <v>0</v>
      </c>
      <c r="F7" s="4">
        <f t="shared" si="3"/>
        <v>0.64392499999999997</v>
      </c>
      <c r="G7" s="4">
        <f t="shared" si="0"/>
        <v>6.6339250000000005</v>
      </c>
      <c r="H7" s="4">
        <f t="shared" si="1"/>
        <v>4.4226166666666671E-2</v>
      </c>
      <c r="I7">
        <v>3</v>
      </c>
      <c r="J7" s="4">
        <f t="shared" si="2"/>
        <v>0.1326785</v>
      </c>
      <c r="K7" t="s">
        <v>27</v>
      </c>
    </row>
    <row r="8" spans="1:12" x14ac:dyDescent="0.4">
      <c r="A8" t="s">
        <v>12</v>
      </c>
      <c r="B8" s="1">
        <v>18.989999999999998</v>
      </c>
      <c r="C8">
        <v>3</v>
      </c>
      <c r="D8">
        <v>0</v>
      </c>
      <c r="F8" s="4">
        <f t="shared" si="3"/>
        <v>2.0414249999999998</v>
      </c>
      <c r="G8" s="4">
        <f t="shared" si="0"/>
        <v>21.031424999999999</v>
      </c>
      <c r="H8" s="4">
        <f t="shared" si="1"/>
        <v>7.0104749999999996</v>
      </c>
      <c r="I8">
        <v>1</v>
      </c>
      <c r="J8" s="4">
        <f t="shared" si="2"/>
        <v>7.0104749999999996</v>
      </c>
      <c r="K8" t="s">
        <v>11</v>
      </c>
    </row>
    <row r="9" spans="1:12" x14ac:dyDescent="0.4">
      <c r="A9" t="s">
        <v>56</v>
      </c>
      <c r="B9" s="1">
        <v>12.99</v>
      </c>
      <c r="C9">
        <v>5</v>
      </c>
      <c r="D9">
        <v>0</v>
      </c>
      <c r="F9" s="4">
        <f t="shared" si="3"/>
        <v>1.396425</v>
      </c>
      <c r="G9" s="4">
        <f t="shared" si="0"/>
        <v>14.386425000000001</v>
      </c>
      <c r="H9" s="4">
        <f t="shared" si="1"/>
        <v>2.8772850000000001</v>
      </c>
      <c r="I9">
        <v>1</v>
      </c>
      <c r="J9" s="4">
        <f t="shared" si="2"/>
        <v>2.8772850000000001</v>
      </c>
      <c r="K9" s="3" t="s">
        <v>57</v>
      </c>
    </row>
    <row r="10" spans="1:12" x14ac:dyDescent="0.4">
      <c r="A10" t="s">
        <v>19</v>
      </c>
      <c r="B10" s="1">
        <v>5.99</v>
      </c>
      <c r="C10">
        <v>50</v>
      </c>
      <c r="D10">
        <v>0</v>
      </c>
      <c r="F10" s="4">
        <f t="shared" si="3"/>
        <v>0.64392499999999997</v>
      </c>
      <c r="G10" s="4">
        <f t="shared" si="0"/>
        <v>6.6339250000000005</v>
      </c>
      <c r="H10" s="4">
        <f t="shared" si="1"/>
        <v>0.1326785</v>
      </c>
      <c r="I10">
        <v>2</v>
      </c>
      <c r="J10" s="4">
        <f t="shared" si="2"/>
        <v>0.26535700000000001</v>
      </c>
      <c r="K10" t="s">
        <v>15</v>
      </c>
    </row>
    <row r="11" spans="1:12" x14ac:dyDescent="0.4">
      <c r="A11" t="s">
        <v>18</v>
      </c>
      <c r="B11" s="1">
        <v>14.49</v>
      </c>
      <c r="C11">
        <v>60</v>
      </c>
      <c r="D11">
        <v>0</v>
      </c>
      <c r="F11" s="4">
        <f t="shared" si="3"/>
        <v>1.5576749999999999</v>
      </c>
      <c r="G11" s="4">
        <f t="shared" si="0"/>
        <v>16.047675000000002</v>
      </c>
      <c r="H11" s="4">
        <f t="shared" si="1"/>
        <v>0.26746125000000004</v>
      </c>
      <c r="I11">
        <v>2</v>
      </c>
      <c r="J11" s="4">
        <f t="shared" si="2"/>
        <v>0.53492250000000008</v>
      </c>
      <c r="K11" t="s">
        <v>13</v>
      </c>
    </row>
    <row r="12" spans="1:12" x14ac:dyDescent="0.4">
      <c r="A12" t="s">
        <v>17</v>
      </c>
      <c r="B12" s="1">
        <v>7.49</v>
      </c>
      <c r="C12">
        <v>50</v>
      </c>
      <c r="D12">
        <v>0</v>
      </c>
      <c r="F12" s="4">
        <f t="shared" si="3"/>
        <v>0.80517499999999997</v>
      </c>
      <c r="G12" s="4">
        <f t="shared" si="0"/>
        <v>8.2951750000000004</v>
      </c>
      <c r="H12" s="4">
        <f t="shared" si="1"/>
        <v>0.16590350000000001</v>
      </c>
      <c r="I12">
        <v>2</v>
      </c>
      <c r="J12" s="4">
        <f t="shared" si="2"/>
        <v>0.33180700000000002</v>
      </c>
      <c r="K12" t="s">
        <v>14</v>
      </c>
    </row>
    <row r="13" spans="1:12" x14ac:dyDescent="0.4">
      <c r="A13" t="s">
        <v>20</v>
      </c>
      <c r="B13" s="1">
        <v>18.989999999999998</v>
      </c>
      <c r="C13">
        <v>5</v>
      </c>
      <c r="D13">
        <v>0</v>
      </c>
      <c r="F13" s="4">
        <f t="shared" si="3"/>
        <v>2.0414249999999998</v>
      </c>
      <c r="G13" s="4">
        <f t="shared" si="0"/>
        <v>21.031424999999999</v>
      </c>
      <c r="H13" s="4">
        <f t="shared" si="1"/>
        <v>4.2062849999999994</v>
      </c>
      <c r="I13">
        <v>1</v>
      </c>
      <c r="J13" s="4">
        <f t="shared" si="2"/>
        <v>4.2062849999999994</v>
      </c>
      <c r="K13" t="s">
        <v>21</v>
      </c>
    </row>
    <row r="14" spans="1:12" x14ac:dyDescent="0.4">
      <c r="A14" t="s">
        <v>22</v>
      </c>
      <c r="B14" s="1">
        <v>34.090000000000003</v>
      </c>
      <c r="C14">
        <v>12</v>
      </c>
      <c r="D14">
        <v>0</v>
      </c>
      <c r="F14" s="4">
        <f t="shared" si="3"/>
        <v>3.6646750000000003</v>
      </c>
      <c r="G14" s="4">
        <f t="shared" si="0"/>
        <v>37.754675000000006</v>
      </c>
      <c r="H14" s="4">
        <f t="shared" si="1"/>
        <v>3.1462229166666673</v>
      </c>
      <c r="I14">
        <v>1</v>
      </c>
      <c r="J14" s="4">
        <f t="shared" si="2"/>
        <v>3.1462229166666673</v>
      </c>
      <c r="K14" s="3" t="s">
        <v>23</v>
      </c>
      <c r="L14" t="s">
        <v>24</v>
      </c>
    </row>
    <row r="15" spans="1:12" x14ac:dyDescent="0.4">
      <c r="A15" s="6" t="s">
        <v>50</v>
      </c>
      <c r="B15" s="1">
        <f>SUM(B4:B14)</f>
        <v>142.94999999999999</v>
      </c>
      <c r="F15" s="4"/>
      <c r="G15" s="1">
        <f>SUM(G4:G14)</f>
        <v>158.317125</v>
      </c>
      <c r="H15" s="4"/>
      <c r="I15" s="7">
        <f>SUM(I4:I14)</f>
        <v>18</v>
      </c>
      <c r="J15" s="1">
        <f>SUM(J4:J14)</f>
        <v>30.718985916666668</v>
      </c>
      <c r="K15" s="3"/>
    </row>
    <row r="16" spans="1:12" x14ac:dyDescent="0.4">
      <c r="B16" s="1"/>
      <c r="E16" s="4"/>
      <c r="F16" s="4"/>
      <c r="G16" s="4"/>
      <c r="H16" s="4"/>
      <c r="J16" s="4"/>
    </row>
    <row r="17" spans="1:12" x14ac:dyDescent="0.4">
      <c r="A17" s="6" t="s">
        <v>44</v>
      </c>
      <c r="B17" s="1"/>
      <c r="E17" s="4"/>
      <c r="F17" s="4"/>
      <c r="G17" s="4"/>
      <c r="H17" s="4"/>
      <c r="J17" s="4"/>
    </row>
    <row r="18" spans="1:12" x14ac:dyDescent="0.4">
      <c r="A18" t="s">
        <v>45</v>
      </c>
      <c r="B18" s="1">
        <v>0</v>
      </c>
      <c r="C18">
        <v>1</v>
      </c>
      <c r="D18">
        <v>0</v>
      </c>
      <c r="F18" s="4">
        <f>(B18+D18+E18)*0.1075</f>
        <v>0</v>
      </c>
      <c r="G18" s="4">
        <f>B18+D18+F18</f>
        <v>0</v>
      </c>
      <c r="H18" s="4">
        <f>G18/C18</f>
        <v>0</v>
      </c>
      <c r="I18">
        <v>1</v>
      </c>
      <c r="J18" s="4">
        <f>H18*I18</f>
        <v>0</v>
      </c>
    </row>
    <row r="19" spans="1:12" x14ac:dyDescent="0.4">
      <c r="A19" t="s">
        <v>46</v>
      </c>
      <c r="B19" s="1">
        <v>0</v>
      </c>
      <c r="C19">
        <v>1</v>
      </c>
      <c r="D19">
        <v>0</v>
      </c>
      <c r="F19" s="4">
        <f>(B19+D19+E19)*0.1075</f>
        <v>0</v>
      </c>
      <c r="G19" s="4">
        <f>B19+D19+F19</f>
        <v>0</v>
      </c>
      <c r="H19" s="4">
        <f>G19/C19</f>
        <v>0</v>
      </c>
      <c r="I19">
        <v>3</v>
      </c>
      <c r="J19" s="4">
        <f>H19*I19</f>
        <v>0</v>
      </c>
    </row>
    <row r="20" spans="1:12" x14ac:dyDescent="0.4">
      <c r="A20" s="6" t="s">
        <v>51</v>
      </c>
      <c r="B20" s="1">
        <f>SUM(B18:B19)</f>
        <v>0</v>
      </c>
      <c r="F20" s="4"/>
      <c r="G20" s="1">
        <f>SUM(G18:G19)</f>
        <v>0</v>
      </c>
      <c r="H20" s="4"/>
      <c r="I20" s="7">
        <f>SUM(I18:I19)</f>
        <v>4</v>
      </c>
      <c r="J20" s="1">
        <f>SUM(J18:J19)</f>
        <v>0</v>
      </c>
    </row>
    <row r="21" spans="1:12" x14ac:dyDescent="0.4">
      <c r="B21" s="1"/>
      <c r="E21" s="4"/>
      <c r="F21" s="4"/>
      <c r="G21" s="4"/>
      <c r="H21" s="4"/>
      <c r="J21" s="4"/>
    </row>
    <row r="22" spans="1:12" x14ac:dyDescent="0.4">
      <c r="A22" s="6" t="s">
        <v>41</v>
      </c>
      <c r="B22" s="1"/>
      <c r="E22" s="4"/>
      <c r="F22" s="4"/>
      <c r="G22" s="4"/>
      <c r="H22" s="4"/>
      <c r="J22" s="4"/>
    </row>
    <row r="23" spans="1:12" x14ac:dyDescent="0.4">
      <c r="A23" t="s">
        <v>47</v>
      </c>
      <c r="B23" s="1">
        <v>0.53</v>
      </c>
      <c r="C23">
        <v>1</v>
      </c>
      <c r="D23">
        <v>0</v>
      </c>
      <c r="E23" s="4">
        <f>B23*0.1</f>
        <v>5.3000000000000005E-2</v>
      </c>
      <c r="F23" s="4">
        <f t="shared" ref="F23" si="4">(B23+D23+E23)*0.1075</f>
        <v>6.2672500000000006E-2</v>
      </c>
      <c r="G23" s="4">
        <f t="shared" ref="G23" si="5">B23+D23+F23</f>
        <v>0.59267250000000005</v>
      </c>
      <c r="H23" s="4">
        <f t="shared" ref="H23" si="6">G23/C23</f>
        <v>0.59267250000000005</v>
      </c>
      <c r="I23">
        <v>1</v>
      </c>
      <c r="J23" s="4">
        <f t="shared" ref="J23" si="7">H23*I23</f>
        <v>0.59267250000000005</v>
      </c>
    </row>
    <row r="24" spans="1:12" x14ac:dyDescent="0.4">
      <c r="A24" t="s">
        <v>16</v>
      </c>
      <c r="B24" s="1">
        <v>1.7</v>
      </c>
      <c r="C24">
        <v>2</v>
      </c>
      <c r="D24">
        <v>0</v>
      </c>
      <c r="E24" s="4">
        <f>B24*0.1</f>
        <v>0.17</v>
      </c>
      <c r="F24" s="4">
        <f>(B24+D24+E24)*0.1075</f>
        <v>0.20102499999999998</v>
      </c>
      <c r="G24" s="4">
        <f>B24+D24+F24</f>
        <v>1.901025</v>
      </c>
      <c r="H24" s="4">
        <f>G24/C24</f>
        <v>0.95051249999999998</v>
      </c>
      <c r="I24">
        <v>2</v>
      </c>
      <c r="J24" s="4">
        <f>H24*I24</f>
        <v>1.901025</v>
      </c>
    </row>
    <row r="25" spans="1:12" x14ac:dyDescent="0.4">
      <c r="A25" t="s">
        <v>25</v>
      </c>
      <c r="B25" s="1">
        <v>0.81</v>
      </c>
      <c r="C25">
        <v>1</v>
      </c>
      <c r="D25">
        <v>0</v>
      </c>
      <c r="E25" s="4">
        <v>0</v>
      </c>
      <c r="F25" s="4">
        <f>(B25+D25+E25)*0.1075</f>
        <v>8.7075E-2</v>
      </c>
      <c r="G25" s="4">
        <f>B25+D25+F25</f>
        <v>0.89707500000000007</v>
      </c>
      <c r="H25" s="4">
        <f>G25/C25</f>
        <v>0.89707500000000007</v>
      </c>
      <c r="I25">
        <v>1</v>
      </c>
      <c r="J25" s="4">
        <f>H25*I25</f>
        <v>0.89707500000000007</v>
      </c>
      <c r="L25" s="3"/>
    </row>
    <row r="26" spans="1:12" x14ac:dyDescent="0.4">
      <c r="A26" t="s">
        <v>42</v>
      </c>
      <c r="B26" s="1">
        <v>1.38</v>
      </c>
      <c r="C26">
        <v>1</v>
      </c>
      <c r="D26">
        <v>0</v>
      </c>
      <c r="E26" s="4">
        <f>B30*0.1</f>
        <v>0.03</v>
      </c>
      <c r="F26" s="4">
        <f t="shared" ref="F26" si="8">(B26+D26+E26)*0.1075</f>
        <v>0.15157499999999999</v>
      </c>
      <c r="G26" s="4">
        <f t="shared" ref="G26" si="9">B26+D26+F26</f>
        <v>1.5315749999999999</v>
      </c>
      <c r="H26" s="4">
        <f t="shared" ref="H26" si="10">G26/C26</f>
        <v>1.5315749999999999</v>
      </c>
      <c r="I26">
        <v>1</v>
      </c>
      <c r="J26" s="4">
        <f t="shared" ref="J26" si="11">H26*I26</f>
        <v>1.5315749999999999</v>
      </c>
    </row>
    <row r="27" spans="1:12" x14ac:dyDescent="0.4">
      <c r="A27" t="s">
        <v>37</v>
      </c>
      <c r="B27" s="1">
        <v>0.44</v>
      </c>
      <c r="C27">
        <v>1</v>
      </c>
      <c r="D27">
        <v>0</v>
      </c>
      <c r="E27" s="4">
        <v>0</v>
      </c>
      <c r="F27" s="4">
        <f>(B27+D27+E27)*0.1075</f>
        <v>4.7300000000000002E-2</v>
      </c>
      <c r="G27" s="4">
        <f>B27+D27+F27</f>
        <v>0.48730000000000001</v>
      </c>
      <c r="H27" s="4">
        <f>G27/C27</f>
        <v>0.48730000000000001</v>
      </c>
      <c r="I27">
        <v>1</v>
      </c>
      <c r="J27" s="4">
        <f>H27*I27</f>
        <v>0.48730000000000001</v>
      </c>
    </row>
    <row r="28" spans="1:12" x14ac:dyDescent="0.4">
      <c r="A28" t="s">
        <v>39</v>
      </c>
      <c r="B28" s="1">
        <v>0.2</v>
      </c>
      <c r="C28">
        <v>2</v>
      </c>
      <c r="D28">
        <v>0</v>
      </c>
      <c r="E28" s="4">
        <v>0</v>
      </c>
      <c r="F28" s="4">
        <f>(B28+D28+E28)*0.1075</f>
        <v>2.1500000000000002E-2</v>
      </c>
      <c r="G28" s="4">
        <f>B28+D28+F28</f>
        <v>0.2215</v>
      </c>
      <c r="H28" s="4">
        <f>G28/C28</f>
        <v>0.11075</v>
      </c>
      <c r="I28">
        <v>2</v>
      </c>
      <c r="J28" s="4">
        <f>H28*I28</f>
        <v>0.2215</v>
      </c>
    </row>
    <row r="29" spans="1:12" x14ac:dyDescent="0.4">
      <c r="A29" t="s">
        <v>38</v>
      </c>
      <c r="B29" s="1">
        <v>0.2</v>
      </c>
      <c r="C29">
        <v>2</v>
      </c>
      <c r="D29">
        <v>0</v>
      </c>
      <c r="E29" s="4">
        <v>0</v>
      </c>
      <c r="F29" s="4">
        <f>(B29+D29+E29)*0.1075</f>
        <v>2.1500000000000002E-2</v>
      </c>
      <c r="G29" s="4">
        <f>B29+D29+F29</f>
        <v>0.2215</v>
      </c>
      <c r="H29" s="4">
        <f>G29/C29</f>
        <v>0.11075</v>
      </c>
      <c r="I29">
        <v>2</v>
      </c>
      <c r="J29" s="4">
        <f>H29*I29</f>
        <v>0.2215</v>
      </c>
    </row>
    <row r="30" spans="1:12" x14ac:dyDescent="0.4">
      <c r="A30" t="s">
        <v>40</v>
      </c>
      <c r="B30" s="1">
        <v>0.3</v>
      </c>
      <c r="C30">
        <v>3</v>
      </c>
      <c r="D30">
        <v>0</v>
      </c>
      <c r="E30" s="4">
        <v>0</v>
      </c>
      <c r="F30" s="4">
        <f>(B30+D30+E30)*0.1075</f>
        <v>3.2250000000000001E-2</v>
      </c>
      <c r="G30" s="4">
        <f>B30+D30+F30</f>
        <v>0.33224999999999999</v>
      </c>
      <c r="H30" s="4">
        <f>G30/C30</f>
        <v>0.11075</v>
      </c>
      <c r="I30">
        <v>3</v>
      </c>
      <c r="J30" s="4">
        <f>H30*I30</f>
        <v>0.33224999999999999</v>
      </c>
    </row>
    <row r="31" spans="1:12" x14ac:dyDescent="0.4">
      <c r="A31" t="s">
        <v>48</v>
      </c>
      <c r="B31" s="1">
        <v>0.1</v>
      </c>
      <c r="C31">
        <v>1</v>
      </c>
      <c r="D31">
        <v>0</v>
      </c>
      <c r="E31" s="4">
        <v>0</v>
      </c>
      <c r="F31" s="4">
        <f>(B31+D31+E31)*0.1075</f>
        <v>1.0750000000000001E-2</v>
      </c>
      <c r="G31" s="4">
        <f>B31+D31+F31</f>
        <v>0.11075</v>
      </c>
      <c r="H31" s="4">
        <f>G31/C31</f>
        <v>0.11075</v>
      </c>
      <c r="I31">
        <v>1</v>
      </c>
      <c r="J31" s="4">
        <f>H31*I31</f>
        <v>0.11075</v>
      </c>
    </row>
    <row r="32" spans="1:12" x14ac:dyDescent="0.4">
      <c r="A32" t="s">
        <v>29</v>
      </c>
      <c r="B32" s="1">
        <v>1.56</v>
      </c>
      <c r="C32">
        <v>2</v>
      </c>
      <c r="D32">
        <v>0</v>
      </c>
      <c r="E32" s="4">
        <f>B32*0.1</f>
        <v>0.15600000000000003</v>
      </c>
      <c r="F32" s="4">
        <f>(B32+D32+E32)*0.1075</f>
        <v>0.18447000000000002</v>
      </c>
      <c r="G32" s="4">
        <f>B32+D32+F32</f>
        <v>1.7444700000000002</v>
      </c>
      <c r="H32" s="4">
        <f>G32/C32</f>
        <v>0.87223500000000009</v>
      </c>
      <c r="I32">
        <v>2</v>
      </c>
      <c r="J32" s="4">
        <f>H32*I32</f>
        <v>1.7444700000000002</v>
      </c>
      <c r="K32" s="3"/>
      <c r="L32" s="3"/>
    </row>
    <row r="33" spans="1:12" x14ac:dyDescent="0.4">
      <c r="A33" t="s">
        <v>49</v>
      </c>
      <c r="B33" s="1">
        <v>0.13</v>
      </c>
      <c r="C33">
        <v>1</v>
      </c>
      <c r="D33">
        <v>0</v>
      </c>
      <c r="E33" s="4">
        <f>B33*0.1</f>
        <v>1.3000000000000001E-2</v>
      </c>
      <c r="F33" s="4">
        <f>(B33+D33+E33)*0.1075</f>
        <v>1.5372500000000001E-2</v>
      </c>
      <c r="G33" s="4">
        <f>B33+D33+F33</f>
        <v>0.14537250000000002</v>
      </c>
      <c r="H33" s="4">
        <f>G33/C33</f>
        <v>0.14537250000000002</v>
      </c>
      <c r="I33">
        <v>1</v>
      </c>
      <c r="J33" s="4">
        <f>H33*I33</f>
        <v>0.14537250000000002</v>
      </c>
      <c r="K33" s="3"/>
      <c r="L33" s="3"/>
    </row>
    <row r="34" spans="1:12" x14ac:dyDescent="0.4">
      <c r="A34" t="s">
        <v>58</v>
      </c>
      <c r="B34" s="1">
        <v>0.3</v>
      </c>
      <c r="C34">
        <v>1</v>
      </c>
      <c r="D34">
        <v>0</v>
      </c>
      <c r="E34" s="4">
        <f>B34*0.1</f>
        <v>0.03</v>
      </c>
      <c r="F34" s="4">
        <f>(B34+D34+E34)*0.1075</f>
        <v>3.5474999999999993E-2</v>
      </c>
      <c r="G34" s="4">
        <f>B34+D34+F34</f>
        <v>0.33547499999999997</v>
      </c>
      <c r="H34" s="4">
        <f>G34/C34</f>
        <v>0.33547499999999997</v>
      </c>
      <c r="I34">
        <v>1</v>
      </c>
      <c r="J34" s="4">
        <f>H34*I34</f>
        <v>0.33547499999999997</v>
      </c>
      <c r="K34" s="3"/>
      <c r="L34" s="3"/>
    </row>
    <row r="35" spans="1:12" x14ac:dyDescent="0.4">
      <c r="A35" s="6" t="s">
        <v>52</v>
      </c>
      <c r="B35" s="1">
        <f>SUM(B23:B34)</f>
        <v>7.65</v>
      </c>
      <c r="E35" s="4"/>
      <c r="F35" s="4"/>
      <c r="G35" s="1">
        <f>SUM(G23:G34)</f>
        <v>8.5209650000000021</v>
      </c>
      <c r="H35" s="4"/>
      <c r="I35">
        <f>SUM(I23:I34)</f>
        <v>18</v>
      </c>
      <c r="J35" s="4">
        <f>SUM(J23:J34)</f>
        <v>8.5209650000000021</v>
      </c>
      <c r="K35" s="3"/>
      <c r="L35" s="3"/>
    </row>
    <row r="36" spans="1:12" x14ac:dyDescent="0.4">
      <c r="A36" s="6"/>
      <c r="B36" s="1"/>
      <c r="E36" s="4"/>
      <c r="F36" s="4"/>
      <c r="G36" s="1"/>
      <c r="H36" s="4"/>
      <c r="J36" s="4"/>
      <c r="K36" s="3"/>
      <c r="L36" s="3"/>
    </row>
    <row r="37" spans="1:12" x14ac:dyDescent="0.4">
      <c r="A37" s="6" t="s">
        <v>54</v>
      </c>
      <c r="B37" s="1"/>
      <c r="E37" s="4"/>
      <c r="F37" s="4"/>
      <c r="G37" s="1"/>
      <c r="H37" s="4"/>
      <c r="J37" s="4"/>
      <c r="K37" s="3"/>
      <c r="L37" s="3"/>
    </row>
    <row r="38" spans="1:12" x14ac:dyDescent="0.4">
      <c r="A38" s="6" t="s">
        <v>55</v>
      </c>
      <c r="B38" s="1"/>
      <c r="E38" s="4"/>
      <c r="F38" s="4"/>
      <c r="G38" s="4"/>
      <c r="H38" s="4"/>
      <c r="J38" s="4"/>
    </row>
    <row r="39" spans="1:12" x14ac:dyDescent="0.4">
      <c r="A39" s="6"/>
      <c r="B39" s="1"/>
      <c r="E39" s="4"/>
      <c r="F39" s="4"/>
      <c r="G39" s="4"/>
      <c r="H39" s="4"/>
      <c r="J39" s="4"/>
    </row>
    <row r="40" spans="1:12" x14ac:dyDescent="0.4">
      <c r="A40" s="6" t="s">
        <v>53</v>
      </c>
      <c r="B40" s="4">
        <f>B15+B20+B35+B38</f>
        <v>150.6</v>
      </c>
      <c r="G40" s="4">
        <f>G15+G20+G35+G38</f>
        <v>166.83808999999999</v>
      </c>
      <c r="I40" s="5">
        <f>I15+I20+I35+I38</f>
        <v>40</v>
      </c>
      <c r="J40" s="1">
        <f>J15+J20+J35+J38</f>
        <v>39.239950916666672</v>
      </c>
    </row>
  </sheetData>
  <hyperlinks>
    <hyperlink ref="K5" r:id="rId1" xr:uid="{ACAC5234-DDA0-4969-B5FE-D166D7000F40}"/>
    <hyperlink ref="K14" r:id="rId2" xr:uid="{71225EA3-939E-4F2C-8578-429F24215C0C}"/>
    <hyperlink ref="K9" r:id="rId3" xr:uid="{AED873F4-67F0-430A-8DE3-7AABA9CDF44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2022-02-01T07:15:43Z</dcterms:modified>
</cp:coreProperties>
</file>