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s\laser_tunnel\parts\"/>
    </mc:Choice>
  </mc:AlternateContent>
  <xr:revisionPtr revIDLastSave="0" documentId="13_ncr:1_{03442A84-678D-4D8C-8643-44FF3D053D2B}" xr6:coauthVersionLast="47" xr6:coauthVersionMax="47" xr10:uidLastSave="{00000000-0000-0000-0000-000000000000}"/>
  <bookViews>
    <workbookView xWindow="11614" yWindow="1697" windowWidth="22269" windowHeight="14974" xr2:uid="{C7A15FB5-B248-4CA2-8E4B-B85C1BCDD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B8" i="1"/>
  <c r="D8" i="1" s="1"/>
  <c r="B17" i="1"/>
  <c r="D17" i="1" s="1"/>
  <c r="B13" i="1"/>
  <c r="D13" i="1" s="1"/>
  <c r="B19" i="1"/>
  <c r="D19" i="1" s="1"/>
  <c r="B18" i="1"/>
  <c r="D18" i="1" s="1"/>
  <c r="D5" i="1"/>
  <c r="F5" i="1" s="1"/>
  <c r="D3" i="1"/>
  <c r="E37" i="1"/>
  <c r="C37" i="1"/>
  <c r="D22" i="1"/>
  <c r="B12" i="1"/>
  <c r="D12" i="1" s="1"/>
  <c r="B10" i="1"/>
  <c r="D10" i="1" s="1"/>
  <c r="F10" i="1" s="1"/>
  <c r="G10" i="1" s="1"/>
  <c r="B11" i="1"/>
  <c r="D11" i="1" s="1"/>
  <c r="F11" i="1" s="1"/>
  <c r="B16" i="1"/>
  <c r="D16" i="1" s="1"/>
  <c r="B15" i="1"/>
  <c r="D15" i="1" s="1"/>
  <c r="F15" i="1" s="1"/>
  <c r="G15" i="1" s="1"/>
  <c r="B14" i="1"/>
  <c r="D14" i="1" s="1"/>
  <c r="B9" i="1"/>
  <c r="D9" i="1" s="1"/>
  <c r="D7" i="1"/>
  <c r="B6" i="1"/>
  <c r="D6" i="1" s="1"/>
  <c r="F6" i="1" s="1"/>
  <c r="G6" i="1" s="1"/>
  <c r="B4" i="1"/>
  <c r="D4" i="1" s="1"/>
  <c r="F21" i="1" l="1"/>
  <c r="G21" i="1" s="1"/>
  <c r="F20" i="1"/>
  <c r="G20" i="1" s="1"/>
  <c r="F17" i="1"/>
  <c r="G17" i="1"/>
  <c r="F13" i="1"/>
  <c r="G13" i="1" s="1"/>
  <c r="F19" i="1"/>
  <c r="G19" i="1" s="1"/>
  <c r="D37" i="1"/>
  <c r="G11" i="1"/>
  <c r="F3" i="1"/>
  <c r="G3" i="1" s="1"/>
  <c r="G22" i="1"/>
  <c r="F4" i="1"/>
  <c r="F7" i="1"/>
  <c r="G7" i="1" s="1"/>
  <c r="F18" i="1"/>
  <c r="G18" i="1" s="1"/>
  <c r="F8" i="1"/>
  <c r="G8" i="1" s="1"/>
  <c r="F12" i="1"/>
  <c r="G12" i="1" s="1"/>
  <c r="F16" i="1"/>
  <c r="G16" i="1" s="1"/>
  <c r="F14" i="1"/>
  <c r="G14" i="1" s="1"/>
  <c r="F9" i="1"/>
  <c r="G9" i="1" s="1"/>
  <c r="G4" i="1" l="1"/>
  <c r="G37" i="1" s="1"/>
  <c r="F37" i="1"/>
</calcChain>
</file>

<file path=xl/sharedStrings.xml><?xml version="1.0" encoding="utf-8"?>
<sst xmlns="http://schemas.openxmlformats.org/spreadsheetml/2006/main" count="51" uniqueCount="51">
  <si>
    <t>Laser Tunnel</t>
  </si>
  <si>
    <t>Part</t>
  </si>
  <si>
    <t>Unit Price</t>
  </si>
  <si>
    <t>Shipping</t>
  </si>
  <si>
    <t>Quantity</t>
  </si>
  <si>
    <t>Extended Price</t>
  </si>
  <si>
    <t>Sales Tax</t>
  </si>
  <si>
    <t>Total</t>
  </si>
  <si>
    <t>Source</t>
  </si>
  <si>
    <t>5V 5mW 650nm (red) dot laser diode</t>
  </si>
  <si>
    <t>Noctua NF-R8 redux-1800 PWM fan</t>
  </si>
  <si>
    <t>https://www.amazon.com/gp/product/B00KF7MVI2</t>
  </si>
  <si>
    <t>https://www.amazon.com/gp/product/B071FT9HSV</t>
  </si>
  <si>
    <t>https://www.amazon.com/gp/product/B014Q7AVKG</t>
  </si>
  <si>
    <t>1" round mirrors</t>
  </si>
  <si>
    <t>https://www.amazon.com/gp/product/B07X2JGS69</t>
  </si>
  <si>
    <t>5V 16MHz Arduino Pro Mini</t>
  </si>
  <si>
    <t>https://www.amazon.com/gp/product/B07M6RVJMM</t>
  </si>
  <si>
    <t>https://www.amazon.com/gp/product/B07H3VF3BF</t>
  </si>
  <si>
    <t>https://www.amazon.com/gp/product/B07KP4KQ5M</t>
  </si>
  <si>
    <t>https://www.amazon.com/gp/product/B07PVY4D52</t>
  </si>
  <si>
    <t>https://www.amazon.com/gp/product/B07ZYNWJ1S</t>
  </si>
  <si>
    <t>https://www.amazon.com/gp/product/B081SYT5F5</t>
  </si>
  <si>
    <t>screw terminal block (2-pin)</t>
  </si>
  <si>
    <t>PCB protoboard</t>
  </si>
  <si>
    <t>M4 washer</t>
  </si>
  <si>
    <t>M4 hex nut</t>
  </si>
  <si>
    <t>M4x35mm machine screw</t>
  </si>
  <si>
    <t>12-terminal header socket</t>
  </si>
  <si>
    <t>Norcal Haunter network costs</t>
  </si>
  <si>
    <t>Totals</t>
  </si>
  <si>
    <t>3D-printed mirror holder</t>
  </si>
  <si>
    <t>3D-printed bracket</t>
  </si>
  <si>
    <t>12V power adapter</t>
  </si>
  <si>
    <t>https://www.amazon.com/gp/dp/B00FEOB4EI</t>
  </si>
  <si>
    <t>6-quart Sterilite container</t>
  </si>
  <si>
    <t>https://www.amazon.com/dp/B002BDTETW</t>
  </si>
  <si>
    <t>https://www.homedepot.com/p/Sterilite-6-Qt-Storage-Box-16426A60/308820126</t>
  </si>
  <si>
    <t>https://www.amazon.com/DIKAVS-Breadboard-friendly-2-1mm-Barrel-Jack/dp/B074LK7G86</t>
  </si>
  <si>
    <t>2.1mmx5.5mm DC barrel jack</t>
  </si>
  <si>
    <t>https://www.digikey.com/en/products/detail/tensility-international-corp/54-00133/9685442</t>
  </si>
  <si>
    <t>https://www.digikey.com/en/products/detail/mechatronics-fan-group/G8020H12B1-6-RSR/8120048</t>
  </si>
  <si>
    <t>M4 rubber washer (suppress vibes)</t>
  </si>
  <si>
    <t>https://www.amazon.com/uxcell-Rubber-Washers-Inner-Diameter/dp/B07MBHWYKJ</t>
  </si>
  <si>
    <t>https://www.amazon.com/Adhesive-0-78inch-Diameter-Fastener-organizing/dp/B08CL1Y348</t>
  </si>
  <si>
    <t>pair of hook-and-loop dots</t>
  </si>
  <si>
    <t>https://www.digikey.com/en/products/detail/nte-electronics-inc/500E-0079/11651214</t>
  </si>
  <si>
    <t>10 kOhm trimpot</t>
  </si>
  <si>
    <t>https://www.amazon.com/MCIGICM-Breadboard-Trim-Potentiometer-Arduino/dp/B07S69443J</t>
  </si>
  <si>
    <t>4-pin male fan header (Molex 0470531000)</t>
  </si>
  <si>
    <t>https://www.digikey.com/en/products/detail/molex/0470531000/2421261?s=N4IgTCBcDaILYHsA2BTAHgAgCwHYAMArAMwCMe5IAugL5A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</si>
</sst>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F11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0" borderId="0" xfId="0" applyFont="1" applyAlignment="1">
      <alignment vertical="center" wrapText="1"/>
    </xf>
    <xf numFmtId="0" fontId="3" fillId="0" borderId="0" xfId="2"/>
    <xf numFmtId="4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02BDTETW" TargetMode="External"/><Relationship Id="rId2" Type="http://schemas.openxmlformats.org/officeDocument/2006/relationships/hyperlink" Target="https://www.amazon.com/gp/product/B00KF7MVI2" TargetMode="External"/><Relationship Id="rId1" Type="http://schemas.openxmlformats.org/officeDocument/2006/relationships/hyperlink" Target="https://www.amazon.com/gp/product/B071FT9HS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tensility-international-corp/54-00133/9685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784A-A2E2-4F2C-B0D4-276F819350E1}">
  <dimension ref="A1:I37"/>
  <sheetViews>
    <sheetView tabSelected="1" workbookViewId="0">
      <selection activeCell="E28" sqref="E28"/>
    </sheetView>
  </sheetViews>
  <sheetFormatPr defaultRowHeight="14.6" x14ac:dyDescent="0.4"/>
  <cols>
    <col min="1" max="1" width="30.84375" customWidth="1"/>
  </cols>
  <sheetData>
    <row r="1" spans="1:9" x14ac:dyDescent="0.4">
      <c r="A1" t="s">
        <v>0</v>
      </c>
    </row>
    <row r="2" spans="1:9" x14ac:dyDescent="0.4">
      <c r="A2" t="s">
        <v>1</v>
      </c>
      <c r="B2" t="s">
        <v>2</v>
      </c>
      <c r="C2" t="s">
        <v>4</v>
      </c>
      <c r="D2" t="s">
        <v>5</v>
      </c>
      <c r="E2" t="s">
        <v>3</v>
      </c>
      <c r="F2" t="s">
        <v>6</v>
      </c>
      <c r="G2" t="s">
        <v>7</v>
      </c>
      <c r="H2" t="s">
        <v>8</v>
      </c>
    </row>
    <row r="3" spans="1:9" x14ac:dyDescent="0.4">
      <c r="A3" s="2" t="s">
        <v>10</v>
      </c>
      <c r="B3" s="1">
        <v>9.9499999999999993</v>
      </c>
      <c r="C3">
        <v>1</v>
      </c>
      <c r="D3" s="1">
        <f>B3*C3</f>
        <v>9.9499999999999993</v>
      </c>
      <c r="E3" s="1">
        <v>0</v>
      </c>
      <c r="F3" s="1">
        <f>D3*0.1075</f>
        <v>1.0696249999999998</v>
      </c>
      <c r="G3" s="1">
        <f>D3+E3+F3</f>
        <v>11.019625</v>
      </c>
      <c r="H3" s="3" t="s">
        <v>11</v>
      </c>
      <c r="I3" t="s">
        <v>41</v>
      </c>
    </row>
    <row r="4" spans="1:9" x14ac:dyDescent="0.4">
      <c r="A4" t="s">
        <v>9</v>
      </c>
      <c r="B4" s="1">
        <f>5.99/10</f>
        <v>0.59899999999999998</v>
      </c>
      <c r="C4">
        <v>1</v>
      </c>
      <c r="D4" s="1">
        <f>B4*C4</f>
        <v>0.59899999999999998</v>
      </c>
      <c r="E4" s="1">
        <v>0</v>
      </c>
      <c r="F4" s="1">
        <f>D4*0.1075</f>
        <v>6.4392499999999991E-2</v>
      </c>
      <c r="G4" s="1">
        <f>D4+E4+F4</f>
        <v>0.66339249999999994</v>
      </c>
      <c r="H4" s="3" t="s">
        <v>12</v>
      </c>
    </row>
    <row r="5" spans="1:9" x14ac:dyDescent="0.4">
      <c r="A5" t="s">
        <v>32</v>
      </c>
      <c r="B5" s="1"/>
      <c r="C5">
        <v>1</v>
      </c>
      <c r="D5" s="1">
        <f>B5*C5</f>
        <v>0</v>
      </c>
      <c r="F5" s="1">
        <f>D5*0.1075</f>
        <v>0</v>
      </c>
    </row>
    <row r="6" spans="1:9" x14ac:dyDescent="0.4">
      <c r="A6" t="s">
        <v>14</v>
      </c>
      <c r="B6" s="1">
        <f>7.99/50</f>
        <v>0.1598</v>
      </c>
      <c r="C6">
        <v>3</v>
      </c>
      <c r="D6" s="1">
        <f>B6*C6</f>
        <v>0.47939999999999999</v>
      </c>
      <c r="E6" s="1">
        <v>0</v>
      </c>
      <c r="F6" s="1">
        <f>D6*0.1075</f>
        <v>5.1535499999999998E-2</v>
      </c>
      <c r="G6" s="1">
        <f>D6+E6+F6</f>
        <v>0.5309355</v>
      </c>
      <c r="H6" t="s">
        <v>13</v>
      </c>
    </row>
    <row r="7" spans="1:9" x14ac:dyDescent="0.4">
      <c r="A7" t="s">
        <v>31</v>
      </c>
      <c r="B7" s="1"/>
      <c r="C7">
        <v>3</v>
      </c>
      <c r="D7" s="1">
        <f>B7*C7</f>
        <v>0</v>
      </c>
      <c r="E7" s="1">
        <v>0</v>
      </c>
      <c r="F7" s="1">
        <f>D7*0.1075</f>
        <v>0</v>
      </c>
      <c r="G7" s="1">
        <f>D7+E7+F7</f>
        <v>0</v>
      </c>
    </row>
    <row r="8" spans="1:9" x14ac:dyDescent="0.4">
      <c r="A8" t="s">
        <v>45</v>
      </c>
      <c r="B8" s="1">
        <f>5.99/150</f>
        <v>3.9933333333333335E-2</v>
      </c>
      <c r="C8">
        <v>3</v>
      </c>
      <c r="D8" s="1">
        <f>B8*C8</f>
        <v>0.1198</v>
      </c>
      <c r="E8" s="1">
        <v>0</v>
      </c>
      <c r="F8" s="1">
        <f>D8*0.1075</f>
        <v>1.2878500000000001E-2</v>
      </c>
      <c r="G8" s="1">
        <f>D8+E8+F8</f>
        <v>0.1326785</v>
      </c>
      <c r="H8" t="s">
        <v>44</v>
      </c>
    </row>
    <row r="9" spans="1:9" x14ac:dyDescent="0.4">
      <c r="A9" t="s">
        <v>16</v>
      </c>
      <c r="B9" s="1">
        <f>18.99/3</f>
        <v>6.3299999999999992</v>
      </c>
      <c r="C9">
        <v>1</v>
      </c>
      <c r="D9" s="1">
        <f>B9*C9</f>
        <v>6.3299999999999992</v>
      </c>
      <c r="E9" s="1">
        <v>0</v>
      </c>
      <c r="F9" s="1">
        <f>D9*0.1075</f>
        <v>0.68047499999999994</v>
      </c>
      <c r="G9" s="1">
        <f>D9+E9+F9</f>
        <v>7.0104749999999996</v>
      </c>
      <c r="H9" t="s">
        <v>15</v>
      </c>
    </row>
    <row r="10" spans="1:9" x14ac:dyDescent="0.4">
      <c r="A10" t="s">
        <v>24</v>
      </c>
      <c r="B10" s="1">
        <f>12.99/5</f>
        <v>2.5979999999999999</v>
      </c>
      <c r="C10">
        <v>1</v>
      </c>
      <c r="D10" s="1">
        <f>B10*C10</f>
        <v>2.5979999999999999</v>
      </c>
      <c r="E10" s="1">
        <v>0</v>
      </c>
      <c r="F10" s="1">
        <f>D10*0.1075</f>
        <v>0.27928500000000001</v>
      </c>
      <c r="G10" s="1">
        <f>D10+E10+F10</f>
        <v>2.8772849999999996</v>
      </c>
      <c r="H10" t="s">
        <v>21</v>
      </c>
    </row>
    <row r="11" spans="1:9" x14ac:dyDescent="0.4">
      <c r="A11" t="s">
        <v>28</v>
      </c>
      <c r="B11" s="1">
        <f>5.99/50</f>
        <v>0.1198</v>
      </c>
      <c r="C11">
        <v>2</v>
      </c>
      <c r="D11" s="1">
        <f>B11*C11</f>
        <v>0.23960000000000001</v>
      </c>
      <c r="E11" s="1">
        <v>0</v>
      </c>
      <c r="F11" s="1">
        <f>D11*0.1075</f>
        <v>2.5757000000000002E-2</v>
      </c>
      <c r="G11" s="1">
        <f>D11+E11+F11</f>
        <v>0.26535700000000001</v>
      </c>
      <c r="H11" t="s">
        <v>20</v>
      </c>
    </row>
    <row r="12" spans="1:9" x14ac:dyDescent="0.4">
      <c r="A12" t="s">
        <v>23</v>
      </c>
      <c r="B12" s="1">
        <f>7.99/20</f>
        <v>0.39950000000000002</v>
      </c>
      <c r="C12">
        <v>1</v>
      </c>
      <c r="D12" s="1">
        <f>B12*C12</f>
        <v>0.39950000000000002</v>
      </c>
      <c r="E12" s="1">
        <v>0</v>
      </c>
      <c r="F12" s="1">
        <f>D12*0.1075</f>
        <v>4.2946249999999998E-2</v>
      </c>
      <c r="G12" s="1">
        <f>D12+E12+F12</f>
        <v>0.44244625000000004</v>
      </c>
      <c r="H12" t="s">
        <v>22</v>
      </c>
    </row>
    <row r="13" spans="1:9" x14ac:dyDescent="0.4">
      <c r="A13" t="s">
        <v>39</v>
      </c>
      <c r="B13" s="1">
        <f>9.99/10</f>
        <v>0.999</v>
      </c>
      <c r="C13">
        <v>1</v>
      </c>
      <c r="D13" s="1">
        <f>B13*C13</f>
        <v>0.999</v>
      </c>
      <c r="E13" s="1">
        <v>0</v>
      </c>
      <c r="F13" s="1">
        <f>D13*0.1075</f>
        <v>0.1073925</v>
      </c>
      <c r="G13" s="1">
        <f>D13+E13+F13</f>
        <v>1.1063925000000001</v>
      </c>
      <c r="H13" t="s">
        <v>38</v>
      </c>
      <c r="I13" s="3" t="s">
        <v>40</v>
      </c>
    </row>
    <row r="14" spans="1:9" x14ac:dyDescent="0.4">
      <c r="A14" t="s">
        <v>27</v>
      </c>
      <c r="B14" s="1">
        <f>14.49/60</f>
        <v>0.24149999999999999</v>
      </c>
      <c r="C14">
        <v>2</v>
      </c>
      <c r="D14" s="1">
        <f>B14*C14</f>
        <v>0.48299999999999998</v>
      </c>
      <c r="E14" s="1">
        <v>0</v>
      </c>
      <c r="F14" s="1">
        <f>D14*0.1075</f>
        <v>5.1922499999999996E-2</v>
      </c>
      <c r="G14" s="1">
        <f>D14+E14+F14</f>
        <v>0.53492249999999997</v>
      </c>
      <c r="H14" t="s">
        <v>17</v>
      </c>
    </row>
    <row r="15" spans="1:9" x14ac:dyDescent="0.4">
      <c r="A15" t="s">
        <v>26</v>
      </c>
      <c r="B15" s="1">
        <f>7.49/50</f>
        <v>0.14980000000000002</v>
      </c>
      <c r="C15">
        <v>2</v>
      </c>
      <c r="D15" s="1">
        <f>B15*C15</f>
        <v>0.29960000000000003</v>
      </c>
      <c r="E15" s="1">
        <v>0</v>
      </c>
      <c r="F15" s="1">
        <f>D15*0.1075</f>
        <v>3.2207000000000006E-2</v>
      </c>
      <c r="G15" s="1">
        <f>D15+E15+F15</f>
        <v>0.33180700000000002</v>
      </c>
      <c r="H15" t="s">
        <v>18</v>
      </c>
    </row>
    <row r="16" spans="1:9" x14ac:dyDescent="0.4">
      <c r="A16" t="s">
        <v>25</v>
      </c>
      <c r="B16" s="1">
        <f>6.99/100</f>
        <v>6.9900000000000004E-2</v>
      </c>
      <c r="C16">
        <v>4</v>
      </c>
      <c r="D16" s="1">
        <f>B16*C16</f>
        <v>0.27960000000000002</v>
      </c>
      <c r="E16" s="1">
        <v>0</v>
      </c>
      <c r="F16" s="1">
        <f>D16*0.1075</f>
        <v>3.0057E-2</v>
      </c>
      <c r="G16" s="1">
        <f>D16+E16+F16</f>
        <v>0.30965700000000002</v>
      </c>
      <c r="H16" t="s">
        <v>19</v>
      </c>
    </row>
    <row r="17" spans="1:9" x14ac:dyDescent="0.4">
      <c r="A17" t="s">
        <v>42</v>
      </c>
      <c r="B17" s="1">
        <f>5.99/50</f>
        <v>0.1198</v>
      </c>
      <c r="C17">
        <v>4</v>
      </c>
      <c r="D17" s="1">
        <f>B17*C17</f>
        <v>0.47920000000000001</v>
      </c>
      <c r="E17" s="1">
        <v>0</v>
      </c>
      <c r="F17" s="1">
        <f>D17*0.1075</f>
        <v>5.1514000000000004E-2</v>
      </c>
      <c r="G17" s="1">
        <f>D17+E17+F17</f>
        <v>0.53071400000000002</v>
      </c>
      <c r="H17" t="s">
        <v>43</v>
      </c>
    </row>
    <row r="18" spans="1:9" x14ac:dyDescent="0.4">
      <c r="A18" t="s">
        <v>33</v>
      </c>
      <c r="B18" s="1">
        <f>18.99/5</f>
        <v>3.7979999999999996</v>
      </c>
      <c r="C18">
        <v>1</v>
      </c>
      <c r="D18" s="1">
        <f>B18*C18</f>
        <v>3.7979999999999996</v>
      </c>
      <c r="E18" s="1">
        <v>0</v>
      </c>
      <c r="F18" s="1">
        <f>D18*0.1075</f>
        <v>0.40828499999999995</v>
      </c>
      <c r="G18" s="1">
        <f>D18+E18+F18</f>
        <v>4.2062849999999994</v>
      </c>
      <c r="H18" t="s">
        <v>34</v>
      </c>
    </row>
    <row r="19" spans="1:9" x14ac:dyDescent="0.4">
      <c r="A19" t="s">
        <v>35</v>
      </c>
      <c r="B19" s="1">
        <f>34.09/12</f>
        <v>2.8408333333333338</v>
      </c>
      <c r="C19">
        <v>1</v>
      </c>
      <c r="D19" s="1">
        <f>B19*C19</f>
        <v>2.8408333333333338</v>
      </c>
      <c r="E19" s="1">
        <v>0</v>
      </c>
      <c r="F19" s="1">
        <f>D19*0.1075</f>
        <v>0.30538958333333338</v>
      </c>
      <c r="G19" s="1">
        <f>D19+E19+F19</f>
        <v>3.1462229166666673</v>
      </c>
      <c r="H19" s="3" t="s">
        <v>36</v>
      </c>
      <c r="I19" t="s">
        <v>37</v>
      </c>
    </row>
    <row r="20" spans="1:9" x14ac:dyDescent="0.4">
      <c r="A20" t="s">
        <v>47</v>
      </c>
      <c r="B20" s="1">
        <v>0.56000000000000005</v>
      </c>
      <c r="C20">
        <v>2</v>
      </c>
      <c r="D20" s="1">
        <f>B20*C20</f>
        <v>1.1200000000000001</v>
      </c>
      <c r="E20" s="1">
        <v>0</v>
      </c>
      <c r="F20" s="1">
        <f>D20*0.1075</f>
        <v>0.12040000000000001</v>
      </c>
      <c r="G20" s="1">
        <f>D20+E20+F20</f>
        <v>1.2404000000000002</v>
      </c>
      <c r="H20" s="3" t="s">
        <v>48</v>
      </c>
      <c r="I20" t="s">
        <v>46</v>
      </c>
    </row>
    <row r="21" spans="1:9" x14ac:dyDescent="0.4">
      <c r="A21" t="s">
        <v>49</v>
      </c>
      <c r="B21">
        <v>0.53</v>
      </c>
      <c r="C21">
        <v>1</v>
      </c>
      <c r="D21" s="1">
        <f>B21*C21</f>
        <v>0.53</v>
      </c>
      <c r="E21" s="1">
        <v>0</v>
      </c>
      <c r="F21" s="1">
        <f>D21*0.1075</f>
        <v>5.6975000000000005E-2</v>
      </c>
      <c r="G21" s="1">
        <f>D21+E21+F21</f>
        <v>0.58697500000000002</v>
      </c>
      <c r="H21" t="s">
        <v>50</v>
      </c>
    </row>
    <row r="22" spans="1:9" x14ac:dyDescent="0.4">
      <c r="A22" t="s">
        <v>29</v>
      </c>
      <c r="B22" s="1">
        <v>1</v>
      </c>
      <c r="C22">
        <v>1</v>
      </c>
      <c r="D22" s="1">
        <f>B22*C22</f>
        <v>1</v>
      </c>
      <c r="E22" s="1">
        <v>0</v>
      </c>
      <c r="F22" s="1">
        <v>0</v>
      </c>
      <c r="G22" s="1">
        <f>D22+E22+F22</f>
        <v>1</v>
      </c>
    </row>
    <row r="37" spans="1:7" x14ac:dyDescent="0.4">
      <c r="A37" t="s">
        <v>30</v>
      </c>
      <c r="C37">
        <f>SUM(C4:C19)</f>
        <v>31</v>
      </c>
      <c r="D37" s="4">
        <f>SUM(D4:D22)</f>
        <v>22.594533333333334</v>
      </c>
      <c r="E37" s="4">
        <f>SUM(E4:E22)</f>
        <v>0</v>
      </c>
      <c r="F37" s="4">
        <f>SUM(F4:F22)</f>
        <v>2.3214123333333339</v>
      </c>
      <c r="G37" s="4">
        <f>SUM(G4:G22)</f>
        <v>24.915945666666662</v>
      </c>
    </row>
  </sheetData>
  <hyperlinks>
    <hyperlink ref="H4" r:id="rId1" xr:uid="{C0ECE76F-D044-45F7-BA74-7925B360FF21}"/>
    <hyperlink ref="H3" r:id="rId2" xr:uid="{4563D715-5DE4-431D-AB84-C3646F3CA8E9}"/>
    <hyperlink ref="H19" r:id="rId3" xr:uid="{69ACB03E-6CCA-45E6-B9A4-D64CD64F7EF5}"/>
    <hyperlink ref="I13" r:id="rId4" xr:uid="{99CB1A7A-2752-4D26-AFD0-A05890B8105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McCarthy</dc:creator>
  <cp:lastModifiedBy>Adrian McCarthy</cp:lastModifiedBy>
  <dcterms:created xsi:type="dcterms:W3CDTF">2022-01-20T23:51:07Z</dcterms:created>
  <dcterms:modified xsi:type="dcterms:W3CDTF">2022-01-21T06:59:34Z</dcterms:modified>
</cp:coreProperties>
</file>