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spider_dropper\notes\"/>
    </mc:Choice>
  </mc:AlternateContent>
  <xr:revisionPtr revIDLastSave="0" documentId="13_ncr:1_{F0F0812B-CF3E-4D2B-AE29-1F0814D595B9}" xr6:coauthVersionLast="47" xr6:coauthVersionMax="47" xr10:uidLastSave="{00000000-0000-0000-0000-000000000000}"/>
  <bookViews>
    <workbookView xWindow="16457" yWindow="0" windowWidth="16457" windowHeight="17914" xr2:uid="{E034330B-BFBD-48DE-B9DD-948610082F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H20" i="1" s="1"/>
  <c r="I20" i="1" s="1"/>
  <c r="E20" i="1"/>
  <c r="D20" i="1"/>
  <c r="K20" i="1" s="1"/>
  <c r="B20" i="1"/>
  <c r="G19" i="1"/>
  <c r="H19" i="1" s="1"/>
  <c r="E19" i="1"/>
  <c r="F19" i="1" s="1"/>
  <c r="D19" i="1"/>
  <c r="K19" i="1" s="1"/>
  <c r="B19" i="1"/>
  <c r="G18" i="1"/>
  <c r="H18" i="1" s="1"/>
  <c r="I18" i="1" s="1"/>
  <c r="E18" i="1"/>
  <c r="J18" i="1" s="1"/>
  <c r="D18" i="1"/>
  <c r="K18" i="1" s="1"/>
  <c r="B18" i="1"/>
  <c r="L18" i="1" s="1"/>
  <c r="M18" i="1" s="1"/>
  <c r="H17" i="1"/>
  <c r="I17" i="1" s="1"/>
  <c r="G17" i="1"/>
  <c r="E17" i="1"/>
  <c r="J17" i="1" s="1"/>
  <c r="D17" i="1"/>
  <c r="K17" i="1" s="1"/>
  <c r="L17" i="1" s="1"/>
  <c r="M17" i="1" s="1"/>
  <c r="B17" i="1"/>
  <c r="H16" i="1"/>
  <c r="I16" i="1" s="1"/>
  <c r="E16" i="1"/>
  <c r="F16" i="1" s="1"/>
  <c r="D16" i="1"/>
  <c r="B16" i="1"/>
  <c r="K15" i="1"/>
  <c r="L15" i="1" s="1"/>
  <c r="M15" i="1" s="1"/>
  <c r="E15" i="1"/>
  <c r="F15" i="1" s="1"/>
  <c r="D15" i="1"/>
  <c r="B15" i="1"/>
  <c r="H14" i="1"/>
  <c r="I14" i="1" s="1"/>
  <c r="E14" i="1"/>
  <c r="F14" i="1" s="1"/>
  <c r="D14" i="1"/>
  <c r="K14" i="1" s="1"/>
  <c r="B14" i="1"/>
  <c r="H13" i="1"/>
  <c r="I13" i="1" s="1"/>
  <c r="F13" i="1"/>
  <c r="E13" i="1"/>
  <c r="D13" i="1"/>
  <c r="K13" i="1" s="1"/>
  <c r="B13" i="1"/>
  <c r="K12" i="1"/>
  <c r="L12" i="1" s="1"/>
  <c r="M12" i="1" s="1"/>
  <c r="H12" i="1"/>
  <c r="I12" i="1" s="1"/>
  <c r="E12" i="1"/>
  <c r="D12" i="1"/>
  <c r="B12" i="1"/>
  <c r="H11" i="1"/>
  <c r="I11" i="1" s="1"/>
  <c r="E11" i="1"/>
  <c r="F11" i="1" s="1"/>
  <c r="D11" i="1"/>
  <c r="B11" i="1"/>
  <c r="H10" i="1"/>
  <c r="E10" i="1"/>
  <c r="F10" i="1" s="1"/>
  <c r="D10" i="1"/>
  <c r="K10" i="1" s="1"/>
  <c r="B10" i="1"/>
  <c r="G32" i="1"/>
  <c r="H32" i="1" s="1"/>
  <c r="I32" i="1" s="1"/>
  <c r="E32" i="1"/>
  <c r="J32" i="1" s="1"/>
  <c r="D32" i="1"/>
  <c r="B32" i="1"/>
  <c r="G31" i="1"/>
  <c r="H31" i="1" s="1"/>
  <c r="I31" i="1" s="1"/>
  <c r="E31" i="1"/>
  <c r="D31" i="1"/>
  <c r="K31" i="1" s="1"/>
  <c r="B31" i="1"/>
  <c r="G30" i="1"/>
  <c r="H30" i="1" s="1"/>
  <c r="I30" i="1" s="1"/>
  <c r="E30" i="1"/>
  <c r="D30" i="1"/>
  <c r="B30" i="1"/>
  <c r="G29" i="1"/>
  <c r="H29" i="1" s="1"/>
  <c r="I29" i="1" s="1"/>
  <c r="E29" i="1"/>
  <c r="D29" i="1"/>
  <c r="B29" i="1"/>
  <c r="G28" i="1"/>
  <c r="H28" i="1" s="1"/>
  <c r="E28" i="1"/>
  <c r="F28" i="1" s="1"/>
  <c r="D28" i="1"/>
  <c r="K28" i="1" s="1"/>
  <c r="B28" i="1"/>
  <c r="G27" i="1"/>
  <c r="H27" i="1" s="1"/>
  <c r="I27" i="1" s="1"/>
  <c r="E27" i="1"/>
  <c r="F27" i="1" s="1"/>
  <c r="D27" i="1"/>
  <c r="K27" i="1" s="1"/>
  <c r="B27" i="1"/>
  <c r="G26" i="1"/>
  <c r="H26" i="1" s="1"/>
  <c r="I26" i="1" s="1"/>
  <c r="E26" i="1"/>
  <c r="F26" i="1" s="1"/>
  <c r="D26" i="1"/>
  <c r="B26" i="1"/>
  <c r="G25" i="1"/>
  <c r="H25" i="1" s="1"/>
  <c r="I25" i="1" s="1"/>
  <c r="E25" i="1"/>
  <c r="D25" i="1"/>
  <c r="B25" i="1"/>
  <c r="G24" i="1"/>
  <c r="E24" i="1"/>
  <c r="F24" i="1" s="1"/>
  <c r="D24" i="1"/>
  <c r="B24" i="1"/>
  <c r="G23" i="1"/>
  <c r="E23" i="1"/>
  <c r="F23" i="1" s="1"/>
  <c r="D23" i="1"/>
  <c r="B23" i="1"/>
  <c r="G22" i="1"/>
  <c r="H22" i="1" s="1"/>
  <c r="I22" i="1" s="1"/>
  <c r="E22" i="1"/>
  <c r="F22" i="1" s="1"/>
  <c r="D22" i="1"/>
  <c r="K22" i="1" s="1"/>
  <c r="B22" i="1"/>
  <c r="G21" i="1"/>
  <c r="E21" i="1"/>
  <c r="D21" i="1"/>
  <c r="B21" i="1"/>
  <c r="G51" i="1"/>
  <c r="H51" i="1" s="1"/>
  <c r="I51" i="1" s="1"/>
  <c r="E51" i="1"/>
  <c r="D51" i="1"/>
  <c r="B51" i="1"/>
  <c r="G50" i="1"/>
  <c r="H50" i="1" s="1"/>
  <c r="I50" i="1" s="1"/>
  <c r="E50" i="1"/>
  <c r="D50" i="1"/>
  <c r="B50" i="1"/>
  <c r="G49" i="1"/>
  <c r="H49" i="1" s="1"/>
  <c r="I49" i="1" s="1"/>
  <c r="E49" i="1"/>
  <c r="D49" i="1"/>
  <c r="K49" i="1" s="1"/>
  <c r="B49" i="1"/>
  <c r="G48" i="1"/>
  <c r="H48" i="1" s="1"/>
  <c r="I48" i="1" s="1"/>
  <c r="E48" i="1"/>
  <c r="D48" i="1"/>
  <c r="B48" i="1"/>
  <c r="G47" i="1"/>
  <c r="H47" i="1" s="1"/>
  <c r="I47" i="1" s="1"/>
  <c r="E47" i="1"/>
  <c r="F47" i="1" s="1"/>
  <c r="D47" i="1"/>
  <c r="K47" i="1" s="1"/>
  <c r="B47" i="1"/>
  <c r="G46" i="1"/>
  <c r="H46" i="1" s="1"/>
  <c r="I46" i="1" s="1"/>
  <c r="E46" i="1"/>
  <c r="F46" i="1" s="1"/>
  <c r="D46" i="1"/>
  <c r="B46" i="1"/>
  <c r="G45" i="1"/>
  <c r="H45" i="1" s="1"/>
  <c r="I45" i="1" s="1"/>
  <c r="E45" i="1"/>
  <c r="F45" i="1" s="1"/>
  <c r="D45" i="1"/>
  <c r="B45" i="1"/>
  <c r="G44" i="1"/>
  <c r="H44" i="1" s="1"/>
  <c r="I44" i="1" s="1"/>
  <c r="E44" i="1"/>
  <c r="F44" i="1" s="1"/>
  <c r="D44" i="1"/>
  <c r="B44" i="1"/>
  <c r="G43" i="1"/>
  <c r="H43" i="1" s="1"/>
  <c r="I43" i="1" s="1"/>
  <c r="E43" i="1"/>
  <c r="D43" i="1"/>
  <c r="K43" i="1" s="1"/>
  <c r="B43" i="1"/>
  <c r="G42" i="1"/>
  <c r="H42" i="1" s="1"/>
  <c r="I42" i="1" s="1"/>
  <c r="E42" i="1"/>
  <c r="D42" i="1"/>
  <c r="B42" i="1"/>
  <c r="G41" i="1"/>
  <c r="H41" i="1" s="1"/>
  <c r="I41" i="1" s="1"/>
  <c r="E41" i="1"/>
  <c r="F41" i="1" s="1"/>
  <c r="D41" i="1"/>
  <c r="K41" i="1" s="1"/>
  <c r="B41" i="1"/>
  <c r="G40" i="1"/>
  <c r="H40" i="1" s="1"/>
  <c r="I40" i="1" s="1"/>
  <c r="E40" i="1"/>
  <c r="D40" i="1"/>
  <c r="B40" i="1"/>
  <c r="G39" i="1"/>
  <c r="H39" i="1" s="1"/>
  <c r="I39" i="1" s="1"/>
  <c r="E39" i="1"/>
  <c r="F39" i="1" s="1"/>
  <c r="D39" i="1"/>
  <c r="B39" i="1"/>
  <c r="G38" i="1"/>
  <c r="H38" i="1" s="1"/>
  <c r="I38" i="1" s="1"/>
  <c r="E38" i="1"/>
  <c r="F38" i="1" s="1"/>
  <c r="D38" i="1"/>
  <c r="B38" i="1"/>
  <c r="G37" i="1"/>
  <c r="H37" i="1" s="1"/>
  <c r="I37" i="1" s="1"/>
  <c r="E37" i="1"/>
  <c r="F37" i="1" s="1"/>
  <c r="D37" i="1"/>
  <c r="K37" i="1" s="1"/>
  <c r="B37" i="1"/>
  <c r="G36" i="1"/>
  <c r="H36" i="1" s="1"/>
  <c r="I36" i="1" s="1"/>
  <c r="E36" i="1"/>
  <c r="F36" i="1" s="1"/>
  <c r="D36" i="1"/>
  <c r="B36" i="1"/>
  <c r="G35" i="1"/>
  <c r="H35" i="1" s="1"/>
  <c r="I35" i="1" s="1"/>
  <c r="E35" i="1"/>
  <c r="J35" i="1" s="1"/>
  <c r="D35" i="1"/>
  <c r="K35" i="1" s="1"/>
  <c r="B35" i="1"/>
  <c r="G34" i="1"/>
  <c r="H34" i="1" s="1"/>
  <c r="I34" i="1" s="1"/>
  <c r="E34" i="1"/>
  <c r="F34" i="1" s="1"/>
  <c r="D34" i="1"/>
  <c r="B34" i="1"/>
  <c r="C3" i="1"/>
  <c r="G33" i="1"/>
  <c r="H33" i="1" s="1"/>
  <c r="I33" i="1" s="1"/>
  <c r="E33" i="1"/>
  <c r="F33" i="1" s="1"/>
  <c r="D33" i="1"/>
  <c r="B33" i="1"/>
  <c r="J12" i="1" l="1"/>
  <c r="L13" i="1"/>
  <c r="M13" i="1" s="1"/>
  <c r="J10" i="1"/>
  <c r="I10" i="1"/>
  <c r="J19" i="1"/>
  <c r="I19" i="1"/>
  <c r="F17" i="1"/>
  <c r="J13" i="1"/>
  <c r="L10" i="1"/>
  <c r="M10" i="1" s="1"/>
  <c r="L14" i="1"/>
  <c r="M14" i="1" s="1"/>
  <c r="K36" i="1"/>
  <c r="L36" i="1" s="1"/>
  <c r="M36" i="1" s="1"/>
  <c r="K42" i="1"/>
  <c r="K48" i="1"/>
  <c r="J14" i="1"/>
  <c r="J42" i="1"/>
  <c r="J48" i="1"/>
  <c r="L19" i="1"/>
  <c r="M19" i="1" s="1"/>
  <c r="K29" i="1"/>
  <c r="K11" i="1"/>
  <c r="L11" i="1" s="1"/>
  <c r="M11" i="1" s="1"/>
  <c r="H15" i="1"/>
  <c r="I15" i="1" s="1"/>
  <c r="F12" i="1"/>
  <c r="K16" i="1"/>
  <c r="L16" i="1" s="1"/>
  <c r="M16" i="1" s="1"/>
  <c r="L20" i="1"/>
  <c r="M20" i="1" s="1"/>
  <c r="K21" i="1"/>
  <c r="L21" i="1" s="1"/>
  <c r="M21" i="1" s="1"/>
  <c r="J40" i="1"/>
  <c r="J20" i="1"/>
  <c r="K45" i="1"/>
  <c r="K51" i="1"/>
  <c r="J16" i="1"/>
  <c r="H21" i="1"/>
  <c r="I21" i="1" s="1"/>
  <c r="K38" i="1"/>
  <c r="L38" i="1" s="1"/>
  <c r="M38" i="1" s="1"/>
  <c r="K44" i="1"/>
  <c r="K50" i="1"/>
  <c r="K30" i="1"/>
  <c r="J50" i="1"/>
  <c r="K25" i="1"/>
  <c r="L25" i="1" s="1"/>
  <c r="M25" i="1" s="1"/>
  <c r="J25" i="1"/>
  <c r="K39" i="1"/>
  <c r="L39" i="1" s="1"/>
  <c r="M39" i="1" s="1"/>
  <c r="J51" i="1"/>
  <c r="K26" i="1"/>
  <c r="L26" i="1" s="1"/>
  <c r="M26" i="1" s="1"/>
  <c r="J31" i="1"/>
  <c r="K32" i="1"/>
  <c r="L32" i="1" s="1"/>
  <c r="M32" i="1" s="1"/>
  <c r="J21" i="1"/>
  <c r="F20" i="1"/>
  <c r="K23" i="1"/>
  <c r="L23" i="1" s="1"/>
  <c r="M23" i="1" s="1"/>
  <c r="J11" i="1"/>
  <c r="F18" i="1"/>
  <c r="J29" i="1"/>
  <c r="J43" i="1"/>
  <c r="J49" i="1"/>
  <c r="F32" i="1"/>
  <c r="F31" i="1"/>
  <c r="L27" i="1"/>
  <c r="M27" i="1" s="1"/>
  <c r="J26" i="1"/>
  <c r="K24" i="1"/>
  <c r="L22" i="1"/>
  <c r="M22" i="1" s="1"/>
  <c r="L24" i="1"/>
  <c r="M24" i="1" s="1"/>
  <c r="L28" i="1"/>
  <c r="M28" i="1" s="1"/>
  <c r="L30" i="1"/>
  <c r="M30" i="1" s="1"/>
  <c r="I28" i="1"/>
  <c r="J28" i="1"/>
  <c r="J30" i="1"/>
  <c r="L31" i="1"/>
  <c r="M31" i="1" s="1"/>
  <c r="J27" i="1"/>
  <c r="L29" i="1"/>
  <c r="M29" i="1" s="1"/>
  <c r="F29" i="1"/>
  <c r="H24" i="1"/>
  <c r="J22" i="1"/>
  <c r="F25" i="1"/>
  <c r="K34" i="1"/>
  <c r="L34" i="1" s="1"/>
  <c r="M34" i="1" s="1"/>
  <c r="K40" i="1"/>
  <c r="L40" i="1" s="1"/>
  <c r="M40" i="1" s="1"/>
  <c r="K46" i="1"/>
  <c r="L46" i="1" s="1"/>
  <c r="M46" i="1" s="1"/>
  <c r="F21" i="1"/>
  <c r="H23" i="1"/>
  <c r="L41" i="1"/>
  <c r="M41" i="1" s="1"/>
  <c r="F30" i="1"/>
  <c r="L51" i="1"/>
  <c r="M51" i="1" s="1"/>
  <c r="L50" i="1"/>
  <c r="M50" i="1" s="1"/>
  <c r="L49" i="1"/>
  <c r="M49" i="1" s="1"/>
  <c r="L48" i="1"/>
  <c r="M48" i="1" s="1"/>
  <c r="F51" i="1"/>
  <c r="F50" i="1"/>
  <c r="F49" i="1"/>
  <c r="F48" i="1"/>
  <c r="L47" i="1"/>
  <c r="M47" i="1" s="1"/>
  <c r="J47" i="1"/>
  <c r="L45" i="1"/>
  <c r="M45" i="1" s="1"/>
  <c r="L42" i="1"/>
  <c r="M42" i="1" s="1"/>
  <c r="J46" i="1"/>
  <c r="J45" i="1"/>
  <c r="L44" i="1"/>
  <c r="M44" i="1" s="1"/>
  <c r="J44" i="1"/>
  <c r="L43" i="1"/>
  <c r="M43" i="1" s="1"/>
  <c r="F43" i="1"/>
  <c r="F42" i="1"/>
  <c r="L37" i="1"/>
  <c r="M37" i="1" s="1"/>
  <c r="J41" i="1"/>
  <c r="F40" i="1"/>
  <c r="J39" i="1"/>
  <c r="J38" i="1"/>
  <c r="J37" i="1"/>
  <c r="J36" i="1"/>
  <c r="L35" i="1"/>
  <c r="M35" i="1" s="1"/>
  <c r="F35" i="1"/>
  <c r="J34" i="1"/>
  <c r="K33" i="1"/>
  <c r="L33" i="1" s="1"/>
  <c r="M33" i="1" s="1"/>
  <c r="J33" i="1"/>
  <c r="J15" i="1" l="1"/>
  <c r="I24" i="1"/>
  <c r="J24" i="1"/>
  <c r="J23" i="1"/>
  <c r="I23" i="1"/>
</calcChain>
</file>

<file path=xl/sharedStrings.xml><?xml version="1.0" encoding="utf-8"?>
<sst xmlns="http://schemas.openxmlformats.org/spreadsheetml/2006/main" count="31" uniqueCount="23">
  <si>
    <t>ISO module</t>
  </si>
  <si>
    <t>Drive</t>
  </si>
  <si>
    <t>Winder</t>
  </si>
  <si>
    <t>Model</t>
  </si>
  <si>
    <t>Teeth</t>
  </si>
  <si>
    <t>PD (mm)</t>
  </si>
  <si>
    <t>OD (mm)</t>
  </si>
  <si>
    <t>(in.)</t>
  </si>
  <si>
    <t>(mm)</t>
  </si>
  <si>
    <t>Spool OD</t>
  </si>
  <si>
    <t>Axle-Axle</t>
  </si>
  <si>
    <t>w/o Flange (mm)</t>
  </si>
  <si>
    <t>w/Flange (mm)</t>
  </si>
  <si>
    <t>Target Drop</t>
  </si>
  <si>
    <t>Turns</t>
  </si>
  <si>
    <t>String D</t>
  </si>
  <si>
    <t>mm</t>
  </si>
  <si>
    <t>Tooth Size</t>
  </si>
  <si>
    <t>Tooth Clearance</t>
  </si>
  <si>
    <t>Min Winder ID</t>
  </si>
  <si>
    <t>Shaft Adapter OD</t>
  </si>
  <si>
    <t>Min Drive ID</t>
  </si>
  <si>
    <t>(to contain the index track)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</si>
</sst>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5"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ACE9-797C-4CC1-8EA8-81631CAC12B7}">
  <dimension ref="A1:M51"/>
  <sheetViews>
    <sheetView tabSelected="1" topLeftCell="A4" workbookViewId="0">
      <selection activeCell="K5" sqref="K5"/>
    </sheetView>
  </sheetViews>
  <sheetFormatPr defaultRowHeight="14.6" x14ac:dyDescent="0.4"/>
  <cols>
    <col min="1" max="1" width="10.765625" customWidth="1"/>
    <col min="2" max="2" width="9.3046875" customWidth="1"/>
    <col min="3" max="3" width="8.61328125" customWidth="1"/>
    <col min="4" max="4" width="7.53515625" customWidth="1"/>
    <col min="5" max="6" width="8.921875" customWidth="1"/>
    <col min="7" max="7" width="7.23046875" customWidth="1"/>
    <col min="8" max="8" width="8.765625" customWidth="1"/>
    <col min="9" max="9" width="8.921875" customWidth="1"/>
    <col min="10" max="10" width="10.07421875" customWidth="1"/>
    <col min="11" max="11" width="11.4609375" customWidth="1"/>
    <col min="12" max="12" width="15.07421875" customWidth="1"/>
    <col min="13" max="13" width="14.53515625" customWidth="1"/>
  </cols>
  <sheetData>
    <row r="1" spans="1:13" x14ac:dyDescent="0.4">
      <c r="A1" t="s">
        <v>17</v>
      </c>
      <c r="C1">
        <v>1.5</v>
      </c>
      <c r="D1" t="s">
        <v>0</v>
      </c>
    </row>
    <row r="2" spans="1:13" x14ac:dyDescent="0.4">
      <c r="A2" t="s">
        <v>18</v>
      </c>
      <c r="C2">
        <v>0.25</v>
      </c>
    </row>
    <row r="3" spans="1:13" x14ac:dyDescent="0.4">
      <c r="A3" t="s">
        <v>21</v>
      </c>
      <c r="C3">
        <f>2*(35+4+1.2)</f>
        <v>80.400000000000006</v>
      </c>
      <c r="D3" t="s">
        <v>16</v>
      </c>
      <c r="E3" t="s">
        <v>22</v>
      </c>
    </row>
    <row r="4" spans="1:13" x14ac:dyDescent="0.4">
      <c r="A4" t="s">
        <v>19</v>
      </c>
      <c r="C4">
        <v>24.4</v>
      </c>
      <c r="D4" t="s">
        <v>16</v>
      </c>
    </row>
    <row r="5" spans="1:13" x14ac:dyDescent="0.4">
      <c r="A5" t="s">
        <v>20</v>
      </c>
      <c r="C5">
        <v>20</v>
      </c>
      <c r="D5" t="s">
        <v>16</v>
      </c>
    </row>
    <row r="6" spans="1:13" x14ac:dyDescent="0.4">
      <c r="A6" t="s">
        <v>15</v>
      </c>
      <c r="C6">
        <v>0.5</v>
      </c>
      <c r="D6" t="s">
        <v>16</v>
      </c>
    </row>
    <row r="8" spans="1:13" s="1" customFormat="1" x14ac:dyDescent="0.4">
      <c r="A8" s="3" t="s">
        <v>13</v>
      </c>
      <c r="B8" s="5"/>
      <c r="C8" s="2" t="s">
        <v>3</v>
      </c>
      <c r="D8" s="3" t="s">
        <v>1</v>
      </c>
      <c r="E8" s="4"/>
      <c r="F8" s="5"/>
      <c r="G8" s="3" t="s">
        <v>2</v>
      </c>
      <c r="H8" s="4"/>
      <c r="I8" s="5"/>
      <c r="J8" s="2" t="s">
        <v>10</v>
      </c>
      <c r="K8" s="7"/>
      <c r="L8" s="3" t="s">
        <v>9</v>
      </c>
      <c r="M8" s="5"/>
    </row>
    <row r="9" spans="1:13" s="2" customFormat="1" x14ac:dyDescent="0.4">
      <c r="A9" s="6" t="s">
        <v>7</v>
      </c>
      <c r="B9" s="7" t="s">
        <v>8</v>
      </c>
      <c r="C9" s="2" t="s">
        <v>4</v>
      </c>
      <c r="D9" s="6" t="s">
        <v>4</v>
      </c>
      <c r="E9" s="8" t="s">
        <v>5</v>
      </c>
      <c r="F9" s="7" t="s">
        <v>6</v>
      </c>
      <c r="G9" s="6" t="s">
        <v>4</v>
      </c>
      <c r="H9" s="8" t="s">
        <v>5</v>
      </c>
      <c r="I9" s="7" t="s">
        <v>6</v>
      </c>
      <c r="J9" s="2" t="s">
        <v>8</v>
      </c>
      <c r="K9" s="7" t="s">
        <v>14</v>
      </c>
      <c r="L9" s="6" t="s">
        <v>11</v>
      </c>
      <c r="M9" s="7" t="s">
        <v>12</v>
      </c>
    </row>
    <row r="10" spans="1:13" x14ac:dyDescent="0.4">
      <c r="A10">
        <v>1</v>
      </c>
      <c r="B10">
        <f>A10*25.4</f>
        <v>25.4</v>
      </c>
      <c r="C10">
        <v>57</v>
      </c>
      <c r="D10">
        <f>_xlfn.CEILING.MATH(0.8*C10)</f>
        <v>46</v>
      </c>
      <c r="E10">
        <f>C10*$C$1</f>
        <v>85.5</v>
      </c>
      <c r="F10">
        <f>E10+2*$C$1</f>
        <v>88.5</v>
      </c>
      <c r="G10">
        <v>139</v>
      </c>
      <c r="H10">
        <f>G10*$C$1</f>
        <v>208.5</v>
      </c>
      <c r="I10">
        <f>H10+2*$C$1</f>
        <v>211.5</v>
      </c>
      <c r="J10">
        <f>(E10+H10)/2</f>
        <v>147</v>
      </c>
      <c r="K10" s="9">
        <f>D10/G10</f>
        <v>0.33093525179856115</v>
      </c>
      <c r="L10" s="9">
        <f>B10/K10/PI()</f>
        <v>24.430975742619378</v>
      </c>
      <c r="M10" s="9">
        <f>L10 + 4*$C$6*_xlfn.CEILING.MATH(K10)</f>
        <v>26.430975742619378</v>
      </c>
    </row>
    <row r="11" spans="1:13" x14ac:dyDescent="0.4">
      <c r="A11">
        <v>2</v>
      </c>
      <c r="B11">
        <f>A11*25.4</f>
        <v>50.8</v>
      </c>
      <c r="C11">
        <v>57</v>
      </c>
      <c r="D11">
        <f>_xlfn.CEILING.MATH(0.8*C11)</f>
        <v>46</v>
      </c>
      <c r="E11">
        <f>C11*$C$1</f>
        <v>85.5</v>
      </c>
      <c r="F11">
        <f>E11+2*$C$1</f>
        <v>88.5</v>
      </c>
      <c r="G11">
        <v>70</v>
      </c>
      <c r="H11">
        <f>G11*$C$1</f>
        <v>105</v>
      </c>
      <c r="I11">
        <f>H11+2*$C$1</f>
        <v>108</v>
      </c>
      <c r="J11">
        <f>(E11+H11)/2</f>
        <v>95.25</v>
      </c>
      <c r="K11" s="9">
        <f>D11/G11</f>
        <v>0.65714285714285714</v>
      </c>
      <c r="L11" s="9">
        <f>B11/K11/PI()</f>
        <v>24.606738158033906</v>
      </c>
      <c r="M11" s="9">
        <f>L11 + 4*$C$6*_xlfn.CEILING.MATH(K11)</f>
        <v>26.606738158033906</v>
      </c>
    </row>
    <row r="12" spans="1:13" x14ac:dyDescent="0.4">
      <c r="A12">
        <v>3</v>
      </c>
      <c r="B12">
        <f>A12*25.4</f>
        <v>76.199999999999989</v>
      </c>
      <c r="C12">
        <v>57</v>
      </c>
      <c r="D12">
        <f>_xlfn.CEILING.MATH(0.8*C12)</f>
        <v>46</v>
      </c>
      <c r="E12">
        <f>C12*$C$1</f>
        <v>85.5</v>
      </c>
      <c r="F12">
        <f>E12+2*$C$1</f>
        <v>88.5</v>
      </c>
      <c r="G12">
        <v>47</v>
      </c>
      <c r="H12">
        <f>G12*$C$1</f>
        <v>70.5</v>
      </c>
      <c r="I12">
        <f>H12+2*$C$1</f>
        <v>73.5</v>
      </c>
      <c r="J12">
        <f>(E12+H12)/2</f>
        <v>78</v>
      </c>
      <c r="K12" s="9">
        <f>D12/G12</f>
        <v>0.97872340425531912</v>
      </c>
      <c r="L12" s="9">
        <f>B12/K12/PI()</f>
        <v>24.782500573448431</v>
      </c>
      <c r="M12" s="9">
        <f>L12 + 4*$C$6*_xlfn.CEILING.MATH(K12)</f>
        <v>26.782500573448431</v>
      </c>
    </row>
    <row r="13" spans="1:13" x14ac:dyDescent="0.4">
      <c r="A13">
        <v>4</v>
      </c>
      <c r="B13">
        <f>A13*25.4</f>
        <v>101.6</v>
      </c>
      <c r="C13">
        <v>57</v>
      </c>
      <c r="D13">
        <f>_xlfn.CEILING.MATH(0.8*C13)</f>
        <v>46</v>
      </c>
      <c r="E13">
        <f>C13*$C$1</f>
        <v>85.5</v>
      </c>
      <c r="F13">
        <f>E13+2*$C$1</f>
        <v>88.5</v>
      </c>
      <c r="G13">
        <v>35</v>
      </c>
      <c r="H13">
        <f>G13*$C$1</f>
        <v>52.5</v>
      </c>
      <c r="I13">
        <f>H13+2*$C$1</f>
        <v>55.5</v>
      </c>
      <c r="J13">
        <f>(E13+H13)/2</f>
        <v>69</v>
      </c>
      <c r="K13" s="9">
        <f>D13/G13</f>
        <v>1.3142857142857143</v>
      </c>
      <c r="L13" s="9">
        <f>B13/K13/PI()</f>
        <v>24.606738158033906</v>
      </c>
      <c r="M13" s="9">
        <f>L13 + 4*$C$6*_xlfn.CEILING.MATH(K13)</f>
        <v>28.606738158033906</v>
      </c>
    </row>
    <row r="14" spans="1:13" x14ac:dyDescent="0.4">
      <c r="A14">
        <v>5</v>
      </c>
      <c r="B14">
        <f>A14*25.4</f>
        <v>127</v>
      </c>
      <c r="C14">
        <v>57</v>
      </c>
      <c r="D14">
        <f>_xlfn.CEILING.MATH(0.8*C14)</f>
        <v>46</v>
      </c>
      <c r="E14">
        <f>C14*$C$1</f>
        <v>85.5</v>
      </c>
      <c r="F14">
        <f>E14+2*$C$1</f>
        <v>88.5</v>
      </c>
      <c r="G14">
        <v>28</v>
      </c>
      <c r="H14">
        <f>G14*$C$1</f>
        <v>42</v>
      </c>
      <c r="I14">
        <f>H14+2*$C$1</f>
        <v>45</v>
      </c>
      <c r="J14">
        <f>(E14+H14)/2</f>
        <v>63.75</v>
      </c>
      <c r="K14" s="9">
        <f>D14/G14</f>
        <v>1.6428571428571428</v>
      </c>
      <c r="L14" s="9">
        <f>B14/K14/PI()</f>
        <v>24.606738158033906</v>
      </c>
      <c r="M14" s="9">
        <f>L14 + 4*$C$6*_xlfn.CEILING.MATH(K14)</f>
        <v>28.606738158033906</v>
      </c>
    </row>
    <row r="15" spans="1:13" x14ac:dyDescent="0.4">
      <c r="A15">
        <v>6</v>
      </c>
      <c r="B15">
        <f>A15*25.4</f>
        <v>152.39999999999998</v>
      </c>
      <c r="C15">
        <v>57</v>
      </c>
      <c r="D15">
        <f>_xlfn.CEILING.MATH(0.8*C15)</f>
        <v>46</v>
      </c>
      <c r="E15">
        <f>C15*$C$1</f>
        <v>85.5</v>
      </c>
      <c r="F15">
        <f>E15+2*$C$1</f>
        <v>88.5</v>
      </c>
      <c r="G15">
        <v>24</v>
      </c>
      <c r="H15">
        <f>G15*$C$1</f>
        <v>36</v>
      </c>
      <c r="I15">
        <f>H15+2*$C$1</f>
        <v>39</v>
      </c>
      <c r="J15">
        <f>(E15+H15)/2</f>
        <v>60.75</v>
      </c>
      <c r="K15" s="9">
        <f>D15/G15</f>
        <v>1.9166666666666667</v>
      </c>
      <c r="L15" s="9">
        <f>B15/K15/PI()</f>
        <v>25.309787819692012</v>
      </c>
      <c r="M15" s="9">
        <f>L15 + 4*$C$6*_xlfn.CEILING.MATH(K15)</f>
        <v>29.309787819692012</v>
      </c>
    </row>
    <row r="16" spans="1:13" x14ac:dyDescent="0.4">
      <c r="A16">
        <v>7</v>
      </c>
      <c r="B16">
        <f>A16*25.4</f>
        <v>177.79999999999998</v>
      </c>
      <c r="C16">
        <v>57</v>
      </c>
      <c r="D16">
        <f>_xlfn.CEILING.MATH(0.8*C16)</f>
        <v>46</v>
      </c>
      <c r="E16">
        <f>C16*$C$1</f>
        <v>85.5</v>
      </c>
      <c r="F16">
        <f>E16+2*$C$1</f>
        <v>88.5</v>
      </c>
      <c r="G16">
        <v>20</v>
      </c>
      <c r="H16">
        <f>G16*$C$1</f>
        <v>30</v>
      </c>
      <c r="I16">
        <f>H16+2*$C$1</f>
        <v>33</v>
      </c>
      <c r="J16">
        <f>(E16+H16)/2</f>
        <v>57.75</v>
      </c>
      <c r="K16" s="9">
        <f>D16/G16</f>
        <v>2.2999999999999998</v>
      </c>
      <c r="L16" s="9">
        <f>B16/K16/PI()</f>
        <v>24.606738158033906</v>
      </c>
      <c r="M16" s="9">
        <f>L16 + 4*$C$6*_xlfn.CEILING.MATH(K16)</f>
        <v>30.606738158033906</v>
      </c>
    </row>
    <row r="17" spans="1:13" x14ac:dyDescent="0.4">
      <c r="A17">
        <v>8</v>
      </c>
      <c r="B17">
        <f>A17*25.4</f>
        <v>203.2</v>
      </c>
      <c r="C17">
        <v>57</v>
      </c>
      <c r="D17">
        <f>_xlfn.CEILING.MATH(0.8*C17)</f>
        <v>46</v>
      </c>
      <c r="E17">
        <f>C17*$C$1</f>
        <v>85.5</v>
      </c>
      <c r="F17">
        <f>E17+2*$C$1</f>
        <v>88.5</v>
      </c>
      <c r="G17">
        <f>_xlfn.CEILING.MATH(($C$4 + 2*(1+$C$2)*$C$1) / $C$1)</f>
        <v>19</v>
      </c>
      <c r="H17">
        <f>G17*$C$1</f>
        <v>28.5</v>
      </c>
      <c r="I17">
        <f>H17+2*$C$1</f>
        <v>31.5</v>
      </c>
      <c r="J17">
        <f>(E17+H17)/2</f>
        <v>57</v>
      </c>
      <c r="K17" s="9">
        <f>D17/G17</f>
        <v>2.4210526315789473</v>
      </c>
      <c r="L17" s="9">
        <f>B17/K17/PI()</f>
        <v>26.715887143008239</v>
      </c>
      <c r="M17" s="9">
        <f>L17 + 4*$C$6*_xlfn.CEILING.MATH(K17)</f>
        <v>32.715887143008239</v>
      </c>
    </row>
    <row r="18" spans="1:13" x14ac:dyDescent="0.4">
      <c r="A18">
        <v>9</v>
      </c>
      <c r="B18">
        <f>A18*25.4</f>
        <v>228.6</v>
      </c>
      <c r="C18">
        <v>57</v>
      </c>
      <c r="D18">
        <f>_xlfn.CEILING.MATH(0.8*C18)</f>
        <v>46</v>
      </c>
      <c r="E18">
        <f>C18*$C$1</f>
        <v>85.5</v>
      </c>
      <c r="F18">
        <f>E18+2*$C$1</f>
        <v>88.5</v>
      </c>
      <c r="G18">
        <f>_xlfn.CEILING.MATH(($C$4 + 2*(1+$C$2)*$C$1) / $C$1)</f>
        <v>19</v>
      </c>
      <c r="H18">
        <f>G18*$C$1</f>
        <v>28.5</v>
      </c>
      <c r="I18">
        <f>H18+2*$C$1</f>
        <v>31.5</v>
      </c>
      <c r="J18">
        <f>(E18+H18)/2</f>
        <v>57</v>
      </c>
      <c r="K18" s="9">
        <f>D18/G18</f>
        <v>2.4210526315789473</v>
      </c>
      <c r="L18" s="9">
        <f>B18/K18/PI()</f>
        <v>30.055373035884273</v>
      </c>
      <c r="M18" s="9">
        <f>L18 + 4*$C$6*_xlfn.CEILING.MATH(K18)</f>
        <v>36.055373035884273</v>
      </c>
    </row>
    <row r="19" spans="1:13" x14ac:dyDescent="0.4">
      <c r="A19">
        <v>10</v>
      </c>
      <c r="B19">
        <f>A19*25.4</f>
        <v>254</v>
      </c>
      <c r="C19">
        <v>57</v>
      </c>
      <c r="D19">
        <f>_xlfn.CEILING.MATH(0.8*C19)</f>
        <v>46</v>
      </c>
      <c r="E19">
        <f>C19*$C$1</f>
        <v>85.5</v>
      </c>
      <c r="F19">
        <f>E19+2*$C$1</f>
        <v>88.5</v>
      </c>
      <c r="G19">
        <f>_xlfn.CEILING.MATH(($C$4 + 2*(1+$C$2)*$C$1) / $C$1)</f>
        <v>19</v>
      </c>
      <c r="H19">
        <f>G19*$C$1</f>
        <v>28.5</v>
      </c>
      <c r="I19">
        <f>H19+2*$C$1</f>
        <v>31.5</v>
      </c>
      <c r="J19">
        <f>(E19+H19)/2</f>
        <v>57</v>
      </c>
      <c r="K19" s="9">
        <f>D19/G19</f>
        <v>2.4210526315789473</v>
      </c>
      <c r="L19" s="9">
        <f>B19/K19/PI()</f>
        <v>33.3948589287603</v>
      </c>
      <c r="M19" s="9">
        <f>L19 + 4*$C$6*_xlfn.CEILING.MATH(K19)</f>
        <v>39.3948589287603</v>
      </c>
    </row>
    <row r="20" spans="1:13" x14ac:dyDescent="0.4">
      <c r="A20">
        <v>11</v>
      </c>
      <c r="B20">
        <f>A20*25.4</f>
        <v>279.39999999999998</v>
      </c>
      <c r="C20">
        <v>57</v>
      </c>
      <c r="D20">
        <f>_xlfn.CEILING.MATH(0.8*C20)</f>
        <v>46</v>
      </c>
      <c r="E20">
        <f>C20*$C$1</f>
        <v>85.5</v>
      </c>
      <c r="F20">
        <f>E20+2*$C$1</f>
        <v>88.5</v>
      </c>
      <c r="G20">
        <f>_xlfn.CEILING.MATH(($C$4 + 2*(1+$C$2)*$C$1) / $C$1)</f>
        <v>19</v>
      </c>
      <c r="H20">
        <f>G20*$C$1</f>
        <v>28.5</v>
      </c>
      <c r="I20">
        <f>H20+2*$C$1</f>
        <v>31.5</v>
      </c>
      <c r="J20">
        <f>(E20+H20)/2</f>
        <v>57</v>
      </c>
      <c r="K20" s="9">
        <f>D20/G20</f>
        <v>2.4210526315789473</v>
      </c>
      <c r="L20" s="9">
        <f>B20/K20/PI()</f>
        <v>36.734344821636327</v>
      </c>
      <c r="M20" s="9">
        <f>L20 + 4*$C$6*_xlfn.CEILING.MATH(K20)</f>
        <v>42.734344821636327</v>
      </c>
    </row>
    <row r="21" spans="1:13" x14ac:dyDescent="0.4">
      <c r="A21">
        <v>12</v>
      </c>
      <c r="B21">
        <f>A21*25.4</f>
        <v>304.79999999999995</v>
      </c>
      <c r="C21">
        <v>57</v>
      </c>
      <c r="D21">
        <f>_xlfn.CEILING.MATH(0.8*C21)</f>
        <v>46</v>
      </c>
      <c r="E21">
        <f>C21*$C$1</f>
        <v>85.5</v>
      </c>
      <c r="F21">
        <f>E21+2*$C$1</f>
        <v>88.5</v>
      </c>
      <c r="G21">
        <f>_xlfn.CEILING.MATH(($C$4 + 2*(1+$C$2)*$C$1) / $C$1)</f>
        <v>19</v>
      </c>
      <c r="H21">
        <f>G21*$C$1</f>
        <v>28.5</v>
      </c>
      <c r="I21">
        <f>H21+2*$C$1</f>
        <v>31.5</v>
      </c>
      <c r="J21">
        <f>(E21+H21)/2</f>
        <v>57</v>
      </c>
      <c r="K21" s="9">
        <f>D21/G21</f>
        <v>2.4210526315789473</v>
      </c>
      <c r="L21" s="9">
        <f>B21/K21/PI()</f>
        <v>40.073830714512354</v>
      </c>
      <c r="M21" s="9">
        <f>L21 + 4*$C$6*_xlfn.CEILING.MATH(K21)</f>
        <v>46.073830714512354</v>
      </c>
    </row>
    <row r="22" spans="1:13" x14ac:dyDescent="0.4">
      <c r="A22">
        <v>13</v>
      </c>
      <c r="B22">
        <f>A22*25.4</f>
        <v>330.2</v>
      </c>
      <c r="C22">
        <v>57</v>
      </c>
      <c r="D22">
        <f>_xlfn.CEILING.MATH(0.8*C22)</f>
        <v>46</v>
      </c>
      <c r="E22">
        <f>C22*$C$1</f>
        <v>85.5</v>
      </c>
      <c r="F22">
        <f>E22+2*$C$1</f>
        <v>88.5</v>
      </c>
      <c r="G22">
        <f>_xlfn.CEILING.MATH(($C$4 + 2*(1+$C$2)*$C$1) / $C$1)</f>
        <v>19</v>
      </c>
      <c r="H22">
        <f>G22*$C$1</f>
        <v>28.5</v>
      </c>
      <c r="I22">
        <f>H22+2*$C$1</f>
        <v>31.5</v>
      </c>
      <c r="J22">
        <f>(E22+H22)/2</f>
        <v>57</v>
      </c>
      <c r="K22" s="9">
        <f>D22/G22</f>
        <v>2.4210526315789473</v>
      </c>
      <c r="L22" s="9">
        <f>B22/K22/PI()</f>
        <v>43.413316607388396</v>
      </c>
      <c r="M22" s="9">
        <f>L22 + 4*$C$6*_xlfn.CEILING.MATH(K22)</f>
        <v>49.413316607388396</v>
      </c>
    </row>
    <row r="23" spans="1:13" x14ac:dyDescent="0.4">
      <c r="A23">
        <v>14</v>
      </c>
      <c r="B23">
        <f>A23*25.4</f>
        <v>355.59999999999997</v>
      </c>
      <c r="C23">
        <v>57</v>
      </c>
      <c r="D23">
        <f>_xlfn.CEILING.MATH(0.8*C23)</f>
        <v>46</v>
      </c>
      <c r="E23">
        <f>C23*$C$1</f>
        <v>85.5</v>
      </c>
      <c r="F23">
        <f>E23+2*$C$1</f>
        <v>88.5</v>
      </c>
      <c r="G23">
        <f>_xlfn.CEILING.MATH(($C$4 + 2*(1+$C$2)*$C$1) / $C$1)</f>
        <v>19</v>
      </c>
      <c r="H23">
        <f>G23*$C$1</f>
        <v>28.5</v>
      </c>
      <c r="I23">
        <f>H23+2*$C$1</f>
        <v>31.5</v>
      </c>
      <c r="J23">
        <f>(E23+H23)/2</f>
        <v>57</v>
      </c>
      <c r="K23" s="9">
        <f>D23/G23</f>
        <v>2.4210526315789473</v>
      </c>
      <c r="L23" s="9">
        <f>B23/K23/PI()</f>
        <v>46.752802500264416</v>
      </c>
      <c r="M23" s="9">
        <f>L23 + 4*$C$6*_xlfn.CEILING.MATH(K23)</f>
        <v>52.752802500264416</v>
      </c>
    </row>
    <row r="24" spans="1:13" x14ac:dyDescent="0.4">
      <c r="A24">
        <v>15</v>
      </c>
      <c r="B24">
        <f>A24*25.4</f>
        <v>381</v>
      </c>
      <c r="C24">
        <v>57</v>
      </c>
      <c r="D24">
        <f>_xlfn.CEILING.MATH(0.8*C24)</f>
        <v>46</v>
      </c>
      <c r="E24">
        <f>C24*$C$1</f>
        <v>85.5</v>
      </c>
      <c r="F24">
        <f>E24+2*$C$1</f>
        <v>88.5</v>
      </c>
      <c r="G24">
        <f>_xlfn.CEILING.MATH(($C$4 + 2*(1+$C$2)*$C$1) / $C$1)</f>
        <v>19</v>
      </c>
      <c r="H24">
        <f>G24*$C$1</f>
        <v>28.5</v>
      </c>
      <c r="I24">
        <f>H24+2*$C$1</f>
        <v>31.5</v>
      </c>
      <c r="J24">
        <f>(E24+H24)/2</f>
        <v>57</v>
      </c>
      <c r="K24" s="9">
        <f>D24/G24</f>
        <v>2.4210526315789473</v>
      </c>
      <c r="L24" s="9">
        <f>B24/K24/PI()</f>
        <v>50.092288393140457</v>
      </c>
      <c r="M24" s="9">
        <f>L24 + 4*$C$6*_xlfn.CEILING.MATH(K24)</f>
        <v>56.092288393140457</v>
      </c>
    </row>
    <row r="25" spans="1:13" x14ac:dyDescent="0.4">
      <c r="A25">
        <v>16</v>
      </c>
      <c r="B25">
        <f>A25*25.4</f>
        <v>406.4</v>
      </c>
      <c r="C25">
        <v>57</v>
      </c>
      <c r="D25">
        <f>_xlfn.CEILING.MATH(0.8*C25)</f>
        <v>46</v>
      </c>
      <c r="E25">
        <f>C25*$C$1</f>
        <v>85.5</v>
      </c>
      <c r="F25">
        <f>E25+2*$C$1</f>
        <v>88.5</v>
      </c>
      <c r="G25">
        <f>_xlfn.CEILING.MATH(($C$4 + 2*(1+$C$2)*$C$1) / $C$1)</f>
        <v>19</v>
      </c>
      <c r="H25">
        <f>G25*$C$1</f>
        <v>28.5</v>
      </c>
      <c r="I25">
        <f>H25+2*$C$1</f>
        <v>31.5</v>
      </c>
      <c r="J25">
        <f>(E25+H25)/2</f>
        <v>57</v>
      </c>
      <c r="K25" s="9">
        <f>D25/G25</f>
        <v>2.4210526315789473</v>
      </c>
      <c r="L25" s="9">
        <f>B25/K25/PI()</f>
        <v>53.431774286016477</v>
      </c>
      <c r="M25" s="9">
        <f>L25 + 4*$C$6*_xlfn.CEILING.MATH(K25)</f>
        <v>59.431774286016477</v>
      </c>
    </row>
    <row r="26" spans="1:13" x14ac:dyDescent="0.4">
      <c r="A26">
        <v>17</v>
      </c>
      <c r="B26">
        <f>A26*25.4</f>
        <v>431.79999999999995</v>
      </c>
      <c r="C26">
        <v>57</v>
      </c>
      <c r="D26">
        <f>_xlfn.CEILING.MATH(0.8*C26)</f>
        <v>46</v>
      </c>
      <c r="E26">
        <f>C26*$C$1</f>
        <v>85.5</v>
      </c>
      <c r="F26">
        <f>E26+2*$C$1</f>
        <v>88.5</v>
      </c>
      <c r="G26">
        <f>_xlfn.CEILING.MATH(($C$4 + 2*(1+$C$2)*$C$1) / $C$1)</f>
        <v>19</v>
      </c>
      <c r="H26">
        <f>G26*$C$1</f>
        <v>28.5</v>
      </c>
      <c r="I26">
        <f>H26+2*$C$1</f>
        <v>31.5</v>
      </c>
      <c r="J26">
        <f>(E26+H26)/2</f>
        <v>57</v>
      </c>
      <c r="K26" s="9">
        <f>D26/G26</f>
        <v>2.4210526315789473</v>
      </c>
      <c r="L26" s="9">
        <f>B26/K26/PI()</f>
        <v>56.771260178892504</v>
      </c>
      <c r="M26" s="9">
        <f>L26 + 4*$C$6*_xlfn.CEILING.MATH(K26)</f>
        <v>62.771260178892504</v>
      </c>
    </row>
    <row r="27" spans="1:13" x14ac:dyDescent="0.4">
      <c r="A27">
        <v>18</v>
      </c>
      <c r="B27">
        <f>A27*25.4</f>
        <v>457.2</v>
      </c>
      <c r="C27">
        <v>57</v>
      </c>
      <c r="D27">
        <f>_xlfn.CEILING.MATH(0.8*C27)</f>
        <v>46</v>
      </c>
      <c r="E27">
        <f>C27*$C$1</f>
        <v>85.5</v>
      </c>
      <c r="F27">
        <f>E27+2*$C$1</f>
        <v>88.5</v>
      </c>
      <c r="G27">
        <f>_xlfn.CEILING.MATH(($C$4 + 2*(1+$C$2)*$C$1) / $C$1)</f>
        <v>19</v>
      </c>
      <c r="H27">
        <f>G27*$C$1</f>
        <v>28.5</v>
      </c>
      <c r="I27">
        <f>H27+2*$C$1</f>
        <v>31.5</v>
      </c>
      <c r="J27">
        <f>(E27+H27)/2</f>
        <v>57</v>
      </c>
      <c r="K27" s="9">
        <f>D27/G27</f>
        <v>2.4210526315789473</v>
      </c>
      <c r="L27" s="9">
        <f>B27/K27/PI()</f>
        <v>60.110746071768546</v>
      </c>
      <c r="M27" s="9">
        <f>L27 + 4*$C$6*_xlfn.CEILING.MATH(K27)</f>
        <v>66.110746071768546</v>
      </c>
    </row>
    <row r="28" spans="1:13" x14ac:dyDescent="0.4">
      <c r="A28">
        <v>19</v>
      </c>
      <c r="B28">
        <f>A28*25.4</f>
        <v>482.59999999999997</v>
      </c>
      <c r="C28">
        <v>57</v>
      </c>
      <c r="D28">
        <f>_xlfn.CEILING.MATH(0.8*C28)</f>
        <v>46</v>
      </c>
      <c r="E28">
        <f>C28*$C$1</f>
        <v>85.5</v>
      </c>
      <c r="F28">
        <f>E28+2*$C$1</f>
        <v>88.5</v>
      </c>
      <c r="G28">
        <f>_xlfn.CEILING.MATH(($C$4 + 2*(1+$C$2)*$C$1) / $C$1)</f>
        <v>19</v>
      </c>
      <c r="H28">
        <f>G28*$C$1</f>
        <v>28.5</v>
      </c>
      <c r="I28">
        <f>H28+2*$C$1</f>
        <v>31.5</v>
      </c>
      <c r="J28">
        <f>(E28+H28)/2</f>
        <v>57</v>
      </c>
      <c r="K28" s="9">
        <f>D28/G28</f>
        <v>2.4210526315789473</v>
      </c>
      <c r="L28" s="9">
        <f>B28/K28/PI()</f>
        <v>63.450231964644566</v>
      </c>
      <c r="M28" s="9">
        <f>L28 + 4*$C$6*_xlfn.CEILING.MATH(K28)</f>
        <v>69.450231964644559</v>
      </c>
    </row>
    <row r="29" spans="1:13" x14ac:dyDescent="0.4">
      <c r="A29">
        <v>20</v>
      </c>
      <c r="B29">
        <f>A29*25.4</f>
        <v>508</v>
      </c>
      <c r="C29">
        <v>57</v>
      </c>
      <c r="D29">
        <f>_xlfn.CEILING.MATH(0.8*C29)</f>
        <v>46</v>
      </c>
      <c r="E29">
        <f>C29*$C$1</f>
        <v>85.5</v>
      </c>
      <c r="F29">
        <f>E29+2*$C$1</f>
        <v>88.5</v>
      </c>
      <c r="G29">
        <f>_xlfn.CEILING.MATH(($C$4 + 2*(1+$C$2)*$C$1) / $C$1)</f>
        <v>19</v>
      </c>
      <c r="H29">
        <f>G29*$C$1</f>
        <v>28.5</v>
      </c>
      <c r="I29">
        <f>H29+2*$C$1</f>
        <v>31.5</v>
      </c>
      <c r="J29">
        <f>(E29+H29)/2</f>
        <v>57</v>
      </c>
      <c r="K29" s="9">
        <f>D29/G29</f>
        <v>2.4210526315789473</v>
      </c>
      <c r="L29" s="9">
        <f>B29/K29/PI()</f>
        <v>66.7897178575206</v>
      </c>
      <c r="M29" s="9">
        <f>L29 + 4*$C$6*_xlfn.CEILING.MATH(K29)</f>
        <v>72.7897178575206</v>
      </c>
    </row>
    <row r="30" spans="1:13" x14ac:dyDescent="0.4">
      <c r="A30">
        <v>21</v>
      </c>
      <c r="B30">
        <f>A30*25.4</f>
        <v>533.4</v>
      </c>
      <c r="C30">
        <v>57</v>
      </c>
      <c r="D30">
        <f>_xlfn.CEILING.MATH(0.8*C30)</f>
        <v>46</v>
      </c>
      <c r="E30">
        <f>C30*$C$1</f>
        <v>85.5</v>
      </c>
      <c r="F30">
        <f>E30+2*$C$1</f>
        <v>88.5</v>
      </c>
      <c r="G30">
        <f>_xlfn.CEILING.MATH(($C$4 + 2*(1+$C$2)*$C$1) / $C$1)</f>
        <v>19</v>
      </c>
      <c r="H30">
        <f>G30*$C$1</f>
        <v>28.5</v>
      </c>
      <c r="I30">
        <f>H30+2*$C$1</f>
        <v>31.5</v>
      </c>
      <c r="J30">
        <f>(E30+H30)/2</f>
        <v>57</v>
      </c>
      <c r="K30" s="9">
        <f>D30/G30</f>
        <v>2.4210526315789473</v>
      </c>
      <c r="L30" s="9">
        <f>B30/K30/PI()</f>
        <v>70.129203750396627</v>
      </c>
      <c r="M30" s="9">
        <f>L30 + 4*$C$6*_xlfn.CEILING.MATH(K30)</f>
        <v>76.129203750396627</v>
      </c>
    </row>
    <row r="31" spans="1:13" x14ac:dyDescent="0.4">
      <c r="A31">
        <v>22</v>
      </c>
      <c r="B31">
        <f>A31*25.4</f>
        <v>558.79999999999995</v>
      </c>
      <c r="C31">
        <v>57</v>
      </c>
      <c r="D31">
        <f>_xlfn.CEILING.MATH(0.8*C31)</f>
        <v>46</v>
      </c>
      <c r="E31">
        <f>C31*$C$1</f>
        <v>85.5</v>
      </c>
      <c r="F31">
        <f>E31+2*$C$1</f>
        <v>88.5</v>
      </c>
      <c r="G31">
        <f>_xlfn.CEILING.MATH(($C$4 + 2*(1+$C$2)*$C$1) / $C$1)</f>
        <v>19</v>
      </c>
      <c r="H31">
        <f>G31*$C$1</f>
        <v>28.5</v>
      </c>
      <c r="I31">
        <f>H31+2*$C$1</f>
        <v>31.5</v>
      </c>
      <c r="J31">
        <f>(E31+H31)/2</f>
        <v>57</v>
      </c>
      <c r="K31" s="9">
        <f>D31/G31</f>
        <v>2.4210526315789473</v>
      </c>
      <c r="L31" s="9">
        <f>B31/K31/PI()</f>
        <v>73.468689643272654</v>
      </c>
      <c r="M31" s="9">
        <f>L31 + 4*$C$6*_xlfn.CEILING.MATH(K31)</f>
        <v>79.468689643272654</v>
      </c>
    </row>
    <row r="32" spans="1:13" x14ac:dyDescent="0.4">
      <c r="A32">
        <v>23</v>
      </c>
      <c r="B32">
        <f>A32*25.4</f>
        <v>584.19999999999993</v>
      </c>
      <c r="C32">
        <v>57</v>
      </c>
      <c r="D32">
        <f>_xlfn.CEILING.MATH(0.8*C32)</f>
        <v>46</v>
      </c>
      <c r="E32">
        <f>C32*$C$1</f>
        <v>85.5</v>
      </c>
      <c r="F32">
        <f>E32+2*$C$1</f>
        <v>88.5</v>
      </c>
      <c r="G32">
        <f>_xlfn.CEILING.MATH(($C$4 + 2*(1+$C$2)*$C$1) / $C$1)</f>
        <v>19</v>
      </c>
      <c r="H32">
        <f>G32*$C$1</f>
        <v>28.5</v>
      </c>
      <c r="I32">
        <f>H32+2*$C$1</f>
        <v>31.5</v>
      </c>
      <c r="J32">
        <f>(E32+H32)/2</f>
        <v>57</v>
      </c>
      <c r="K32" s="9">
        <f>D32/G32</f>
        <v>2.4210526315789473</v>
      </c>
      <c r="L32" s="9">
        <f>B32/K32/PI()</f>
        <v>76.808175536148681</v>
      </c>
      <c r="M32" s="9">
        <f>L32 + 4*$C$6*_xlfn.CEILING.MATH(K32)</f>
        <v>82.808175536148681</v>
      </c>
    </row>
    <row r="33" spans="1:13" s="1" customFormat="1" x14ac:dyDescent="0.4">
      <c r="A33" s="1">
        <v>24</v>
      </c>
      <c r="B33" s="1">
        <f>A33*25.4</f>
        <v>609.59999999999991</v>
      </c>
      <c r="C33" s="1">
        <v>57</v>
      </c>
      <c r="D33" s="1">
        <f>_xlfn.CEILING.MATH(0.8*C33)</f>
        <v>46</v>
      </c>
      <c r="E33" s="1">
        <f>C33*$C$1</f>
        <v>85.5</v>
      </c>
      <c r="F33" s="1">
        <f>E33+2*$C$1</f>
        <v>88.5</v>
      </c>
      <c r="G33" s="1">
        <f>_xlfn.CEILING.MATH(($C$4 + 2*(1+$C$2)*$C$1) / $C$1)</f>
        <v>19</v>
      </c>
      <c r="H33" s="1">
        <f>G33*$C$1</f>
        <v>28.5</v>
      </c>
      <c r="I33" s="1">
        <f>H33+2*$C$1</f>
        <v>31.5</v>
      </c>
      <c r="J33" s="1">
        <f>(E33+H33)/2</f>
        <v>57</v>
      </c>
      <c r="K33" s="10">
        <f>D33/G33</f>
        <v>2.4210526315789473</v>
      </c>
      <c r="L33" s="10">
        <f>B33/K33/PI()</f>
        <v>80.147661429024708</v>
      </c>
      <c r="M33" s="10">
        <f>L33 + 4*$C$6*_xlfn.CEILING.MATH(K33)</f>
        <v>86.147661429024708</v>
      </c>
    </row>
    <row r="34" spans="1:13" x14ac:dyDescent="0.4">
      <c r="A34">
        <v>25</v>
      </c>
      <c r="B34">
        <f>A34*25.4</f>
        <v>635</v>
      </c>
      <c r="C34">
        <v>57</v>
      </c>
      <c r="D34">
        <f>_xlfn.CEILING.MATH(0.8*C34)</f>
        <v>46</v>
      </c>
      <c r="E34">
        <f>C34*$C$1</f>
        <v>85.5</v>
      </c>
      <c r="F34">
        <f>E34+2*$C$1</f>
        <v>88.5</v>
      </c>
      <c r="G34">
        <f>_xlfn.CEILING.MATH(($C$4 + 2*(1+$C$2)*$C$1) / $C$1)</f>
        <v>19</v>
      </c>
      <c r="H34">
        <f>G34*$C$1</f>
        <v>28.5</v>
      </c>
      <c r="I34">
        <f>H34+2*$C$1</f>
        <v>31.5</v>
      </c>
      <c r="J34">
        <f>(E34+H34)/2</f>
        <v>57</v>
      </c>
      <c r="K34" s="9">
        <f>D34/G34</f>
        <v>2.4210526315789473</v>
      </c>
      <c r="L34" s="9">
        <f>B34/K34/PI()</f>
        <v>83.48714732190075</v>
      </c>
      <c r="M34" s="9">
        <f>L34 + 4*$C$6*_xlfn.CEILING.MATH(K34)</f>
        <v>89.48714732190075</v>
      </c>
    </row>
    <row r="35" spans="1:13" x14ac:dyDescent="0.4">
      <c r="A35">
        <v>26</v>
      </c>
      <c r="B35">
        <f>A35*25.4</f>
        <v>660.4</v>
      </c>
      <c r="C35">
        <v>57</v>
      </c>
      <c r="D35">
        <f>_xlfn.CEILING.MATH(0.8*C35)</f>
        <v>46</v>
      </c>
      <c r="E35">
        <f>C35*$C$1</f>
        <v>85.5</v>
      </c>
      <c r="F35">
        <f>E35+2*$C$1</f>
        <v>88.5</v>
      </c>
      <c r="G35">
        <f>_xlfn.CEILING.MATH(($C$4 + 2*(1+$C$2)*$C$1) / $C$1)</f>
        <v>19</v>
      </c>
      <c r="H35">
        <f>G35*$C$1</f>
        <v>28.5</v>
      </c>
      <c r="I35">
        <f>H35+2*$C$1</f>
        <v>31.5</v>
      </c>
      <c r="J35">
        <f>(E35+H35)/2</f>
        <v>57</v>
      </c>
      <c r="K35" s="9">
        <f>D35/G35</f>
        <v>2.4210526315789473</v>
      </c>
      <c r="L35" s="9">
        <f>B35/K35/PI()</f>
        <v>86.826633214776791</v>
      </c>
      <c r="M35" s="9">
        <f>L35 + 4*$C$6*_xlfn.CEILING.MATH(K35)</f>
        <v>92.826633214776791</v>
      </c>
    </row>
    <row r="36" spans="1:13" x14ac:dyDescent="0.4">
      <c r="A36">
        <v>27</v>
      </c>
      <c r="B36">
        <f>A36*25.4</f>
        <v>685.8</v>
      </c>
      <c r="C36">
        <v>58</v>
      </c>
      <c r="D36">
        <f>_xlfn.CEILING.MATH(0.8*C36)</f>
        <v>47</v>
      </c>
      <c r="E36">
        <f>C36*$C$1</f>
        <v>87</v>
      </c>
      <c r="F36">
        <f>E36+2*$C$1</f>
        <v>90</v>
      </c>
      <c r="G36">
        <f>_xlfn.CEILING.MATH(($C$4 + 2*(1+$C$2)*$C$1) / $C$1)</f>
        <v>19</v>
      </c>
      <c r="H36">
        <f>G36*$C$1</f>
        <v>28.5</v>
      </c>
      <c r="I36">
        <f>H36+2*$C$1</f>
        <v>31.5</v>
      </c>
      <c r="J36">
        <f>(E36+H36)/2</f>
        <v>57.75</v>
      </c>
      <c r="K36" s="9">
        <f>D36/G36</f>
        <v>2.4736842105263159</v>
      </c>
      <c r="L36" s="9">
        <f>B36/K36/PI()</f>
        <v>88.247691041532534</v>
      </c>
      <c r="M36" s="9">
        <f>L36 + 4*$C$6*_xlfn.CEILING.MATH(K36)</f>
        <v>94.247691041532534</v>
      </c>
    </row>
    <row r="37" spans="1:13" x14ac:dyDescent="0.4">
      <c r="A37">
        <v>28</v>
      </c>
      <c r="B37">
        <f>A37*25.4</f>
        <v>711.19999999999993</v>
      </c>
      <c r="C37">
        <v>59</v>
      </c>
      <c r="D37">
        <f>_xlfn.CEILING.MATH(0.8*C37)</f>
        <v>48</v>
      </c>
      <c r="E37">
        <f>C37*$C$1</f>
        <v>88.5</v>
      </c>
      <c r="F37">
        <f>E37+2*$C$1</f>
        <v>91.5</v>
      </c>
      <c r="G37">
        <f>_xlfn.CEILING.MATH(($C$4 + 2*(1+$C$2)*$C$1) / $C$1)</f>
        <v>19</v>
      </c>
      <c r="H37">
        <f>G37*$C$1</f>
        <v>28.5</v>
      </c>
      <c r="I37">
        <f>H37+2*$C$1</f>
        <v>31.5</v>
      </c>
      <c r="J37">
        <f>(E37+H37)/2</f>
        <v>58.5</v>
      </c>
      <c r="K37" s="9">
        <f>D37/G37</f>
        <v>2.5263157894736841</v>
      </c>
      <c r="L37" s="9">
        <f>B37/K37/PI()</f>
        <v>89.609538125506802</v>
      </c>
      <c r="M37" s="9">
        <f>L37 + 4*$C$6*_xlfn.CEILING.MATH(K37)</f>
        <v>95.609538125506802</v>
      </c>
    </row>
    <row r="38" spans="1:13" x14ac:dyDescent="0.4">
      <c r="A38">
        <v>29</v>
      </c>
      <c r="B38">
        <f>A38*25.4</f>
        <v>736.59999999999991</v>
      </c>
      <c r="C38">
        <v>61</v>
      </c>
      <c r="D38">
        <f>_xlfn.CEILING.MATH(0.8*C38)</f>
        <v>49</v>
      </c>
      <c r="E38">
        <f>C38*$C$1</f>
        <v>91.5</v>
      </c>
      <c r="F38">
        <f>E38+2*$C$1</f>
        <v>94.5</v>
      </c>
      <c r="G38">
        <f>_xlfn.CEILING.MATH(($C$4 + 2*(1+$C$2)*$C$1) / $C$1)</f>
        <v>19</v>
      </c>
      <c r="H38">
        <f>G38*$C$1</f>
        <v>28.5</v>
      </c>
      <c r="I38">
        <f>H38+2*$C$1</f>
        <v>31.5</v>
      </c>
      <c r="J38">
        <f>(E38+H38)/2</f>
        <v>60</v>
      </c>
      <c r="K38" s="9">
        <f>D38/G38</f>
        <v>2.5789473684210527</v>
      </c>
      <c r="L38" s="9">
        <f>B38/K38/PI()</f>
        <v>90.915799614216809</v>
      </c>
      <c r="M38" s="9">
        <f>L38 + 4*$C$6*_xlfn.CEILING.MATH(K38)</f>
        <v>96.915799614216809</v>
      </c>
    </row>
    <row r="39" spans="1:13" x14ac:dyDescent="0.4">
      <c r="A39">
        <v>30</v>
      </c>
      <c r="B39">
        <f>A39*25.4</f>
        <v>762</v>
      </c>
      <c r="C39">
        <v>62</v>
      </c>
      <c r="D39">
        <f>_xlfn.CEILING.MATH(0.8*C39)</f>
        <v>50</v>
      </c>
      <c r="E39">
        <f>C39*$C$1</f>
        <v>93</v>
      </c>
      <c r="F39">
        <f>E39+2*$C$1</f>
        <v>96</v>
      </c>
      <c r="G39">
        <f>_xlfn.CEILING.MATH(($C$4 + 2*(1+$C$2)*$C$1) / $C$1)</f>
        <v>19</v>
      </c>
      <c r="H39">
        <f>G39*$C$1</f>
        <v>28.5</v>
      </c>
      <c r="I39">
        <f>H39+2*$C$1</f>
        <v>31.5</v>
      </c>
      <c r="J39">
        <f>(E39+H39)/2</f>
        <v>60.75</v>
      </c>
      <c r="K39" s="9">
        <f>D39/G39</f>
        <v>2.6315789473684212</v>
      </c>
      <c r="L39" s="9">
        <f>B39/K39/PI()</f>
        <v>92.169810643378426</v>
      </c>
      <c r="M39" s="9">
        <f>L39 + 4*$C$6*_xlfn.CEILING.MATH(K39)</f>
        <v>98.169810643378426</v>
      </c>
    </row>
    <row r="40" spans="1:13" x14ac:dyDescent="0.4">
      <c r="A40">
        <v>31</v>
      </c>
      <c r="B40">
        <f>A40*25.4</f>
        <v>787.4</v>
      </c>
      <c r="C40">
        <v>62</v>
      </c>
      <c r="D40">
        <f>_xlfn.CEILING.MATH(0.8*C40)</f>
        <v>50</v>
      </c>
      <c r="E40">
        <f>C40*$C$1</f>
        <v>93</v>
      </c>
      <c r="F40">
        <f>E40+2*$C$1</f>
        <v>96</v>
      </c>
      <c r="G40">
        <f>_xlfn.CEILING.MATH(($C$4 + 2*(1+$C$2)*$C$1) / $C$1)</f>
        <v>19</v>
      </c>
      <c r="H40">
        <f>G40*$C$1</f>
        <v>28.5</v>
      </c>
      <c r="I40">
        <f>H40+2*$C$1</f>
        <v>31.5</v>
      </c>
      <c r="J40">
        <f>(E40+H40)/2</f>
        <v>60.75</v>
      </c>
      <c r="K40" s="9">
        <f>D40/G40</f>
        <v>2.6315789473684212</v>
      </c>
      <c r="L40" s="9">
        <f>B40/K40/PI()</f>
        <v>95.242137664824369</v>
      </c>
      <c r="M40" s="9">
        <f>L40 + 4*$C$6*_xlfn.CEILING.MATH(K40)</f>
        <v>101.24213766482437</v>
      </c>
    </row>
    <row r="41" spans="1:13" x14ac:dyDescent="0.4">
      <c r="A41">
        <v>32</v>
      </c>
      <c r="B41">
        <f>A41*25.4</f>
        <v>812.8</v>
      </c>
      <c r="C41">
        <v>63</v>
      </c>
      <c r="D41">
        <f>_xlfn.CEILING.MATH(0.8*C41)</f>
        <v>51</v>
      </c>
      <c r="E41">
        <f>C41*$C$1</f>
        <v>94.5</v>
      </c>
      <c r="F41">
        <f>E41+2*$C$1</f>
        <v>97.5</v>
      </c>
      <c r="G41">
        <f>_xlfn.CEILING.MATH(($C$4 + 2*(1+$C$2)*$C$1) / $C$1)</f>
        <v>19</v>
      </c>
      <c r="H41">
        <f>G41*$C$1</f>
        <v>28.5</v>
      </c>
      <c r="I41">
        <f>H41+2*$C$1</f>
        <v>31.5</v>
      </c>
      <c r="J41">
        <f>(E41+H41)/2</f>
        <v>61.5</v>
      </c>
      <c r="K41" s="9">
        <f>D41/G41</f>
        <v>2.6842105263157894</v>
      </c>
      <c r="L41" s="9">
        <f>B41/K41/PI()</f>
        <v>96.386730084578758</v>
      </c>
      <c r="M41" s="9">
        <f>L41 + 4*$C$6*_xlfn.CEILING.MATH(K41)</f>
        <v>102.38673008457876</v>
      </c>
    </row>
    <row r="42" spans="1:13" x14ac:dyDescent="0.4">
      <c r="A42">
        <v>33</v>
      </c>
      <c r="B42">
        <f>A42*25.4</f>
        <v>838.19999999999993</v>
      </c>
      <c r="C42">
        <v>64</v>
      </c>
      <c r="D42">
        <f>_xlfn.CEILING.MATH(0.8*C42)</f>
        <v>52</v>
      </c>
      <c r="E42">
        <f>C42*$C$1</f>
        <v>96</v>
      </c>
      <c r="F42">
        <f>E42+2*$C$1</f>
        <v>99</v>
      </c>
      <c r="G42">
        <f>_xlfn.CEILING.MATH(($C$4 + 2*(1+$C$2)*$C$1) / $C$1)</f>
        <v>19</v>
      </c>
      <c r="H42">
        <f>G42*$C$1</f>
        <v>28.5</v>
      </c>
      <c r="I42">
        <f>H42+2*$C$1</f>
        <v>31.5</v>
      </c>
      <c r="J42">
        <f>(E42+H42)/2</f>
        <v>62.25</v>
      </c>
      <c r="K42" s="9">
        <f>D42/G42</f>
        <v>2.736842105263158</v>
      </c>
      <c r="L42" s="9">
        <f>B42/K42/PI()</f>
        <v>97.487299718957942</v>
      </c>
      <c r="M42" s="9">
        <f>L42 + 4*$C$6*_xlfn.CEILING.MATH(K42)</f>
        <v>103.48729971895794</v>
      </c>
    </row>
    <row r="43" spans="1:13" x14ac:dyDescent="0.4">
      <c r="A43">
        <v>34</v>
      </c>
      <c r="B43">
        <f>A43*25.4</f>
        <v>863.59999999999991</v>
      </c>
      <c r="C43">
        <v>66</v>
      </c>
      <c r="D43">
        <f>_xlfn.CEILING.MATH(0.8*C43)</f>
        <v>53</v>
      </c>
      <c r="E43">
        <f>C43*$C$1</f>
        <v>99</v>
      </c>
      <c r="F43">
        <f>E43+2*$C$1</f>
        <v>102</v>
      </c>
      <c r="G43">
        <f>_xlfn.CEILING.MATH(($C$4 + 2*(1+$C$2)*$C$1) / $C$1)</f>
        <v>19</v>
      </c>
      <c r="H43">
        <f>G43*$C$1</f>
        <v>28.5</v>
      </c>
      <c r="I43">
        <f>H43+2*$C$1</f>
        <v>31.5</v>
      </c>
      <c r="J43">
        <f>(E43+H43)/2</f>
        <v>63.75</v>
      </c>
      <c r="K43" s="9">
        <f>D43/G43</f>
        <v>2.7894736842105261</v>
      </c>
      <c r="L43" s="9">
        <f>B43/K43/PI()</f>
        <v>98.54633842373795</v>
      </c>
      <c r="M43" s="9">
        <f>L43 + 4*$C$6*_xlfn.CEILING.MATH(K43)</f>
        <v>104.54633842373795</v>
      </c>
    </row>
    <row r="44" spans="1:13" x14ac:dyDescent="0.4">
      <c r="A44">
        <v>35</v>
      </c>
      <c r="B44">
        <f>A44*25.4</f>
        <v>889</v>
      </c>
      <c r="C44">
        <v>66</v>
      </c>
      <c r="D44">
        <f>_xlfn.CEILING.MATH(0.8*C44)</f>
        <v>53</v>
      </c>
      <c r="E44">
        <f>C44*$C$1</f>
        <v>99</v>
      </c>
      <c r="F44">
        <f>E44+2*$C$1</f>
        <v>102</v>
      </c>
      <c r="G44">
        <f>_xlfn.CEILING.MATH(($C$4 + 2*(1+$C$2)*$C$1) / $C$1)</f>
        <v>19</v>
      </c>
      <c r="H44">
        <f>G44*$C$1</f>
        <v>28.5</v>
      </c>
      <c r="I44">
        <f>H44+2*$C$1</f>
        <v>31.5</v>
      </c>
      <c r="J44">
        <f>(E44+H44)/2</f>
        <v>63.75</v>
      </c>
      <c r="K44" s="9">
        <f>D44/G44</f>
        <v>2.7894736842105261</v>
      </c>
      <c r="L44" s="9">
        <f>B44/K44/PI()</f>
        <v>101.44476014208318</v>
      </c>
      <c r="M44" s="9">
        <f>L44 + 4*$C$6*_xlfn.CEILING.MATH(K44)</f>
        <v>107.44476014208318</v>
      </c>
    </row>
    <row r="45" spans="1:13" x14ac:dyDescent="0.4">
      <c r="A45">
        <v>36</v>
      </c>
      <c r="B45">
        <f>A45*25.4</f>
        <v>914.4</v>
      </c>
      <c r="C45">
        <v>67</v>
      </c>
      <c r="D45">
        <f>_xlfn.CEILING.MATH(0.8*C45)</f>
        <v>54</v>
      </c>
      <c r="E45">
        <f>C45*$C$1</f>
        <v>100.5</v>
      </c>
      <c r="F45">
        <f>E45+2*$C$1</f>
        <v>103.5</v>
      </c>
      <c r="G45">
        <f>_xlfn.CEILING.MATH(($C$4 + 2*(1+$C$2)*$C$1) / $C$1)</f>
        <v>19</v>
      </c>
      <c r="H45">
        <f>G45*$C$1</f>
        <v>28.5</v>
      </c>
      <c r="I45">
        <f>H45+2*$C$1</f>
        <v>31.5</v>
      </c>
      <c r="J45">
        <f>(E45+H45)/2</f>
        <v>64.5</v>
      </c>
      <c r="K45" s="9">
        <f>D45/G45</f>
        <v>2.8421052631578947</v>
      </c>
      <c r="L45" s="9">
        <f>B45/K45/PI()</f>
        <v>102.41090071486492</v>
      </c>
      <c r="M45" s="9">
        <f>L45 + 4*$C$6*_xlfn.CEILING.MATH(K45)</f>
        <v>108.41090071486492</v>
      </c>
    </row>
    <row r="46" spans="1:13" x14ac:dyDescent="0.4">
      <c r="A46">
        <v>37</v>
      </c>
      <c r="B46">
        <f>A46*25.4</f>
        <v>939.8</v>
      </c>
      <c r="C46">
        <v>68</v>
      </c>
      <c r="D46">
        <f>_xlfn.CEILING.MATH(0.8*C46)</f>
        <v>55</v>
      </c>
      <c r="E46">
        <f>C46*$C$1</f>
        <v>102</v>
      </c>
      <c r="F46">
        <f>E46+2*$C$1</f>
        <v>105</v>
      </c>
      <c r="G46">
        <f>_xlfn.CEILING.MATH(($C$4 + 2*(1+$C$2)*$C$1) / $C$1)</f>
        <v>19</v>
      </c>
      <c r="H46">
        <f>G46*$C$1</f>
        <v>28.5</v>
      </c>
      <c r="I46">
        <f>H46+2*$C$1</f>
        <v>31.5</v>
      </c>
      <c r="J46">
        <f>(E46+H46)/2</f>
        <v>65.25</v>
      </c>
      <c r="K46" s="9">
        <f>D46/G46</f>
        <v>2.8947368421052633</v>
      </c>
      <c r="L46" s="9">
        <f>B46/K46/PI()</f>
        <v>103.34190890318186</v>
      </c>
      <c r="M46" s="9">
        <f>L46 + 4*$C$6*_xlfn.CEILING.MATH(K46)</f>
        <v>109.34190890318186</v>
      </c>
    </row>
    <row r="47" spans="1:13" x14ac:dyDescent="0.4">
      <c r="A47">
        <v>38</v>
      </c>
      <c r="B47">
        <f>A47*25.4</f>
        <v>965.19999999999993</v>
      </c>
      <c r="C47">
        <v>69</v>
      </c>
      <c r="D47">
        <f>_xlfn.CEILING.MATH(0.8*C47)</f>
        <v>56</v>
      </c>
      <c r="E47">
        <f>C47*$C$1</f>
        <v>103.5</v>
      </c>
      <c r="F47">
        <f>E47+2*$C$1</f>
        <v>106.5</v>
      </c>
      <c r="G47">
        <f>_xlfn.CEILING.MATH(($C$4 + 2*(1+$C$2)*$C$1) / $C$1)</f>
        <v>19</v>
      </c>
      <c r="H47">
        <f>G47*$C$1</f>
        <v>28.5</v>
      </c>
      <c r="I47">
        <f>H47+2*$C$1</f>
        <v>31.5</v>
      </c>
      <c r="J47">
        <f>(E47+H47)/2</f>
        <v>66</v>
      </c>
      <c r="K47" s="9">
        <f>D47/G47</f>
        <v>2.9473684210526314</v>
      </c>
      <c r="L47" s="9">
        <f>B47/K47/PI()</f>
        <v>104.23966679905892</v>
      </c>
      <c r="M47" s="9">
        <f>L47 + 4*$C$6*_xlfn.CEILING.MATH(K47)</f>
        <v>110.23966679905892</v>
      </c>
    </row>
    <row r="48" spans="1:13" x14ac:dyDescent="0.4">
      <c r="A48">
        <v>39</v>
      </c>
      <c r="B48">
        <f>A48*25.4</f>
        <v>990.59999999999991</v>
      </c>
      <c r="C48">
        <v>70</v>
      </c>
      <c r="D48">
        <f>_xlfn.CEILING.MATH(0.8*C48)</f>
        <v>56</v>
      </c>
      <c r="E48">
        <f>C48*$C$1</f>
        <v>105</v>
      </c>
      <c r="F48">
        <f>E48+2*$C$1</f>
        <v>108</v>
      </c>
      <c r="G48">
        <f>_xlfn.CEILING.MATH(($C$4 + 2*(1+$C$2)*$C$1) / $C$1)</f>
        <v>19</v>
      </c>
      <c r="H48">
        <f>G48*$C$1</f>
        <v>28.5</v>
      </c>
      <c r="I48">
        <f>H48+2*$C$1</f>
        <v>31.5</v>
      </c>
      <c r="J48">
        <f>(E48+H48)/2</f>
        <v>66.75</v>
      </c>
      <c r="K48" s="9">
        <f>D48/G48</f>
        <v>2.9473684210526314</v>
      </c>
      <c r="L48" s="9">
        <f>B48/K48/PI()</f>
        <v>106.98281592534995</v>
      </c>
      <c r="M48" s="9">
        <f>L48 + 4*$C$6*_xlfn.CEILING.MATH(K48)</f>
        <v>112.98281592534995</v>
      </c>
    </row>
    <row r="49" spans="1:13" x14ac:dyDescent="0.4">
      <c r="A49">
        <v>40</v>
      </c>
      <c r="B49">
        <f>A49*25.4</f>
        <v>1016</v>
      </c>
      <c r="C49">
        <v>71</v>
      </c>
      <c r="D49">
        <f>_xlfn.CEILING.MATH(0.8*C49)</f>
        <v>57</v>
      </c>
      <c r="E49">
        <f>C49*$C$1</f>
        <v>106.5</v>
      </c>
      <c r="F49">
        <f>E49+2*$C$1</f>
        <v>109.5</v>
      </c>
      <c r="G49">
        <f>_xlfn.CEILING.MATH(($C$4 + 2*(1+$C$2)*$C$1) / $C$1)</f>
        <v>19</v>
      </c>
      <c r="H49">
        <f>G49*$C$1</f>
        <v>28.5</v>
      </c>
      <c r="I49">
        <f>H49+2*$C$1</f>
        <v>31.5</v>
      </c>
      <c r="J49">
        <f>(E49+H49)/2</f>
        <v>67.5</v>
      </c>
      <c r="K49" s="9">
        <f>D49/G49</f>
        <v>3</v>
      </c>
      <c r="L49" s="9">
        <f>B49/K49/PI()</f>
        <v>107.80094812091045</v>
      </c>
      <c r="M49" s="9">
        <f>L49 + 4*$C$6*_xlfn.CEILING.MATH(K49)</f>
        <v>113.80094812091045</v>
      </c>
    </row>
    <row r="50" spans="1:13" x14ac:dyDescent="0.4">
      <c r="A50">
        <v>41</v>
      </c>
      <c r="B50">
        <f>A50*25.4</f>
        <v>1041.3999999999999</v>
      </c>
      <c r="C50">
        <v>73</v>
      </c>
      <c r="D50">
        <f>_xlfn.CEILING.MATH(0.8*C50)</f>
        <v>59</v>
      </c>
      <c r="E50">
        <f>C50*$C$1</f>
        <v>109.5</v>
      </c>
      <c r="F50">
        <f>E50+2*$C$1</f>
        <v>112.5</v>
      </c>
      <c r="G50">
        <f>_xlfn.CEILING.MATH(($C$4 + 2*(1+$C$2)*$C$1) / $C$1)</f>
        <v>19</v>
      </c>
      <c r="H50">
        <f>G50*$C$1</f>
        <v>28.5</v>
      </c>
      <c r="I50">
        <f>H50+2*$C$1</f>
        <v>31.5</v>
      </c>
      <c r="J50">
        <f>(E50+H50)/2</f>
        <v>69</v>
      </c>
      <c r="K50" s="9">
        <f>D50/G50</f>
        <v>3.1052631578947367</v>
      </c>
      <c r="L50" s="9">
        <f>B50/K50/PI()</f>
        <v>106.75034566041005</v>
      </c>
      <c r="M50" s="9">
        <f>L50 + 4*$C$6*_xlfn.CEILING.MATH(K50)</f>
        <v>114.75034566041005</v>
      </c>
    </row>
    <row r="51" spans="1:13" x14ac:dyDescent="0.4">
      <c r="A51">
        <v>42</v>
      </c>
      <c r="B51">
        <f>A51*25.4</f>
        <v>1066.8</v>
      </c>
      <c r="C51">
        <v>73</v>
      </c>
      <c r="D51">
        <f>_xlfn.CEILING.MATH(0.8*C51)</f>
        <v>59</v>
      </c>
      <c r="E51">
        <f>C51*$C$1</f>
        <v>109.5</v>
      </c>
      <c r="F51">
        <f>E51+2*$C$1</f>
        <v>112.5</v>
      </c>
      <c r="G51">
        <f>_xlfn.CEILING.MATH(($C$4 + 2*(1+$C$2)*$C$1) / $C$1)</f>
        <v>19</v>
      </c>
      <c r="H51">
        <f>G51*$C$1</f>
        <v>28.5</v>
      </c>
      <c r="I51">
        <f>H51+2*$C$1</f>
        <v>31.5</v>
      </c>
      <c r="J51">
        <f>(E51+H51)/2</f>
        <v>69</v>
      </c>
      <c r="K51" s="9">
        <f>D51/G51</f>
        <v>3.1052631578947367</v>
      </c>
      <c r="L51" s="9">
        <f>B51/K51/PI()</f>
        <v>109.35401262773713</v>
      </c>
      <c r="M51" s="9">
        <f>L51 + 4*$C$6*_xlfn.CEILING.MATH(K51)</f>
        <v>117.35401262773713</v>
      </c>
    </row>
  </sheetData>
  <mergeCells count="4">
    <mergeCell ref="D8:F8"/>
    <mergeCell ref="G8:I8"/>
    <mergeCell ref="A8:B8"/>
    <mergeCell ref="L8:M8"/>
  </mergeCells>
  <conditionalFormatting sqref="M10:M51">
    <cfRule type="cellIs" dxfId="2" priority="3" operator="greaterThan">
      <formula>2*J10 - $C$5</formula>
    </cfRule>
  </conditionalFormatting>
  <conditionalFormatting sqref="L10:L51">
    <cfRule type="cellIs" dxfId="1" priority="2" operator="lessThan">
      <formula>$C$4</formula>
    </cfRule>
  </conditionalFormatting>
  <conditionalFormatting sqref="I10:I51">
    <cfRule type="cellIs" dxfId="0" priority="1" operator="greaterThan">
      <formula>M10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2025-09-04T13:07:38Z</dcterms:created>
  <dcterms:modified xsi:type="dcterms:W3CDTF">2025-09-04T20:22:40Z</dcterms:modified>
</cp:coreProperties>
</file>