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projects\spider_dropper\parts\"/>
    </mc:Choice>
  </mc:AlternateContent>
  <xr:revisionPtr revIDLastSave="0" documentId="13_ncr:1_{9B2D331C-D50D-4667-9AD3-BF45B6669610}" xr6:coauthVersionLast="47" xr6:coauthVersionMax="47" xr10:uidLastSave="{00000000-0000-0000-0000-000000000000}"/>
  <bookViews>
    <workbookView xWindow="-103" yWindow="-103" windowWidth="33120" windowHeight="18120" xr2:uid="{92CA6418-27FC-4AD5-98BD-397EC845101D}"/>
  </bookViews>
  <sheets>
    <sheet name="Parts" sheetId="1" r:id="rId1"/>
    <sheet name="Switch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1" l="1"/>
  <c r="E34" i="1"/>
  <c r="G34" i="1" s="1"/>
  <c r="H34" i="1" s="1"/>
  <c r="J34" i="1" s="1"/>
  <c r="E35" i="1"/>
  <c r="G35" i="1" s="1"/>
  <c r="H35" i="1" s="1"/>
  <c r="J35" i="1" s="1"/>
  <c r="E24" i="1"/>
  <c r="G24" i="1" s="1"/>
  <c r="H24" i="1" s="1"/>
  <c r="J24" i="1" s="1"/>
  <c r="E32" i="1"/>
  <c r="G32" i="1" s="1"/>
  <c r="H32" i="1" s="1"/>
  <c r="J32" i="1" s="1"/>
  <c r="E28" i="1"/>
  <c r="G28" i="1" s="1"/>
  <c r="H28" i="1" s="1"/>
  <c r="J28" i="1" s="1"/>
  <c r="E33" i="1"/>
  <c r="G33" i="1" s="1"/>
  <c r="H33" i="1" s="1"/>
  <c r="J33" i="1" s="1"/>
  <c r="E31" i="1"/>
  <c r="G31" i="1" s="1"/>
  <c r="H31" i="1" s="1"/>
  <c r="J31" i="1" s="1"/>
  <c r="E30" i="1"/>
  <c r="G30" i="1" s="1"/>
  <c r="H30" i="1" s="1"/>
  <c r="J30" i="1" s="1"/>
  <c r="E29" i="1"/>
  <c r="G29" i="1" s="1"/>
  <c r="H29" i="1" s="1"/>
  <c r="J29" i="1" s="1"/>
  <c r="E27" i="1"/>
  <c r="G27" i="1" s="1"/>
  <c r="H27" i="1" s="1"/>
  <c r="J27" i="1" s="1"/>
  <c r="E26" i="1"/>
  <c r="G26" i="1" s="1"/>
  <c r="H26" i="1" s="1"/>
  <c r="J26" i="1" s="1"/>
  <c r="E25" i="1"/>
  <c r="G25" i="1" s="1"/>
  <c r="H25" i="1" s="1"/>
  <c r="J25" i="1" s="1"/>
  <c r="G23" i="1"/>
  <c r="H23" i="1" s="1"/>
  <c r="J23" i="1" s="1"/>
  <c r="B8" i="1"/>
  <c r="E8" i="1" s="1"/>
  <c r="G8" i="1" s="1"/>
  <c r="H8" i="1" s="1"/>
  <c r="H7" i="1"/>
  <c r="J7" i="1" s="1"/>
  <c r="E7" i="1"/>
  <c r="G7" i="1" s="1"/>
  <c r="E13" i="1"/>
  <c r="G13" i="1" s="1"/>
  <c r="H13" i="1" s="1"/>
  <c r="E12" i="1"/>
  <c r="G12" i="1" s="1"/>
  <c r="E19" i="1"/>
  <c r="G19" i="1" s="1"/>
  <c r="H19" i="1" s="1"/>
  <c r="E18" i="1"/>
  <c r="G18" i="1" s="1"/>
  <c r="H18" i="1" s="1"/>
  <c r="E17" i="1"/>
  <c r="G17" i="1" s="1"/>
  <c r="H17" i="1" s="1"/>
  <c r="E6" i="1"/>
  <c r="G6" i="1" s="1"/>
  <c r="H6" i="1" s="1"/>
  <c r="E5" i="1"/>
  <c r="G5" i="1" s="1"/>
  <c r="H5" i="1" s="1"/>
  <c r="E4" i="1"/>
  <c r="G4" i="1" s="1"/>
  <c r="H4" i="1" s="1"/>
  <c r="N36" i="1" l="1"/>
  <c r="H12" i="1"/>
  <c r="J12" i="1" s="1"/>
  <c r="J8" i="1"/>
  <c r="J19" i="1"/>
  <c r="J13" i="1"/>
  <c r="J18" i="1"/>
  <c r="J6" i="1"/>
  <c r="J5" i="1"/>
  <c r="J17" i="1"/>
  <c r="J4" i="1"/>
  <c r="J14" i="1" l="1"/>
  <c r="L14" i="1" s="1"/>
  <c r="J20" i="1"/>
  <c r="J9" i="1"/>
  <c r="N9" i="1" s="1"/>
  <c r="M20" i="1" l="1"/>
  <c r="N20" i="1"/>
  <c r="N38" i="1" s="1"/>
  <c r="M9" i="1"/>
  <c r="M38" i="1" s="1"/>
  <c r="L9" i="1"/>
  <c r="L38" i="1" s="1"/>
</calcChain>
</file>

<file path=xl/sharedStrings.xml><?xml version="1.0" encoding="utf-8"?>
<sst xmlns="http://schemas.openxmlformats.org/spreadsheetml/2006/main" count="125" uniqueCount="97">
  <si>
    <t>Spider Dropper Parts</t>
  </si>
  <si>
    <t>Price</t>
  </si>
  <si>
    <t>Each</t>
  </si>
  <si>
    <t>Needed</t>
  </si>
  <si>
    <t>Extended</t>
  </si>
  <si>
    <t>JGY 370 motor</t>
  </si>
  <si>
    <t>https://www.amazon.com/gp/product/B099JZ351N/</t>
  </si>
  <si>
    <t>https://www.amazon.com/gp/product/B08CN5G99M/</t>
  </si>
  <si>
    <t>https://www.amazon.com/gp/product/B07TWZ7X38/</t>
  </si>
  <si>
    <t>https://www.amazon.com/gp/product/B09L8B1YZC/</t>
  </si>
  <si>
    <t>https://www.amazon.com/gp/product/B072BXB2Y8/</t>
  </si>
  <si>
    <t>DC power pigtails</t>
  </si>
  <si>
    <t>https://monsterguts.com/products/mini-motor-5rpm-110vac</t>
  </si>
  <si>
    <t>zip ties</t>
  </si>
  <si>
    <t>https://www.amazon.com/gp/product/B09NPKBTHR/</t>
  </si>
  <si>
    <t>M3x16mm self-tapping flanged</t>
  </si>
  <si>
    <t>M3x6mm machine screws</t>
  </si>
  <si>
    <t>DC Option</t>
  </si>
  <si>
    <t>AC Option</t>
  </si>
  <si>
    <t>Total</t>
  </si>
  <si>
    <t>Subtotal</t>
  </si>
  <si>
    <t>Shipping</t>
  </si>
  <si>
    <t>https://www.usps.com/ship/priority-mail.htm</t>
  </si>
  <si>
    <t>printer filament</t>
  </si>
  <si>
    <t>plastic spider</t>
  </si>
  <si>
    <t>bearings 608-RS</t>
  </si>
  <si>
    <t>"reindeer" motor</t>
  </si>
  <si>
    <t>Cost</t>
  </si>
  <si>
    <t>Quantity</t>
  </si>
  <si>
    <t>Tax</t>
  </si>
  <si>
    <t>elastic string</t>
  </si>
  <si>
    <t>MonsterGuts shipping estimated based on commercial USPS Priority Mail Flat Rate.</t>
  </si>
  <si>
    <t>https://www.printedsolid.com/collections/prusament/products/prusament-petg-1-75mm-1kg-prusa-galaxy-black</t>
  </si>
  <si>
    <t>Printed Solid shipping is free if order is at least $50.</t>
  </si>
  <si>
    <t>Unit</t>
  </si>
  <si>
    <t>count</t>
  </si>
  <si>
    <t>feet</t>
  </si>
  <si>
    <t>g</t>
  </si>
  <si>
    <t>ZX10C20C01</t>
  </si>
  <si>
    <t>ZX10C30C01</t>
  </si>
  <si>
    <t>ZX10E20C01</t>
  </si>
  <si>
    <t>ZX10E30C01</t>
  </si>
  <si>
    <t>ZX40C20C01</t>
  </si>
  <si>
    <t>ZX40C30C01</t>
  </si>
  <si>
    <t>ZX40E20C01</t>
  </si>
  <si>
    <t>ZX40E30C01</t>
  </si>
  <si>
    <t>ZX(1|4)0(C|E)(2|3)0C01</t>
  </si>
  <si>
    <t>Any of these Honeywell Microswitch models will work.</t>
  </si>
  <si>
    <t>Honeywell</t>
  </si>
  <si>
    <t>Amazon Price</t>
  </si>
  <si>
    <t>Amazon Product</t>
  </si>
  <si>
    <t>480-5342-ND</t>
  </si>
  <si>
    <t>https://www.amazon.com/dp/B07YKH3TDR/</t>
  </si>
  <si>
    <t>ZX40E20C01-ND</t>
  </si>
  <si>
    <t>DigiKey Part</t>
  </si>
  <si>
    <t>DigiKey Price</t>
  </si>
  <si>
    <t>Notes</t>
  </si>
  <si>
    <t>1, 2, 3</t>
  </si>
  <si>
    <t>3. DigiKey price requires large quantity.</t>
  </si>
  <si>
    <t>2. Amazon version may not have UL certification.</t>
  </si>
  <si>
    <t>1. Specs for current capacity of Amazon version don't match.</t>
  </si>
  <si>
    <t>ZX40C30C01-ND</t>
  </si>
  <si>
    <t>480-ZX10E30C01-ND</t>
  </si>
  <si>
    <t>NA</t>
  </si>
  <si>
    <t>480-ZX10C30C01-ND</t>
  </si>
  <si>
    <t>5. Price break for reasonable quantities.</t>
  </si>
  <si>
    <t>4. DigiKey claims it's no longer manufactured.</t>
  </si>
  <si>
    <t>Slightly Smarter</t>
  </si>
  <si>
    <t>Mechanical Parts</t>
  </si>
  <si>
    <t>PCB</t>
  </si>
  <si>
    <t>https://www.pcbway.com/orderonline.aspx</t>
  </si>
  <si>
    <t>PTC resettable fuse</t>
  </si>
  <si>
    <t>https://www.digikey.com/en/products/detail/bel-fuse-inc/0ZRC0010FF1E/1560183</t>
  </si>
  <si>
    <t>power connector</t>
  </si>
  <si>
    <t>https://www.digikey.com/en/products/detail/same-sky-formerly-cui-devices/PJ-102AH/408448</t>
  </si>
  <si>
    <t>screw terminal</t>
  </si>
  <si>
    <t>2N3904 NPN transistor</t>
  </si>
  <si>
    <t>https://www.digikey.com/en/products/detail/central-semiconductor-corp/2N3904-PBFREE/4806876</t>
  </si>
  <si>
    <t>https://www.digikey.com/en/products/detail/same-sky-formerly-cui-devices/TB007-508-02BE/10064127</t>
  </si>
  <si>
    <t>TIP 120 Darlington transistor</t>
  </si>
  <si>
    <t>https://www.digikey.com/en/products/detail/stmicroelectronics/TIP120/603564</t>
  </si>
  <si>
    <t>resistors</t>
  </si>
  <si>
    <t>https://www.digikey.com/en/products/detail/yageo/CFR-25JB-52-330R/1636</t>
  </si>
  <si>
    <t>ZX-series microswitch</t>
  </si>
  <si>
    <t>https://www.digikey.com/en/products/detail/honeywell-sensing-and-productivity-solutions/ZX40E30C01/2748598</t>
  </si>
  <si>
    <t>pin header sockets</t>
  </si>
  <si>
    <t>1N4001 diode</t>
  </si>
  <si>
    <t>https://www.digikey.com/en/products/detail/diotec-semiconductor/1N4001/13164614</t>
  </si>
  <si>
    <t>HC-SR312 mini PIR</t>
  </si>
  <si>
    <t>https://www.amazon.com/dp/B08PVB7VHQ/</t>
  </si>
  <si>
    <t>DigiKey shipping is unpredictable and simply omitted.</t>
  </si>
  <si>
    <t>Amazon shipping is free with Prime.</t>
  </si>
  <si>
    <t>https://www.digikey.com/en/products/detail/adam-tech/RS1-03-G/9832055</t>
  </si>
  <si>
    <t>Slightly Smarter Upgrade</t>
  </si>
  <si>
    <t>M3 hex nuts</t>
  </si>
  <si>
    <t>https://www.amazon.com/gp/product/B0CTQ36QMW/</t>
  </si>
  <si>
    <t>https://www.amazon.com/dp/B0CMGK8MV9/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</si>
</sst>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8" fontId="0" fillId="0" borderId="0" xfId="0" applyNumberFormat="1"/>
    <xf numFmtId="0" fontId="1" fillId="0" borderId="0" xfId="0" applyFont="1"/>
    <xf numFmtId="0" fontId="1" fillId="0" borderId="1" xfId="1"/>
    <xf numFmtId="8" fontId="1" fillId="0" borderId="1" xfId="1" applyNumberFormat="1"/>
    <xf numFmtId="0" fontId="2" fillId="0" borderId="0" xfId="2"/>
    <xf numFmtId="20" fontId="0" fillId="0" borderId="0" xfId="0" applyNumberFormat="1"/>
  </cellXfs>
  <cellStyles count="3">
    <cellStyle name="Hyperlink" xfId="2" builtinId="8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gp/product/B0CTQ36QMW/" TargetMode="External"/><Relationship Id="rId2" Type="http://schemas.openxmlformats.org/officeDocument/2006/relationships/hyperlink" Target="https://www.digikey.com/en/products/detail/bel-fuse-inc/0ZRC0010FF1E/1560183" TargetMode="External"/><Relationship Id="rId1" Type="http://schemas.openxmlformats.org/officeDocument/2006/relationships/hyperlink" Target="https://www.amazon.com/dp/B08PVB7VHQ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om/gp/product/B0CTQ36QMW/" TargetMode="External"/><Relationship Id="rId4" Type="http://schemas.openxmlformats.org/officeDocument/2006/relationships/hyperlink" Target="https://www.amazon.com/dp/B0CMGK8MV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C792C-E920-409F-B110-1A72354C03E4}">
  <dimension ref="A1:P47"/>
  <sheetViews>
    <sheetView tabSelected="1" workbookViewId="0">
      <selection activeCell="J9" sqref="J9"/>
    </sheetView>
  </sheetViews>
  <sheetFormatPr defaultRowHeight="14.6" x14ac:dyDescent="0.4"/>
  <cols>
    <col min="1" max="1" width="28.3828125" customWidth="1"/>
    <col min="4" max="4" width="7.61328125" customWidth="1"/>
    <col min="5" max="5" width="8.4609375" customWidth="1"/>
    <col min="9" max="9" width="8.07421875" customWidth="1"/>
    <col min="11" max="11" width="2.921875" customWidth="1"/>
    <col min="12" max="12" width="10.69140625" customWidth="1"/>
    <col min="13" max="13" width="10.3828125" customWidth="1"/>
    <col min="14" max="14" width="14.15234375" customWidth="1"/>
    <col min="15" max="15" width="51.69140625" customWidth="1"/>
  </cols>
  <sheetData>
    <row r="1" spans="1:15" x14ac:dyDescent="0.4">
      <c r="A1" s="2" t="s">
        <v>0</v>
      </c>
      <c r="L1" s="2" t="s">
        <v>18</v>
      </c>
      <c r="M1" s="2" t="s">
        <v>17</v>
      </c>
      <c r="N1" s="2" t="s">
        <v>67</v>
      </c>
    </row>
    <row r="2" spans="1:15" x14ac:dyDescent="0.4">
      <c r="B2" s="2" t="s">
        <v>1</v>
      </c>
      <c r="C2" s="2" t="s">
        <v>28</v>
      </c>
      <c r="D2" s="2" t="s">
        <v>34</v>
      </c>
      <c r="E2" s="2" t="s">
        <v>29</v>
      </c>
      <c r="F2" s="2" t="s">
        <v>21</v>
      </c>
      <c r="G2" s="2" t="s">
        <v>27</v>
      </c>
      <c r="H2" s="2" t="s">
        <v>2</v>
      </c>
      <c r="I2" s="2" t="s">
        <v>3</v>
      </c>
      <c r="J2" s="2" t="s">
        <v>4</v>
      </c>
    </row>
    <row r="3" spans="1:15" x14ac:dyDescent="0.4">
      <c r="A3" s="2" t="s">
        <v>68</v>
      </c>
    </row>
    <row r="4" spans="1:15" x14ac:dyDescent="0.4">
      <c r="A4" t="s">
        <v>24</v>
      </c>
      <c r="B4" s="1">
        <v>11.99</v>
      </c>
      <c r="C4">
        <v>4</v>
      </c>
      <c r="D4" t="s">
        <v>35</v>
      </c>
      <c r="E4" s="1">
        <f>B4*0.1075</f>
        <v>1.2889250000000001</v>
      </c>
      <c r="F4" s="1"/>
      <c r="G4" s="1">
        <f>B4+E4+F4</f>
        <v>13.278925000000001</v>
      </c>
      <c r="H4" s="1">
        <f>IF(C4&gt;0, G4/C4, 0)</f>
        <v>3.3197312500000002</v>
      </c>
      <c r="I4">
        <v>1</v>
      </c>
      <c r="J4" s="1">
        <f>H4*I4</f>
        <v>3.3197312500000002</v>
      </c>
      <c r="O4" t="s">
        <v>7</v>
      </c>
    </row>
    <row r="5" spans="1:15" x14ac:dyDescent="0.4">
      <c r="A5" t="s">
        <v>25</v>
      </c>
      <c r="B5" s="1">
        <v>11.99</v>
      </c>
      <c r="C5">
        <v>30</v>
      </c>
      <c r="D5" t="s">
        <v>35</v>
      </c>
      <c r="E5" s="1">
        <f t="shared" ref="E5:E8" si="0">B5*0.1075</f>
        <v>1.2889250000000001</v>
      </c>
      <c r="F5" s="1"/>
      <c r="G5" s="1">
        <f t="shared" ref="G5:G8" si="1">B5+E5+F5</f>
        <v>13.278925000000001</v>
      </c>
      <c r="H5" s="1">
        <f t="shared" ref="H5:H8" si="2">IF(C5&gt;0, G5/C5, 0)</f>
        <v>0.44263083333333336</v>
      </c>
      <c r="I5">
        <v>2</v>
      </c>
      <c r="J5" s="1">
        <f>H5*I5</f>
        <v>0.88526166666666672</v>
      </c>
      <c r="O5" t="s">
        <v>8</v>
      </c>
    </row>
    <row r="6" spans="1:15" x14ac:dyDescent="0.4">
      <c r="A6" t="s">
        <v>30</v>
      </c>
      <c r="B6" s="1">
        <v>7.19</v>
      </c>
      <c r="C6">
        <v>330</v>
      </c>
      <c r="D6" t="s">
        <v>36</v>
      </c>
      <c r="E6" s="1">
        <f t="shared" si="0"/>
        <v>0.77292500000000008</v>
      </c>
      <c r="F6" s="1"/>
      <c r="G6" s="1">
        <f t="shared" si="1"/>
        <v>7.9629250000000003</v>
      </c>
      <c r="H6" s="1">
        <f t="shared" si="2"/>
        <v>2.413007575757576E-2</v>
      </c>
      <c r="I6">
        <v>5</v>
      </c>
      <c r="J6" s="1">
        <f>H6*I6</f>
        <v>0.12065037878787879</v>
      </c>
      <c r="O6" t="s">
        <v>9</v>
      </c>
    </row>
    <row r="7" spans="1:15" x14ac:dyDescent="0.4">
      <c r="A7" t="s">
        <v>13</v>
      </c>
      <c r="D7" t="s">
        <v>35</v>
      </c>
      <c r="E7" s="1">
        <f t="shared" si="0"/>
        <v>0</v>
      </c>
      <c r="F7" s="1"/>
      <c r="G7" s="1">
        <f t="shared" si="1"/>
        <v>0</v>
      </c>
      <c r="H7" s="1">
        <f t="shared" si="2"/>
        <v>0</v>
      </c>
      <c r="I7">
        <v>2</v>
      </c>
      <c r="J7" s="1">
        <f>H7*I7</f>
        <v>0</v>
      </c>
    </row>
    <row r="8" spans="1:15" x14ac:dyDescent="0.4">
      <c r="A8" t="s">
        <v>23</v>
      </c>
      <c r="B8" s="1">
        <f>2*35.99</f>
        <v>71.98</v>
      </c>
      <c r="C8">
        <v>2000</v>
      </c>
      <c r="D8" t="s">
        <v>37</v>
      </c>
      <c r="E8" s="1">
        <f t="shared" si="0"/>
        <v>7.7378499999999999</v>
      </c>
      <c r="F8" s="1"/>
      <c r="G8" s="1">
        <f t="shared" si="1"/>
        <v>79.717849999999999</v>
      </c>
      <c r="H8" s="1">
        <f t="shared" si="2"/>
        <v>3.9858924999999996E-2</v>
      </c>
      <c r="I8">
        <v>70</v>
      </c>
      <c r="J8" s="1">
        <f t="shared" ref="J8" si="3">H8*I8</f>
        <v>2.7901247499999999</v>
      </c>
      <c r="O8" t="s">
        <v>32</v>
      </c>
    </row>
    <row r="9" spans="1:15" ht="15" thickBot="1" x14ac:dyDescent="0.45">
      <c r="A9" s="3" t="s">
        <v>20</v>
      </c>
      <c r="B9" s="3"/>
      <c r="C9" s="3"/>
      <c r="D9" s="3"/>
      <c r="E9" s="3"/>
      <c r="F9" s="3"/>
      <c r="G9" s="3"/>
      <c r="H9" s="3"/>
      <c r="I9" s="3"/>
      <c r="J9" s="4">
        <f>SUM(J4:J8)</f>
        <v>7.115768045454546</v>
      </c>
      <c r="L9" s="1">
        <f>J9</f>
        <v>7.115768045454546</v>
      </c>
      <c r="M9" s="1">
        <f>J9</f>
        <v>7.115768045454546</v>
      </c>
      <c r="N9" s="1">
        <f>J9</f>
        <v>7.115768045454546</v>
      </c>
    </row>
    <row r="10" spans="1:15" ht="15" thickTop="1" x14ac:dyDescent="0.4"/>
    <row r="11" spans="1:15" x14ac:dyDescent="0.4">
      <c r="A11" s="2" t="s">
        <v>18</v>
      </c>
      <c r="B11" s="1"/>
      <c r="E11" s="1"/>
      <c r="F11" s="1"/>
      <c r="G11" s="1"/>
      <c r="H11" s="1"/>
      <c r="J11" s="1"/>
    </row>
    <row r="12" spans="1:15" x14ac:dyDescent="0.4">
      <c r="A12" t="s">
        <v>26</v>
      </c>
      <c r="B12" s="1">
        <v>18.95</v>
      </c>
      <c r="C12">
        <v>1</v>
      </c>
      <c r="D12" t="s">
        <v>35</v>
      </c>
      <c r="E12" s="1">
        <f t="shared" ref="E12:E13" si="4">B12*0.1075</f>
        <v>2.0371250000000001</v>
      </c>
      <c r="F12" s="1">
        <v>9.5500000000000007</v>
      </c>
      <c r="G12" s="1">
        <f>B12+E12+F12</f>
        <v>30.537125</v>
      </c>
      <c r="H12" s="1">
        <f>IF(C12&gt;0, G12/C12, 0)</f>
        <v>30.537125</v>
      </c>
      <c r="I12">
        <v>1</v>
      </c>
      <c r="J12" s="1">
        <f>H12*I12</f>
        <v>30.537125</v>
      </c>
      <c r="O12" t="s">
        <v>12</v>
      </c>
    </row>
    <row r="13" spans="1:15" x14ac:dyDescent="0.4">
      <c r="A13" t="s">
        <v>15</v>
      </c>
      <c r="B13" s="1">
        <v>7.98</v>
      </c>
      <c r="C13">
        <v>100</v>
      </c>
      <c r="D13" t="s">
        <v>35</v>
      </c>
      <c r="E13" s="1">
        <f t="shared" si="4"/>
        <v>0.85785</v>
      </c>
      <c r="F13" s="1"/>
      <c r="G13" s="1">
        <f t="shared" ref="G13" si="5">B13+E13+F13</f>
        <v>8.8378499999999995</v>
      </c>
      <c r="H13" s="1">
        <f>IF(C13&gt;0, G13/C13, 0)</f>
        <v>8.8378499999999999E-2</v>
      </c>
      <c r="I13">
        <v>4</v>
      </c>
      <c r="J13" s="1">
        <f>H13*I13</f>
        <v>0.35351399999999999</v>
      </c>
      <c r="O13" t="s">
        <v>14</v>
      </c>
    </row>
    <row r="14" spans="1:15" ht="15" thickBot="1" x14ac:dyDescent="0.45">
      <c r="A14" s="3" t="s">
        <v>20</v>
      </c>
      <c r="B14" s="3"/>
      <c r="C14" s="3"/>
      <c r="D14" s="3"/>
      <c r="E14" s="3"/>
      <c r="F14" s="3"/>
      <c r="G14" s="3"/>
      <c r="H14" s="3"/>
      <c r="I14" s="3"/>
      <c r="J14" s="4">
        <f>SUM(J12:J13)</f>
        <v>30.890639</v>
      </c>
      <c r="L14" s="1">
        <f>J14</f>
        <v>30.890639</v>
      </c>
    </row>
    <row r="15" spans="1:15" ht="15.45" thickTop="1" thickBot="1" x14ac:dyDescent="0.45">
      <c r="A15" s="3"/>
      <c r="B15" s="3"/>
      <c r="C15" s="3"/>
      <c r="D15" s="3"/>
      <c r="E15" s="3"/>
      <c r="F15" s="3"/>
      <c r="G15" s="3"/>
      <c r="H15" s="3"/>
      <c r="I15" s="3"/>
      <c r="J15" s="4"/>
      <c r="L15" s="1"/>
    </row>
    <row r="16" spans="1:15" ht="15" thickTop="1" x14ac:dyDescent="0.4">
      <c r="A16" s="2" t="s">
        <v>17</v>
      </c>
    </row>
    <row r="17" spans="1:15" x14ac:dyDescent="0.4">
      <c r="A17" t="s">
        <v>5</v>
      </c>
      <c r="B17" s="1">
        <v>11.99</v>
      </c>
      <c r="C17">
        <v>1</v>
      </c>
      <c r="D17" t="s">
        <v>35</v>
      </c>
      <c r="E17" s="1">
        <f t="shared" ref="E17:E19" si="6">B17*0.1075</f>
        <v>1.2889250000000001</v>
      </c>
      <c r="F17" s="1"/>
      <c r="G17" s="1">
        <f t="shared" ref="G17:G19" si="7">B17+E17+F17</f>
        <v>13.278925000000001</v>
      </c>
      <c r="H17" s="1">
        <f t="shared" ref="H17:H19" si="8">IF(C17&gt;0, G17/C17, 0)</f>
        <v>13.278925000000001</v>
      </c>
      <c r="I17">
        <v>1</v>
      </c>
      <c r="J17" s="1">
        <f>H17*I17</f>
        <v>13.278925000000001</v>
      </c>
      <c r="O17" t="s">
        <v>6</v>
      </c>
    </row>
    <row r="18" spans="1:15" x14ac:dyDescent="0.4">
      <c r="A18" t="s">
        <v>11</v>
      </c>
      <c r="B18" s="1">
        <v>9.49</v>
      </c>
      <c r="C18">
        <v>10</v>
      </c>
      <c r="D18" t="s">
        <v>35</v>
      </c>
      <c r="E18" s="1">
        <f t="shared" si="6"/>
        <v>1.0201750000000001</v>
      </c>
      <c r="F18" s="1"/>
      <c r="G18" s="1">
        <f t="shared" si="7"/>
        <v>10.510175</v>
      </c>
      <c r="H18" s="1">
        <f t="shared" si="8"/>
        <v>1.0510174999999999</v>
      </c>
      <c r="I18">
        <v>1</v>
      </c>
      <c r="J18" s="1">
        <f>H18*I18</f>
        <v>1.0510174999999999</v>
      </c>
      <c r="O18" t="s">
        <v>10</v>
      </c>
    </row>
    <row r="19" spans="1:15" x14ac:dyDescent="0.4">
      <c r="A19" t="s">
        <v>16</v>
      </c>
      <c r="B19" s="1">
        <v>5.99</v>
      </c>
      <c r="C19">
        <v>50</v>
      </c>
      <c r="D19" t="s">
        <v>35</v>
      </c>
      <c r="E19" s="1">
        <f t="shared" si="6"/>
        <v>0.64392499999999997</v>
      </c>
      <c r="F19" s="1"/>
      <c r="G19" s="1">
        <f t="shared" si="7"/>
        <v>6.6339250000000005</v>
      </c>
      <c r="H19" s="1">
        <f t="shared" si="8"/>
        <v>0.1326785</v>
      </c>
      <c r="I19">
        <v>5</v>
      </c>
      <c r="J19" s="1">
        <f>H19*I19</f>
        <v>0.66339250000000005</v>
      </c>
      <c r="O19" s="5" t="s">
        <v>95</v>
      </c>
    </row>
    <row r="20" spans="1:15" ht="15" thickBot="1" x14ac:dyDescent="0.45">
      <c r="A20" s="3" t="s">
        <v>20</v>
      </c>
      <c r="B20" s="3"/>
      <c r="C20" s="3"/>
      <c r="D20" s="3"/>
      <c r="E20" s="3"/>
      <c r="F20" s="3"/>
      <c r="G20" s="3"/>
      <c r="H20" s="3"/>
      <c r="I20" s="3"/>
      <c r="J20" s="4">
        <f>SUM(J17:J19)</f>
        <v>14.993335000000002</v>
      </c>
      <c r="M20" s="1">
        <f>J20</f>
        <v>14.993335000000002</v>
      </c>
      <c r="N20" s="1">
        <f>J20</f>
        <v>14.993335000000002</v>
      </c>
    </row>
    <row r="21" spans="1:15" ht="15.45" thickTop="1" thickBot="1" x14ac:dyDescent="0.45">
      <c r="A21" s="3"/>
      <c r="B21" s="3"/>
      <c r="C21" s="3"/>
      <c r="D21" s="3"/>
      <c r="E21" s="3"/>
      <c r="F21" s="3"/>
      <c r="G21" s="3"/>
      <c r="H21" s="3"/>
      <c r="I21" s="3"/>
      <c r="J21" s="4"/>
    </row>
    <row r="22" spans="1:15" ht="15" thickTop="1" x14ac:dyDescent="0.4">
      <c r="A22" s="2" t="s">
        <v>93</v>
      </c>
    </row>
    <row r="23" spans="1:15" x14ac:dyDescent="0.4">
      <c r="A23" t="s">
        <v>69</v>
      </c>
      <c r="B23" s="1">
        <v>5</v>
      </c>
      <c r="C23">
        <v>10</v>
      </c>
      <c r="D23" t="s">
        <v>35</v>
      </c>
      <c r="E23" s="1"/>
      <c r="F23" s="1">
        <v>19.98</v>
      </c>
      <c r="G23" s="1">
        <f t="shared" ref="G23:G26" si="9">B23+E23+F23</f>
        <v>24.98</v>
      </c>
      <c r="H23" s="1">
        <f t="shared" ref="H23:H26" si="10">IF(C23&gt;0, G23/C23, 0)</f>
        <v>2.4980000000000002</v>
      </c>
      <c r="I23">
        <v>1</v>
      </c>
      <c r="J23" s="1">
        <f t="shared" ref="J23:J33" si="11">H23*I23</f>
        <v>2.4980000000000002</v>
      </c>
      <c r="O23" t="s">
        <v>70</v>
      </c>
    </row>
    <row r="24" spans="1:15" x14ac:dyDescent="0.4">
      <c r="A24" t="s">
        <v>88</v>
      </c>
      <c r="B24" s="1">
        <v>15.99</v>
      </c>
      <c r="C24">
        <v>10</v>
      </c>
      <c r="D24" t="s">
        <v>35</v>
      </c>
      <c r="E24" s="1">
        <f t="shared" ref="E24" si="12">B24*0.1075</f>
        <v>1.718925</v>
      </c>
      <c r="F24" s="1"/>
      <c r="G24" s="1">
        <f t="shared" ref="G24" si="13">B24+E24+F24</f>
        <v>17.708925000000001</v>
      </c>
      <c r="H24" s="1">
        <f t="shared" ref="H24" si="14">IF(C24&gt;0, G24/C24, 0)</f>
        <v>1.7708925</v>
      </c>
      <c r="I24">
        <v>1</v>
      </c>
      <c r="J24" s="1">
        <f t="shared" si="11"/>
        <v>1.7708925</v>
      </c>
      <c r="O24" s="5" t="s">
        <v>89</v>
      </c>
    </row>
    <row r="25" spans="1:15" x14ac:dyDescent="0.4">
      <c r="A25" t="s">
        <v>71</v>
      </c>
      <c r="B25" s="1">
        <v>2.14</v>
      </c>
      <c r="C25">
        <v>10</v>
      </c>
      <c r="D25" t="s">
        <v>35</v>
      </c>
      <c r="E25" s="1">
        <f t="shared" ref="E25:E26" si="15">B25*0.1075</f>
        <v>0.23005</v>
      </c>
      <c r="F25" s="1"/>
      <c r="G25" s="1">
        <f t="shared" si="9"/>
        <v>2.37005</v>
      </c>
      <c r="H25" s="1">
        <f t="shared" si="10"/>
        <v>0.23700499999999999</v>
      </c>
      <c r="I25">
        <v>1</v>
      </c>
      <c r="J25" s="1">
        <f t="shared" si="11"/>
        <v>0.23700499999999999</v>
      </c>
      <c r="O25" s="5" t="s">
        <v>72</v>
      </c>
    </row>
    <row r="26" spans="1:15" x14ac:dyDescent="0.4">
      <c r="A26" t="s">
        <v>73</v>
      </c>
      <c r="B26" s="1">
        <v>6.2</v>
      </c>
      <c r="C26">
        <v>10</v>
      </c>
      <c r="D26" t="s">
        <v>35</v>
      </c>
      <c r="E26" s="1">
        <f t="shared" si="15"/>
        <v>0.66649999999999998</v>
      </c>
      <c r="F26" s="1"/>
      <c r="G26" s="1">
        <f t="shared" si="9"/>
        <v>6.8665000000000003</v>
      </c>
      <c r="H26" s="1">
        <f t="shared" si="10"/>
        <v>0.68664999999999998</v>
      </c>
      <c r="I26">
        <v>1</v>
      </c>
      <c r="J26" s="1">
        <f t="shared" si="11"/>
        <v>0.68664999999999998</v>
      </c>
      <c r="O26" t="s">
        <v>74</v>
      </c>
    </row>
    <row r="27" spans="1:15" x14ac:dyDescent="0.4">
      <c r="A27" t="s">
        <v>75</v>
      </c>
      <c r="B27" s="1">
        <v>4.01</v>
      </c>
      <c r="C27">
        <v>10</v>
      </c>
      <c r="D27" t="s">
        <v>35</v>
      </c>
      <c r="E27" s="1">
        <f t="shared" ref="E27" si="16">B27*0.1075</f>
        <v>0.43107499999999999</v>
      </c>
      <c r="F27" s="1"/>
      <c r="G27" s="1">
        <f t="shared" ref="G27" si="17">B27+E27+F27</f>
        <v>4.4410749999999997</v>
      </c>
      <c r="H27" s="1">
        <f t="shared" ref="H27" si="18">IF(C27&gt;0, G27/C27, 0)</f>
        <v>0.44410749999999999</v>
      </c>
      <c r="I27">
        <v>1</v>
      </c>
      <c r="J27" s="1">
        <f t="shared" si="11"/>
        <v>0.44410749999999999</v>
      </c>
      <c r="O27" t="s">
        <v>78</v>
      </c>
    </row>
    <row r="28" spans="1:15" x14ac:dyDescent="0.4">
      <c r="A28" t="s">
        <v>85</v>
      </c>
      <c r="B28" s="1">
        <v>2.1</v>
      </c>
      <c r="C28">
        <v>10</v>
      </c>
      <c r="D28" t="s">
        <v>35</v>
      </c>
      <c r="E28" s="1">
        <f t="shared" ref="E28" si="19">B28*0.1075</f>
        <v>0.22575000000000001</v>
      </c>
      <c r="F28" s="1"/>
      <c r="G28" s="1">
        <f t="shared" ref="G28" si="20">B28+E28+F28</f>
        <v>2.3257500000000002</v>
      </c>
      <c r="H28" s="1">
        <f t="shared" ref="H28" si="21">IF(C28&gt;0, G28/C28, 0)</f>
        <v>0.23257500000000003</v>
      </c>
      <c r="I28">
        <v>1</v>
      </c>
      <c r="J28" s="1">
        <f t="shared" si="11"/>
        <v>0.23257500000000003</v>
      </c>
      <c r="O28" t="s">
        <v>92</v>
      </c>
    </row>
    <row r="29" spans="1:15" x14ac:dyDescent="0.4">
      <c r="A29" t="s">
        <v>76</v>
      </c>
      <c r="B29" s="1">
        <v>2.83</v>
      </c>
      <c r="C29">
        <v>10</v>
      </c>
      <c r="D29" t="s">
        <v>35</v>
      </c>
      <c r="E29" s="1">
        <f t="shared" ref="E29" si="22">B29*0.1075</f>
        <v>0.30422500000000002</v>
      </c>
      <c r="F29" s="1"/>
      <c r="G29" s="1">
        <f t="shared" ref="G29" si="23">B29+E29+F29</f>
        <v>3.1342250000000003</v>
      </c>
      <c r="H29" s="1">
        <f t="shared" ref="H29" si="24">IF(C29&gt;0, G29/C29, 0)</f>
        <v>0.31342250000000005</v>
      </c>
      <c r="I29">
        <v>1</v>
      </c>
      <c r="J29" s="1">
        <f t="shared" si="11"/>
        <v>0.31342250000000005</v>
      </c>
      <c r="O29" t="s">
        <v>77</v>
      </c>
    </row>
    <row r="30" spans="1:15" x14ac:dyDescent="0.4">
      <c r="A30" t="s">
        <v>79</v>
      </c>
      <c r="B30" s="1">
        <v>27.04</v>
      </c>
      <c r="C30">
        <v>50</v>
      </c>
      <c r="D30" t="s">
        <v>35</v>
      </c>
      <c r="E30" s="1">
        <f t="shared" ref="E30" si="25">B30*0.1075</f>
        <v>2.9068000000000001</v>
      </c>
      <c r="F30" s="1"/>
      <c r="G30" s="1">
        <f t="shared" ref="G30" si="26">B30+E30+F30</f>
        <v>29.9468</v>
      </c>
      <c r="H30" s="1">
        <f t="shared" ref="H30" si="27">IF(C30&gt;0, G30/C30, 0)</f>
        <v>0.59893600000000002</v>
      </c>
      <c r="I30">
        <v>1</v>
      </c>
      <c r="J30" s="1">
        <f t="shared" si="11"/>
        <v>0.59893600000000002</v>
      </c>
      <c r="O30" t="s">
        <v>80</v>
      </c>
    </row>
    <row r="31" spans="1:15" x14ac:dyDescent="0.4">
      <c r="A31" t="s">
        <v>81</v>
      </c>
      <c r="B31" s="1">
        <v>1.33</v>
      </c>
      <c r="C31">
        <v>50</v>
      </c>
      <c r="D31" t="s">
        <v>35</v>
      </c>
      <c r="E31" s="1">
        <f t="shared" ref="E31:E32" si="28">B31*0.1075</f>
        <v>0.14297500000000002</v>
      </c>
      <c r="F31" s="1"/>
      <c r="G31" s="1">
        <f t="shared" ref="G31:G32" si="29">B31+E31+F31</f>
        <v>1.4729750000000001</v>
      </c>
      <c r="H31" s="1">
        <f t="shared" ref="H31:H32" si="30">IF(C31&gt;0, G31/C31, 0)</f>
        <v>2.9459500000000003E-2</v>
      </c>
      <c r="I31">
        <v>2</v>
      </c>
      <c r="J31" s="1">
        <f t="shared" si="11"/>
        <v>5.8919000000000006E-2</v>
      </c>
      <c r="O31" t="s">
        <v>82</v>
      </c>
    </row>
    <row r="32" spans="1:15" x14ac:dyDescent="0.4">
      <c r="A32" t="s">
        <v>86</v>
      </c>
      <c r="B32" s="1">
        <v>0.55000000000000004</v>
      </c>
      <c r="C32">
        <v>10</v>
      </c>
      <c r="D32" t="s">
        <v>35</v>
      </c>
      <c r="E32" s="1">
        <f t="shared" si="28"/>
        <v>5.9125000000000004E-2</v>
      </c>
      <c r="F32" s="1"/>
      <c r="G32" s="1">
        <f t="shared" si="29"/>
        <v>0.60912500000000003</v>
      </c>
      <c r="H32" s="1">
        <f t="shared" si="30"/>
        <v>6.0912500000000001E-2</v>
      </c>
      <c r="I32">
        <v>1</v>
      </c>
      <c r="J32" s="1">
        <f t="shared" si="11"/>
        <v>6.0912500000000001E-2</v>
      </c>
      <c r="O32" t="s">
        <v>87</v>
      </c>
    </row>
    <row r="33" spans="1:16" x14ac:dyDescent="0.4">
      <c r="A33" t="s">
        <v>83</v>
      </c>
      <c r="B33" s="1">
        <v>4.99</v>
      </c>
      <c r="C33">
        <v>20</v>
      </c>
      <c r="D33" t="s">
        <v>35</v>
      </c>
      <c r="E33" s="1">
        <f t="shared" ref="E33:E35" si="31">B33*0.1075</f>
        <v>0.53642500000000004</v>
      </c>
      <c r="F33" s="1"/>
      <c r="G33" s="1">
        <f t="shared" ref="G33:G35" si="32">B33+E33+F33</f>
        <v>5.5264250000000006</v>
      </c>
      <c r="H33" s="1">
        <f t="shared" ref="H33:H35" si="33">IF(C33&gt;0, G33/C33, 0)</f>
        <v>0.27632125000000002</v>
      </c>
      <c r="I33">
        <v>1</v>
      </c>
      <c r="J33" s="1">
        <f t="shared" si="11"/>
        <v>0.27632125000000002</v>
      </c>
      <c r="O33" t="s">
        <v>52</v>
      </c>
      <c r="P33" t="s">
        <v>84</v>
      </c>
    </row>
    <row r="34" spans="1:16" x14ac:dyDescent="0.4">
      <c r="A34" t="s">
        <v>16</v>
      </c>
      <c r="B34" s="1">
        <v>5.99</v>
      </c>
      <c r="C34">
        <v>50</v>
      </c>
      <c r="D34" t="s">
        <v>35</v>
      </c>
      <c r="E34" s="1">
        <f t="shared" si="31"/>
        <v>0.64392499999999997</v>
      </c>
      <c r="F34" s="1"/>
      <c r="G34" s="1">
        <f t="shared" si="32"/>
        <v>6.6339250000000005</v>
      </c>
      <c r="H34" s="1">
        <f t="shared" si="33"/>
        <v>0.1326785</v>
      </c>
      <c r="I34">
        <v>2</v>
      </c>
      <c r="J34" s="1">
        <f>H34*I34</f>
        <v>0.26535700000000001</v>
      </c>
      <c r="O34" s="5" t="s">
        <v>95</v>
      </c>
    </row>
    <row r="35" spans="1:16" x14ac:dyDescent="0.4">
      <c r="A35" t="s">
        <v>94</v>
      </c>
      <c r="B35" s="1">
        <v>5.49</v>
      </c>
      <c r="C35">
        <v>200</v>
      </c>
      <c r="D35" t="s">
        <v>35</v>
      </c>
      <c r="E35" s="1">
        <f t="shared" si="31"/>
        <v>0.59017500000000001</v>
      </c>
      <c r="F35" s="1"/>
      <c r="G35" s="1">
        <f t="shared" si="32"/>
        <v>6.0801750000000006</v>
      </c>
      <c r="H35" s="1">
        <f t="shared" si="33"/>
        <v>3.0400875000000004E-2</v>
      </c>
      <c r="I35">
        <v>2</v>
      </c>
      <c r="J35" s="1">
        <f>H35*I35</f>
        <v>6.0801750000000009E-2</v>
      </c>
      <c r="O35" s="5" t="s">
        <v>96</v>
      </c>
    </row>
    <row r="36" spans="1:16" ht="15" thickBot="1" x14ac:dyDescent="0.45">
      <c r="A36" s="3" t="s">
        <v>20</v>
      </c>
      <c r="B36" s="3"/>
      <c r="C36" s="3"/>
      <c r="D36" s="3"/>
      <c r="E36" s="3"/>
      <c r="F36" s="3"/>
      <c r="G36" s="3"/>
      <c r="H36" s="3"/>
      <c r="I36" s="3"/>
      <c r="J36" s="4">
        <f>SUM(J23:J35)</f>
        <v>7.5038999999999998</v>
      </c>
      <c r="M36" s="1"/>
      <c r="N36" s="1">
        <f>J36</f>
        <v>7.5038999999999998</v>
      </c>
    </row>
    <row r="37" spans="1:16" ht="15" thickTop="1" x14ac:dyDescent="0.4">
      <c r="B37" s="1"/>
      <c r="E37" s="1"/>
      <c r="F37" s="1"/>
      <c r="G37" s="1"/>
      <c r="H37" s="1"/>
      <c r="J37" s="1"/>
    </row>
    <row r="38" spans="1:16" ht="15" thickBot="1" x14ac:dyDescent="0.45">
      <c r="B38" s="4" t="s">
        <v>19</v>
      </c>
      <c r="C38" s="3"/>
      <c r="D38" s="3"/>
      <c r="E38" s="4"/>
      <c r="F38" s="4"/>
      <c r="G38" s="4"/>
      <c r="H38" s="4"/>
      <c r="I38" s="3"/>
      <c r="J38" s="4"/>
      <c r="K38" s="3"/>
      <c r="L38" s="4">
        <f>SUM(L3:L37)</f>
        <v>38.006407045454544</v>
      </c>
      <c r="M38" s="4">
        <f>SUM(M3:M37)</f>
        <v>22.109103045454546</v>
      </c>
      <c r="N38" s="4">
        <f>SUM(N3:N37)</f>
        <v>29.613003045454548</v>
      </c>
    </row>
    <row r="39" spans="1:16" ht="15" thickTop="1" x14ac:dyDescent="0.4">
      <c r="B39" s="1"/>
      <c r="E39" s="1"/>
      <c r="F39" s="1"/>
      <c r="G39" s="1"/>
      <c r="H39" s="1"/>
      <c r="J39" s="1"/>
    </row>
    <row r="40" spans="1:16" x14ac:dyDescent="0.4">
      <c r="A40" t="s">
        <v>33</v>
      </c>
      <c r="B40" s="1"/>
      <c r="E40" s="1"/>
      <c r="F40" s="1"/>
      <c r="G40" s="1"/>
      <c r="H40" s="1"/>
      <c r="J40" s="1"/>
    </row>
    <row r="42" spans="1:16" x14ac:dyDescent="0.4">
      <c r="A42" t="s">
        <v>31</v>
      </c>
    </row>
    <row r="43" spans="1:16" x14ac:dyDescent="0.4">
      <c r="A43" t="s">
        <v>22</v>
      </c>
    </row>
    <row r="44" spans="1:16" x14ac:dyDescent="0.4">
      <c r="A44" s="5"/>
    </row>
    <row r="45" spans="1:16" x14ac:dyDescent="0.4">
      <c r="A45" t="s">
        <v>90</v>
      </c>
    </row>
    <row r="47" spans="1:16" x14ac:dyDescent="0.4">
      <c r="A47" t="s">
        <v>91</v>
      </c>
    </row>
  </sheetData>
  <hyperlinks>
    <hyperlink ref="O24" r:id="rId1" xr:uid="{394BA01E-496A-4B9E-AF12-01E77921BE0E}"/>
    <hyperlink ref="O25" r:id="rId2" xr:uid="{229E0547-4398-43AE-9042-0D4FDFFB3BD5}"/>
    <hyperlink ref="O19" r:id="rId3" xr:uid="{59869D84-F75A-42B0-B422-BA8AA8AB692E}"/>
    <hyperlink ref="O35" r:id="rId4" xr:uid="{ED21D2F4-CBE0-426A-A036-B9B33370EF91}"/>
    <hyperlink ref="O34" r:id="rId5" xr:uid="{916C30C5-416A-439A-9D92-626717DEB750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F09C8-D9EA-4A94-8F05-63315EF27164}">
  <dimension ref="A1:F19"/>
  <sheetViews>
    <sheetView workbookViewId="0">
      <selection activeCell="D10" sqref="D10"/>
    </sheetView>
  </sheetViews>
  <sheetFormatPr defaultRowHeight="14.6" x14ac:dyDescent="0.4"/>
  <cols>
    <col min="1" max="1" width="14.15234375" customWidth="1"/>
    <col min="2" max="2" width="18" customWidth="1"/>
    <col min="3" max="3" width="13.3046875" customWidth="1"/>
    <col min="4" max="4" width="38.921875" customWidth="1"/>
    <col min="5" max="5" width="17" customWidth="1"/>
  </cols>
  <sheetData>
    <row r="1" spans="1:6" x14ac:dyDescent="0.4">
      <c r="A1" t="s">
        <v>47</v>
      </c>
    </row>
    <row r="3" spans="1:6" x14ac:dyDescent="0.4">
      <c r="A3" t="s">
        <v>48</v>
      </c>
      <c r="B3" t="s">
        <v>54</v>
      </c>
      <c r="C3" t="s">
        <v>55</v>
      </c>
      <c r="D3" t="s">
        <v>50</v>
      </c>
      <c r="E3" t="s">
        <v>49</v>
      </c>
      <c r="F3" t="s">
        <v>56</v>
      </c>
    </row>
    <row r="4" spans="1:6" x14ac:dyDescent="0.4">
      <c r="A4" t="s">
        <v>38</v>
      </c>
    </row>
    <row r="5" spans="1:6" x14ac:dyDescent="0.4">
      <c r="A5" t="s">
        <v>39</v>
      </c>
      <c r="B5" t="s">
        <v>64</v>
      </c>
      <c r="C5" s="1">
        <v>1.95</v>
      </c>
      <c r="F5">
        <v>3</v>
      </c>
    </row>
    <row r="6" spans="1:6" x14ac:dyDescent="0.4">
      <c r="A6" t="s">
        <v>40</v>
      </c>
    </row>
    <row r="7" spans="1:6" x14ac:dyDescent="0.4">
      <c r="A7" t="s">
        <v>41</v>
      </c>
    </row>
    <row r="8" spans="1:6" x14ac:dyDescent="0.4">
      <c r="A8" t="s">
        <v>42</v>
      </c>
      <c r="B8" t="s">
        <v>62</v>
      </c>
      <c r="C8" t="s">
        <v>63</v>
      </c>
      <c r="F8">
        <v>4</v>
      </c>
    </row>
    <row r="9" spans="1:6" x14ac:dyDescent="0.4">
      <c r="A9" t="s">
        <v>43</v>
      </c>
      <c r="B9" t="s">
        <v>61</v>
      </c>
      <c r="C9" s="1">
        <v>1.75</v>
      </c>
    </row>
    <row r="10" spans="1:6" x14ac:dyDescent="0.4">
      <c r="A10" t="s">
        <v>44</v>
      </c>
      <c r="B10" t="s">
        <v>53</v>
      </c>
      <c r="C10" s="1">
        <v>1.33</v>
      </c>
      <c r="D10" t="s">
        <v>52</v>
      </c>
      <c r="E10" s="1">
        <v>0.25</v>
      </c>
      <c r="F10" t="s">
        <v>57</v>
      </c>
    </row>
    <row r="11" spans="1:6" x14ac:dyDescent="0.4">
      <c r="A11" t="s">
        <v>45</v>
      </c>
      <c r="B11" t="s">
        <v>51</v>
      </c>
      <c r="C11" s="1">
        <v>2.31</v>
      </c>
      <c r="F11">
        <v>5</v>
      </c>
    </row>
    <row r="13" spans="1:6" x14ac:dyDescent="0.4">
      <c r="A13" t="s">
        <v>46</v>
      </c>
    </row>
    <row r="15" spans="1:6" x14ac:dyDescent="0.4">
      <c r="A15" s="6" t="s">
        <v>60</v>
      </c>
    </row>
    <row r="16" spans="1:6" x14ac:dyDescent="0.4">
      <c r="A16" t="s">
        <v>59</v>
      </c>
    </row>
    <row r="17" spans="1:1" x14ac:dyDescent="0.4">
      <c r="A17" t="s">
        <v>58</v>
      </c>
    </row>
    <row r="18" spans="1:1" x14ac:dyDescent="0.4">
      <c r="A18" t="s">
        <v>66</v>
      </c>
    </row>
    <row r="19" spans="1:1" x14ac:dyDescent="0.4">
      <c r="A19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</vt:lpstr>
      <vt:lpstr>Switches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McCarthy</dc:creator>
  <cp:lastModifiedBy>Adrian McCarthy</cp:lastModifiedBy>
  <dcterms:created xsi:type="dcterms:W3CDTF">2024-11-15T01:07:03Z</dcterms:created>
  <dcterms:modified xsi:type="dcterms:W3CDTF">2024-12-10T19:39:41Z</dcterms:modified>
</cp:coreProperties>
</file>