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twitchy_cat\"/>
    </mc:Choice>
  </mc:AlternateContent>
  <xr:revisionPtr revIDLastSave="0" documentId="13_ncr:1_{CBA123C3-2B06-4DD3-B74F-39B8CE4CC6B9}" xr6:coauthVersionLast="47" xr6:coauthVersionMax="47" xr10:uidLastSave="{00000000-0000-0000-0000-000000000000}"/>
  <bookViews>
    <workbookView xWindow="2563" yWindow="926" windowWidth="19680" windowHeight="15068" xr2:uid="{F21D823E-D158-4F0D-A6E0-D13332463531}"/>
  </bookViews>
  <sheets>
    <sheet name="Twitchy Cat" sheetId="1" r:id="rId1"/>
    <sheet name="SCARY Controll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O12" i="2" s="1"/>
  <c r="P12" i="2" s="1"/>
  <c r="R12" i="2" s="1"/>
  <c r="H12" i="2"/>
  <c r="I12" i="2" s="1"/>
  <c r="M11" i="2"/>
  <c r="O11" i="2" s="1"/>
  <c r="P11" i="2" s="1"/>
  <c r="R11" i="2" s="1"/>
  <c r="H11" i="2"/>
  <c r="I11" i="2" s="1"/>
  <c r="M10" i="2"/>
  <c r="O10" i="2" s="1"/>
  <c r="P10" i="2" s="1"/>
  <c r="R10" i="2" s="1"/>
  <c r="H10" i="2"/>
  <c r="I10" i="2" s="1"/>
  <c r="M9" i="2"/>
  <c r="O9" i="2" s="1"/>
  <c r="P9" i="2" s="1"/>
  <c r="R9" i="2" s="1"/>
  <c r="H9" i="2"/>
  <c r="I9" i="2" s="1"/>
  <c r="M8" i="2"/>
  <c r="O8" i="2" s="1"/>
  <c r="P8" i="2" s="1"/>
  <c r="R8" i="2" s="1"/>
  <c r="H8" i="2"/>
  <c r="I8" i="2" s="1"/>
  <c r="M7" i="2"/>
  <c r="O7" i="2" s="1"/>
  <c r="P7" i="2" s="1"/>
  <c r="I7" i="2"/>
  <c r="J7" i="2" s="1"/>
  <c r="L7" i="2" s="1"/>
  <c r="H7" i="2"/>
  <c r="M6" i="2"/>
  <c r="O6" i="2" s="1"/>
  <c r="P6" i="2" s="1"/>
  <c r="R6" i="2" s="1"/>
  <c r="H6" i="2"/>
  <c r="I6" i="2" s="1"/>
  <c r="M5" i="2"/>
  <c r="O5" i="2" s="1"/>
  <c r="P5" i="2" s="1"/>
  <c r="R5" i="2" s="1"/>
  <c r="I5" i="2"/>
  <c r="J5" i="2" s="1"/>
  <c r="L5" i="2" s="1"/>
  <c r="H5" i="2"/>
  <c r="M18" i="1"/>
  <c r="O18" i="1" s="1"/>
  <c r="P18" i="1" s="1"/>
  <c r="R18" i="1" s="1"/>
  <c r="H18" i="1"/>
  <c r="I18" i="1" s="1"/>
  <c r="M13" i="1"/>
  <c r="O13" i="1" s="1"/>
  <c r="P13" i="1" s="1"/>
  <c r="R13" i="1" s="1"/>
  <c r="H13" i="1"/>
  <c r="I13" i="1" s="1"/>
  <c r="M16" i="1"/>
  <c r="O16" i="1" s="1"/>
  <c r="P16" i="1" s="1"/>
  <c r="R16" i="1" s="1"/>
  <c r="H16" i="1"/>
  <c r="I16" i="1" s="1"/>
  <c r="M15" i="1"/>
  <c r="O15" i="1" s="1"/>
  <c r="P15" i="1" s="1"/>
  <c r="R15" i="1" s="1"/>
  <c r="H15" i="1"/>
  <c r="I15" i="1" s="1"/>
  <c r="M14" i="1"/>
  <c r="O14" i="1" s="1"/>
  <c r="P14" i="1" s="1"/>
  <c r="R14" i="1" s="1"/>
  <c r="H14" i="1"/>
  <c r="I14" i="1" s="1"/>
  <c r="M17" i="1"/>
  <c r="O17" i="1" s="1"/>
  <c r="P17" i="1" s="1"/>
  <c r="R17" i="1" s="1"/>
  <c r="H17" i="1"/>
  <c r="I17" i="1" s="1"/>
  <c r="M9" i="1"/>
  <c r="O9" i="1" s="1"/>
  <c r="P9" i="1" s="1"/>
  <c r="H9" i="1"/>
  <c r="I9" i="1" s="1"/>
  <c r="J9" i="1" s="1"/>
  <c r="L9" i="1" s="1"/>
  <c r="M12" i="1"/>
  <c r="O12" i="1" s="1"/>
  <c r="P12" i="1" s="1"/>
  <c r="R12" i="1" s="1"/>
  <c r="M8" i="1"/>
  <c r="O8" i="1" s="1"/>
  <c r="P8" i="1" s="1"/>
  <c r="R8" i="1" s="1"/>
  <c r="M7" i="1"/>
  <c r="O7" i="1" s="1"/>
  <c r="P7" i="1" s="1"/>
  <c r="R7" i="1" s="1"/>
  <c r="M6" i="1"/>
  <c r="O6" i="1" s="1"/>
  <c r="P6" i="1" s="1"/>
  <c r="R6" i="1" s="1"/>
  <c r="M5" i="1"/>
  <c r="O5" i="1" s="1"/>
  <c r="P5" i="1" s="1"/>
  <c r="R5" i="1" s="1"/>
  <c r="H12" i="1"/>
  <c r="I12" i="1" s="1"/>
  <c r="J12" i="1" s="1"/>
  <c r="L12" i="1" s="1"/>
  <c r="H8" i="1"/>
  <c r="I8" i="1" s="1"/>
  <c r="H7" i="1"/>
  <c r="I7" i="1" s="1"/>
  <c r="H6" i="1"/>
  <c r="I6" i="1" s="1"/>
  <c r="H5" i="1"/>
  <c r="I5" i="1" s="1"/>
  <c r="Q8" i="2" l="1"/>
  <c r="J8" i="2"/>
  <c r="L8" i="2" s="1"/>
  <c r="Q7" i="2"/>
  <c r="R7" i="2"/>
  <c r="Q9" i="2"/>
  <c r="J9" i="2"/>
  <c r="L9" i="2" s="1"/>
  <c r="Q6" i="2"/>
  <c r="J6" i="2"/>
  <c r="L6" i="2" s="1"/>
  <c r="L14" i="2" s="1"/>
  <c r="Q11" i="2"/>
  <c r="J11" i="2"/>
  <c r="L11" i="2" s="1"/>
  <c r="Q12" i="2"/>
  <c r="J12" i="2"/>
  <c r="L12" i="2" s="1"/>
  <c r="J10" i="2"/>
  <c r="L10" i="2" s="1"/>
  <c r="Q10" i="2"/>
  <c r="Q5" i="2"/>
  <c r="Q18" i="1"/>
  <c r="J18" i="1"/>
  <c r="L18" i="1" s="1"/>
  <c r="Q13" i="1"/>
  <c r="J13" i="1"/>
  <c r="L13" i="1" s="1"/>
  <c r="Q16" i="1"/>
  <c r="J16" i="1"/>
  <c r="L16" i="1" s="1"/>
  <c r="Q15" i="1"/>
  <c r="J15" i="1"/>
  <c r="L15" i="1" s="1"/>
  <c r="Q14" i="1"/>
  <c r="J14" i="1"/>
  <c r="L14" i="1" s="1"/>
  <c r="Q17" i="1"/>
  <c r="J17" i="1"/>
  <c r="L17" i="1" s="1"/>
  <c r="Q9" i="1"/>
  <c r="R9" i="1"/>
  <c r="Q12" i="1"/>
  <c r="Q8" i="1"/>
  <c r="J8" i="1"/>
  <c r="L8" i="1" s="1"/>
  <c r="Q7" i="1"/>
  <c r="J7" i="1"/>
  <c r="L7" i="1" s="1"/>
  <c r="J6" i="1"/>
  <c r="L6" i="1" s="1"/>
  <c r="Q5" i="1"/>
  <c r="J5" i="1"/>
  <c r="L5" i="1" s="1"/>
  <c r="Q6" i="1"/>
  <c r="Q14" i="2" l="1"/>
  <c r="L26" i="1"/>
</calcChain>
</file>

<file path=xl/sharedStrings.xml><?xml version="1.0" encoding="utf-8"?>
<sst xmlns="http://schemas.openxmlformats.org/spreadsheetml/2006/main" count="81" uniqueCount="56">
  <si>
    <t>Twitchy Cat Parts and Estimate Cost</t>
  </si>
  <si>
    <t>Mechanics</t>
  </si>
  <si>
    <t>Corpsing</t>
  </si>
  <si>
    <t>Control Option 1</t>
  </si>
  <si>
    <t>Item</t>
  </si>
  <si>
    <t>Source</t>
  </si>
  <si>
    <t>Price</t>
  </si>
  <si>
    <t>Shipping</t>
  </si>
  <si>
    <t>Sales Tax</t>
  </si>
  <si>
    <t>Cost/Unit</t>
  </si>
  <si>
    <t>Norcal Web</t>
  </si>
  <si>
    <t>Cost/Order</t>
  </si>
  <si>
    <t>Orders</t>
  </si>
  <si>
    <t>Units/Order</t>
  </si>
  <si>
    <t>Cat Skeleton</t>
  </si>
  <si>
    <t>https://www.amazon.com/dp/B00OXD4S5S</t>
  </si>
  <si>
    <t>Units/Kit</t>
  </si>
  <si>
    <t>Kits Needed</t>
  </si>
  <si>
    <t>Cost/Kit</t>
  </si>
  <si>
    <t>https://www.amazon.com/dp/B00P2KANI2</t>
  </si>
  <si>
    <t>https://www.homedepot.com/p/Everbilt-1-in-Zinc-Plated-Non-Removable-Pin-Narrow-Utility-Hinges-2-Pack-29277/314150752</t>
  </si>
  <si>
    <t>Hinge</t>
  </si>
  <si>
    <t>JST XH 3-pin</t>
  </si>
  <si>
    <t>https://www.amazon.com/gp/product/B0B3MW71Q8</t>
  </si>
  <si>
    <t>Timer Relay</t>
  </si>
  <si>
    <t>https://www.amazon.com/gp/product/B09XV8KT5H</t>
  </si>
  <si>
    <t>Power Supply</t>
  </si>
  <si>
    <t>Barrel Pigtails</t>
  </si>
  <si>
    <t>https://www.amazon.com/dp/B072BXB2Y8</t>
  </si>
  <si>
    <t>Heat Seal Splices</t>
  </si>
  <si>
    <t>Spring</t>
  </si>
  <si>
    <t>https://www.amazon.com/dp/B09BJ7FY8X</t>
  </si>
  <si>
    <t>Rocker Switch</t>
  </si>
  <si>
    <t>Fuse Holder</t>
  </si>
  <si>
    <t>https://www.amazon.com/dp/B07MQZ9Q8L</t>
  </si>
  <si>
    <t>Fuse 5A</t>
  </si>
  <si>
    <t>https://www.amazon.com/dp/B083QHC22Q</t>
  </si>
  <si>
    <t>Push Button</t>
  </si>
  <si>
    <t>https://www.amazon.com/dp/B08R9P9DFC</t>
  </si>
  <si>
    <t>https://www.amazon.com/dp/B07S2QJKTX</t>
  </si>
  <si>
    <t>https://www.amazon.com/dp/B00Z9X4GLW</t>
  </si>
  <si>
    <t>On Hand</t>
  </si>
  <si>
    <t>Needed</t>
  </si>
  <si>
    <t>Order Cost</t>
  </si>
  <si>
    <t>Leftovers</t>
  </si>
  <si>
    <t>Short</t>
  </si>
  <si>
    <t>Lock Actuator</t>
  </si>
  <si>
    <t>Zip ties</t>
  </si>
  <si>
    <t>https://www.amazon.com/dp/B08BKSHJ93</t>
  </si>
  <si>
    <t>1N4001 Diode</t>
  </si>
  <si>
    <t>https://www.amazon.com/dp/B07NRKNWT6</t>
  </si>
  <si>
    <t>https://www.amazon.com/dp/B08QV4CWYW</t>
  </si>
  <si>
    <t>https://www.amazon.com/dp/B08F479K2R</t>
  </si>
  <si>
    <t>Power</t>
  </si>
  <si>
    <t>Total</t>
  </si>
  <si>
    <t>SCARY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</si>
</sst>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6" fontId="0" fillId="0" borderId="0" xfId="0" applyNumberForma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NRKNWT6" TargetMode="External"/><Relationship Id="rId2" Type="http://schemas.openxmlformats.org/officeDocument/2006/relationships/hyperlink" Target="https://www.amazon.com/dp/B08BKSHJ93" TargetMode="External"/><Relationship Id="rId1" Type="http://schemas.openxmlformats.org/officeDocument/2006/relationships/hyperlink" Target="https://www.amazon.com/dp/B00Z9X4GLW" TargetMode="External"/><Relationship Id="rId4" Type="http://schemas.openxmlformats.org/officeDocument/2006/relationships/hyperlink" Target="https://www.amazon.com/dp/B08F479K2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9931-5230-41DE-9B0C-34A5A9FA4DAC}">
  <dimension ref="A1:R28"/>
  <sheetViews>
    <sheetView tabSelected="1" workbookViewId="0">
      <selection activeCell="L26" sqref="L26"/>
    </sheetView>
  </sheetViews>
  <sheetFormatPr defaultRowHeight="14.6" x14ac:dyDescent="0.4"/>
  <cols>
    <col min="1" max="1" width="14.765625" customWidth="1"/>
    <col min="2" max="2" width="4" customWidth="1"/>
    <col min="3" max="3" width="15.69140625" customWidth="1"/>
    <col min="5" max="5" width="10.61328125" customWidth="1"/>
    <col min="7" max="7" width="8.07421875" customWidth="1"/>
    <col min="9" max="10" width="10.3046875" customWidth="1"/>
    <col min="14" max="14" width="8.84375" customWidth="1"/>
    <col min="15" max="15" width="7.53515625" customWidth="1"/>
    <col min="16" max="16" width="7.3828125" customWidth="1"/>
    <col min="18" max="18" width="8.69140625" customWidth="1"/>
  </cols>
  <sheetData>
    <row r="1" spans="1:18" x14ac:dyDescent="0.4">
      <c r="A1" t="s">
        <v>0</v>
      </c>
    </row>
    <row r="2" spans="1:18" x14ac:dyDescent="0.4">
      <c r="A2" t="s">
        <v>17</v>
      </c>
      <c r="B2">
        <v>10</v>
      </c>
    </row>
    <row r="3" spans="1:18" x14ac:dyDescent="0.4">
      <c r="C3" t="s">
        <v>4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11</v>
      </c>
      <c r="J3" t="s">
        <v>9</v>
      </c>
      <c r="K3" t="s">
        <v>16</v>
      </c>
      <c r="L3" t="s">
        <v>18</v>
      </c>
      <c r="M3" t="s">
        <v>42</v>
      </c>
      <c r="N3" t="s">
        <v>41</v>
      </c>
      <c r="O3" t="s">
        <v>45</v>
      </c>
      <c r="P3" t="s">
        <v>12</v>
      </c>
      <c r="Q3" t="s">
        <v>43</v>
      </c>
      <c r="R3" t="s">
        <v>44</v>
      </c>
    </row>
    <row r="4" spans="1:18" x14ac:dyDescent="0.4">
      <c r="A4" t="s">
        <v>1</v>
      </c>
    </row>
    <row r="5" spans="1:18" x14ac:dyDescent="0.4">
      <c r="C5" t="s">
        <v>14</v>
      </c>
      <c r="D5" t="s">
        <v>15</v>
      </c>
      <c r="E5">
        <v>1</v>
      </c>
      <c r="F5" s="1">
        <v>17.989999999999998</v>
      </c>
      <c r="G5" s="1">
        <v>0</v>
      </c>
      <c r="H5" s="1">
        <f>10.75% * (F5 + G5)</f>
        <v>1.9339249999999999</v>
      </c>
      <c r="I5" s="2">
        <f>SUM(F5:H5)</f>
        <v>19.923924999999997</v>
      </c>
      <c r="J5" s="2">
        <f>I5/E5</f>
        <v>19.923924999999997</v>
      </c>
      <c r="K5">
        <v>1</v>
      </c>
      <c r="L5" s="2">
        <f>J5*K5</f>
        <v>19.923924999999997</v>
      </c>
      <c r="M5">
        <f>$B$2*K5</f>
        <v>10</v>
      </c>
      <c r="N5">
        <v>2</v>
      </c>
      <c r="O5">
        <f>MAX(M5 - N5, 0)</f>
        <v>8</v>
      </c>
      <c r="P5">
        <f>CEILING(O5/E5, 1)</f>
        <v>8</v>
      </c>
      <c r="Q5" s="2">
        <f>I5*P5</f>
        <v>159.39139999999998</v>
      </c>
      <c r="R5">
        <f>E5*P5 +N5 - M5</f>
        <v>0</v>
      </c>
    </row>
    <row r="6" spans="1:18" x14ac:dyDescent="0.4">
      <c r="C6" t="s">
        <v>46</v>
      </c>
      <c r="D6" t="s">
        <v>19</v>
      </c>
      <c r="E6">
        <v>4</v>
      </c>
      <c r="F6" s="1">
        <v>19.989999999999998</v>
      </c>
      <c r="G6" s="1">
        <v>0</v>
      </c>
      <c r="H6" s="1">
        <f>10.75% * (F6 + G6)</f>
        <v>2.1489249999999998</v>
      </c>
      <c r="I6" s="2">
        <f>SUM(F6:H6)</f>
        <v>22.138924999999997</v>
      </c>
      <c r="J6" s="2">
        <f>I6/E6</f>
        <v>5.5347312499999992</v>
      </c>
      <c r="K6">
        <v>1</v>
      </c>
      <c r="L6" s="2">
        <f>J6*K6</f>
        <v>5.5347312499999992</v>
      </c>
      <c r="M6">
        <f>$B$2*K6</f>
        <v>10</v>
      </c>
      <c r="N6">
        <v>4</v>
      </c>
      <c r="O6">
        <f>MAX(M6 - N6, 0)</f>
        <v>6</v>
      </c>
      <c r="P6">
        <f>CEILING(O6/E6, 1)</f>
        <v>2</v>
      </c>
      <c r="Q6" s="2">
        <f>I6*P6</f>
        <v>44.277849999999994</v>
      </c>
      <c r="R6">
        <f>E6*P6 +N6 - M6</f>
        <v>2</v>
      </c>
    </row>
    <row r="7" spans="1:18" x14ac:dyDescent="0.4">
      <c r="C7" t="s">
        <v>21</v>
      </c>
      <c r="D7" t="s">
        <v>20</v>
      </c>
      <c r="E7">
        <v>2</v>
      </c>
      <c r="F7" s="1">
        <v>2.72</v>
      </c>
      <c r="G7" s="1">
        <v>0</v>
      </c>
      <c r="H7" s="1">
        <f>10.75% * (F7 + G7)</f>
        <v>0.29239999999999999</v>
      </c>
      <c r="I7" s="2">
        <f>SUM(F7:H7)</f>
        <v>3.0124000000000004</v>
      </c>
      <c r="J7" s="2">
        <f>I7/E7</f>
        <v>1.5062000000000002</v>
      </c>
      <c r="K7">
        <v>1</v>
      </c>
      <c r="L7" s="2">
        <f>J7*K7</f>
        <v>1.5062000000000002</v>
      </c>
      <c r="M7">
        <f>$B$2*K7</f>
        <v>10</v>
      </c>
      <c r="N7">
        <v>6</v>
      </c>
      <c r="O7">
        <f>MAX(M7 - N7, 0)</f>
        <v>4</v>
      </c>
      <c r="P7">
        <f>CEILING(O7/E7, 1)</f>
        <v>2</v>
      </c>
      <c r="Q7" s="2">
        <f>I7*P7</f>
        <v>6.0248000000000008</v>
      </c>
      <c r="R7">
        <f>E7*P7 +N7 - M7</f>
        <v>0</v>
      </c>
    </row>
    <row r="8" spans="1:18" x14ac:dyDescent="0.4">
      <c r="C8" t="s">
        <v>30</v>
      </c>
      <c r="D8" s="5" t="s">
        <v>50</v>
      </c>
      <c r="E8">
        <v>5</v>
      </c>
      <c r="F8" s="1">
        <v>9.49</v>
      </c>
      <c r="G8" s="1">
        <v>0</v>
      </c>
      <c r="H8" s="1">
        <f>10.75% * (F8 + G8)</f>
        <v>1.0201750000000001</v>
      </c>
      <c r="I8" s="2">
        <f>SUM(F8:H8)</f>
        <v>10.510175</v>
      </c>
      <c r="J8" s="2">
        <f>I8/E8</f>
        <v>2.1020349999999999</v>
      </c>
      <c r="K8">
        <v>1</v>
      </c>
      <c r="L8" s="2">
        <f>J8*K8</f>
        <v>2.1020349999999999</v>
      </c>
      <c r="M8">
        <f>$B$2*K8</f>
        <v>10</v>
      </c>
      <c r="N8">
        <v>3</v>
      </c>
      <c r="O8">
        <f>MAX(M8 - N8, 0)</f>
        <v>7</v>
      </c>
      <c r="P8">
        <f>CEILING(O8/E8, 1)</f>
        <v>2</v>
      </c>
      <c r="Q8" s="2">
        <f>I8*P8</f>
        <v>21.020350000000001</v>
      </c>
      <c r="R8">
        <f>E8*P8 +N8 - M8</f>
        <v>3</v>
      </c>
    </row>
    <row r="9" spans="1:18" x14ac:dyDescent="0.4">
      <c r="C9" t="s">
        <v>47</v>
      </c>
      <c r="D9" s="5" t="s">
        <v>48</v>
      </c>
      <c r="E9">
        <v>100</v>
      </c>
      <c r="F9" s="1">
        <v>4.99</v>
      </c>
      <c r="G9" s="1">
        <v>0</v>
      </c>
      <c r="H9" s="1">
        <f>10.75% * (F9 + G9)</f>
        <v>0.53642500000000004</v>
      </c>
      <c r="I9" s="2">
        <f>SUM(F9:H9)</f>
        <v>5.5264250000000006</v>
      </c>
      <c r="J9" s="2">
        <f>IF(E9&gt;0, I9/E9, 0)</f>
        <v>5.5264250000000008E-2</v>
      </c>
      <c r="K9">
        <v>2</v>
      </c>
      <c r="L9" s="2">
        <f>J9*K9</f>
        <v>0.11052850000000002</v>
      </c>
      <c r="M9">
        <f>$B$2*K9</f>
        <v>20</v>
      </c>
      <c r="N9">
        <v>0</v>
      </c>
      <c r="O9">
        <f>MAX(M9 - N9, 0)</f>
        <v>20</v>
      </c>
      <c r="P9">
        <f>CEILING(O9/E9, 1)</f>
        <v>1</v>
      </c>
      <c r="Q9" s="2">
        <f>I9*P9</f>
        <v>5.5264250000000006</v>
      </c>
      <c r="R9">
        <f>E9*P9 +N9 - M9</f>
        <v>80</v>
      </c>
    </row>
    <row r="10" spans="1:18" x14ac:dyDescent="0.4">
      <c r="D10" s="5"/>
      <c r="F10" s="1"/>
      <c r="G10" s="1"/>
      <c r="H10" s="1"/>
      <c r="I10" s="2"/>
      <c r="J10" s="2"/>
      <c r="L10" s="2"/>
      <c r="Q10" s="2"/>
    </row>
    <row r="11" spans="1:18" x14ac:dyDescent="0.4">
      <c r="A11" t="s">
        <v>53</v>
      </c>
      <c r="D11" s="5"/>
      <c r="F11" s="1"/>
      <c r="G11" s="1"/>
      <c r="H11" s="1"/>
      <c r="I11" s="2"/>
      <c r="J11" s="2"/>
      <c r="L11" s="2"/>
      <c r="Q11" s="2"/>
    </row>
    <row r="12" spans="1:18" x14ac:dyDescent="0.4">
      <c r="C12" t="s">
        <v>26</v>
      </c>
      <c r="D12" s="5" t="s">
        <v>40</v>
      </c>
      <c r="E12">
        <v>1</v>
      </c>
      <c r="F12" s="1">
        <v>14.98</v>
      </c>
      <c r="G12" s="1">
        <v>0</v>
      </c>
      <c r="H12" s="1">
        <f>10.75% * (F12 + G12)</f>
        <v>1.6103499999999999</v>
      </c>
      <c r="I12" s="2">
        <f>SUM(F12:H12)</f>
        <v>16.590350000000001</v>
      </c>
      <c r="J12" s="2">
        <f>IF(E12&gt;0, I12/E12, 0)</f>
        <v>16.590350000000001</v>
      </c>
      <c r="K12">
        <v>1</v>
      </c>
      <c r="L12" s="2">
        <f>J12*K12</f>
        <v>16.590350000000001</v>
      </c>
      <c r="M12">
        <f>$B$2*K12</f>
        <v>10</v>
      </c>
      <c r="N12">
        <v>0</v>
      </c>
      <c r="O12">
        <f>MAX(M12 - N12, 0)</f>
        <v>10</v>
      </c>
      <c r="P12">
        <f>CEILING(O12/E12, 1)</f>
        <v>10</v>
      </c>
      <c r="Q12" s="2">
        <f>I12*P12</f>
        <v>165.90350000000001</v>
      </c>
      <c r="R12">
        <f>E12*P12 +N12 - M12</f>
        <v>0</v>
      </c>
    </row>
    <row r="13" spans="1:18" x14ac:dyDescent="0.4">
      <c r="C13" t="s">
        <v>37</v>
      </c>
      <c r="D13" s="5" t="s">
        <v>51</v>
      </c>
      <c r="E13">
        <v>2</v>
      </c>
      <c r="F13" s="1">
        <v>8.99</v>
      </c>
      <c r="G13" s="1">
        <v>0</v>
      </c>
      <c r="H13" s="1">
        <f>10.75% * (F13 + G13)</f>
        <v>0.96642499999999998</v>
      </c>
      <c r="I13" s="2">
        <f>SUM(F13:H13)</f>
        <v>9.9564249999999994</v>
      </c>
      <c r="J13" s="2">
        <f>IF(E13&gt;0, I13/E13, 0)</f>
        <v>4.9782124999999997</v>
      </c>
      <c r="K13">
        <v>1</v>
      </c>
      <c r="L13" s="2">
        <f>J13*K13</f>
        <v>4.9782124999999997</v>
      </c>
      <c r="M13">
        <f>$B$2*K13</f>
        <v>10</v>
      </c>
      <c r="N13">
        <v>0</v>
      </c>
      <c r="O13">
        <f>MAX(M13 - N13, 0)</f>
        <v>10</v>
      </c>
      <c r="P13">
        <f>CEILING(O13/E13, 1)</f>
        <v>5</v>
      </c>
      <c r="Q13" s="2">
        <f>I13*P13</f>
        <v>49.782124999999994</v>
      </c>
      <c r="R13">
        <f>E13*P13 +N13 - M13</f>
        <v>0</v>
      </c>
    </row>
    <row r="14" spans="1:18" x14ac:dyDescent="0.4">
      <c r="C14" t="s">
        <v>27</v>
      </c>
      <c r="D14" t="s">
        <v>28</v>
      </c>
      <c r="E14">
        <v>10</v>
      </c>
      <c r="F14" s="1">
        <v>9.8000000000000007</v>
      </c>
      <c r="G14" s="1">
        <v>0</v>
      </c>
      <c r="H14" s="1">
        <f>10.75% * (F14 + G14)</f>
        <v>1.0535000000000001</v>
      </c>
      <c r="I14" s="2">
        <f>SUM(F14:H14)</f>
        <v>10.8535</v>
      </c>
      <c r="J14" s="2">
        <f>IF(E14&gt;0, I14/E14, 0)</f>
        <v>1.08535</v>
      </c>
      <c r="K14">
        <v>2</v>
      </c>
      <c r="L14" s="2">
        <f>J14*K14</f>
        <v>2.1707000000000001</v>
      </c>
      <c r="M14">
        <f>$B$2*K14</f>
        <v>20</v>
      </c>
      <c r="N14">
        <v>10</v>
      </c>
      <c r="O14">
        <f>MAX(M14 - N14, 0)</f>
        <v>10</v>
      </c>
      <c r="P14">
        <f>CEILING(O14/E14, 1)</f>
        <v>1</v>
      </c>
      <c r="Q14" s="2">
        <f>I14*P14</f>
        <v>10.8535</v>
      </c>
      <c r="R14">
        <f>E14*P14 +N14 - M14</f>
        <v>0</v>
      </c>
    </row>
    <row r="15" spans="1:18" x14ac:dyDescent="0.4">
      <c r="C15" t="s">
        <v>33</v>
      </c>
      <c r="D15" t="s">
        <v>34</v>
      </c>
      <c r="E15">
        <v>10</v>
      </c>
      <c r="F15" s="1">
        <v>9.39</v>
      </c>
      <c r="G15" s="1">
        <v>0</v>
      </c>
      <c r="H15" s="1">
        <f>10.75% * (F15 + G15)</f>
        <v>1.009425</v>
      </c>
      <c r="I15" s="2">
        <f>SUM(F15:H15)</f>
        <v>10.399425000000001</v>
      </c>
      <c r="J15" s="2">
        <f>IF(E15&gt;0, I15/E15, 0)</f>
        <v>1.0399425</v>
      </c>
      <c r="K15">
        <v>1</v>
      </c>
      <c r="L15" s="2">
        <f>J15*K15</f>
        <v>1.0399425</v>
      </c>
      <c r="M15">
        <f>$B$2*K15</f>
        <v>10</v>
      </c>
      <c r="N15">
        <v>8</v>
      </c>
      <c r="O15">
        <f>MAX(M15 - N15, 0)</f>
        <v>2</v>
      </c>
      <c r="P15">
        <f>CEILING(O15/E15, 1)</f>
        <v>1</v>
      </c>
      <c r="Q15" s="2">
        <f>I15*P15</f>
        <v>10.399425000000001</v>
      </c>
      <c r="R15">
        <f>E15*P15 +N15 - M15</f>
        <v>8</v>
      </c>
    </row>
    <row r="16" spans="1:18" x14ac:dyDescent="0.4">
      <c r="C16" t="s">
        <v>35</v>
      </c>
      <c r="D16" t="s">
        <v>36</v>
      </c>
      <c r="E16">
        <v>10</v>
      </c>
      <c r="F16" s="1">
        <v>4.99</v>
      </c>
      <c r="G16" s="1">
        <v>0</v>
      </c>
      <c r="H16" s="1">
        <f>10.75% * (F16 + G16)</f>
        <v>0.53642500000000004</v>
      </c>
      <c r="I16" s="2">
        <f>SUM(F16:H16)</f>
        <v>5.5264250000000006</v>
      </c>
      <c r="J16" s="2">
        <f>IF(E16&gt;0, I16/E16, 0)</f>
        <v>0.55264250000000004</v>
      </c>
      <c r="K16">
        <v>1</v>
      </c>
      <c r="L16" s="2">
        <f>J16*K16</f>
        <v>0.55264250000000004</v>
      </c>
      <c r="M16">
        <f>$B$2*K16</f>
        <v>10</v>
      </c>
      <c r="N16">
        <v>8</v>
      </c>
      <c r="O16">
        <f>MAX(M16 - N16, 0)</f>
        <v>2</v>
      </c>
      <c r="P16">
        <f>CEILING(O16/E16, 1)</f>
        <v>1</v>
      </c>
      <c r="Q16" s="2">
        <f>I16*P16</f>
        <v>5.5264250000000006</v>
      </c>
      <c r="R16">
        <f>E16*P16 +N16 - M16</f>
        <v>8</v>
      </c>
    </row>
    <row r="17" spans="1:18" x14ac:dyDescent="0.4">
      <c r="C17" t="s">
        <v>49</v>
      </c>
      <c r="D17" s="5"/>
      <c r="E17">
        <v>1</v>
      </c>
      <c r="F17" s="1">
        <v>0</v>
      </c>
      <c r="G17" s="1">
        <v>0</v>
      </c>
      <c r="H17" s="1">
        <f>10.75% * (F17 + G17)</f>
        <v>0</v>
      </c>
      <c r="I17" s="2">
        <f>SUM(F17:H17)</f>
        <v>0</v>
      </c>
      <c r="J17" s="2">
        <f>IF(E17&gt;0, I17/E17, 0)</f>
        <v>0</v>
      </c>
      <c r="K17">
        <v>1</v>
      </c>
      <c r="L17" s="2">
        <f>J17*K17</f>
        <v>0</v>
      </c>
      <c r="M17">
        <f>$B$2*K17</f>
        <v>10</v>
      </c>
      <c r="N17">
        <v>100</v>
      </c>
      <c r="O17">
        <f>MAX(M17 - N17, 0)</f>
        <v>0</v>
      </c>
      <c r="P17">
        <f>CEILING(O17/E17, 1)</f>
        <v>0</v>
      </c>
      <c r="Q17" s="2">
        <f>I17*P17</f>
        <v>0</v>
      </c>
      <c r="R17">
        <f>E17*P17 +N17 - M17</f>
        <v>90</v>
      </c>
    </row>
    <row r="18" spans="1:18" x14ac:dyDescent="0.4">
      <c r="C18" t="s">
        <v>29</v>
      </c>
      <c r="D18" s="5" t="s">
        <v>52</v>
      </c>
      <c r="E18">
        <v>100</v>
      </c>
      <c r="F18" s="1">
        <v>9.99</v>
      </c>
      <c r="G18" s="1">
        <v>0</v>
      </c>
      <c r="H18" s="1">
        <f>10.75% * (F18 + G18)</f>
        <v>1.073925</v>
      </c>
      <c r="I18" s="2">
        <f>SUM(F18:H18)</f>
        <v>11.063925000000001</v>
      </c>
      <c r="J18" s="2">
        <f>IF(E18&gt;0, I18/E18, 0)</f>
        <v>0.11063925000000001</v>
      </c>
      <c r="K18">
        <v>8</v>
      </c>
      <c r="L18" s="2">
        <f>J18*K18</f>
        <v>0.88511400000000007</v>
      </c>
      <c r="M18">
        <f>$B$2*K18</f>
        <v>80</v>
      </c>
      <c r="N18">
        <v>90</v>
      </c>
      <c r="O18">
        <f>MAX(M18 - N18, 0)</f>
        <v>0</v>
      </c>
      <c r="P18">
        <f>CEILING(O18/E18, 1)</f>
        <v>0</v>
      </c>
      <c r="Q18" s="2">
        <f>I18*P18</f>
        <v>0</v>
      </c>
      <c r="R18">
        <f>E18*P18 +N18 - M18</f>
        <v>10</v>
      </c>
    </row>
    <row r="19" spans="1:18" x14ac:dyDescent="0.4">
      <c r="F19" s="3"/>
      <c r="H19" s="1"/>
      <c r="I19" s="2"/>
      <c r="J19" s="2"/>
      <c r="L19" s="2"/>
      <c r="M19" s="2"/>
      <c r="Q19" s="2"/>
    </row>
    <row r="20" spans="1:18" x14ac:dyDescent="0.4">
      <c r="A20" t="s">
        <v>2</v>
      </c>
    </row>
    <row r="24" spans="1:18" x14ac:dyDescent="0.4">
      <c r="A24" t="s">
        <v>10</v>
      </c>
      <c r="L24" s="1">
        <v>2</v>
      </c>
      <c r="M24" s="4"/>
      <c r="N24" s="4"/>
      <c r="O24" s="4"/>
    </row>
    <row r="26" spans="1:18" x14ac:dyDescent="0.4">
      <c r="A26" t="s">
        <v>54</v>
      </c>
      <c r="L26" s="2">
        <f>SUM(L5:L24)</f>
        <v>57.394381249999995</v>
      </c>
    </row>
    <row r="27" spans="1:18" x14ac:dyDescent="0.4">
      <c r="L27" s="2"/>
    </row>
    <row r="28" spans="1:18" x14ac:dyDescent="0.4">
      <c r="L28" s="2"/>
    </row>
  </sheetData>
  <hyperlinks>
    <hyperlink ref="D12" r:id="rId1" xr:uid="{96773F0D-0F50-4439-9900-FAF2693FFD3D}"/>
    <hyperlink ref="D9" r:id="rId2" xr:uid="{0E75646C-94D4-4372-B4C0-3B614C88600E}"/>
    <hyperlink ref="D8" r:id="rId3" xr:uid="{67854B4A-86A2-406E-B1FB-6322A3AED707}"/>
    <hyperlink ref="D18" r:id="rId4" xr:uid="{CBDEE24A-5230-4280-A73C-6CE32D07A1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BE2E-B684-4A57-B0F3-707348DFF476}">
  <dimension ref="A1:R14"/>
  <sheetViews>
    <sheetView workbookViewId="0">
      <selection activeCell="L15" sqref="L15"/>
    </sheetView>
  </sheetViews>
  <sheetFormatPr defaultRowHeight="14.6" x14ac:dyDescent="0.4"/>
  <sheetData>
    <row r="1" spans="1:18" x14ac:dyDescent="0.4">
      <c r="A1" t="s">
        <v>55</v>
      </c>
    </row>
    <row r="2" spans="1:18" x14ac:dyDescent="0.4">
      <c r="A2" t="s">
        <v>17</v>
      </c>
      <c r="B2">
        <v>10</v>
      </c>
    </row>
    <row r="3" spans="1:18" x14ac:dyDescent="0.4">
      <c r="C3" t="s">
        <v>4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11</v>
      </c>
      <c r="J3" t="s">
        <v>9</v>
      </c>
      <c r="K3" t="s">
        <v>16</v>
      </c>
      <c r="L3" t="s">
        <v>18</v>
      </c>
      <c r="M3" t="s">
        <v>42</v>
      </c>
      <c r="N3" t="s">
        <v>41</v>
      </c>
      <c r="O3" t="s">
        <v>45</v>
      </c>
      <c r="P3" t="s">
        <v>12</v>
      </c>
      <c r="Q3" t="s">
        <v>43</v>
      </c>
      <c r="R3" t="s">
        <v>44</v>
      </c>
    </row>
    <row r="4" spans="1:18" x14ac:dyDescent="0.4">
      <c r="A4" t="s">
        <v>3</v>
      </c>
    </row>
    <row r="5" spans="1:18" x14ac:dyDescent="0.4">
      <c r="C5" t="s">
        <v>24</v>
      </c>
      <c r="D5" t="s">
        <v>25</v>
      </c>
      <c r="E5">
        <v>2</v>
      </c>
      <c r="F5" s="1">
        <v>9.99</v>
      </c>
      <c r="G5" s="1">
        <v>0</v>
      </c>
      <c r="H5" s="1">
        <f>10.75% * (F5 + G5)</f>
        <v>1.073925</v>
      </c>
      <c r="I5" s="2">
        <f>SUM(F5:H5)</f>
        <v>11.063925000000001</v>
      </c>
      <c r="J5" s="2">
        <f>I5/E5</f>
        <v>5.5319625000000006</v>
      </c>
      <c r="K5">
        <v>1</v>
      </c>
      <c r="L5" s="2">
        <f>J5*K5</f>
        <v>5.5319625000000006</v>
      </c>
      <c r="M5">
        <f>'Twitchy Cat'!$B$2*K5</f>
        <v>10</v>
      </c>
      <c r="N5">
        <v>1</v>
      </c>
      <c r="O5">
        <f>MAX(M5 - N5, 0)</f>
        <v>9</v>
      </c>
      <c r="P5">
        <f>CEILING(O5/E5, 1)</f>
        <v>5</v>
      </c>
      <c r="Q5" s="2">
        <f>I5*P5</f>
        <v>55.319625000000002</v>
      </c>
      <c r="R5">
        <f>E5*P5 +N5 - M5</f>
        <v>1</v>
      </c>
    </row>
    <row r="6" spans="1:18" x14ac:dyDescent="0.4">
      <c r="C6" t="s">
        <v>22</v>
      </c>
      <c r="D6" t="s">
        <v>23</v>
      </c>
      <c r="E6">
        <v>30</v>
      </c>
      <c r="F6" s="1">
        <v>8.59</v>
      </c>
      <c r="G6" s="1">
        <v>0</v>
      </c>
      <c r="H6" s="1">
        <f>10.75% * (F6 + G6)</f>
        <v>0.92342499999999994</v>
      </c>
      <c r="I6" s="2">
        <f>SUM(F6:H6)</f>
        <v>9.5134249999999998</v>
      </c>
      <c r="J6" s="2">
        <f>I6/E6</f>
        <v>0.31711416666666664</v>
      </c>
      <c r="K6">
        <v>1</v>
      </c>
      <c r="L6" s="2">
        <f>J6*K6</f>
        <v>0.31711416666666664</v>
      </c>
      <c r="M6">
        <f>'Twitchy Cat'!$B$2*K6</f>
        <v>10</v>
      </c>
      <c r="N6">
        <v>28</v>
      </c>
      <c r="O6">
        <f>MAX(M6 - N6, 0)</f>
        <v>0</v>
      </c>
      <c r="P6">
        <f>CEILING(O6/E6, 1)</f>
        <v>0</v>
      </c>
      <c r="Q6" s="2">
        <f>I6*P6</f>
        <v>0</v>
      </c>
      <c r="R6">
        <f>E6*P6 +N6 - M6</f>
        <v>18</v>
      </c>
    </row>
    <row r="7" spans="1:18" x14ac:dyDescent="0.4">
      <c r="C7" t="s">
        <v>27</v>
      </c>
      <c r="D7" t="s">
        <v>28</v>
      </c>
      <c r="E7">
        <v>10</v>
      </c>
      <c r="F7" s="1">
        <v>9.8000000000000007</v>
      </c>
      <c r="G7" s="1">
        <v>0</v>
      </c>
      <c r="H7" s="1">
        <f>10.75% * (F7 + G7)</f>
        <v>1.0535000000000001</v>
      </c>
      <c r="I7" s="2">
        <f>SUM(F7:H7)</f>
        <v>10.8535</v>
      </c>
      <c r="J7" s="2">
        <f>IF(E7&gt;0, I7/E7, 0)</f>
        <v>1.08535</v>
      </c>
      <c r="K7">
        <v>2</v>
      </c>
      <c r="L7" s="2">
        <f>J7*K7</f>
        <v>2.1707000000000001</v>
      </c>
      <c r="M7">
        <f>'Twitchy Cat'!$B$2*K7</f>
        <v>20</v>
      </c>
      <c r="N7">
        <v>10</v>
      </c>
      <c r="O7">
        <f>MAX(M7 - N7, 0)</f>
        <v>10</v>
      </c>
      <c r="P7">
        <f>CEILING(O7/E7, 1)</f>
        <v>1</v>
      </c>
      <c r="Q7" s="2">
        <f>I7*P7</f>
        <v>10.8535</v>
      </c>
      <c r="R7">
        <f>E7*P7 +N7 - M7</f>
        <v>0</v>
      </c>
    </row>
    <row r="8" spans="1:18" x14ac:dyDescent="0.4">
      <c r="C8" t="s">
        <v>29</v>
      </c>
      <c r="D8" t="s">
        <v>31</v>
      </c>
      <c r="E8">
        <v>100</v>
      </c>
      <c r="F8" s="1">
        <v>9.99</v>
      </c>
      <c r="G8" s="1">
        <v>0</v>
      </c>
      <c r="H8" s="1">
        <f>10.75% * (F8 + G8)</f>
        <v>1.073925</v>
      </c>
      <c r="I8" s="2">
        <f>SUM(F8:H8)</f>
        <v>11.063925000000001</v>
      </c>
      <c r="J8" s="2">
        <f>IF(E8&gt;0, I8/E8, 0)</f>
        <v>0.11063925000000001</v>
      </c>
      <c r="K8">
        <v>8</v>
      </c>
      <c r="L8" s="2">
        <f>J8*K8</f>
        <v>0.88511400000000007</v>
      </c>
      <c r="M8">
        <f>'Twitchy Cat'!$B$2*K8</f>
        <v>80</v>
      </c>
      <c r="N8">
        <v>90</v>
      </c>
      <c r="O8">
        <f>MAX(M8 - N8, 0)</f>
        <v>0</v>
      </c>
      <c r="P8">
        <f>CEILING(O8/E8, 1)</f>
        <v>0</v>
      </c>
      <c r="Q8" s="2">
        <f>I8*P8</f>
        <v>0</v>
      </c>
      <c r="R8">
        <f>E8*P8 +N8 - M8</f>
        <v>10</v>
      </c>
    </row>
    <row r="9" spans="1:18" x14ac:dyDescent="0.4">
      <c r="C9" t="s">
        <v>32</v>
      </c>
      <c r="D9" t="s">
        <v>39</v>
      </c>
      <c r="E9">
        <v>10</v>
      </c>
      <c r="F9" s="1">
        <v>7.99</v>
      </c>
      <c r="G9" s="1">
        <v>0</v>
      </c>
      <c r="H9" s="1">
        <f>10.75% * (F9 + G9)</f>
        <v>0.85892500000000005</v>
      </c>
      <c r="I9" s="2">
        <f>SUM(F9:H9)</f>
        <v>8.8489249999999995</v>
      </c>
      <c r="J9" s="2">
        <f>IF(E9&gt;0, I9/E9, 0)</f>
        <v>0.88489249999999997</v>
      </c>
      <c r="K9">
        <v>1</v>
      </c>
      <c r="L9" s="2">
        <f>J9*K9</f>
        <v>0.88489249999999997</v>
      </c>
      <c r="M9">
        <f>'Twitchy Cat'!$B$2*K9</f>
        <v>10</v>
      </c>
      <c r="N9">
        <v>0</v>
      </c>
      <c r="O9">
        <f>MAX(M9 - N9, 0)</f>
        <v>10</v>
      </c>
      <c r="P9">
        <f>CEILING(O9/E9, 1)</f>
        <v>1</v>
      </c>
      <c r="Q9" s="2">
        <f>I9*P9</f>
        <v>8.8489249999999995</v>
      </c>
      <c r="R9">
        <f>E9*P9 +N9 - M9</f>
        <v>0</v>
      </c>
    </row>
    <row r="10" spans="1:18" x14ac:dyDescent="0.4">
      <c r="C10" t="s">
        <v>33</v>
      </c>
      <c r="D10" t="s">
        <v>34</v>
      </c>
      <c r="E10">
        <v>10</v>
      </c>
      <c r="F10" s="1">
        <v>9.39</v>
      </c>
      <c r="G10" s="1">
        <v>0</v>
      </c>
      <c r="H10" s="1">
        <f>10.75% * (F10 + G10)</f>
        <v>1.009425</v>
      </c>
      <c r="I10" s="2">
        <f>SUM(F10:H10)</f>
        <v>10.399425000000001</v>
      </c>
      <c r="J10" s="2">
        <f>IF(E10&gt;0, I10/E10, 0)</f>
        <v>1.0399425</v>
      </c>
      <c r="K10">
        <v>1</v>
      </c>
      <c r="L10" s="2">
        <f>J10*K10</f>
        <v>1.0399425</v>
      </c>
      <c r="M10">
        <f>'Twitchy Cat'!$B$2*K10</f>
        <v>10</v>
      </c>
      <c r="N10">
        <v>8</v>
      </c>
      <c r="O10">
        <f>MAX(M10 - N10, 0)</f>
        <v>2</v>
      </c>
      <c r="P10">
        <f>CEILING(O10/E10, 1)</f>
        <v>1</v>
      </c>
      <c r="Q10" s="2">
        <f>I10*P10</f>
        <v>10.399425000000001</v>
      </c>
      <c r="R10">
        <f>E10*P10 +N10 - M10</f>
        <v>8</v>
      </c>
    </row>
    <row r="11" spans="1:18" x14ac:dyDescent="0.4">
      <c r="C11" t="s">
        <v>35</v>
      </c>
      <c r="D11" t="s">
        <v>36</v>
      </c>
      <c r="E11">
        <v>10</v>
      </c>
      <c r="F11" s="1">
        <v>4.99</v>
      </c>
      <c r="G11" s="1">
        <v>0</v>
      </c>
      <c r="H11" s="1">
        <f>10.75% * (F11 + G11)</f>
        <v>0.53642500000000004</v>
      </c>
      <c r="I11" s="2">
        <f>SUM(F11:H11)</f>
        <v>5.5264250000000006</v>
      </c>
      <c r="J11" s="2">
        <f>IF(E11&gt;0, I11/E11, 0)</f>
        <v>0.55264250000000004</v>
      </c>
      <c r="K11">
        <v>1</v>
      </c>
      <c r="L11" s="2">
        <f>J11*K11</f>
        <v>0.55264250000000004</v>
      </c>
      <c r="M11">
        <f>'Twitchy Cat'!$B$2*K11</f>
        <v>10</v>
      </c>
      <c r="N11">
        <v>8</v>
      </c>
      <c r="O11">
        <f>MAX(M11 - N11, 0)</f>
        <v>2</v>
      </c>
      <c r="P11">
        <f>CEILING(O11/E11, 1)</f>
        <v>1</v>
      </c>
      <c r="Q11" s="2">
        <f>I11*P11</f>
        <v>5.5264250000000006</v>
      </c>
      <c r="R11">
        <f>E11*P11 +N11 - M11</f>
        <v>8</v>
      </c>
    </row>
    <row r="12" spans="1:18" x14ac:dyDescent="0.4">
      <c r="C12" t="s">
        <v>37</v>
      </c>
      <c r="D12" t="s">
        <v>38</v>
      </c>
      <c r="E12">
        <v>6</v>
      </c>
      <c r="F12" s="1">
        <v>9.99</v>
      </c>
      <c r="G12" s="1">
        <v>0</v>
      </c>
      <c r="H12" s="1">
        <f>10.75% * (F12 + G12)</f>
        <v>1.073925</v>
      </c>
      <c r="I12" s="2">
        <f>SUM(F12:H12)</f>
        <v>11.063925000000001</v>
      </c>
      <c r="J12" s="2">
        <f>IF(E12&gt;0, I12/E12, 0)</f>
        <v>1.8439875000000001</v>
      </c>
      <c r="K12">
        <v>1</v>
      </c>
      <c r="L12" s="2">
        <f>J12*K12</f>
        <v>1.8439875000000001</v>
      </c>
      <c r="M12">
        <f>'Twitchy Cat'!$B$2*K12</f>
        <v>10</v>
      </c>
      <c r="N12">
        <v>4</v>
      </c>
      <c r="O12">
        <f>MAX(M12 - N12, 0)</f>
        <v>6</v>
      </c>
      <c r="P12">
        <f>CEILING(O12/E12, 1)</f>
        <v>1</v>
      </c>
      <c r="Q12" s="2">
        <f>I12*P12</f>
        <v>11.063925000000001</v>
      </c>
      <c r="R12">
        <f>E12*P12 +N12 - M12</f>
        <v>0</v>
      </c>
    </row>
    <row r="14" spans="1:18" x14ac:dyDescent="0.4">
      <c r="L14" s="2">
        <f>SUM(L4:L13)</f>
        <v>13.226355666666667</v>
      </c>
      <c r="M14" s="2"/>
      <c r="N14" s="2"/>
      <c r="O14" s="2"/>
      <c r="Q14" s="2">
        <f>SUM(Q4:Q12)</f>
        <v>102.01182499999999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Twitchy Cat</vt:lpstr>
      <vt:lpstr>SCARY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2023-02-15T14:55:11Z</dcterms:created>
  <dcterms:modified xsi:type="dcterms:W3CDTF">2023-02-24T01:51:21Z</dcterms:modified>
</cp:coreProperties>
</file>