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Emprendiendo\Capacitaciones\Desafío Latam\Ruby On Rails\Bootcamp\Pruebas\2022.02.04\Apoyo Prueba - Desafíos App\"/>
    </mc:Choice>
  </mc:AlternateContent>
  <xr:revisionPtr revIDLastSave="0" documentId="13_ncr:1_{236E55F8-4423-49D0-B359-0C4F31F869E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Ventas y Supuestos" sheetId="1" r:id="rId1"/>
    <sheet name="Activos" sheetId="2" r:id="rId2"/>
    <sheet name="Capital Humano" sheetId="3" r:id="rId3"/>
    <sheet name="Insumos" sheetId="5" r:id="rId4"/>
    <sheet name="Flujo" sheetId="4" r:id="rId5"/>
    <sheet name="Break Ev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B6" i="1"/>
  <c r="I3" i="6" l="1"/>
  <c r="C4" i="1"/>
  <c r="D4" i="1" s="1"/>
  <c r="E4" i="1" s="1"/>
  <c r="F4" i="1" s="1"/>
  <c r="I43" i="6" l="1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J3" i="6"/>
  <c r="D8" i="5"/>
  <c r="C8" i="5"/>
  <c r="D6" i="5"/>
  <c r="D5" i="5"/>
  <c r="D4" i="5"/>
  <c r="D3" i="5"/>
  <c r="B8" i="1"/>
  <c r="C5" i="4" s="1"/>
  <c r="C5" i="1"/>
  <c r="D5" i="1" s="1"/>
  <c r="D6" i="1" s="1"/>
  <c r="D8" i="3"/>
  <c r="C8" i="3"/>
  <c r="E8" i="3" s="1"/>
  <c r="G8" i="3" s="1"/>
  <c r="H8" i="3" s="1"/>
  <c r="D7" i="3"/>
  <c r="C7" i="3"/>
  <c r="D6" i="3"/>
  <c r="C6" i="3"/>
  <c r="E6" i="3" s="1"/>
  <c r="G6" i="3" s="1"/>
  <c r="H6" i="3" s="1"/>
  <c r="D5" i="3"/>
  <c r="C5" i="3"/>
  <c r="E5" i="3" s="1"/>
  <c r="G5" i="3" s="1"/>
  <c r="H5" i="3" s="1"/>
  <c r="D4" i="3"/>
  <c r="C4" i="3"/>
  <c r="G16" i="2"/>
  <c r="F16" i="2"/>
  <c r="E16" i="2"/>
  <c r="G15" i="2"/>
  <c r="F15" i="2"/>
  <c r="G14" i="2"/>
  <c r="F14" i="2"/>
  <c r="E14" i="2"/>
  <c r="G13" i="2"/>
  <c r="G17" i="2" s="1"/>
  <c r="G12" i="2"/>
  <c r="F12" i="2"/>
  <c r="G11" i="2"/>
  <c r="F11" i="2"/>
  <c r="E11" i="2"/>
  <c r="D11" i="2"/>
  <c r="C11" i="2"/>
  <c r="B11" i="2"/>
  <c r="D8" i="2"/>
  <c r="F8" i="2" s="1"/>
  <c r="B16" i="2" s="1"/>
  <c r="C16" i="2" s="1"/>
  <c r="D16" i="2" s="1"/>
  <c r="D7" i="2"/>
  <c r="F7" i="2" s="1"/>
  <c r="B15" i="2" s="1"/>
  <c r="C15" i="2" s="1"/>
  <c r="D15" i="2" s="1"/>
  <c r="E15" i="2" s="1"/>
  <c r="D6" i="2"/>
  <c r="F6" i="2" s="1"/>
  <c r="B14" i="2" s="1"/>
  <c r="C14" i="2" s="1"/>
  <c r="D14" i="2" s="1"/>
  <c r="D5" i="2"/>
  <c r="F5" i="2" s="1"/>
  <c r="B13" i="2" s="1"/>
  <c r="C13" i="2" s="1"/>
  <c r="D13" i="2" s="1"/>
  <c r="E13" i="2" s="1"/>
  <c r="F13" i="2" s="1"/>
  <c r="F17" i="2" s="1"/>
  <c r="D4" i="2"/>
  <c r="F4" i="2" s="1"/>
  <c r="B12" i="2" s="1"/>
  <c r="C6" i="1" l="1"/>
  <c r="E7" i="3"/>
  <c r="G7" i="3" s="1"/>
  <c r="H7" i="3" s="1"/>
  <c r="E4" i="3"/>
  <c r="G4" i="3" s="1"/>
  <c r="H4" i="3" s="1"/>
  <c r="B7" i="1"/>
  <c r="C4" i="4" s="1"/>
  <c r="C12" i="2"/>
  <c r="B17" i="2"/>
  <c r="B8" i="4"/>
  <c r="B16" i="4" s="1"/>
  <c r="E5" i="1"/>
  <c r="E6" i="1" s="1"/>
  <c r="H9" i="3" l="1"/>
  <c r="C7" i="1"/>
  <c r="D4" i="4" s="1"/>
  <c r="C8" i="1"/>
  <c r="D5" i="4" s="1"/>
  <c r="C17" i="2"/>
  <c r="C7" i="4" s="1"/>
  <c r="D12" i="2"/>
  <c r="F5" i="1"/>
  <c r="F6" i="1" s="1"/>
  <c r="C6" i="4" l="1"/>
  <c r="F5" i="6" s="1"/>
  <c r="B4" i="6" s="1"/>
  <c r="E6" i="4"/>
  <c r="D6" i="4"/>
  <c r="C12" i="4"/>
  <c r="F11" i="6" s="1"/>
  <c r="F6" i="6"/>
  <c r="C9" i="4"/>
  <c r="D8" i="1"/>
  <c r="E5" i="4" s="1"/>
  <c r="D7" i="1"/>
  <c r="E4" i="4" s="1"/>
  <c r="E12" i="2"/>
  <c r="E17" i="2" s="1"/>
  <c r="E7" i="4" s="1"/>
  <c r="D17" i="2"/>
  <c r="D7" i="4" s="1"/>
  <c r="D12" i="4" s="1"/>
  <c r="K4" i="6" l="1"/>
  <c r="L4" i="6" s="1"/>
  <c r="K18" i="6"/>
  <c r="L18" i="6" s="1"/>
  <c r="K44" i="6"/>
  <c r="L44" i="6" s="1"/>
  <c r="K48" i="6"/>
  <c r="L48" i="6" s="1"/>
  <c r="K52" i="6"/>
  <c r="L52" i="6" s="1"/>
  <c r="K56" i="6"/>
  <c r="L56" i="6" s="1"/>
  <c r="K60" i="6"/>
  <c r="L60" i="6" s="1"/>
  <c r="K64" i="6"/>
  <c r="L64" i="6" s="1"/>
  <c r="K68" i="6"/>
  <c r="L68" i="6" s="1"/>
  <c r="K72" i="6"/>
  <c r="L72" i="6" s="1"/>
  <c r="K76" i="6"/>
  <c r="L76" i="6" s="1"/>
  <c r="K80" i="6"/>
  <c r="L80" i="6" s="1"/>
  <c r="K21" i="6"/>
  <c r="L21" i="6" s="1"/>
  <c r="K41" i="6"/>
  <c r="L41" i="6" s="1"/>
  <c r="K22" i="6"/>
  <c r="L22" i="6" s="1"/>
  <c r="B6" i="6"/>
  <c r="B7" i="6" s="1"/>
  <c r="K26" i="6"/>
  <c r="L26" i="6" s="1"/>
  <c r="K7" i="6"/>
  <c r="L7" i="6" s="1"/>
  <c r="K17" i="6"/>
  <c r="L17" i="6" s="1"/>
  <c r="K36" i="6"/>
  <c r="L36" i="6" s="1"/>
  <c r="K20" i="6"/>
  <c r="L20" i="6" s="1"/>
  <c r="K45" i="6"/>
  <c r="L45" i="6" s="1"/>
  <c r="K61" i="6"/>
  <c r="L61" i="6" s="1"/>
  <c r="K69" i="6"/>
  <c r="L69" i="6" s="1"/>
  <c r="K77" i="6"/>
  <c r="L77" i="6" s="1"/>
  <c r="K34" i="6"/>
  <c r="L34" i="6" s="1"/>
  <c r="K38" i="6"/>
  <c r="L38" i="6" s="1"/>
  <c r="K19" i="6"/>
  <c r="L19" i="6" s="1"/>
  <c r="K33" i="6"/>
  <c r="L33" i="6" s="1"/>
  <c r="K14" i="6"/>
  <c r="L14" i="6" s="1"/>
  <c r="K15" i="6"/>
  <c r="L15" i="6" s="1"/>
  <c r="K37" i="6"/>
  <c r="L37" i="6" s="1"/>
  <c r="K49" i="6"/>
  <c r="L49" i="6" s="1"/>
  <c r="K53" i="6"/>
  <c r="L53" i="6" s="1"/>
  <c r="K57" i="6"/>
  <c r="L57" i="6" s="1"/>
  <c r="K65" i="6"/>
  <c r="L65" i="6" s="1"/>
  <c r="K73" i="6"/>
  <c r="L73" i="6" s="1"/>
  <c r="K81" i="6"/>
  <c r="L81" i="6" s="1"/>
  <c r="K42" i="6"/>
  <c r="L42" i="6" s="1"/>
  <c r="K16" i="6"/>
  <c r="L16" i="6" s="1"/>
  <c r="K3" i="6"/>
  <c r="L3" i="6" s="1"/>
  <c r="K31" i="6"/>
  <c r="L31" i="6" s="1"/>
  <c r="K46" i="6"/>
  <c r="L46" i="6" s="1"/>
  <c r="K50" i="6"/>
  <c r="L50" i="6" s="1"/>
  <c r="K54" i="6"/>
  <c r="L54" i="6" s="1"/>
  <c r="K58" i="6"/>
  <c r="L58" i="6" s="1"/>
  <c r="K62" i="6"/>
  <c r="L62" i="6" s="1"/>
  <c r="K66" i="6"/>
  <c r="L66" i="6" s="1"/>
  <c r="K70" i="6"/>
  <c r="L70" i="6" s="1"/>
  <c r="K74" i="6"/>
  <c r="L74" i="6" s="1"/>
  <c r="K78" i="6"/>
  <c r="L78" i="6" s="1"/>
  <c r="K82" i="6"/>
  <c r="L82" i="6" s="1"/>
  <c r="K35" i="6"/>
  <c r="L35" i="6" s="1"/>
  <c r="K9" i="6"/>
  <c r="L9" i="6" s="1"/>
  <c r="K39" i="6"/>
  <c r="L39" i="6" s="1"/>
  <c r="K13" i="6"/>
  <c r="L13" i="6" s="1"/>
  <c r="K30" i="6"/>
  <c r="L30" i="6" s="1"/>
  <c r="K11" i="6"/>
  <c r="L11" i="6" s="1"/>
  <c r="K28" i="6"/>
  <c r="L28" i="6" s="1"/>
  <c r="K12" i="6"/>
  <c r="L12" i="6" s="1"/>
  <c r="K5" i="6"/>
  <c r="L5" i="6" s="1"/>
  <c r="K43" i="6"/>
  <c r="L43" i="6" s="1"/>
  <c r="K47" i="6"/>
  <c r="L47" i="6" s="1"/>
  <c r="K51" i="6"/>
  <c r="L51" i="6" s="1"/>
  <c r="K55" i="6"/>
  <c r="L55" i="6" s="1"/>
  <c r="K59" i="6"/>
  <c r="L59" i="6" s="1"/>
  <c r="K63" i="6"/>
  <c r="L63" i="6" s="1"/>
  <c r="K67" i="6"/>
  <c r="L67" i="6" s="1"/>
  <c r="K71" i="6"/>
  <c r="L71" i="6" s="1"/>
  <c r="K75" i="6"/>
  <c r="L75" i="6" s="1"/>
  <c r="K79" i="6"/>
  <c r="L79" i="6" s="1"/>
  <c r="K83" i="6"/>
  <c r="L83" i="6" s="1"/>
  <c r="K25" i="6"/>
  <c r="L25" i="6" s="1"/>
  <c r="K6" i="6"/>
  <c r="L6" i="6" s="1"/>
  <c r="K29" i="6"/>
  <c r="L29" i="6" s="1"/>
  <c r="K10" i="6"/>
  <c r="L10" i="6" s="1"/>
  <c r="K27" i="6"/>
  <c r="L27" i="6" s="1"/>
  <c r="K40" i="6"/>
  <c r="L40" i="6" s="1"/>
  <c r="K24" i="6"/>
  <c r="L24" i="6" s="1"/>
  <c r="K8" i="6"/>
  <c r="L8" i="6" s="1"/>
  <c r="K23" i="6"/>
  <c r="L23" i="6" s="1"/>
  <c r="K32" i="6"/>
  <c r="L32" i="6" s="1"/>
  <c r="C10" i="4"/>
  <c r="F8" i="6"/>
  <c r="E7" i="1"/>
  <c r="E8" i="1"/>
  <c r="E12" i="4"/>
  <c r="E9" i="4"/>
  <c r="D9" i="4"/>
  <c r="C11" i="4" l="1"/>
  <c r="F9" i="6"/>
  <c r="F8" i="1"/>
  <c r="F7" i="1"/>
  <c r="D10" i="4"/>
  <c r="D11" i="4" s="1"/>
  <c r="D13" i="4" s="1"/>
  <c r="E10" i="4"/>
  <c r="E11" i="4" s="1"/>
  <c r="E13" i="4" s="1"/>
  <c r="C13" i="4" l="1"/>
  <c r="B20" i="4" s="1"/>
  <c r="F10" i="6"/>
  <c r="F12" i="6" s="1"/>
</calcChain>
</file>

<file path=xl/sharedStrings.xml><?xml version="1.0" encoding="utf-8"?>
<sst xmlns="http://schemas.openxmlformats.org/spreadsheetml/2006/main" count="114" uniqueCount="78">
  <si>
    <t>VENTAS</t>
  </si>
  <si>
    <t>Año 1</t>
  </si>
  <si>
    <t>Año 2</t>
  </si>
  <si>
    <t>Año 3</t>
  </si>
  <si>
    <t>Año 4</t>
  </si>
  <si>
    <t>Año 5</t>
  </si>
  <si>
    <t>Costo variable</t>
  </si>
  <si>
    <t>Ingresos proyectados</t>
  </si>
  <si>
    <t>Costos variables totales</t>
  </si>
  <si>
    <t>Ítem</t>
  </si>
  <si>
    <t>Cantidad</t>
  </si>
  <si>
    <t>Costo Unitario</t>
  </si>
  <si>
    <t>Costo Total</t>
  </si>
  <si>
    <t>Vida útil (años)</t>
  </si>
  <si>
    <t>Depreciación</t>
  </si>
  <si>
    <t>Computador</t>
  </si>
  <si>
    <t>Proyector</t>
  </si>
  <si>
    <t>Pizarra</t>
  </si>
  <si>
    <t xml:space="preserve">Televisor </t>
  </si>
  <si>
    <t>Teléfono</t>
  </si>
  <si>
    <t>Total</t>
  </si>
  <si>
    <t>CAPITAL HUMANO</t>
  </si>
  <si>
    <t>Cargo</t>
  </si>
  <si>
    <t>Sueldo líquido</t>
  </si>
  <si>
    <t>Salud</t>
  </si>
  <si>
    <t>Cotizaciones</t>
  </si>
  <si>
    <t>Sueldo Bruto</t>
  </si>
  <si>
    <t>N° Puestos</t>
  </si>
  <si>
    <t>Sueldo mes</t>
  </si>
  <si>
    <t>Sueldo año</t>
  </si>
  <si>
    <t>CEO</t>
  </si>
  <si>
    <t>Total Capital Humano</t>
  </si>
  <si>
    <t>Item</t>
  </si>
  <si>
    <t>Año 0</t>
  </si>
  <si>
    <t>Ventas netas</t>
  </si>
  <si>
    <t>Costo fijo</t>
  </si>
  <si>
    <t>Inversión Inicial</t>
  </si>
  <si>
    <t>Utilidad antes de impuesto</t>
  </si>
  <si>
    <t>Impuesto a la renta</t>
  </si>
  <si>
    <t>Utilidad neta</t>
  </si>
  <si>
    <t>Flujo de caja</t>
  </si>
  <si>
    <t>Tasa de descuento</t>
  </si>
  <si>
    <t>VAN</t>
  </si>
  <si>
    <t>Supuestos</t>
  </si>
  <si>
    <t>Pantallas</t>
  </si>
  <si>
    <t>Director de Diseño</t>
  </si>
  <si>
    <t>Owner Marketing</t>
  </si>
  <si>
    <t>Tech Lead</t>
  </si>
  <si>
    <t>CFO</t>
  </si>
  <si>
    <t>Insumo / Servicios</t>
  </si>
  <si>
    <t>Costo Mensual</t>
  </si>
  <si>
    <t>Costo Anual</t>
  </si>
  <si>
    <t>Agua</t>
  </si>
  <si>
    <t>Energía eléctrica</t>
  </si>
  <si>
    <t>Internet</t>
  </si>
  <si>
    <t>Artículos de oficina</t>
  </si>
  <si>
    <t>Arriendo local</t>
  </si>
  <si>
    <t>Precio Unitario ($/u)</t>
  </si>
  <si>
    <t>Operación</t>
  </si>
  <si>
    <t>Ingresos ($)</t>
  </si>
  <si>
    <t>Costo variable ($)</t>
  </si>
  <si>
    <t>Costo Fijo ($)</t>
  </si>
  <si>
    <t>Utilidad</t>
  </si>
  <si>
    <t>Costo variable ($/u)</t>
  </si>
  <si>
    <t>-</t>
  </si>
  <si>
    <t>BEQ</t>
  </si>
  <si>
    <t>BEm</t>
  </si>
  <si>
    <t>Interés</t>
  </si>
  <si>
    <t>=</t>
  </si>
  <si>
    <t>+</t>
  </si>
  <si>
    <t>$</t>
  </si>
  <si>
    <t>PayBack</t>
  </si>
  <si>
    <t>Publicidad Empresas</t>
  </si>
  <si>
    <t>por usuario</t>
  </si>
  <si>
    <t>Demanda (Usuarios App)</t>
  </si>
  <si>
    <t>Precio unitario (Por usuario)</t>
  </si>
  <si>
    <t>Incremento usuario 15% por año</t>
  </si>
  <si>
    <t>primer año 120.000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</si>
</sst>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&quot;$&quot;#,##0"/>
    <numFmt numFmtId="166" formatCode="&quot;$&quot;#,##0.00"/>
    <numFmt numFmtId="167" formatCode="0.0"/>
  </numFmts>
  <fonts count="1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Roboto"/>
    </font>
    <font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Roboto"/>
    </font>
    <font>
      <sz val="11"/>
      <color rgb="FF000000"/>
      <name val="Robot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CDC8B"/>
        <bgColor rgb="FF4CDC8B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5" fontId="2" fillId="0" borderId="1" xfId="0" applyNumberFormat="1" applyFont="1" applyBorder="1" applyAlignment="1"/>
    <xf numFmtId="165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3" fillId="0" borderId="4" xfId="0" applyFont="1" applyBorder="1" applyAlignment="1">
      <alignment horizontal="center" wrapText="1"/>
    </xf>
    <xf numFmtId="165" fontId="3" fillId="0" borderId="5" xfId="0" applyNumberFormat="1" applyFont="1" applyBorder="1" applyAlignment="1">
      <alignment horizontal="center" wrapText="1"/>
    </xf>
    <xf numFmtId="165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3" xfId="0" applyFont="1" applyBorder="1" applyAlignment="1"/>
    <xf numFmtId="0" fontId="3" fillId="0" borderId="5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/>
    <xf numFmtId="165" fontId="1" fillId="0" borderId="1" xfId="0" applyNumberFormat="1" applyFont="1" applyBorder="1"/>
    <xf numFmtId="165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right" wrapText="1"/>
    </xf>
    <xf numFmtId="165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/>
    <xf numFmtId="0" fontId="9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164" fontId="0" fillId="0" borderId="0" xfId="1" applyFont="1" applyAlignment="1"/>
    <xf numFmtId="0" fontId="12" fillId="0" borderId="0" xfId="0" applyFont="1" applyAlignment="1"/>
    <xf numFmtId="164" fontId="0" fillId="0" borderId="0" xfId="0" applyNumberFormat="1" applyFont="1" applyAlignment="1"/>
    <xf numFmtId="1" fontId="2" fillId="0" borderId="1" xfId="1" applyNumberFormat="1" applyFont="1" applyBorder="1" applyAlignment="1"/>
    <xf numFmtId="0" fontId="11" fillId="0" borderId="3" xfId="0" applyFont="1" applyBorder="1" applyAlignment="1"/>
    <xf numFmtId="164" fontId="5" fillId="0" borderId="1" xfId="1" applyFont="1" applyBorder="1" applyAlignment="1">
      <alignment horizontal="right" wrapText="1"/>
    </xf>
    <xf numFmtId="0" fontId="13" fillId="0" borderId="9" xfId="0" applyFont="1" applyBorder="1" applyAlignment="1"/>
    <xf numFmtId="0" fontId="12" fillId="0" borderId="9" xfId="0" applyFont="1" applyBorder="1" applyAlignment="1"/>
    <xf numFmtId="164" fontId="12" fillId="0" borderId="9" xfId="1" applyFont="1" applyBorder="1" applyAlignment="1"/>
    <xf numFmtId="164" fontId="13" fillId="0" borderId="9" xfId="1" applyFont="1" applyBorder="1" applyAlignment="1"/>
    <xf numFmtId="0" fontId="13" fillId="2" borderId="0" xfId="0" applyFont="1" applyFill="1" applyAlignment="1"/>
    <xf numFmtId="166" fontId="12" fillId="2" borderId="0" xfId="0" applyNumberFormat="1" applyFont="1" applyFill="1" applyAlignment="1"/>
    <xf numFmtId="0" fontId="12" fillId="2" borderId="0" xfId="0" applyFont="1" applyFill="1" applyAlignment="1"/>
    <xf numFmtId="0" fontId="9" fillId="2" borderId="0" xfId="0" applyFont="1" applyFill="1" applyAlignment="1">
      <alignment horizontal="center" wrapText="1"/>
    </xf>
    <xf numFmtId="0" fontId="13" fillId="0" borderId="1" xfId="0" applyFont="1" applyBorder="1" applyAlignment="1"/>
    <xf numFmtId="166" fontId="12" fillId="0" borderId="2" xfId="0" applyNumberFormat="1" applyFont="1" applyBorder="1" applyAlignment="1"/>
    <xf numFmtId="0" fontId="9" fillId="0" borderId="2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3" xfId="0" applyFont="1" applyBorder="1" applyAlignment="1"/>
    <xf numFmtId="166" fontId="12" fillId="0" borderId="6" xfId="0" applyNumberFormat="1" applyFont="1" applyBorder="1" applyAlignment="1"/>
    <xf numFmtId="0" fontId="12" fillId="0" borderId="6" xfId="0" applyFont="1" applyBorder="1" applyAlignment="1">
      <alignment horizontal="center" wrapText="1"/>
    </xf>
    <xf numFmtId="166" fontId="10" fillId="0" borderId="6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4" fontId="12" fillId="0" borderId="2" xfId="0" applyNumberFormat="1" applyFont="1" applyBorder="1" applyAlignment="1"/>
    <xf numFmtId="166" fontId="9" fillId="0" borderId="6" xfId="0" applyNumberFormat="1" applyFont="1" applyBorder="1" applyAlignment="1">
      <alignment horizontal="center" wrapText="1"/>
    </xf>
    <xf numFmtId="1" fontId="12" fillId="0" borderId="3" xfId="0" applyNumberFormat="1" applyFont="1" applyBorder="1" applyAlignment="1">
      <alignment horizontal="center"/>
    </xf>
    <xf numFmtId="9" fontId="0" fillId="0" borderId="0" xfId="0" applyNumberFormat="1" applyFont="1" applyAlignment="1"/>
    <xf numFmtId="0" fontId="13" fillId="4" borderId="9" xfId="0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Fill="1" applyBorder="1" applyAlignment="1"/>
    <xf numFmtId="164" fontId="2" fillId="0" borderId="1" xfId="1" applyFont="1" applyBorder="1"/>
    <xf numFmtId="167" fontId="0" fillId="4" borderId="9" xfId="0" applyNumberFormat="1" applyFont="1" applyFill="1" applyBorder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7" xfId="0" applyFont="1" applyBorder="1" applyAlignment="1"/>
    <xf numFmtId="0" fontId="7" fillId="0" borderId="8" xfId="0" applyFont="1" applyBorder="1"/>
    <xf numFmtId="0" fontId="7" fillId="0" borderId="2" xfId="0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3000" b="0">
                <a:solidFill>
                  <a:srgbClr val="757575"/>
                </a:solidFill>
                <a:latin typeface="+mn-lt"/>
              </a:defRPr>
            </a:pPr>
            <a:r>
              <a:rPr lang="es-CL" sz="3000" b="0">
                <a:solidFill>
                  <a:srgbClr val="757575"/>
                </a:solidFill>
                <a:latin typeface="+mn-lt"/>
              </a:rPr>
              <a:t>Break Even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'Break Even'!$I$2</c:f>
              <c:strCache>
                <c:ptCount val="1"/>
                <c:pt idx="0">
                  <c:v>Ingresos ($)</c:v>
                </c:pt>
              </c:strCache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'Break Even'!$H$3:$H$83</c:f>
              <c:numCache>
                <c:formatCode>General</c:formatCode>
                <c:ptCount val="81"/>
              </c:numCache>
            </c:numRef>
          </c:cat>
          <c:val>
            <c:numRef>
              <c:f>'Break Even'!$I$3:$I$83</c:f>
              <c:numCache>
                <c:formatCode>"$"#\ ##0.00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B0-D149-92C9-3BC9F5255871}"/>
            </c:ext>
          </c:extLst>
        </c:ser>
        <c:ser>
          <c:idx val="1"/>
          <c:order val="1"/>
          <c:tx>
            <c:strRef>
              <c:f>'Break Even'!$J$2</c:f>
              <c:strCache>
                <c:ptCount val="1"/>
                <c:pt idx="0">
                  <c:v>Costo variable ($)</c:v>
                </c:pt>
              </c:strCache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'Break Even'!$H$3:$H$83</c:f>
              <c:numCache>
                <c:formatCode>General</c:formatCode>
                <c:ptCount val="81"/>
              </c:numCache>
            </c:numRef>
          </c:cat>
          <c:val>
            <c:numRef>
              <c:f>'Break Even'!$J$3:$J$83</c:f>
              <c:numCache>
                <c:formatCode>"$"#\ ##0.00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B0-D149-92C9-3BC9F5255871}"/>
            </c:ext>
          </c:extLst>
        </c:ser>
        <c:ser>
          <c:idx val="2"/>
          <c:order val="2"/>
          <c:tx>
            <c:strRef>
              <c:f>'Break Even'!$K$2</c:f>
              <c:strCache>
                <c:ptCount val="1"/>
                <c:pt idx="0">
                  <c:v>Costo Fijo ($)</c:v>
                </c:pt>
              </c:strCache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'Break Even'!$H$3:$H$83</c:f>
              <c:numCache>
                <c:formatCode>General</c:formatCode>
                <c:ptCount val="81"/>
              </c:numCache>
            </c:numRef>
          </c:cat>
          <c:val>
            <c:numRef>
              <c:f>'Break Even'!$K$3:$K$83</c:f>
              <c:numCache>
                <c:formatCode>"$"#\ ##0.00</c:formatCode>
                <c:ptCount val="81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1500000</c:v>
                </c:pt>
                <c:pt idx="19">
                  <c:v>1500000</c:v>
                </c:pt>
                <c:pt idx="20">
                  <c:v>1500000</c:v>
                </c:pt>
                <c:pt idx="21">
                  <c:v>1500000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1500000</c:v>
                </c:pt>
                <c:pt idx="29">
                  <c:v>1500000</c:v>
                </c:pt>
                <c:pt idx="30">
                  <c:v>1500000</c:v>
                </c:pt>
                <c:pt idx="31">
                  <c:v>1500000</c:v>
                </c:pt>
                <c:pt idx="32">
                  <c:v>1500000</c:v>
                </c:pt>
                <c:pt idx="33">
                  <c:v>1500000</c:v>
                </c:pt>
                <c:pt idx="34">
                  <c:v>1500000</c:v>
                </c:pt>
                <c:pt idx="35">
                  <c:v>1500000</c:v>
                </c:pt>
                <c:pt idx="36">
                  <c:v>1500000</c:v>
                </c:pt>
                <c:pt idx="37">
                  <c:v>1500000</c:v>
                </c:pt>
                <c:pt idx="38">
                  <c:v>1500000</c:v>
                </c:pt>
                <c:pt idx="39">
                  <c:v>1500000</c:v>
                </c:pt>
                <c:pt idx="40">
                  <c:v>1500000</c:v>
                </c:pt>
                <c:pt idx="41">
                  <c:v>1500000</c:v>
                </c:pt>
                <c:pt idx="42">
                  <c:v>1500000</c:v>
                </c:pt>
                <c:pt idx="43">
                  <c:v>1500000</c:v>
                </c:pt>
                <c:pt idx="44">
                  <c:v>1500000</c:v>
                </c:pt>
                <c:pt idx="45">
                  <c:v>1500000</c:v>
                </c:pt>
                <c:pt idx="46">
                  <c:v>1500000</c:v>
                </c:pt>
                <c:pt idx="47">
                  <c:v>1500000</c:v>
                </c:pt>
                <c:pt idx="48">
                  <c:v>1500000</c:v>
                </c:pt>
                <c:pt idx="49">
                  <c:v>1500000</c:v>
                </c:pt>
                <c:pt idx="50">
                  <c:v>1500000</c:v>
                </c:pt>
                <c:pt idx="51">
                  <c:v>1500000</c:v>
                </c:pt>
                <c:pt idx="52">
                  <c:v>1500000</c:v>
                </c:pt>
                <c:pt idx="53">
                  <c:v>1500000</c:v>
                </c:pt>
                <c:pt idx="54">
                  <c:v>1500000</c:v>
                </c:pt>
                <c:pt idx="55">
                  <c:v>1500000</c:v>
                </c:pt>
                <c:pt idx="56">
                  <c:v>1500000</c:v>
                </c:pt>
                <c:pt idx="57">
                  <c:v>1500000</c:v>
                </c:pt>
                <c:pt idx="58">
                  <c:v>1500000</c:v>
                </c:pt>
                <c:pt idx="59">
                  <c:v>1500000</c:v>
                </c:pt>
                <c:pt idx="60">
                  <c:v>1500000</c:v>
                </c:pt>
                <c:pt idx="61">
                  <c:v>1500000</c:v>
                </c:pt>
                <c:pt idx="62">
                  <c:v>1500000</c:v>
                </c:pt>
                <c:pt idx="63">
                  <c:v>1500000</c:v>
                </c:pt>
                <c:pt idx="64">
                  <c:v>1500000</c:v>
                </c:pt>
                <c:pt idx="65">
                  <c:v>1500000</c:v>
                </c:pt>
                <c:pt idx="66">
                  <c:v>1500000</c:v>
                </c:pt>
                <c:pt idx="67">
                  <c:v>1500000</c:v>
                </c:pt>
                <c:pt idx="68">
                  <c:v>1500000</c:v>
                </c:pt>
                <c:pt idx="69">
                  <c:v>1500000</c:v>
                </c:pt>
                <c:pt idx="70">
                  <c:v>1500000</c:v>
                </c:pt>
                <c:pt idx="71">
                  <c:v>1500000</c:v>
                </c:pt>
                <c:pt idx="72">
                  <c:v>1500000</c:v>
                </c:pt>
                <c:pt idx="73">
                  <c:v>1500000</c:v>
                </c:pt>
                <c:pt idx="74">
                  <c:v>1500000</c:v>
                </c:pt>
                <c:pt idx="75">
                  <c:v>1500000</c:v>
                </c:pt>
                <c:pt idx="76">
                  <c:v>1500000</c:v>
                </c:pt>
                <c:pt idx="77">
                  <c:v>1500000</c:v>
                </c:pt>
                <c:pt idx="78">
                  <c:v>1500000</c:v>
                </c:pt>
                <c:pt idx="79">
                  <c:v>1500000</c:v>
                </c:pt>
                <c:pt idx="80">
                  <c:v>1500000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1B0-D149-92C9-3BC9F525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08812"/>
        <c:axId val="991467820"/>
      </c:lineChart>
      <c:catAx>
        <c:axId val="2080608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600"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91467820"/>
        <c:crosses val="autoZero"/>
        <c:auto val="1"/>
        <c:lblAlgn val="ctr"/>
        <c:lblOffset val="100"/>
        <c:noMultiLvlLbl val="1"/>
      </c:catAx>
      <c:valAx>
        <c:axId val="991467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600" b="0">
                    <a:solidFill>
                      <a:srgbClr val="000000"/>
                    </a:solidFill>
                    <a:latin typeface="+mn-lt"/>
                  </a:rPr>
                  <a:t>Unidad monetaria [$]</a:t>
                </a:r>
              </a:p>
            </c:rich>
          </c:tx>
          <c:overlay val="0"/>
        </c:title>
        <c:numFmt formatCode="&quot;$&quot;#\ 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8060881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</xdr:row>
      <xdr:rowOff>12700</xdr:rowOff>
    </xdr:from>
    <xdr:to>
      <xdr:col>30</xdr:col>
      <xdr:colOff>155222</xdr:colOff>
      <xdr:row>25</xdr:row>
      <xdr:rowOff>56445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tabSelected="1" workbookViewId="0">
      <selection activeCell="B6" sqref="B6"/>
    </sheetView>
  </sheetViews>
  <sheetFormatPr baseColWidth="10" defaultColWidth="14.453125" defaultRowHeight="15.75" customHeight="1" x14ac:dyDescent="0.25"/>
  <cols>
    <col min="1" max="1" width="28.453125" bestFit="1" customWidth="1"/>
    <col min="2" max="2" width="20.453125" bestFit="1" customWidth="1"/>
    <col min="3" max="6" width="17.36328125" bestFit="1" customWidth="1"/>
  </cols>
  <sheetData>
    <row r="1" spans="1:26" ht="15.75" customHeight="1" x14ac:dyDescent="0.3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25">
      <c r="B2" s="1"/>
      <c r="C2" s="1"/>
      <c r="D2" s="1"/>
      <c r="E2" s="1"/>
      <c r="F2" s="1"/>
    </row>
    <row r="3" spans="1:26" ht="15.75" customHeight="1" x14ac:dyDescent="0.3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26" ht="15.75" customHeight="1" x14ac:dyDescent="0.3">
      <c r="A4" s="19" t="s">
        <v>74</v>
      </c>
      <c r="B4" s="43"/>
      <c r="C4" s="43">
        <f>B4*1.15</f>
        <v>0</v>
      </c>
      <c r="D4" s="43">
        <f>C4*1.15</f>
        <v>0</v>
      </c>
      <c r="E4" s="43">
        <f>D4*1.15</f>
        <v>0</v>
      </c>
      <c r="F4" s="43">
        <f>E4*1.15</f>
        <v>0</v>
      </c>
    </row>
    <row r="5" spans="1:26" ht="15.75" customHeight="1" x14ac:dyDescent="0.3">
      <c r="A5" s="4" t="s">
        <v>75</v>
      </c>
      <c r="B5" s="5"/>
      <c r="C5" s="6">
        <f t="shared" ref="C5:F5" si="0">B5*1.02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</row>
    <row r="6" spans="1:26" ht="15.75" customHeight="1" x14ac:dyDescent="0.3">
      <c r="A6" s="4" t="s">
        <v>6</v>
      </c>
      <c r="B6" s="6">
        <f>B5*0.2</f>
        <v>0</v>
      </c>
      <c r="C6" s="6">
        <f>C5*0.2</f>
        <v>0</v>
      </c>
      <c r="D6" s="6">
        <f>D5*0.2</f>
        <v>0</v>
      </c>
      <c r="E6" s="6">
        <f>E5*0.2</f>
        <v>0</v>
      </c>
      <c r="F6" s="6">
        <f>F5*0.2</f>
        <v>0</v>
      </c>
    </row>
    <row r="7" spans="1:26" ht="15.75" customHeight="1" x14ac:dyDescent="0.3">
      <c r="A7" s="4" t="s">
        <v>7</v>
      </c>
      <c r="B7" s="6">
        <f t="shared" ref="B7:F7" si="1">B4*B5</f>
        <v>0</v>
      </c>
      <c r="C7" s="6">
        <f t="shared" si="1"/>
        <v>0</v>
      </c>
      <c r="D7" s="6">
        <f t="shared" si="1"/>
        <v>0</v>
      </c>
      <c r="E7" s="6">
        <f t="shared" si="1"/>
        <v>0</v>
      </c>
      <c r="F7" s="6">
        <f t="shared" si="1"/>
        <v>0</v>
      </c>
    </row>
    <row r="8" spans="1:26" ht="15.75" customHeight="1" x14ac:dyDescent="0.3">
      <c r="A8" s="4" t="s">
        <v>8</v>
      </c>
      <c r="B8" s="6">
        <f t="shared" ref="B8:F8" si="2">B6*B4</f>
        <v>0</v>
      </c>
      <c r="C8" s="6">
        <f t="shared" si="2"/>
        <v>0</v>
      </c>
      <c r="D8" s="6">
        <f t="shared" si="2"/>
        <v>0</v>
      </c>
      <c r="E8" s="6">
        <f t="shared" si="2"/>
        <v>0</v>
      </c>
      <c r="F8" s="6">
        <f t="shared" si="2"/>
        <v>0</v>
      </c>
    </row>
    <row r="11" spans="1:26" ht="15.75" customHeight="1" x14ac:dyDescent="0.3">
      <c r="A11" s="39" t="s">
        <v>43</v>
      </c>
      <c r="B11" s="41"/>
      <c r="C11" s="41"/>
    </row>
    <row r="12" spans="1:26" ht="15.75" customHeight="1" x14ac:dyDescent="0.25">
      <c r="A12" s="72" t="s">
        <v>72</v>
      </c>
      <c r="B12" s="40">
        <v>1500</v>
      </c>
      <c r="C12" s="42" t="s">
        <v>73</v>
      </c>
    </row>
    <row r="13" spans="1:26" ht="15.75" customHeight="1" x14ac:dyDescent="0.25">
      <c r="A13" s="71" t="s">
        <v>76</v>
      </c>
      <c r="B13" s="71" t="s">
        <v>77</v>
      </c>
    </row>
    <row r="14" spans="1:26" ht="15.75" customHeight="1" x14ac:dyDescent="0.25">
      <c r="A14" s="41"/>
      <c r="B14" s="40"/>
    </row>
    <row r="15" spans="1:26" ht="15.75" customHeight="1" x14ac:dyDescent="0.25">
      <c r="A15" s="41"/>
      <c r="B15" s="42"/>
    </row>
  </sheetData>
  <mergeCells count="1">
    <mergeCell ref="A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7"/>
  <sheetViews>
    <sheetView workbookViewId="0">
      <selection activeCell="B4" sqref="B4"/>
    </sheetView>
  </sheetViews>
  <sheetFormatPr baseColWidth="10" defaultColWidth="14.453125" defaultRowHeight="15.75" customHeight="1" x14ac:dyDescent="0.25"/>
  <sheetData>
    <row r="1" spans="1:26" ht="15.75" customHeight="1" x14ac:dyDescent="0.3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3" spans="1:26" ht="15.75" customHeight="1" x14ac:dyDescent="0.3">
      <c r="A3" s="7" t="s">
        <v>9</v>
      </c>
      <c r="B3" s="3" t="s">
        <v>10</v>
      </c>
      <c r="C3" s="8" t="s">
        <v>11</v>
      </c>
      <c r="D3" s="8" t="s">
        <v>12</v>
      </c>
      <c r="E3" s="9" t="s">
        <v>13</v>
      </c>
      <c r="F3" s="3" t="s">
        <v>14</v>
      </c>
      <c r="G3" s="4" t="s">
        <v>1</v>
      </c>
      <c r="H3" s="4" t="s">
        <v>2</v>
      </c>
      <c r="I3" s="4" t="s">
        <v>3</v>
      </c>
      <c r="J3" s="4" t="s">
        <v>4</v>
      </c>
      <c r="K3" s="4" t="s">
        <v>5</v>
      </c>
    </row>
    <row r="4" spans="1:26" ht="15.75" customHeight="1" x14ac:dyDescent="0.3">
      <c r="A4" s="10" t="s">
        <v>15</v>
      </c>
      <c r="B4" s="11"/>
      <c r="C4" s="12"/>
      <c r="D4" s="13">
        <f t="shared" ref="D4:D8" si="0">B4*C4</f>
        <v>0</v>
      </c>
      <c r="E4" s="14">
        <v>3</v>
      </c>
      <c r="F4" s="6">
        <f t="shared" ref="F4:F8" si="1">D4/E4</f>
        <v>0</v>
      </c>
      <c r="G4" s="2"/>
      <c r="H4" s="2"/>
      <c r="I4" s="2"/>
      <c r="J4" s="2"/>
      <c r="K4" s="2"/>
    </row>
    <row r="5" spans="1:26" ht="15.75" customHeight="1" x14ac:dyDescent="0.3">
      <c r="A5" s="15" t="s">
        <v>16</v>
      </c>
      <c r="B5" s="16"/>
      <c r="C5" s="12"/>
      <c r="D5" s="13">
        <f t="shared" si="0"/>
        <v>0</v>
      </c>
      <c r="E5" s="14">
        <v>4</v>
      </c>
      <c r="F5" s="6">
        <f t="shared" si="1"/>
        <v>0</v>
      </c>
      <c r="G5" s="2"/>
      <c r="H5" s="2"/>
      <c r="I5" s="2"/>
      <c r="J5" s="2"/>
      <c r="K5" s="2"/>
    </row>
    <row r="6" spans="1:26" ht="15.75" customHeight="1" x14ac:dyDescent="0.3">
      <c r="A6" s="15" t="s">
        <v>17</v>
      </c>
      <c r="B6" s="16"/>
      <c r="C6" s="12"/>
      <c r="D6" s="13">
        <f t="shared" si="0"/>
        <v>0</v>
      </c>
      <c r="E6" s="14">
        <v>2</v>
      </c>
      <c r="F6" s="6">
        <f t="shared" si="1"/>
        <v>0</v>
      </c>
      <c r="G6" s="2"/>
      <c r="H6" s="2"/>
      <c r="I6" s="2"/>
      <c r="J6" s="2"/>
      <c r="K6" s="2"/>
    </row>
    <row r="7" spans="1:26" ht="15.75" customHeight="1" x14ac:dyDescent="0.3">
      <c r="A7" s="44" t="s">
        <v>44</v>
      </c>
      <c r="B7" s="16"/>
      <c r="C7" s="12"/>
      <c r="D7" s="13">
        <f t="shared" si="0"/>
        <v>0</v>
      </c>
      <c r="E7" s="14">
        <v>3</v>
      </c>
      <c r="F7" s="6">
        <f t="shared" si="1"/>
        <v>0</v>
      </c>
      <c r="G7" s="2"/>
      <c r="H7" s="2"/>
      <c r="I7" s="2"/>
      <c r="J7" s="2"/>
      <c r="K7" s="2"/>
    </row>
    <row r="8" spans="1:26" ht="15.75" customHeight="1" x14ac:dyDescent="0.3">
      <c r="A8" s="10" t="s">
        <v>19</v>
      </c>
      <c r="B8" s="16"/>
      <c r="C8" s="12"/>
      <c r="D8" s="13">
        <f t="shared" si="0"/>
        <v>0</v>
      </c>
      <c r="E8" s="14">
        <v>2</v>
      </c>
      <c r="F8" s="6">
        <f t="shared" si="1"/>
        <v>0</v>
      </c>
      <c r="G8" s="2"/>
      <c r="H8" s="2"/>
      <c r="I8" s="2"/>
      <c r="J8" s="2"/>
      <c r="K8" s="2"/>
    </row>
    <row r="11" spans="1:26" ht="15.75" customHeight="1" x14ac:dyDescent="0.3">
      <c r="A11" s="7" t="s">
        <v>9</v>
      </c>
      <c r="B11" s="17" t="str">
        <f t="shared" ref="B11:G11" si="2">F3</f>
        <v>Depreciación</v>
      </c>
      <c r="C11" s="17" t="str">
        <f t="shared" si="2"/>
        <v>Año 1</v>
      </c>
      <c r="D11" s="17" t="str">
        <f t="shared" si="2"/>
        <v>Año 2</v>
      </c>
      <c r="E11" s="17" t="str">
        <f t="shared" si="2"/>
        <v>Año 3</v>
      </c>
      <c r="F11" s="17" t="str">
        <f t="shared" si="2"/>
        <v>Año 4</v>
      </c>
      <c r="G11" s="17" t="str">
        <f t="shared" si="2"/>
        <v>Año 5</v>
      </c>
    </row>
    <row r="12" spans="1:26" ht="15.75" customHeight="1" x14ac:dyDescent="0.3">
      <c r="A12" s="18" t="s">
        <v>15</v>
      </c>
      <c r="B12" s="6">
        <f t="shared" ref="B12:B16" si="3">F4</f>
        <v>0</v>
      </c>
      <c r="C12" s="6">
        <f t="shared" ref="C12:E12" si="4">B12</f>
        <v>0</v>
      </c>
      <c r="D12" s="6">
        <f t="shared" si="4"/>
        <v>0</v>
      </c>
      <c r="E12" s="6">
        <f t="shared" si="4"/>
        <v>0</v>
      </c>
      <c r="F12" s="2">
        <f t="shared" ref="F12:G12" si="5">J4</f>
        <v>0</v>
      </c>
      <c r="G12" s="2">
        <f t="shared" si="5"/>
        <v>0</v>
      </c>
    </row>
    <row r="13" spans="1:26" ht="15.75" customHeight="1" x14ac:dyDescent="0.3">
      <c r="A13" s="19" t="s">
        <v>16</v>
      </c>
      <c r="B13" s="6">
        <f t="shared" si="3"/>
        <v>0</v>
      </c>
      <c r="C13" s="6">
        <f t="shared" ref="C13:F13" si="6">B13</f>
        <v>0</v>
      </c>
      <c r="D13" s="6">
        <f t="shared" si="6"/>
        <v>0</v>
      </c>
      <c r="E13" s="6">
        <f t="shared" si="6"/>
        <v>0</v>
      </c>
      <c r="F13" s="6">
        <f t="shared" si="6"/>
        <v>0</v>
      </c>
      <c r="G13" s="2">
        <f>K5</f>
        <v>0</v>
      </c>
    </row>
    <row r="14" spans="1:26" ht="15.75" customHeight="1" x14ac:dyDescent="0.3">
      <c r="A14" s="19" t="s">
        <v>17</v>
      </c>
      <c r="B14" s="6">
        <f t="shared" si="3"/>
        <v>0</v>
      </c>
      <c r="C14" s="6">
        <f t="shared" ref="C14:D14" si="7">B14</f>
        <v>0</v>
      </c>
      <c r="D14" s="6">
        <f t="shared" si="7"/>
        <v>0</v>
      </c>
      <c r="E14" s="2">
        <f t="shared" ref="E14:G14" si="8">I6</f>
        <v>0</v>
      </c>
      <c r="F14" s="2">
        <f t="shared" si="8"/>
        <v>0</v>
      </c>
      <c r="G14" s="2">
        <f t="shared" si="8"/>
        <v>0</v>
      </c>
    </row>
    <row r="15" spans="1:26" ht="15.75" customHeight="1" x14ac:dyDescent="0.3">
      <c r="A15" s="19" t="s">
        <v>18</v>
      </c>
      <c r="B15" s="6">
        <f t="shared" si="3"/>
        <v>0</v>
      </c>
      <c r="C15" s="6">
        <f t="shared" ref="C15:E15" si="9">B15</f>
        <v>0</v>
      </c>
      <c r="D15" s="6">
        <f t="shared" si="9"/>
        <v>0</v>
      </c>
      <c r="E15" s="6">
        <f t="shared" si="9"/>
        <v>0</v>
      </c>
      <c r="F15" s="2">
        <f t="shared" ref="F15:G15" si="10">J7</f>
        <v>0</v>
      </c>
      <c r="G15" s="2">
        <f t="shared" si="10"/>
        <v>0</v>
      </c>
    </row>
    <row r="16" spans="1:26" ht="15.75" customHeight="1" x14ac:dyDescent="0.3">
      <c r="A16" s="18" t="s">
        <v>19</v>
      </c>
      <c r="B16" s="6">
        <f t="shared" si="3"/>
        <v>0</v>
      </c>
      <c r="C16" s="6">
        <f t="shared" ref="C16:D16" si="11">B16</f>
        <v>0</v>
      </c>
      <c r="D16" s="6">
        <f t="shared" si="11"/>
        <v>0</v>
      </c>
      <c r="E16" s="2">
        <f t="shared" ref="E16:G16" si="12">I8</f>
        <v>0</v>
      </c>
      <c r="F16" s="2">
        <f t="shared" si="12"/>
        <v>0</v>
      </c>
      <c r="G16" s="2">
        <f t="shared" si="12"/>
        <v>0</v>
      </c>
    </row>
    <row r="17" spans="1:7" ht="15.75" customHeight="1" x14ac:dyDescent="0.3">
      <c r="A17" s="4" t="s">
        <v>20</v>
      </c>
      <c r="B17" s="20">
        <f t="shared" ref="B17:G17" si="13">SUM(B12:B16)</f>
        <v>0</v>
      </c>
      <c r="C17" s="20">
        <f t="shared" si="13"/>
        <v>0</v>
      </c>
      <c r="D17" s="20">
        <f t="shared" si="13"/>
        <v>0</v>
      </c>
      <c r="E17" s="20">
        <f t="shared" si="13"/>
        <v>0</v>
      </c>
      <c r="F17" s="20">
        <f t="shared" si="13"/>
        <v>0</v>
      </c>
      <c r="G17" s="20">
        <f t="shared" si="13"/>
        <v>0</v>
      </c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"/>
  <sheetViews>
    <sheetView workbookViewId="0">
      <selection activeCell="B4" sqref="B4"/>
    </sheetView>
  </sheetViews>
  <sheetFormatPr baseColWidth="10" defaultColWidth="14.453125" defaultRowHeight="15.75" customHeight="1" x14ac:dyDescent="0.25"/>
  <cols>
    <col min="1" max="1" width="22" customWidth="1"/>
  </cols>
  <sheetData>
    <row r="1" spans="1:26" ht="15.75" customHeight="1" x14ac:dyDescent="0.3">
      <c r="A1" s="75" t="s">
        <v>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3" spans="1:26" ht="15.75" customHeight="1" x14ac:dyDescent="0.3">
      <c r="A3" s="3" t="s">
        <v>22</v>
      </c>
      <c r="B3" s="21" t="s">
        <v>23</v>
      </c>
      <c r="C3" s="21" t="s">
        <v>24</v>
      </c>
      <c r="D3" s="21" t="s">
        <v>25</v>
      </c>
      <c r="E3" s="21" t="s">
        <v>26</v>
      </c>
      <c r="F3" s="22" t="s">
        <v>27</v>
      </c>
      <c r="G3" s="23" t="s">
        <v>28</v>
      </c>
      <c r="H3" s="4" t="s">
        <v>29</v>
      </c>
    </row>
    <row r="4" spans="1:26" ht="15.75" customHeight="1" x14ac:dyDescent="0.3">
      <c r="A4" s="24" t="s">
        <v>45</v>
      </c>
      <c r="B4" s="25"/>
      <c r="C4" s="26">
        <f t="shared" ref="C4:C8" si="0">B4*(7/81)</f>
        <v>0</v>
      </c>
      <c r="D4" s="26">
        <f t="shared" ref="D4:D8" si="1">B4*(12/81)</f>
        <v>0</v>
      </c>
      <c r="E4" s="26">
        <f t="shared" ref="E4:E8" si="2">SUM(B4:D4)</f>
        <v>0</v>
      </c>
      <c r="F4" s="27">
        <v>1</v>
      </c>
      <c r="G4" s="28">
        <f t="shared" ref="G4:G8" si="3">F4*E4</f>
        <v>0</v>
      </c>
      <c r="H4" s="20">
        <f t="shared" ref="H4:H8" si="4">G4*12</f>
        <v>0</v>
      </c>
    </row>
    <row r="5" spans="1:26" ht="15.75" customHeight="1" x14ac:dyDescent="0.3">
      <c r="A5" s="24" t="s">
        <v>46</v>
      </c>
      <c r="B5" s="25"/>
      <c r="C5" s="26">
        <f t="shared" si="0"/>
        <v>0</v>
      </c>
      <c r="D5" s="26">
        <f t="shared" si="1"/>
        <v>0</v>
      </c>
      <c r="E5" s="26">
        <f t="shared" si="2"/>
        <v>0</v>
      </c>
      <c r="F5" s="27">
        <v>1</v>
      </c>
      <c r="G5" s="28">
        <f t="shared" si="3"/>
        <v>0</v>
      </c>
      <c r="H5" s="20">
        <f t="shared" si="4"/>
        <v>0</v>
      </c>
    </row>
    <row r="6" spans="1:26" ht="15.75" customHeight="1" x14ac:dyDescent="0.3">
      <c r="A6" s="24" t="s">
        <v>47</v>
      </c>
      <c r="B6" s="25"/>
      <c r="C6" s="26">
        <f t="shared" si="0"/>
        <v>0</v>
      </c>
      <c r="D6" s="26">
        <f t="shared" si="1"/>
        <v>0</v>
      </c>
      <c r="E6" s="26">
        <f t="shared" si="2"/>
        <v>0</v>
      </c>
      <c r="F6" s="27">
        <v>1</v>
      </c>
      <c r="G6" s="28">
        <f t="shared" si="3"/>
        <v>0</v>
      </c>
      <c r="H6" s="20">
        <f t="shared" si="4"/>
        <v>0</v>
      </c>
    </row>
    <row r="7" spans="1:26" ht="15.75" customHeight="1" x14ac:dyDescent="0.3">
      <c r="A7" s="24" t="s">
        <v>48</v>
      </c>
      <c r="B7" s="25"/>
      <c r="C7" s="26">
        <f t="shared" si="0"/>
        <v>0</v>
      </c>
      <c r="D7" s="26">
        <f t="shared" si="1"/>
        <v>0</v>
      </c>
      <c r="E7" s="26">
        <f t="shared" si="2"/>
        <v>0</v>
      </c>
      <c r="F7" s="27">
        <v>1</v>
      </c>
      <c r="G7" s="28">
        <f t="shared" si="3"/>
        <v>0</v>
      </c>
      <c r="H7" s="20">
        <f t="shared" si="4"/>
        <v>0</v>
      </c>
    </row>
    <row r="8" spans="1:26" ht="15.75" customHeight="1" x14ac:dyDescent="0.3">
      <c r="A8" s="24" t="s">
        <v>30</v>
      </c>
      <c r="B8" s="45"/>
      <c r="C8" s="26">
        <f t="shared" si="0"/>
        <v>0</v>
      </c>
      <c r="D8" s="26">
        <f t="shared" si="1"/>
        <v>0</v>
      </c>
      <c r="E8" s="26">
        <f t="shared" si="2"/>
        <v>0</v>
      </c>
      <c r="F8" s="29">
        <v>1</v>
      </c>
      <c r="G8" s="28">
        <f t="shared" si="3"/>
        <v>0</v>
      </c>
      <c r="H8" s="20">
        <f t="shared" si="4"/>
        <v>0</v>
      </c>
    </row>
    <row r="9" spans="1:26" ht="15.75" customHeight="1" x14ac:dyDescent="0.3">
      <c r="A9" s="77" t="s">
        <v>31</v>
      </c>
      <c r="B9" s="78"/>
      <c r="C9" s="78"/>
      <c r="D9" s="78"/>
      <c r="E9" s="78"/>
      <c r="F9" s="78"/>
      <c r="G9" s="79"/>
      <c r="H9" s="6">
        <f>SUM(H4:H8)</f>
        <v>0</v>
      </c>
    </row>
  </sheetData>
  <mergeCells count="2">
    <mergeCell ref="A1:Z1"/>
    <mergeCell ref="A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048-EE8F-164A-BB78-63962FE58C0E}">
  <dimension ref="B2:D8"/>
  <sheetViews>
    <sheetView zoomScale="110" zoomScaleNormal="110" workbookViewId="0">
      <selection activeCell="J23" sqref="J23"/>
    </sheetView>
  </sheetViews>
  <sheetFormatPr baseColWidth="10" defaultRowHeight="12.5" x14ac:dyDescent="0.25"/>
  <cols>
    <col min="2" max="2" width="16.6328125" bestFit="1" customWidth="1"/>
    <col min="3" max="3" width="13.1796875" bestFit="1" customWidth="1"/>
    <col min="4" max="4" width="11.1796875" bestFit="1" customWidth="1"/>
  </cols>
  <sheetData>
    <row r="2" spans="2:4" ht="13" x14ac:dyDescent="0.3">
      <c r="B2" s="46" t="s">
        <v>49</v>
      </c>
      <c r="C2" s="46" t="s">
        <v>50</v>
      </c>
      <c r="D2" s="46" t="s">
        <v>51</v>
      </c>
    </row>
    <row r="3" spans="2:4" x14ac:dyDescent="0.25">
      <c r="B3" s="47" t="s">
        <v>52</v>
      </c>
      <c r="C3" s="48">
        <v>30000</v>
      </c>
      <c r="D3" s="48">
        <f>C3*12</f>
        <v>360000</v>
      </c>
    </row>
    <row r="4" spans="2:4" x14ac:dyDescent="0.25">
      <c r="B4" s="47" t="s">
        <v>53</v>
      </c>
      <c r="C4" s="48">
        <v>45000</v>
      </c>
      <c r="D4" s="48">
        <f>C4*12</f>
        <v>540000</v>
      </c>
    </row>
    <row r="5" spans="2:4" x14ac:dyDescent="0.25">
      <c r="B5" s="47" t="s">
        <v>54</v>
      </c>
      <c r="C5" s="48">
        <v>30000</v>
      </c>
      <c r="D5" s="48">
        <f>C5*12</f>
        <v>360000</v>
      </c>
    </row>
    <row r="6" spans="2:4" x14ac:dyDescent="0.25">
      <c r="B6" s="47" t="s">
        <v>55</v>
      </c>
      <c r="C6" s="48">
        <v>20000</v>
      </c>
      <c r="D6" s="48">
        <f>C6*12</f>
        <v>240000</v>
      </c>
    </row>
    <row r="7" spans="2:4" x14ac:dyDescent="0.25">
      <c r="B7" s="47" t="s">
        <v>56</v>
      </c>
      <c r="C7" s="48">
        <v>0</v>
      </c>
      <c r="D7" s="48">
        <v>0</v>
      </c>
    </row>
    <row r="8" spans="2:4" ht="13" x14ac:dyDescent="0.3">
      <c r="B8" s="46" t="s">
        <v>20</v>
      </c>
      <c r="C8" s="49">
        <f>SUM(C3:C7)</f>
        <v>125000</v>
      </c>
      <c r="D8" s="49">
        <f>SUM(D3:D7)</f>
        <v>1500000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0"/>
  <sheetViews>
    <sheetView workbookViewId="0">
      <selection activeCell="B18" sqref="B18"/>
    </sheetView>
  </sheetViews>
  <sheetFormatPr baseColWidth="10" defaultColWidth="14.453125" defaultRowHeight="15.75" customHeight="1" x14ac:dyDescent="0.25"/>
  <cols>
    <col min="1" max="1" width="23.81640625" customWidth="1"/>
    <col min="3" max="5" width="17.36328125" bestFit="1" customWidth="1"/>
  </cols>
  <sheetData>
    <row r="1" spans="1:5" ht="15.5" x14ac:dyDescent="0.35">
      <c r="A1" s="30"/>
    </row>
    <row r="3" spans="1:5" ht="14.5" x14ac:dyDescent="0.35">
      <c r="A3" s="31" t="s">
        <v>32</v>
      </c>
      <c r="B3" s="3" t="s">
        <v>33</v>
      </c>
      <c r="C3" s="3" t="s">
        <v>1</v>
      </c>
      <c r="D3" s="3" t="s">
        <v>2</v>
      </c>
      <c r="E3" s="3" t="s">
        <v>3</v>
      </c>
    </row>
    <row r="4" spans="1:5" ht="14.5" x14ac:dyDescent="0.35">
      <c r="A4" s="32" t="s">
        <v>34</v>
      </c>
      <c r="B4" s="2"/>
      <c r="C4" s="6">
        <f>'Ventas y Supuestos'!B7</f>
        <v>0</v>
      </c>
      <c r="D4" s="6">
        <f>'Ventas y Supuestos'!C7</f>
        <v>0</v>
      </c>
      <c r="E4" s="6">
        <f>'Ventas y Supuestos'!D7</f>
        <v>0</v>
      </c>
    </row>
    <row r="5" spans="1:5" ht="14.5" x14ac:dyDescent="0.35">
      <c r="A5" s="32" t="s">
        <v>6</v>
      </c>
      <c r="B5" s="2"/>
      <c r="C5" s="6">
        <f>'Ventas y Supuestos'!B8</f>
        <v>0</v>
      </c>
      <c r="D5" s="6">
        <f>'Ventas y Supuestos'!C8</f>
        <v>0</v>
      </c>
      <c r="E5" s="6">
        <f>'Ventas y Supuestos'!D8</f>
        <v>0</v>
      </c>
    </row>
    <row r="6" spans="1:5" ht="14.5" x14ac:dyDescent="0.35">
      <c r="A6" s="32" t="s">
        <v>35</v>
      </c>
      <c r="B6" s="2"/>
      <c r="C6" s="6">
        <f>'Capital Humano'!$H$9 + Insumos!D8</f>
        <v>1500000</v>
      </c>
      <c r="D6" s="6">
        <f>'Capital Humano'!$H$9 + Insumos!D8</f>
        <v>1500000</v>
      </c>
      <c r="E6" s="6">
        <f>'Capital Humano'!$H$9 + Insumos!D8</f>
        <v>1500000</v>
      </c>
    </row>
    <row r="7" spans="1:5" ht="14.5" x14ac:dyDescent="0.35">
      <c r="A7" s="32" t="s">
        <v>14</v>
      </c>
      <c r="B7" s="2"/>
      <c r="C7" s="6">
        <f>Activos!C17</f>
        <v>0</v>
      </c>
      <c r="D7" s="6">
        <f>Activos!D17</f>
        <v>0</v>
      </c>
      <c r="E7" s="6">
        <f>Activos!E17</f>
        <v>0</v>
      </c>
    </row>
    <row r="8" spans="1:5" ht="14.5" x14ac:dyDescent="0.35">
      <c r="A8" s="33" t="s">
        <v>36</v>
      </c>
      <c r="B8" s="6">
        <f>SUM(Activos!D4:D8)</f>
        <v>0</v>
      </c>
      <c r="C8" s="2"/>
      <c r="D8" s="2"/>
      <c r="E8" s="2"/>
    </row>
    <row r="9" spans="1:5" ht="29" x14ac:dyDescent="0.35">
      <c r="A9" s="34" t="s">
        <v>37</v>
      </c>
      <c r="B9" s="2"/>
      <c r="C9" s="6">
        <f t="shared" ref="C9:E9" si="0">C4-C5-C6-C7</f>
        <v>-1500000</v>
      </c>
      <c r="D9" s="6">
        <f t="shared" si="0"/>
        <v>-1500000</v>
      </c>
      <c r="E9" s="6">
        <f t="shared" si="0"/>
        <v>-1500000</v>
      </c>
    </row>
    <row r="10" spans="1:5" ht="14.5" x14ac:dyDescent="0.35">
      <c r="A10" s="32" t="s">
        <v>38</v>
      </c>
      <c r="B10" s="6"/>
      <c r="C10" s="6">
        <f t="shared" ref="C10:E10" si="1">C9*25%</f>
        <v>-375000</v>
      </c>
      <c r="D10" s="6">
        <f t="shared" si="1"/>
        <v>-375000</v>
      </c>
      <c r="E10" s="6">
        <f t="shared" si="1"/>
        <v>-375000</v>
      </c>
    </row>
    <row r="11" spans="1:5" ht="14.5" x14ac:dyDescent="0.35">
      <c r="A11" s="34" t="s">
        <v>39</v>
      </c>
      <c r="B11" s="2"/>
      <c r="C11" s="6">
        <f t="shared" ref="C11:E11" si="2">C9-C10</f>
        <v>-1125000</v>
      </c>
      <c r="D11" s="6">
        <f t="shared" si="2"/>
        <v>-1125000</v>
      </c>
      <c r="E11" s="6">
        <f t="shared" si="2"/>
        <v>-1125000</v>
      </c>
    </row>
    <row r="12" spans="1:5" ht="14.5" x14ac:dyDescent="0.35">
      <c r="A12" s="32" t="s">
        <v>14</v>
      </c>
      <c r="B12" s="2"/>
      <c r="C12" s="6">
        <f t="shared" ref="C12:E12" si="3">C7</f>
        <v>0</v>
      </c>
      <c r="D12" s="6">
        <f t="shared" si="3"/>
        <v>0</v>
      </c>
      <c r="E12" s="6">
        <f t="shared" si="3"/>
        <v>0</v>
      </c>
    </row>
    <row r="13" spans="1:5" ht="14.5" x14ac:dyDescent="0.35">
      <c r="A13" s="34" t="s">
        <v>40</v>
      </c>
      <c r="B13" s="2"/>
      <c r="C13" s="73">
        <f>C11+C12</f>
        <v>-1125000</v>
      </c>
      <c r="D13" s="73">
        <f t="shared" ref="D13:E13" si="4">D11+D12</f>
        <v>-1125000</v>
      </c>
      <c r="E13" s="73">
        <f t="shared" si="4"/>
        <v>-1125000</v>
      </c>
    </row>
    <row r="16" spans="1:5" ht="15.75" customHeight="1" x14ac:dyDescent="0.3">
      <c r="A16" s="7" t="s">
        <v>36</v>
      </c>
      <c r="B16" s="35">
        <f>B8</f>
        <v>0</v>
      </c>
      <c r="E16" s="69"/>
    </row>
    <row r="17" spans="1:2" ht="15.75" customHeight="1" x14ac:dyDescent="0.3">
      <c r="A17" s="7" t="s">
        <v>41</v>
      </c>
      <c r="B17" s="36">
        <v>0.3</v>
      </c>
    </row>
    <row r="18" spans="1:2" ht="15.75" customHeight="1" x14ac:dyDescent="0.3">
      <c r="A18" s="37" t="s">
        <v>42</v>
      </c>
      <c r="B18" s="38">
        <f>NPV(B17,C13:E13)-B16</f>
        <v>-2043126.9913518436</v>
      </c>
    </row>
    <row r="20" spans="1:2" ht="15.75" customHeight="1" x14ac:dyDescent="0.3">
      <c r="A20" s="70" t="s">
        <v>71</v>
      </c>
      <c r="B20" s="74">
        <f>B8/((C13+D13+E13)/3)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4129-1FD2-FE4E-854E-ACA0B81350D8}">
  <dimension ref="A1:S83"/>
  <sheetViews>
    <sheetView zoomScale="90" zoomScaleNormal="90" workbookViewId="0">
      <selection activeCell="H3" sqref="H3:H83"/>
    </sheetView>
  </sheetViews>
  <sheetFormatPr baseColWidth="10" defaultRowHeight="12.5" x14ac:dyDescent="0.25"/>
  <cols>
    <col min="1" max="1" width="18.81640625" customWidth="1"/>
    <col min="2" max="2" width="14.6328125" bestFit="1" customWidth="1"/>
    <col min="4" max="4" width="14.453125" customWidth="1"/>
    <col min="6" max="6" width="17.453125" customWidth="1"/>
    <col min="9" max="12" width="14.6328125" bestFit="1" customWidth="1"/>
    <col min="19" max="19" width="27.36328125" customWidth="1"/>
  </cols>
  <sheetData>
    <row r="1" spans="1:19" ht="14.5" x14ac:dyDescent="0.35">
      <c r="A1" s="50"/>
      <c r="B1" s="51"/>
      <c r="C1" s="52"/>
      <c r="D1" s="53"/>
      <c r="E1" s="53"/>
      <c r="F1" s="53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14.5" x14ac:dyDescent="0.35">
      <c r="A2" s="54" t="s">
        <v>57</v>
      </c>
      <c r="B2" s="55"/>
      <c r="C2" s="41"/>
      <c r="D2" s="31" t="s">
        <v>32</v>
      </c>
      <c r="E2" s="56" t="s">
        <v>58</v>
      </c>
      <c r="F2" s="56" t="s">
        <v>70</v>
      </c>
      <c r="G2" s="41"/>
      <c r="H2" s="57" t="s">
        <v>10</v>
      </c>
      <c r="I2" s="58" t="s">
        <v>59</v>
      </c>
      <c r="J2" s="58" t="s">
        <v>60</v>
      </c>
      <c r="K2" s="58" t="s">
        <v>61</v>
      </c>
      <c r="L2" s="58" t="s">
        <v>62</v>
      </c>
      <c r="M2" s="41"/>
      <c r="N2" s="41"/>
      <c r="O2" s="41"/>
      <c r="P2" s="41"/>
      <c r="Q2" s="41"/>
      <c r="R2" s="41"/>
      <c r="S2" s="41"/>
    </row>
    <row r="3" spans="1:19" ht="14.5" x14ac:dyDescent="0.35">
      <c r="A3" s="59" t="s">
        <v>63</v>
      </c>
      <c r="B3" s="60"/>
      <c r="C3" s="41"/>
      <c r="D3" s="33" t="s">
        <v>34</v>
      </c>
      <c r="E3" s="61"/>
      <c r="F3" s="62">
        <v>0</v>
      </c>
      <c r="G3" s="41"/>
      <c r="H3" s="68"/>
      <c r="I3" s="64">
        <f>H3*$B$2</f>
        <v>0</v>
      </c>
      <c r="J3" s="64">
        <f t="shared" ref="J3" si="0">$B$3*H3</f>
        <v>0</v>
      </c>
      <c r="K3" s="64">
        <f t="shared" ref="K3:K66" si="1">$B$4</f>
        <v>1500000</v>
      </c>
      <c r="L3" s="64">
        <f t="shared" ref="L3" si="2">I3-J3-K3</f>
        <v>-1500000</v>
      </c>
      <c r="M3" s="41"/>
      <c r="N3" s="41"/>
      <c r="O3" s="41"/>
      <c r="P3" s="41"/>
      <c r="Q3" s="41"/>
      <c r="R3" s="41"/>
      <c r="S3" s="41"/>
    </row>
    <row r="4" spans="1:19" ht="14.5" x14ac:dyDescent="0.35">
      <c r="A4" s="59" t="s">
        <v>61</v>
      </c>
      <c r="B4" s="60">
        <f>F5+F7</f>
        <v>1500000</v>
      </c>
      <c r="C4" s="41"/>
      <c r="D4" s="33" t="s">
        <v>6</v>
      </c>
      <c r="E4" s="65" t="s">
        <v>64</v>
      </c>
      <c r="F4" s="62">
        <v>0</v>
      </c>
      <c r="G4" s="41"/>
      <c r="H4" s="63"/>
      <c r="I4" s="64">
        <f t="shared" ref="I4:I43" si="3">H4*$B$2</f>
        <v>0</v>
      </c>
      <c r="J4" s="64">
        <f t="shared" ref="J4:J43" si="4">$B$3*H4</f>
        <v>0</v>
      </c>
      <c r="K4" s="64">
        <f t="shared" si="1"/>
        <v>1500000</v>
      </c>
      <c r="L4" s="64">
        <f t="shared" ref="L4:L43" si="5">I4-J4-K4</f>
        <v>-1500000</v>
      </c>
      <c r="M4" s="41"/>
      <c r="N4" s="41"/>
      <c r="O4" s="41"/>
      <c r="P4" s="41"/>
      <c r="Q4" s="41"/>
      <c r="R4" s="41"/>
      <c r="S4" s="41"/>
    </row>
    <row r="5" spans="1:19" ht="14.5" x14ac:dyDescent="0.35">
      <c r="A5" s="41"/>
      <c r="B5" s="41"/>
      <c r="C5" s="41"/>
      <c r="D5" s="33" t="s">
        <v>35</v>
      </c>
      <c r="E5" s="65" t="s">
        <v>64</v>
      </c>
      <c r="F5" s="62">
        <f>Flujo!C6</f>
        <v>1500000</v>
      </c>
      <c r="G5" s="41"/>
      <c r="H5" s="63"/>
      <c r="I5" s="64">
        <f t="shared" si="3"/>
        <v>0</v>
      </c>
      <c r="J5" s="64">
        <f t="shared" si="4"/>
        <v>0</v>
      </c>
      <c r="K5" s="64">
        <f t="shared" si="1"/>
        <v>1500000</v>
      </c>
      <c r="L5" s="64">
        <f t="shared" si="5"/>
        <v>-1500000</v>
      </c>
      <c r="M5" s="41"/>
      <c r="N5" s="41"/>
      <c r="O5" s="41"/>
      <c r="P5" s="41"/>
      <c r="Q5" s="41"/>
      <c r="R5" s="41"/>
      <c r="S5" s="41"/>
    </row>
    <row r="6" spans="1:19" ht="14.5" x14ac:dyDescent="0.35">
      <c r="A6" s="54" t="s">
        <v>65</v>
      </c>
      <c r="B6" s="66" t="e">
        <f>B4/(B2-B3)</f>
        <v>#DIV/0!</v>
      </c>
      <c r="C6" s="41"/>
      <c r="D6" s="33" t="s">
        <v>14</v>
      </c>
      <c r="E6" s="65" t="s">
        <v>64</v>
      </c>
      <c r="F6" s="62">
        <f>Flujo!C7</f>
        <v>0</v>
      </c>
      <c r="G6" s="41"/>
      <c r="H6" s="68"/>
      <c r="I6" s="64">
        <f t="shared" si="3"/>
        <v>0</v>
      </c>
      <c r="J6" s="64">
        <f t="shared" si="4"/>
        <v>0</v>
      </c>
      <c r="K6" s="64">
        <f t="shared" si="1"/>
        <v>1500000</v>
      </c>
      <c r="L6" s="64">
        <f t="shared" si="5"/>
        <v>-1500000</v>
      </c>
      <c r="M6" s="41"/>
      <c r="N6" s="41"/>
      <c r="O6" s="41"/>
      <c r="P6" s="41"/>
      <c r="Q6" s="41"/>
      <c r="R6" s="41"/>
      <c r="S6" s="41"/>
    </row>
    <row r="7" spans="1:19" ht="14.5" x14ac:dyDescent="0.35">
      <c r="A7" s="59" t="s">
        <v>66</v>
      </c>
      <c r="B7" s="60" t="e">
        <f>B6*B2</f>
        <v>#DIV/0!</v>
      </c>
      <c r="C7" s="41"/>
      <c r="D7" s="33" t="s">
        <v>67</v>
      </c>
      <c r="E7" s="65" t="s">
        <v>64</v>
      </c>
      <c r="F7" s="62"/>
      <c r="G7" s="41"/>
      <c r="H7" s="63"/>
      <c r="I7" s="64">
        <f t="shared" si="3"/>
        <v>0</v>
      </c>
      <c r="J7" s="64">
        <f t="shared" si="4"/>
        <v>0</v>
      </c>
      <c r="K7" s="64">
        <f t="shared" si="1"/>
        <v>1500000</v>
      </c>
      <c r="L7" s="64">
        <f t="shared" si="5"/>
        <v>-1500000</v>
      </c>
      <c r="M7" s="41"/>
      <c r="N7" s="41"/>
      <c r="O7" s="41"/>
      <c r="P7" s="41"/>
      <c r="Q7" s="41"/>
      <c r="R7" s="41"/>
      <c r="S7" s="41"/>
    </row>
    <row r="8" spans="1:19" ht="29" x14ac:dyDescent="0.35">
      <c r="A8" s="41"/>
      <c r="B8" s="41"/>
      <c r="C8" s="41"/>
      <c r="D8" s="34" t="s">
        <v>37</v>
      </c>
      <c r="E8" s="65" t="s">
        <v>68</v>
      </c>
      <c r="F8" s="67">
        <f>Flujo!C9</f>
        <v>-1500000</v>
      </c>
      <c r="G8" s="41"/>
      <c r="H8" s="63"/>
      <c r="I8" s="64">
        <f t="shared" si="3"/>
        <v>0</v>
      </c>
      <c r="J8" s="64">
        <f t="shared" si="4"/>
        <v>0</v>
      </c>
      <c r="K8" s="64">
        <f t="shared" si="1"/>
        <v>1500000</v>
      </c>
      <c r="L8" s="64">
        <f t="shared" si="5"/>
        <v>-1500000</v>
      </c>
      <c r="M8" s="41"/>
      <c r="N8" s="41"/>
      <c r="O8" s="41"/>
      <c r="P8" s="41"/>
      <c r="Q8" s="41"/>
      <c r="R8" s="41"/>
      <c r="S8" s="41"/>
    </row>
    <row r="9" spans="1:19" ht="29" x14ac:dyDescent="0.35">
      <c r="A9" s="41"/>
      <c r="B9" s="41"/>
      <c r="C9" s="41"/>
      <c r="D9" s="33" t="s">
        <v>38</v>
      </c>
      <c r="E9" s="65" t="s">
        <v>64</v>
      </c>
      <c r="F9" s="62">
        <f>Flujo!C10</f>
        <v>-375000</v>
      </c>
      <c r="G9" s="41"/>
      <c r="H9" s="68"/>
      <c r="I9" s="64">
        <f t="shared" si="3"/>
        <v>0</v>
      </c>
      <c r="J9" s="64">
        <f t="shared" si="4"/>
        <v>0</v>
      </c>
      <c r="K9" s="64">
        <f t="shared" si="1"/>
        <v>1500000</v>
      </c>
      <c r="L9" s="64">
        <f t="shared" si="5"/>
        <v>-1500000</v>
      </c>
      <c r="M9" s="41"/>
      <c r="N9" s="41"/>
      <c r="O9" s="41"/>
      <c r="P9" s="41"/>
      <c r="Q9" s="41"/>
      <c r="R9" s="41"/>
      <c r="S9" s="41"/>
    </row>
    <row r="10" spans="1:19" ht="14.5" x14ac:dyDescent="0.35">
      <c r="A10" s="41"/>
      <c r="B10" s="41"/>
      <c r="C10" s="41"/>
      <c r="D10" s="34" t="s">
        <v>39</v>
      </c>
      <c r="E10" s="65" t="s">
        <v>68</v>
      </c>
      <c r="F10" s="67">
        <f>Flujo!C11</f>
        <v>-1125000</v>
      </c>
      <c r="G10" s="41"/>
      <c r="H10" s="63"/>
      <c r="I10" s="64">
        <f t="shared" si="3"/>
        <v>0</v>
      </c>
      <c r="J10" s="64">
        <f t="shared" si="4"/>
        <v>0</v>
      </c>
      <c r="K10" s="64">
        <f t="shared" si="1"/>
        <v>1500000</v>
      </c>
      <c r="L10" s="64">
        <f t="shared" si="5"/>
        <v>-1500000</v>
      </c>
      <c r="M10" s="41"/>
      <c r="N10" s="41"/>
      <c r="O10" s="41"/>
      <c r="P10" s="41"/>
      <c r="Q10" s="41"/>
      <c r="R10" s="41"/>
      <c r="S10" s="41"/>
    </row>
    <row r="11" spans="1:19" ht="14.5" x14ac:dyDescent="0.35">
      <c r="A11" s="41"/>
      <c r="B11" s="41"/>
      <c r="C11" s="41"/>
      <c r="D11" s="33" t="s">
        <v>14</v>
      </c>
      <c r="E11" s="65" t="s">
        <v>69</v>
      </c>
      <c r="F11" s="62">
        <f>Flujo!C12</f>
        <v>0</v>
      </c>
      <c r="G11" s="41"/>
      <c r="H11" s="63"/>
      <c r="I11" s="64">
        <f t="shared" si="3"/>
        <v>0</v>
      </c>
      <c r="J11" s="64">
        <f t="shared" si="4"/>
        <v>0</v>
      </c>
      <c r="K11" s="64">
        <f t="shared" si="1"/>
        <v>1500000</v>
      </c>
      <c r="L11" s="64">
        <f t="shared" si="5"/>
        <v>-1500000</v>
      </c>
      <c r="M11" s="41"/>
      <c r="N11" s="41"/>
      <c r="O11" s="41"/>
      <c r="P11" s="41"/>
      <c r="Q11" s="41"/>
      <c r="R11" s="41"/>
      <c r="S11" s="41"/>
    </row>
    <row r="12" spans="1:19" ht="14.5" x14ac:dyDescent="0.35">
      <c r="A12" s="41"/>
      <c r="B12" s="41"/>
      <c r="C12" s="41"/>
      <c r="D12" s="34" t="s">
        <v>40</v>
      </c>
      <c r="E12" s="65" t="s">
        <v>68</v>
      </c>
      <c r="F12" s="67">
        <f>F10+F11</f>
        <v>-1125000</v>
      </c>
      <c r="G12" s="41"/>
      <c r="H12" s="68"/>
      <c r="I12" s="64">
        <f t="shared" si="3"/>
        <v>0</v>
      </c>
      <c r="J12" s="64">
        <f t="shared" si="4"/>
        <v>0</v>
      </c>
      <c r="K12" s="64">
        <f t="shared" si="1"/>
        <v>1500000</v>
      </c>
      <c r="L12" s="64">
        <f t="shared" si="5"/>
        <v>-1500000</v>
      </c>
      <c r="M12" s="41"/>
      <c r="N12" s="41"/>
      <c r="O12" s="41"/>
      <c r="P12" s="41"/>
      <c r="Q12" s="41"/>
      <c r="R12" s="41"/>
      <c r="S12" s="41"/>
    </row>
    <row r="13" spans="1:19" x14ac:dyDescent="0.25">
      <c r="A13" s="41"/>
      <c r="B13" s="41"/>
      <c r="C13" s="41"/>
      <c r="D13" s="41"/>
      <c r="E13" s="41"/>
      <c r="F13" s="41"/>
      <c r="G13" s="41"/>
      <c r="H13" s="63"/>
      <c r="I13" s="64">
        <f t="shared" si="3"/>
        <v>0</v>
      </c>
      <c r="J13" s="64">
        <f t="shared" si="4"/>
        <v>0</v>
      </c>
      <c r="K13" s="64">
        <f t="shared" si="1"/>
        <v>1500000</v>
      </c>
      <c r="L13" s="64">
        <f t="shared" si="5"/>
        <v>-1500000</v>
      </c>
      <c r="M13" s="41"/>
      <c r="N13" s="41"/>
      <c r="O13" s="41"/>
      <c r="P13" s="41"/>
      <c r="Q13" s="41"/>
      <c r="R13" s="41"/>
      <c r="S13" s="41"/>
    </row>
    <row r="14" spans="1:19" x14ac:dyDescent="0.25">
      <c r="A14" s="41"/>
      <c r="B14" s="41"/>
      <c r="C14" s="41"/>
      <c r="D14" s="41"/>
      <c r="E14" s="41"/>
      <c r="F14" s="41"/>
      <c r="G14" s="41"/>
      <c r="H14" s="63"/>
      <c r="I14" s="64">
        <f t="shared" si="3"/>
        <v>0</v>
      </c>
      <c r="J14" s="64">
        <f t="shared" si="4"/>
        <v>0</v>
      </c>
      <c r="K14" s="64">
        <f t="shared" si="1"/>
        <v>1500000</v>
      </c>
      <c r="L14" s="64">
        <f t="shared" si="5"/>
        <v>-1500000</v>
      </c>
      <c r="M14" s="41"/>
      <c r="N14" s="41"/>
      <c r="O14" s="41"/>
      <c r="P14" s="41"/>
      <c r="Q14" s="41"/>
      <c r="R14" s="41"/>
      <c r="S14" s="41"/>
    </row>
    <row r="15" spans="1:19" x14ac:dyDescent="0.25">
      <c r="A15" s="41"/>
      <c r="B15" s="41"/>
      <c r="C15" s="41"/>
      <c r="D15" s="41"/>
      <c r="E15" s="41"/>
      <c r="F15" s="41"/>
      <c r="G15" s="41"/>
      <c r="H15" s="68"/>
      <c r="I15" s="64">
        <f t="shared" si="3"/>
        <v>0</v>
      </c>
      <c r="J15" s="64">
        <f t="shared" si="4"/>
        <v>0</v>
      </c>
      <c r="K15" s="64">
        <f t="shared" si="1"/>
        <v>1500000</v>
      </c>
      <c r="L15" s="64">
        <f t="shared" si="5"/>
        <v>-1500000</v>
      </c>
      <c r="M15" s="41"/>
      <c r="N15" s="41"/>
      <c r="O15" s="41"/>
      <c r="P15" s="41"/>
      <c r="Q15" s="41"/>
      <c r="R15" s="41"/>
      <c r="S15" s="41"/>
    </row>
    <row r="16" spans="1:19" x14ac:dyDescent="0.25">
      <c r="A16" s="41"/>
      <c r="B16" s="41"/>
      <c r="C16" s="41"/>
      <c r="D16" s="41"/>
      <c r="E16" s="41"/>
      <c r="F16" s="41"/>
      <c r="G16" s="41"/>
      <c r="H16" s="63"/>
      <c r="I16" s="64">
        <f t="shared" si="3"/>
        <v>0</v>
      </c>
      <c r="J16" s="64">
        <f t="shared" si="4"/>
        <v>0</v>
      </c>
      <c r="K16" s="64">
        <f t="shared" si="1"/>
        <v>1500000</v>
      </c>
      <c r="L16" s="64">
        <f t="shared" si="5"/>
        <v>-1500000</v>
      </c>
      <c r="M16" s="41"/>
      <c r="N16" s="41"/>
      <c r="O16" s="41"/>
      <c r="P16" s="41"/>
      <c r="Q16" s="41"/>
      <c r="R16" s="41"/>
      <c r="S16" s="41"/>
    </row>
    <row r="17" spans="1:19" x14ac:dyDescent="0.25">
      <c r="A17" s="41"/>
      <c r="B17" s="41"/>
      <c r="C17" s="41"/>
      <c r="D17" s="41"/>
      <c r="E17" s="41"/>
      <c r="F17" s="41"/>
      <c r="G17" s="41"/>
      <c r="H17" s="63"/>
      <c r="I17" s="64">
        <f t="shared" si="3"/>
        <v>0</v>
      </c>
      <c r="J17" s="64">
        <f t="shared" si="4"/>
        <v>0</v>
      </c>
      <c r="K17" s="64">
        <f t="shared" si="1"/>
        <v>1500000</v>
      </c>
      <c r="L17" s="64">
        <f t="shared" si="5"/>
        <v>-1500000</v>
      </c>
      <c r="M17" s="41"/>
      <c r="N17" s="41"/>
      <c r="O17" s="41"/>
      <c r="P17" s="41"/>
      <c r="Q17" s="41"/>
      <c r="R17" s="41"/>
      <c r="S17" s="41"/>
    </row>
    <row r="18" spans="1:19" x14ac:dyDescent="0.25">
      <c r="A18" s="41"/>
      <c r="B18" s="41"/>
      <c r="C18" s="41"/>
      <c r="D18" s="41"/>
      <c r="E18" s="41"/>
      <c r="F18" s="41"/>
      <c r="G18" s="41"/>
      <c r="H18" s="68"/>
      <c r="I18" s="64">
        <f t="shared" si="3"/>
        <v>0</v>
      </c>
      <c r="J18" s="64">
        <f t="shared" si="4"/>
        <v>0</v>
      </c>
      <c r="K18" s="64">
        <f t="shared" si="1"/>
        <v>1500000</v>
      </c>
      <c r="L18" s="64">
        <f t="shared" si="5"/>
        <v>-1500000</v>
      </c>
      <c r="M18" s="41"/>
      <c r="N18" s="41"/>
      <c r="O18" s="41"/>
      <c r="P18" s="41"/>
      <c r="Q18" s="41"/>
      <c r="R18" s="41"/>
      <c r="S18" s="41"/>
    </row>
    <row r="19" spans="1:19" x14ac:dyDescent="0.25">
      <c r="A19" s="41"/>
      <c r="B19" s="41"/>
      <c r="C19" s="41"/>
      <c r="D19" s="41"/>
      <c r="E19" s="41"/>
      <c r="F19" s="41"/>
      <c r="G19" s="41"/>
      <c r="H19" s="63"/>
      <c r="I19" s="64">
        <f t="shared" si="3"/>
        <v>0</v>
      </c>
      <c r="J19" s="64">
        <f t="shared" si="4"/>
        <v>0</v>
      </c>
      <c r="K19" s="64">
        <f t="shared" si="1"/>
        <v>1500000</v>
      </c>
      <c r="L19" s="64">
        <f t="shared" si="5"/>
        <v>-1500000</v>
      </c>
      <c r="M19" s="41"/>
      <c r="N19" s="41"/>
      <c r="O19" s="41"/>
      <c r="P19" s="41"/>
      <c r="Q19" s="41"/>
      <c r="R19" s="41"/>
      <c r="S19" s="41"/>
    </row>
    <row r="20" spans="1:19" x14ac:dyDescent="0.25">
      <c r="A20" s="41"/>
      <c r="B20" s="41"/>
      <c r="C20" s="41"/>
      <c r="D20" s="41"/>
      <c r="E20" s="41"/>
      <c r="F20" s="41"/>
      <c r="G20" s="41"/>
      <c r="H20" s="63"/>
      <c r="I20" s="64">
        <f t="shared" si="3"/>
        <v>0</v>
      </c>
      <c r="J20" s="64">
        <f t="shared" si="4"/>
        <v>0</v>
      </c>
      <c r="K20" s="64">
        <f t="shared" si="1"/>
        <v>1500000</v>
      </c>
      <c r="L20" s="64">
        <f t="shared" si="5"/>
        <v>-1500000</v>
      </c>
      <c r="M20" s="41"/>
      <c r="N20" s="41"/>
      <c r="O20" s="41"/>
      <c r="P20" s="41"/>
      <c r="Q20" s="41"/>
      <c r="R20" s="41"/>
      <c r="S20" s="41"/>
    </row>
    <row r="21" spans="1:19" x14ac:dyDescent="0.25">
      <c r="A21" s="41"/>
      <c r="B21" s="41"/>
      <c r="C21" s="41"/>
      <c r="D21" s="41"/>
      <c r="E21" s="41"/>
      <c r="F21" s="41"/>
      <c r="G21" s="41"/>
      <c r="H21" s="68"/>
      <c r="I21" s="64">
        <f t="shared" si="3"/>
        <v>0</v>
      </c>
      <c r="J21" s="64">
        <f t="shared" si="4"/>
        <v>0</v>
      </c>
      <c r="K21" s="64">
        <f t="shared" si="1"/>
        <v>1500000</v>
      </c>
      <c r="L21" s="64">
        <f t="shared" si="5"/>
        <v>-1500000</v>
      </c>
      <c r="M21" s="41"/>
      <c r="N21" s="41"/>
      <c r="O21" s="41"/>
      <c r="P21" s="41"/>
      <c r="Q21" s="41"/>
      <c r="R21" s="41"/>
      <c r="S21" s="41"/>
    </row>
    <row r="22" spans="1:19" x14ac:dyDescent="0.25">
      <c r="A22" s="41"/>
      <c r="B22" s="41"/>
      <c r="C22" s="41"/>
      <c r="D22" s="41"/>
      <c r="E22" s="41"/>
      <c r="F22" s="41"/>
      <c r="G22" s="41"/>
      <c r="H22" s="63"/>
      <c r="I22" s="64">
        <f t="shared" si="3"/>
        <v>0</v>
      </c>
      <c r="J22" s="64">
        <f t="shared" si="4"/>
        <v>0</v>
      </c>
      <c r="K22" s="64">
        <f t="shared" si="1"/>
        <v>1500000</v>
      </c>
      <c r="L22" s="64">
        <f t="shared" si="5"/>
        <v>-1500000</v>
      </c>
      <c r="M22" s="41"/>
      <c r="N22" s="41"/>
      <c r="O22" s="41"/>
      <c r="P22" s="41"/>
      <c r="Q22" s="41"/>
      <c r="R22" s="41"/>
      <c r="S22" s="41"/>
    </row>
    <row r="23" spans="1:19" x14ac:dyDescent="0.25">
      <c r="A23" s="41"/>
      <c r="B23" s="41"/>
      <c r="C23" s="41"/>
      <c r="D23" s="41"/>
      <c r="E23" s="41"/>
      <c r="F23" s="41"/>
      <c r="G23" s="41"/>
      <c r="H23" s="63"/>
      <c r="I23" s="64">
        <f t="shared" si="3"/>
        <v>0</v>
      </c>
      <c r="J23" s="64">
        <f t="shared" si="4"/>
        <v>0</v>
      </c>
      <c r="K23" s="64">
        <f t="shared" si="1"/>
        <v>1500000</v>
      </c>
      <c r="L23" s="64">
        <f t="shared" si="5"/>
        <v>-1500000</v>
      </c>
      <c r="M23" s="41"/>
      <c r="N23" s="41"/>
      <c r="O23" s="41"/>
      <c r="P23" s="41"/>
      <c r="Q23" s="41"/>
      <c r="R23" s="41"/>
      <c r="S23" s="41"/>
    </row>
    <row r="24" spans="1:19" x14ac:dyDescent="0.25">
      <c r="A24" s="41"/>
      <c r="B24" s="41"/>
      <c r="C24" s="41"/>
      <c r="D24" s="41"/>
      <c r="E24" s="41"/>
      <c r="F24" s="41"/>
      <c r="G24" s="41"/>
      <c r="H24" s="68"/>
      <c r="I24" s="64">
        <f t="shared" si="3"/>
        <v>0</v>
      </c>
      <c r="J24" s="64">
        <f t="shared" si="4"/>
        <v>0</v>
      </c>
      <c r="K24" s="64">
        <f t="shared" si="1"/>
        <v>1500000</v>
      </c>
      <c r="L24" s="64">
        <f t="shared" si="5"/>
        <v>-1500000</v>
      </c>
      <c r="M24" s="41"/>
      <c r="N24" s="41"/>
      <c r="O24" s="41"/>
      <c r="P24" s="41"/>
      <c r="Q24" s="41"/>
      <c r="R24" s="41"/>
      <c r="S24" s="41"/>
    </row>
    <row r="25" spans="1:19" x14ac:dyDescent="0.25">
      <c r="A25" s="41"/>
      <c r="B25" s="41"/>
      <c r="C25" s="41"/>
      <c r="D25" s="41"/>
      <c r="E25" s="41"/>
      <c r="F25" s="41"/>
      <c r="G25" s="41"/>
      <c r="H25" s="63"/>
      <c r="I25" s="64">
        <f t="shared" si="3"/>
        <v>0</v>
      </c>
      <c r="J25" s="64">
        <f t="shared" si="4"/>
        <v>0</v>
      </c>
      <c r="K25" s="64">
        <f t="shared" si="1"/>
        <v>1500000</v>
      </c>
      <c r="L25" s="64">
        <f t="shared" si="5"/>
        <v>-1500000</v>
      </c>
      <c r="M25" s="41"/>
      <c r="N25" s="41"/>
      <c r="O25" s="41"/>
      <c r="P25" s="41"/>
      <c r="Q25" s="41"/>
      <c r="R25" s="41"/>
      <c r="S25" s="41"/>
    </row>
    <row r="26" spans="1:19" x14ac:dyDescent="0.25">
      <c r="A26" s="41"/>
      <c r="B26" s="41"/>
      <c r="C26" s="41"/>
      <c r="D26" s="41"/>
      <c r="E26" s="41"/>
      <c r="F26" s="41"/>
      <c r="G26" s="41"/>
      <c r="H26" s="63"/>
      <c r="I26" s="64">
        <f t="shared" si="3"/>
        <v>0</v>
      </c>
      <c r="J26" s="64">
        <f t="shared" si="4"/>
        <v>0</v>
      </c>
      <c r="K26" s="64">
        <f t="shared" si="1"/>
        <v>1500000</v>
      </c>
      <c r="L26" s="64">
        <f t="shared" si="5"/>
        <v>-1500000</v>
      </c>
      <c r="M26" s="41"/>
      <c r="N26" s="41"/>
      <c r="O26" s="41"/>
      <c r="P26" s="41"/>
      <c r="Q26" s="41"/>
      <c r="R26" s="41"/>
      <c r="S26" s="41"/>
    </row>
    <row r="27" spans="1:19" x14ac:dyDescent="0.25">
      <c r="A27" s="41"/>
      <c r="B27" s="41"/>
      <c r="C27" s="41"/>
      <c r="D27" s="41"/>
      <c r="E27" s="41"/>
      <c r="F27" s="41"/>
      <c r="G27" s="41"/>
      <c r="H27" s="68"/>
      <c r="I27" s="64">
        <f t="shared" si="3"/>
        <v>0</v>
      </c>
      <c r="J27" s="64">
        <f t="shared" si="4"/>
        <v>0</v>
      </c>
      <c r="K27" s="64">
        <f t="shared" si="1"/>
        <v>1500000</v>
      </c>
      <c r="L27" s="64">
        <f t="shared" si="5"/>
        <v>-1500000</v>
      </c>
      <c r="M27" s="41"/>
      <c r="N27" s="41"/>
      <c r="O27" s="41"/>
      <c r="P27" s="41"/>
      <c r="Q27" s="41"/>
      <c r="R27" s="41"/>
      <c r="S27" s="41"/>
    </row>
    <row r="28" spans="1:19" x14ac:dyDescent="0.25">
      <c r="A28" s="41"/>
      <c r="B28" s="41"/>
      <c r="C28" s="41"/>
      <c r="D28" s="41"/>
      <c r="E28" s="41"/>
      <c r="F28" s="41"/>
      <c r="G28" s="41"/>
      <c r="H28" s="63"/>
      <c r="I28" s="64">
        <f t="shared" si="3"/>
        <v>0</v>
      </c>
      <c r="J28" s="64">
        <f t="shared" si="4"/>
        <v>0</v>
      </c>
      <c r="K28" s="64">
        <f t="shared" si="1"/>
        <v>1500000</v>
      </c>
      <c r="L28" s="64">
        <f t="shared" si="5"/>
        <v>-1500000</v>
      </c>
      <c r="M28" s="41"/>
      <c r="N28" s="41"/>
      <c r="O28" s="41"/>
      <c r="P28" s="41"/>
      <c r="Q28" s="41"/>
      <c r="R28" s="41"/>
      <c r="S28" s="41"/>
    </row>
    <row r="29" spans="1:19" x14ac:dyDescent="0.25">
      <c r="A29" s="41"/>
      <c r="B29" s="41"/>
      <c r="C29" s="41"/>
      <c r="D29" s="41"/>
      <c r="E29" s="41"/>
      <c r="F29" s="41"/>
      <c r="G29" s="41"/>
      <c r="H29" s="63"/>
      <c r="I29" s="64">
        <f t="shared" si="3"/>
        <v>0</v>
      </c>
      <c r="J29" s="64">
        <f t="shared" si="4"/>
        <v>0</v>
      </c>
      <c r="K29" s="64">
        <f t="shared" si="1"/>
        <v>1500000</v>
      </c>
      <c r="L29" s="64">
        <f t="shared" si="5"/>
        <v>-1500000</v>
      </c>
      <c r="M29" s="41"/>
      <c r="N29" s="41"/>
      <c r="O29" s="41"/>
      <c r="P29" s="41"/>
      <c r="Q29" s="41"/>
      <c r="R29" s="41"/>
      <c r="S29" s="41"/>
    </row>
    <row r="30" spans="1:19" x14ac:dyDescent="0.25">
      <c r="A30" s="41"/>
      <c r="B30" s="41"/>
      <c r="C30" s="41"/>
      <c r="D30" s="41"/>
      <c r="E30" s="41"/>
      <c r="F30" s="41"/>
      <c r="G30" s="41"/>
      <c r="H30" s="68"/>
      <c r="I30" s="64">
        <f t="shared" si="3"/>
        <v>0</v>
      </c>
      <c r="J30" s="64">
        <f t="shared" si="4"/>
        <v>0</v>
      </c>
      <c r="K30" s="64">
        <f t="shared" si="1"/>
        <v>1500000</v>
      </c>
      <c r="L30" s="64">
        <f t="shared" si="5"/>
        <v>-1500000</v>
      </c>
      <c r="M30" s="41"/>
      <c r="N30" s="41"/>
      <c r="O30" s="41"/>
      <c r="P30" s="41"/>
      <c r="Q30" s="41"/>
      <c r="R30" s="41"/>
      <c r="S30" s="41"/>
    </row>
    <row r="31" spans="1:19" x14ac:dyDescent="0.25">
      <c r="A31" s="41"/>
      <c r="B31" s="41"/>
      <c r="C31" s="41"/>
      <c r="D31" s="41"/>
      <c r="E31" s="41"/>
      <c r="F31" s="41"/>
      <c r="G31" s="41"/>
      <c r="H31" s="63"/>
      <c r="I31" s="64">
        <f t="shared" si="3"/>
        <v>0</v>
      </c>
      <c r="J31" s="64">
        <f t="shared" si="4"/>
        <v>0</v>
      </c>
      <c r="K31" s="64">
        <f t="shared" si="1"/>
        <v>1500000</v>
      </c>
      <c r="L31" s="64">
        <f t="shared" si="5"/>
        <v>-1500000</v>
      </c>
      <c r="M31" s="41"/>
      <c r="N31" s="41"/>
      <c r="O31" s="41"/>
      <c r="P31" s="41"/>
      <c r="Q31" s="41"/>
      <c r="R31" s="41"/>
      <c r="S31" s="41"/>
    </row>
    <row r="32" spans="1:19" x14ac:dyDescent="0.25">
      <c r="A32" s="41"/>
      <c r="B32" s="41"/>
      <c r="C32" s="41"/>
      <c r="D32" s="41"/>
      <c r="E32" s="41"/>
      <c r="F32" s="41"/>
      <c r="G32" s="41"/>
      <c r="H32" s="63"/>
      <c r="I32" s="64">
        <f t="shared" si="3"/>
        <v>0</v>
      </c>
      <c r="J32" s="64">
        <f t="shared" si="4"/>
        <v>0</v>
      </c>
      <c r="K32" s="64">
        <f t="shared" si="1"/>
        <v>1500000</v>
      </c>
      <c r="L32" s="64">
        <f t="shared" si="5"/>
        <v>-1500000</v>
      </c>
      <c r="M32" s="41"/>
      <c r="N32" s="41"/>
      <c r="O32" s="41"/>
      <c r="P32" s="41"/>
      <c r="Q32" s="41"/>
      <c r="R32" s="41"/>
      <c r="S32" s="41"/>
    </row>
    <row r="33" spans="1:19" x14ac:dyDescent="0.25">
      <c r="A33" s="41"/>
      <c r="B33" s="41"/>
      <c r="C33" s="41"/>
      <c r="D33" s="41"/>
      <c r="E33" s="41"/>
      <c r="F33" s="41"/>
      <c r="G33" s="41"/>
      <c r="H33" s="68"/>
      <c r="I33" s="64">
        <f t="shared" si="3"/>
        <v>0</v>
      </c>
      <c r="J33" s="64">
        <f t="shared" si="4"/>
        <v>0</v>
      </c>
      <c r="K33" s="64">
        <f t="shared" si="1"/>
        <v>1500000</v>
      </c>
      <c r="L33" s="64">
        <f t="shared" si="5"/>
        <v>-1500000</v>
      </c>
      <c r="M33" s="41"/>
      <c r="N33" s="41"/>
      <c r="O33" s="41"/>
      <c r="P33" s="41"/>
      <c r="Q33" s="41"/>
      <c r="R33" s="41"/>
      <c r="S33" s="41"/>
    </row>
    <row r="34" spans="1:19" x14ac:dyDescent="0.25">
      <c r="A34" s="41"/>
      <c r="B34" s="41"/>
      <c r="C34" s="41"/>
      <c r="D34" s="41"/>
      <c r="E34" s="41"/>
      <c r="F34" s="41"/>
      <c r="G34" s="41"/>
      <c r="H34" s="63"/>
      <c r="I34" s="64">
        <f t="shared" si="3"/>
        <v>0</v>
      </c>
      <c r="J34" s="64">
        <f t="shared" si="4"/>
        <v>0</v>
      </c>
      <c r="K34" s="64">
        <f t="shared" si="1"/>
        <v>1500000</v>
      </c>
      <c r="L34" s="64">
        <f t="shared" si="5"/>
        <v>-1500000</v>
      </c>
      <c r="M34" s="41"/>
      <c r="N34" s="41"/>
      <c r="O34" s="41"/>
      <c r="P34" s="41"/>
      <c r="Q34" s="41"/>
      <c r="R34" s="41"/>
      <c r="S34" s="41"/>
    </row>
    <row r="35" spans="1:19" x14ac:dyDescent="0.25">
      <c r="A35" s="41"/>
      <c r="B35" s="41"/>
      <c r="C35" s="41"/>
      <c r="D35" s="41"/>
      <c r="E35" s="41"/>
      <c r="F35" s="41"/>
      <c r="G35" s="41"/>
      <c r="H35" s="63"/>
      <c r="I35" s="64">
        <f t="shared" si="3"/>
        <v>0</v>
      </c>
      <c r="J35" s="64">
        <f t="shared" si="4"/>
        <v>0</v>
      </c>
      <c r="K35" s="64">
        <f t="shared" si="1"/>
        <v>1500000</v>
      </c>
      <c r="L35" s="64">
        <f t="shared" si="5"/>
        <v>-1500000</v>
      </c>
      <c r="M35" s="41"/>
      <c r="N35" s="41"/>
      <c r="O35" s="41"/>
      <c r="P35" s="41"/>
      <c r="Q35" s="41"/>
      <c r="R35" s="41"/>
      <c r="S35" s="41"/>
    </row>
    <row r="36" spans="1:19" x14ac:dyDescent="0.25">
      <c r="A36" s="41"/>
      <c r="B36" s="41"/>
      <c r="C36" s="41"/>
      <c r="D36" s="41"/>
      <c r="E36" s="41"/>
      <c r="F36" s="41"/>
      <c r="G36" s="41"/>
      <c r="H36" s="68"/>
      <c r="I36" s="64">
        <f t="shared" si="3"/>
        <v>0</v>
      </c>
      <c r="J36" s="64">
        <f t="shared" si="4"/>
        <v>0</v>
      </c>
      <c r="K36" s="64">
        <f t="shared" si="1"/>
        <v>1500000</v>
      </c>
      <c r="L36" s="64">
        <f t="shared" si="5"/>
        <v>-1500000</v>
      </c>
      <c r="M36" s="41"/>
      <c r="N36" s="41"/>
      <c r="O36" s="41"/>
      <c r="P36" s="41"/>
      <c r="Q36" s="41"/>
      <c r="R36" s="41"/>
      <c r="S36" s="41"/>
    </row>
    <row r="37" spans="1:19" x14ac:dyDescent="0.25">
      <c r="A37" s="41"/>
      <c r="B37" s="41"/>
      <c r="C37" s="41"/>
      <c r="D37" s="41"/>
      <c r="E37" s="41"/>
      <c r="F37" s="41"/>
      <c r="G37" s="41"/>
      <c r="H37" s="63"/>
      <c r="I37" s="64">
        <f t="shared" si="3"/>
        <v>0</v>
      </c>
      <c r="J37" s="64">
        <f t="shared" si="4"/>
        <v>0</v>
      </c>
      <c r="K37" s="64">
        <f t="shared" si="1"/>
        <v>1500000</v>
      </c>
      <c r="L37" s="64">
        <f t="shared" si="5"/>
        <v>-1500000</v>
      </c>
      <c r="M37" s="41"/>
      <c r="N37" s="41"/>
      <c r="O37" s="41"/>
      <c r="P37" s="41"/>
      <c r="Q37" s="41"/>
      <c r="R37" s="41"/>
      <c r="S37" s="41"/>
    </row>
    <row r="38" spans="1:19" x14ac:dyDescent="0.25">
      <c r="A38" s="41"/>
      <c r="B38" s="41"/>
      <c r="C38" s="41"/>
      <c r="D38" s="41"/>
      <c r="E38" s="41"/>
      <c r="F38" s="41"/>
      <c r="G38" s="41"/>
      <c r="H38" s="63"/>
      <c r="I38" s="64">
        <f t="shared" si="3"/>
        <v>0</v>
      </c>
      <c r="J38" s="64">
        <f t="shared" si="4"/>
        <v>0</v>
      </c>
      <c r="K38" s="64">
        <f t="shared" si="1"/>
        <v>1500000</v>
      </c>
      <c r="L38" s="64">
        <f t="shared" si="5"/>
        <v>-1500000</v>
      </c>
      <c r="M38" s="41"/>
      <c r="N38" s="41"/>
      <c r="O38" s="41"/>
      <c r="P38" s="41"/>
      <c r="Q38" s="41"/>
      <c r="R38" s="41"/>
      <c r="S38" s="41"/>
    </row>
    <row r="39" spans="1:19" x14ac:dyDescent="0.25">
      <c r="A39" s="41"/>
      <c r="B39" s="41"/>
      <c r="C39" s="41"/>
      <c r="D39" s="41"/>
      <c r="E39" s="41"/>
      <c r="F39" s="41"/>
      <c r="G39" s="41"/>
      <c r="H39" s="68"/>
      <c r="I39" s="64">
        <f t="shared" si="3"/>
        <v>0</v>
      </c>
      <c r="J39" s="64">
        <f t="shared" si="4"/>
        <v>0</v>
      </c>
      <c r="K39" s="64">
        <f t="shared" si="1"/>
        <v>1500000</v>
      </c>
      <c r="L39" s="64">
        <f t="shared" si="5"/>
        <v>-1500000</v>
      </c>
      <c r="M39" s="41"/>
      <c r="N39" s="41"/>
      <c r="O39" s="41"/>
      <c r="P39" s="41"/>
      <c r="Q39" s="41"/>
      <c r="R39" s="41"/>
      <c r="S39" s="41"/>
    </row>
    <row r="40" spans="1:19" x14ac:dyDescent="0.25">
      <c r="A40" s="41"/>
      <c r="B40" s="41"/>
      <c r="C40" s="41"/>
      <c r="D40" s="41"/>
      <c r="E40" s="41"/>
      <c r="F40" s="41"/>
      <c r="G40" s="41"/>
      <c r="H40" s="63"/>
      <c r="I40" s="64">
        <f t="shared" si="3"/>
        <v>0</v>
      </c>
      <c r="J40" s="64">
        <f t="shared" si="4"/>
        <v>0</v>
      </c>
      <c r="K40" s="64">
        <f t="shared" si="1"/>
        <v>1500000</v>
      </c>
      <c r="L40" s="64">
        <f t="shared" si="5"/>
        <v>-1500000</v>
      </c>
      <c r="M40" s="41"/>
      <c r="N40" s="41"/>
      <c r="O40" s="41"/>
      <c r="P40" s="41"/>
      <c r="Q40" s="41"/>
      <c r="R40" s="41"/>
      <c r="S40" s="41"/>
    </row>
    <row r="41" spans="1:19" x14ac:dyDescent="0.25">
      <c r="A41" s="41"/>
      <c r="B41" s="41"/>
      <c r="C41" s="41"/>
      <c r="D41" s="41"/>
      <c r="E41" s="41"/>
      <c r="F41" s="41"/>
      <c r="G41" s="41"/>
      <c r="H41" s="63"/>
      <c r="I41" s="64">
        <f t="shared" si="3"/>
        <v>0</v>
      </c>
      <c r="J41" s="64">
        <f t="shared" si="4"/>
        <v>0</v>
      </c>
      <c r="K41" s="64">
        <f t="shared" si="1"/>
        <v>1500000</v>
      </c>
      <c r="L41" s="64">
        <f t="shared" si="5"/>
        <v>-1500000</v>
      </c>
      <c r="M41" s="41"/>
      <c r="N41" s="41"/>
      <c r="O41" s="41"/>
      <c r="P41" s="41"/>
      <c r="Q41" s="41"/>
      <c r="R41" s="41"/>
      <c r="S41" s="41"/>
    </row>
    <row r="42" spans="1:19" x14ac:dyDescent="0.25">
      <c r="A42" s="41"/>
      <c r="B42" s="41"/>
      <c r="C42" s="41"/>
      <c r="D42" s="41"/>
      <c r="E42" s="41"/>
      <c r="F42" s="41"/>
      <c r="G42" s="41"/>
      <c r="H42" s="68"/>
      <c r="I42" s="64">
        <f t="shared" si="3"/>
        <v>0</v>
      </c>
      <c r="J42" s="64">
        <f t="shared" si="4"/>
        <v>0</v>
      </c>
      <c r="K42" s="64">
        <f t="shared" si="1"/>
        <v>1500000</v>
      </c>
      <c r="L42" s="64">
        <f t="shared" si="5"/>
        <v>-1500000</v>
      </c>
      <c r="M42" s="41"/>
      <c r="N42" s="41"/>
      <c r="O42" s="41"/>
      <c r="P42" s="41"/>
      <c r="Q42" s="41"/>
      <c r="R42" s="41"/>
      <c r="S42" s="41"/>
    </row>
    <row r="43" spans="1:19" x14ac:dyDescent="0.25">
      <c r="H43" s="63"/>
      <c r="I43" s="64">
        <f t="shared" si="3"/>
        <v>0</v>
      </c>
      <c r="J43" s="64">
        <f t="shared" si="4"/>
        <v>0</v>
      </c>
      <c r="K43" s="64">
        <f t="shared" si="1"/>
        <v>1500000</v>
      </c>
      <c r="L43" s="64">
        <f t="shared" si="5"/>
        <v>-1500000</v>
      </c>
    </row>
    <row r="44" spans="1:19" x14ac:dyDescent="0.25">
      <c r="H44" s="63"/>
      <c r="I44" s="64">
        <f t="shared" ref="I44:I83" si="6">H44*$B$2</f>
        <v>0</v>
      </c>
      <c r="J44" s="64">
        <f t="shared" ref="J44:J83" si="7">$B$3*H44</f>
        <v>0</v>
      </c>
      <c r="K44" s="64">
        <f t="shared" si="1"/>
        <v>1500000</v>
      </c>
      <c r="L44" s="64">
        <f t="shared" ref="L44:L83" si="8">I44-J44-K44</f>
        <v>-1500000</v>
      </c>
    </row>
    <row r="45" spans="1:19" x14ac:dyDescent="0.25">
      <c r="H45" s="68"/>
      <c r="I45" s="64">
        <f t="shared" si="6"/>
        <v>0</v>
      </c>
      <c r="J45" s="64">
        <f t="shared" si="7"/>
        <v>0</v>
      </c>
      <c r="K45" s="64">
        <f t="shared" si="1"/>
        <v>1500000</v>
      </c>
      <c r="L45" s="64">
        <f t="shared" si="8"/>
        <v>-1500000</v>
      </c>
    </row>
    <row r="46" spans="1:19" x14ac:dyDescent="0.25">
      <c r="H46" s="63"/>
      <c r="I46" s="64">
        <f t="shared" si="6"/>
        <v>0</v>
      </c>
      <c r="J46" s="64">
        <f t="shared" si="7"/>
        <v>0</v>
      </c>
      <c r="K46" s="64">
        <f t="shared" si="1"/>
        <v>1500000</v>
      </c>
      <c r="L46" s="64">
        <f t="shared" si="8"/>
        <v>-1500000</v>
      </c>
    </row>
    <row r="47" spans="1:19" x14ac:dyDescent="0.25">
      <c r="H47" s="63"/>
      <c r="I47" s="64">
        <f t="shared" si="6"/>
        <v>0</v>
      </c>
      <c r="J47" s="64">
        <f t="shared" si="7"/>
        <v>0</v>
      </c>
      <c r="K47" s="64">
        <f t="shared" si="1"/>
        <v>1500000</v>
      </c>
      <c r="L47" s="64">
        <f t="shared" si="8"/>
        <v>-1500000</v>
      </c>
    </row>
    <row r="48" spans="1:19" x14ac:dyDescent="0.25">
      <c r="H48" s="68"/>
      <c r="I48" s="64">
        <f t="shared" si="6"/>
        <v>0</v>
      </c>
      <c r="J48" s="64">
        <f t="shared" si="7"/>
        <v>0</v>
      </c>
      <c r="K48" s="64">
        <f t="shared" si="1"/>
        <v>1500000</v>
      </c>
      <c r="L48" s="64">
        <f t="shared" si="8"/>
        <v>-1500000</v>
      </c>
    </row>
    <row r="49" spans="8:12" x14ac:dyDescent="0.25">
      <c r="H49" s="63"/>
      <c r="I49" s="64">
        <f t="shared" si="6"/>
        <v>0</v>
      </c>
      <c r="J49" s="64">
        <f t="shared" si="7"/>
        <v>0</v>
      </c>
      <c r="K49" s="64">
        <f t="shared" si="1"/>
        <v>1500000</v>
      </c>
      <c r="L49" s="64">
        <f t="shared" si="8"/>
        <v>-1500000</v>
      </c>
    </row>
    <row r="50" spans="8:12" x14ac:dyDescent="0.25">
      <c r="H50" s="63"/>
      <c r="I50" s="64">
        <f t="shared" si="6"/>
        <v>0</v>
      </c>
      <c r="J50" s="64">
        <f t="shared" si="7"/>
        <v>0</v>
      </c>
      <c r="K50" s="64">
        <f t="shared" si="1"/>
        <v>1500000</v>
      </c>
      <c r="L50" s="64">
        <f t="shared" si="8"/>
        <v>-1500000</v>
      </c>
    </row>
    <row r="51" spans="8:12" x14ac:dyDescent="0.25">
      <c r="H51" s="68"/>
      <c r="I51" s="64">
        <f t="shared" si="6"/>
        <v>0</v>
      </c>
      <c r="J51" s="64">
        <f t="shared" si="7"/>
        <v>0</v>
      </c>
      <c r="K51" s="64">
        <f t="shared" si="1"/>
        <v>1500000</v>
      </c>
      <c r="L51" s="64">
        <f t="shared" si="8"/>
        <v>-1500000</v>
      </c>
    </row>
    <row r="52" spans="8:12" x14ac:dyDescent="0.25">
      <c r="H52" s="63"/>
      <c r="I52" s="64">
        <f t="shared" si="6"/>
        <v>0</v>
      </c>
      <c r="J52" s="64">
        <f t="shared" si="7"/>
        <v>0</v>
      </c>
      <c r="K52" s="64">
        <f t="shared" si="1"/>
        <v>1500000</v>
      </c>
      <c r="L52" s="64">
        <f t="shared" si="8"/>
        <v>-1500000</v>
      </c>
    </row>
    <row r="53" spans="8:12" x14ac:dyDescent="0.25">
      <c r="H53" s="63"/>
      <c r="I53" s="64">
        <f t="shared" si="6"/>
        <v>0</v>
      </c>
      <c r="J53" s="64">
        <f t="shared" si="7"/>
        <v>0</v>
      </c>
      <c r="K53" s="64">
        <f t="shared" si="1"/>
        <v>1500000</v>
      </c>
      <c r="L53" s="64">
        <f t="shared" si="8"/>
        <v>-1500000</v>
      </c>
    </row>
    <row r="54" spans="8:12" x14ac:dyDescent="0.25">
      <c r="H54" s="68"/>
      <c r="I54" s="64">
        <f t="shared" si="6"/>
        <v>0</v>
      </c>
      <c r="J54" s="64">
        <f t="shared" si="7"/>
        <v>0</v>
      </c>
      <c r="K54" s="64">
        <f t="shared" si="1"/>
        <v>1500000</v>
      </c>
      <c r="L54" s="64">
        <f t="shared" si="8"/>
        <v>-1500000</v>
      </c>
    </row>
    <row r="55" spans="8:12" x14ac:dyDescent="0.25">
      <c r="H55" s="63"/>
      <c r="I55" s="64">
        <f t="shared" si="6"/>
        <v>0</v>
      </c>
      <c r="J55" s="64">
        <f t="shared" si="7"/>
        <v>0</v>
      </c>
      <c r="K55" s="64">
        <f t="shared" si="1"/>
        <v>1500000</v>
      </c>
      <c r="L55" s="64">
        <f t="shared" si="8"/>
        <v>-1500000</v>
      </c>
    </row>
    <row r="56" spans="8:12" x14ac:dyDescent="0.25">
      <c r="H56" s="63"/>
      <c r="I56" s="64">
        <f t="shared" si="6"/>
        <v>0</v>
      </c>
      <c r="J56" s="64">
        <f t="shared" si="7"/>
        <v>0</v>
      </c>
      <c r="K56" s="64">
        <f t="shared" si="1"/>
        <v>1500000</v>
      </c>
      <c r="L56" s="64">
        <f t="shared" si="8"/>
        <v>-1500000</v>
      </c>
    </row>
    <row r="57" spans="8:12" x14ac:dyDescent="0.25">
      <c r="H57" s="68"/>
      <c r="I57" s="64">
        <f t="shared" si="6"/>
        <v>0</v>
      </c>
      <c r="J57" s="64">
        <f t="shared" si="7"/>
        <v>0</v>
      </c>
      <c r="K57" s="64">
        <f t="shared" si="1"/>
        <v>1500000</v>
      </c>
      <c r="L57" s="64">
        <f t="shared" si="8"/>
        <v>-1500000</v>
      </c>
    </row>
    <row r="58" spans="8:12" x14ac:dyDescent="0.25">
      <c r="H58" s="63"/>
      <c r="I58" s="64">
        <f t="shared" si="6"/>
        <v>0</v>
      </c>
      <c r="J58" s="64">
        <f t="shared" si="7"/>
        <v>0</v>
      </c>
      <c r="K58" s="64">
        <f t="shared" si="1"/>
        <v>1500000</v>
      </c>
      <c r="L58" s="64">
        <f t="shared" si="8"/>
        <v>-1500000</v>
      </c>
    </row>
    <row r="59" spans="8:12" x14ac:dyDescent="0.25">
      <c r="H59" s="63"/>
      <c r="I59" s="64">
        <f t="shared" si="6"/>
        <v>0</v>
      </c>
      <c r="J59" s="64">
        <f t="shared" si="7"/>
        <v>0</v>
      </c>
      <c r="K59" s="64">
        <f t="shared" si="1"/>
        <v>1500000</v>
      </c>
      <c r="L59" s="64">
        <f t="shared" si="8"/>
        <v>-1500000</v>
      </c>
    </row>
    <row r="60" spans="8:12" x14ac:dyDescent="0.25">
      <c r="H60" s="68"/>
      <c r="I60" s="64">
        <f t="shared" si="6"/>
        <v>0</v>
      </c>
      <c r="J60" s="64">
        <f t="shared" si="7"/>
        <v>0</v>
      </c>
      <c r="K60" s="64">
        <f t="shared" si="1"/>
        <v>1500000</v>
      </c>
      <c r="L60" s="64">
        <f t="shared" si="8"/>
        <v>-1500000</v>
      </c>
    </row>
    <row r="61" spans="8:12" x14ac:dyDescent="0.25">
      <c r="H61" s="63"/>
      <c r="I61" s="64">
        <f t="shared" si="6"/>
        <v>0</v>
      </c>
      <c r="J61" s="64">
        <f t="shared" si="7"/>
        <v>0</v>
      </c>
      <c r="K61" s="64">
        <f t="shared" si="1"/>
        <v>1500000</v>
      </c>
      <c r="L61" s="64">
        <f t="shared" si="8"/>
        <v>-1500000</v>
      </c>
    </row>
    <row r="62" spans="8:12" x14ac:dyDescent="0.25">
      <c r="H62" s="63"/>
      <c r="I62" s="64">
        <f t="shared" si="6"/>
        <v>0</v>
      </c>
      <c r="J62" s="64">
        <f t="shared" si="7"/>
        <v>0</v>
      </c>
      <c r="K62" s="64">
        <f t="shared" si="1"/>
        <v>1500000</v>
      </c>
      <c r="L62" s="64">
        <f t="shared" si="8"/>
        <v>-1500000</v>
      </c>
    </row>
    <row r="63" spans="8:12" x14ac:dyDescent="0.25">
      <c r="H63" s="68"/>
      <c r="I63" s="64">
        <f t="shared" si="6"/>
        <v>0</v>
      </c>
      <c r="J63" s="64">
        <f t="shared" si="7"/>
        <v>0</v>
      </c>
      <c r="K63" s="64">
        <f t="shared" si="1"/>
        <v>1500000</v>
      </c>
      <c r="L63" s="64">
        <f t="shared" si="8"/>
        <v>-1500000</v>
      </c>
    </row>
    <row r="64" spans="8:12" x14ac:dyDescent="0.25">
      <c r="H64" s="63"/>
      <c r="I64" s="64">
        <f t="shared" si="6"/>
        <v>0</v>
      </c>
      <c r="J64" s="64">
        <f t="shared" si="7"/>
        <v>0</v>
      </c>
      <c r="K64" s="64">
        <f t="shared" si="1"/>
        <v>1500000</v>
      </c>
      <c r="L64" s="64">
        <f t="shared" si="8"/>
        <v>-1500000</v>
      </c>
    </row>
    <row r="65" spans="8:12" x14ac:dyDescent="0.25">
      <c r="H65" s="63"/>
      <c r="I65" s="64">
        <f t="shared" si="6"/>
        <v>0</v>
      </c>
      <c r="J65" s="64">
        <f t="shared" si="7"/>
        <v>0</v>
      </c>
      <c r="K65" s="64">
        <f t="shared" si="1"/>
        <v>1500000</v>
      </c>
      <c r="L65" s="64">
        <f t="shared" si="8"/>
        <v>-1500000</v>
      </c>
    </row>
    <row r="66" spans="8:12" x14ac:dyDescent="0.25">
      <c r="H66" s="68"/>
      <c r="I66" s="64">
        <f t="shared" si="6"/>
        <v>0</v>
      </c>
      <c r="J66" s="64">
        <f t="shared" si="7"/>
        <v>0</v>
      </c>
      <c r="K66" s="64">
        <f t="shared" si="1"/>
        <v>1500000</v>
      </c>
      <c r="L66" s="64">
        <f t="shared" si="8"/>
        <v>-1500000</v>
      </c>
    </row>
    <row r="67" spans="8:12" x14ac:dyDescent="0.25">
      <c r="H67" s="63"/>
      <c r="I67" s="64">
        <f t="shared" si="6"/>
        <v>0</v>
      </c>
      <c r="J67" s="64">
        <f t="shared" si="7"/>
        <v>0</v>
      </c>
      <c r="K67" s="64">
        <f t="shared" ref="K67:K83" si="9">$B$4</f>
        <v>1500000</v>
      </c>
      <c r="L67" s="64">
        <f t="shared" si="8"/>
        <v>-1500000</v>
      </c>
    </row>
    <row r="68" spans="8:12" x14ac:dyDescent="0.25">
      <c r="H68" s="63"/>
      <c r="I68" s="64">
        <f t="shared" si="6"/>
        <v>0</v>
      </c>
      <c r="J68" s="64">
        <f t="shared" si="7"/>
        <v>0</v>
      </c>
      <c r="K68" s="64">
        <f t="shared" si="9"/>
        <v>1500000</v>
      </c>
      <c r="L68" s="64">
        <f t="shared" si="8"/>
        <v>-1500000</v>
      </c>
    </row>
    <row r="69" spans="8:12" x14ac:dyDescent="0.25">
      <c r="H69" s="68"/>
      <c r="I69" s="64">
        <f t="shared" si="6"/>
        <v>0</v>
      </c>
      <c r="J69" s="64">
        <f t="shared" si="7"/>
        <v>0</v>
      </c>
      <c r="K69" s="64">
        <f t="shared" si="9"/>
        <v>1500000</v>
      </c>
      <c r="L69" s="64">
        <f t="shared" si="8"/>
        <v>-1500000</v>
      </c>
    </row>
    <row r="70" spans="8:12" x14ac:dyDescent="0.25">
      <c r="H70" s="63"/>
      <c r="I70" s="64">
        <f t="shared" si="6"/>
        <v>0</v>
      </c>
      <c r="J70" s="64">
        <f t="shared" si="7"/>
        <v>0</v>
      </c>
      <c r="K70" s="64">
        <f t="shared" si="9"/>
        <v>1500000</v>
      </c>
      <c r="L70" s="64">
        <f t="shared" si="8"/>
        <v>-1500000</v>
      </c>
    </row>
    <row r="71" spans="8:12" x14ac:dyDescent="0.25">
      <c r="H71" s="63"/>
      <c r="I71" s="64">
        <f t="shared" si="6"/>
        <v>0</v>
      </c>
      <c r="J71" s="64">
        <f t="shared" si="7"/>
        <v>0</v>
      </c>
      <c r="K71" s="64">
        <f t="shared" si="9"/>
        <v>1500000</v>
      </c>
      <c r="L71" s="64">
        <f t="shared" si="8"/>
        <v>-1500000</v>
      </c>
    </row>
    <row r="72" spans="8:12" x14ac:dyDescent="0.25">
      <c r="H72" s="68"/>
      <c r="I72" s="64">
        <f t="shared" si="6"/>
        <v>0</v>
      </c>
      <c r="J72" s="64">
        <f t="shared" si="7"/>
        <v>0</v>
      </c>
      <c r="K72" s="64">
        <f t="shared" si="9"/>
        <v>1500000</v>
      </c>
      <c r="L72" s="64">
        <f t="shared" si="8"/>
        <v>-1500000</v>
      </c>
    </row>
    <row r="73" spans="8:12" x14ac:dyDescent="0.25">
      <c r="H73" s="63"/>
      <c r="I73" s="64">
        <f t="shared" si="6"/>
        <v>0</v>
      </c>
      <c r="J73" s="64">
        <f t="shared" si="7"/>
        <v>0</v>
      </c>
      <c r="K73" s="64">
        <f t="shared" si="9"/>
        <v>1500000</v>
      </c>
      <c r="L73" s="64">
        <f t="shared" si="8"/>
        <v>-1500000</v>
      </c>
    </row>
    <row r="74" spans="8:12" x14ac:dyDescent="0.25">
      <c r="H74" s="63"/>
      <c r="I74" s="64">
        <f t="shared" si="6"/>
        <v>0</v>
      </c>
      <c r="J74" s="64">
        <f t="shared" si="7"/>
        <v>0</v>
      </c>
      <c r="K74" s="64">
        <f t="shared" si="9"/>
        <v>1500000</v>
      </c>
      <c r="L74" s="64">
        <f t="shared" si="8"/>
        <v>-1500000</v>
      </c>
    </row>
    <row r="75" spans="8:12" x14ac:dyDescent="0.25">
      <c r="H75" s="68"/>
      <c r="I75" s="64">
        <f t="shared" si="6"/>
        <v>0</v>
      </c>
      <c r="J75" s="64">
        <f t="shared" si="7"/>
        <v>0</v>
      </c>
      <c r="K75" s="64">
        <f t="shared" si="9"/>
        <v>1500000</v>
      </c>
      <c r="L75" s="64">
        <f t="shared" si="8"/>
        <v>-1500000</v>
      </c>
    </row>
    <row r="76" spans="8:12" x14ac:dyDescent="0.25">
      <c r="H76" s="63"/>
      <c r="I76" s="64">
        <f t="shared" si="6"/>
        <v>0</v>
      </c>
      <c r="J76" s="64">
        <f t="shared" si="7"/>
        <v>0</v>
      </c>
      <c r="K76" s="64">
        <f t="shared" si="9"/>
        <v>1500000</v>
      </c>
      <c r="L76" s="64">
        <f t="shared" si="8"/>
        <v>-1500000</v>
      </c>
    </row>
    <row r="77" spans="8:12" x14ac:dyDescent="0.25">
      <c r="H77" s="63"/>
      <c r="I77" s="64">
        <f t="shared" si="6"/>
        <v>0</v>
      </c>
      <c r="J77" s="64">
        <f t="shared" si="7"/>
        <v>0</v>
      </c>
      <c r="K77" s="64">
        <f t="shared" si="9"/>
        <v>1500000</v>
      </c>
      <c r="L77" s="64">
        <f t="shared" si="8"/>
        <v>-1500000</v>
      </c>
    </row>
    <row r="78" spans="8:12" x14ac:dyDescent="0.25">
      <c r="H78" s="68"/>
      <c r="I78" s="64">
        <f t="shared" si="6"/>
        <v>0</v>
      </c>
      <c r="J78" s="64">
        <f t="shared" si="7"/>
        <v>0</v>
      </c>
      <c r="K78" s="64">
        <f t="shared" si="9"/>
        <v>1500000</v>
      </c>
      <c r="L78" s="64">
        <f t="shared" si="8"/>
        <v>-1500000</v>
      </c>
    </row>
    <row r="79" spans="8:12" x14ac:dyDescent="0.25">
      <c r="H79" s="63"/>
      <c r="I79" s="64">
        <f t="shared" si="6"/>
        <v>0</v>
      </c>
      <c r="J79" s="64">
        <f t="shared" si="7"/>
        <v>0</v>
      </c>
      <c r="K79" s="64">
        <f t="shared" si="9"/>
        <v>1500000</v>
      </c>
      <c r="L79" s="64">
        <f t="shared" si="8"/>
        <v>-1500000</v>
      </c>
    </row>
    <row r="80" spans="8:12" x14ac:dyDescent="0.25">
      <c r="H80" s="63"/>
      <c r="I80" s="64">
        <f t="shared" si="6"/>
        <v>0</v>
      </c>
      <c r="J80" s="64">
        <f t="shared" si="7"/>
        <v>0</v>
      </c>
      <c r="K80" s="64">
        <f t="shared" si="9"/>
        <v>1500000</v>
      </c>
      <c r="L80" s="64">
        <f t="shared" si="8"/>
        <v>-1500000</v>
      </c>
    </row>
    <row r="81" spans="8:12" x14ac:dyDescent="0.25">
      <c r="H81" s="68"/>
      <c r="I81" s="64">
        <f t="shared" si="6"/>
        <v>0</v>
      </c>
      <c r="J81" s="64">
        <f t="shared" si="7"/>
        <v>0</v>
      </c>
      <c r="K81" s="64">
        <f t="shared" si="9"/>
        <v>1500000</v>
      </c>
      <c r="L81" s="64">
        <f t="shared" si="8"/>
        <v>-1500000</v>
      </c>
    </row>
    <row r="82" spans="8:12" x14ac:dyDescent="0.25">
      <c r="H82" s="63"/>
      <c r="I82" s="64">
        <f t="shared" si="6"/>
        <v>0</v>
      </c>
      <c r="J82" s="64">
        <f t="shared" si="7"/>
        <v>0</v>
      </c>
      <c r="K82" s="64">
        <f t="shared" si="9"/>
        <v>1500000</v>
      </c>
      <c r="L82" s="64">
        <f t="shared" si="8"/>
        <v>-1500000</v>
      </c>
    </row>
    <row r="83" spans="8:12" x14ac:dyDescent="0.25">
      <c r="H83" s="63"/>
      <c r="I83" s="64">
        <f t="shared" si="6"/>
        <v>0</v>
      </c>
      <c r="J83" s="64">
        <f t="shared" si="7"/>
        <v>0</v>
      </c>
      <c r="K83" s="64">
        <f t="shared" si="9"/>
        <v>1500000</v>
      </c>
      <c r="L83" s="64">
        <f t="shared" si="8"/>
        <v>-1500000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 y Supuestos</vt:lpstr>
      <vt:lpstr>Activos</vt:lpstr>
      <vt:lpstr>Capital Humano</vt:lpstr>
      <vt:lpstr>Insumos</vt:lpstr>
      <vt:lpstr>Flujo</vt:lpstr>
      <vt:lpstr>Break 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</cp:lastModifiedBy>
  <dcterms:created xsi:type="dcterms:W3CDTF">2020-09-22T14:59:31Z</dcterms:created>
  <dcterms:modified xsi:type="dcterms:W3CDTF">2022-02-04T15:50:10Z</dcterms:modified>
</cp:coreProperties>
</file>