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ma1\Downloads\ciccsa\"/>
    </mc:Choice>
  </mc:AlternateContent>
  <xr:revisionPtr revIDLastSave="0" documentId="13_ncr:1_{3D7C84F0-021B-4B7D-BEB1-4566410C0962}" xr6:coauthVersionLast="47" xr6:coauthVersionMax="47" xr10:uidLastSave="{00000000-0000-0000-0000-000000000000}"/>
  <bookViews>
    <workbookView xWindow="-120" yWindow="-120" windowWidth="29040" windowHeight="15840" tabRatio="655" xr2:uid="{00000000-000D-0000-FFFF-FFFF00000000}"/>
  </bookViews>
  <sheets>
    <sheet name="DTH rep" sheetId="4" r:id="rId1"/>
    <sheet name="TOOLS DTH rep" sheetId="3" r:id="rId2"/>
    <sheet name="VUC DTH rep" sheetId="2" r:id="rId3"/>
    <sheet name="CALTEC DTH rep" sheetId="1" r:id="rId4"/>
    <sheet name="PARA VINCULAR" sheetId="5" r:id="rId5"/>
  </sheets>
  <externalReferences>
    <externalReference r:id="rId6"/>
    <externalReference r:id="rId7"/>
    <externalReference r:id="rId8"/>
  </externalReferences>
  <definedNames>
    <definedName name="_xlnm._FilterDatabase" localSheetId="0" hidden="1">'DTH rep'!$A$2:$CE$21</definedName>
    <definedName name="_xlnm.Print_Area" localSheetId="3">'CALTEC DTH rep'!$A$1:$I$147</definedName>
    <definedName name="_xlnm.Print_Area" localSheetId="1">'TOOLS DTH rep'!$A$1:$H$109</definedName>
    <definedName name="_xlnm.Print_Area" localSheetId="2">'VUC DTH rep'!$A$1:$I$140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4" i="4" l="1"/>
  <c r="BX4" i="4"/>
  <c r="BY4" i="4"/>
  <c r="BZ4" i="4"/>
  <c r="CA4" i="4"/>
  <c r="CD4" i="4"/>
  <c r="BW5" i="4"/>
  <c r="BX5" i="4"/>
  <c r="BY5" i="4"/>
  <c r="BZ5" i="4"/>
  <c r="CA5" i="4"/>
  <c r="CD5" i="4"/>
  <c r="BW6" i="4"/>
  <c r="BX6" i="4"/>
  <c r="BY6" i="4"/>
  <c r="BZ6" i="4"/>
  <c r="CA6" i="4"/>
  <c r="CD6" i="4"/>
  <c r="BW7" i="4"/>
  <c r="BX7" i="4"/>
  <c r="BY7" i="4"/>
  <c r="BZ7" i="4"/>
  <c r="CA7" i="4"/>
  <c r="CD7" i="4"/>
  <c r="BW8" i="4"/>
  <c r="BX8" i="4"/>
  <c r="BY8" i="4"/>
  <c r="BZ8" i="4"/>
  <c r="CA8" i="4"/>
  <c r="CD8" i="4"/>
  <c r="BW9" i="4"/>
  <c r="BX9" i="4"/>
  <c r="BY9" i="4"/>
  <c r="BZ9" i="4"/>
  <c r="CA9" i="4"/>
  <c r="CD9" i="4"/>
  <c r="BW10" i="4"/>
  <c r="BX10" i="4"/>
  <c r="BY10" i="4"/>
  <c r="BZ10" i="4"/>
  <c r="CA10" i="4"/>
  <c r="CD10" i="4"/>
  <c r="A10" i="4" s="1"/>
  <c r="BW11" i="4"/>
  <c r="BX11" i="4"/>
  <c r="BY11" i="4"/>
  <c r="BZ11" i="4"/>
  <c r="CA11" i="4"/>
  <c r="CD11" i="4"/>
  <c r="A11" i="4" s="1"/>
  <c r="BW12" i="4"/>
  <c r="BX12" i="4"/>
  <c r="BY12" i="4"/>
  <c r="BZ12" i="4"/>
  <c r="CA12" i="4"/>
  <c r="CD12" i="4"/>
  <c r="A12" i="4" s="1"/>
  <c r="BW13" i="4"/>
  <c r="BX13" i="4"/>
  <c r="BY13" i="4"/>
  <c r="BZ13" i="4"/>
  <c r="CA13" i="4"/>
  <c r="CD13" i="4"/>
  <c r="A13" i="4" s="1"/>
  <c r="BW14" i="4"/>
  <c r="BX14" i="4"/>
  <c r="BY14" i="4"/>
  <c r="BZ14" i="4"/>
  <c r="CA14" i="4"/>
  <c r="CD14" i="4"/>
  <c r="A14" i="4" s="1"/>
  <c r="BW15" i="4"/>
  <c r="BX15" i="4"/>
  <c r="BY15" i="4"/>
  <c r="BZ15" i="4"/>
  <c r="CA15" i="4"/>
  <c r="CD15" i="4"/>
  <c r="BW16" i="4"/>
  <c r="BX16" i="4"/>
  <c r="BY16" i="4"/>
  <c r="BZ16" i="4"/>
  <c r="CA16" i="4"/>
  <c r="CD16" i="4"/>
  <c r="BW17" i="4"/>
  <c r="BX17" i="4"/>
  <c r="BY17" i="4"/>
  <c r="BZ17" i="4"/>
  <c r="CA17" i="4"/>
  <c r="CD17" i="4"/>
  <c r="A17" i="4" s="1"/>
  <c r="BW18" i="4"/>
  <c r="BX18" i="4"/>
  <c r="BY18" i="4"/>
  <c r="BZ18" i="4"/>
  <c r="CA18" i="4"/>
  <c r="CD18" i="4"/>
  <c r="A18" i="4" s="1"/>
  <c r="BW19" i="4"/>
  <c r="BX19" i="4"/>
  <c r="BY19" i="4"/>
  <c r="BZ19" i="4"/>
  <c r="CA19" i="4"/>
  <c r="CD19" i="4"/>
  <c r="A19" i="4" s="1"/>
  <c r="BW20" i="4"/>
  <c r="BX20" i="4"/>
  <c r="BY20" i="4"/>
  <c r="BZ20" i="4"/>
  <c r="CA20" i="4"/>
  <c r="CD20" i="4"/>
  <c r="A20" i="4" s="1"/>
  <c r="BW21" i="4"/>
  <c r="BX21" i="4"/>
  <c r="BY21" i="4"/>
  <c r="BZ21" i="4"/>
  <c r="CA21" i="4"/>
  <c r="CD21" i="4"/>
  <c r="A21" i="4" s="1"/>
  <c r="A5" i="4" l="1"/>
  <c r="A6" i="4"/>
  <c r="A7" i="4"/>
  <c r="A8" i="4"/>
  <c r="A9" i="4"/>
  <c r="A16" i="4"/>
  <c r="A15" i="4" l="1"/>
  <c r="CD3" i="4" l="1"/>
  <c r="A3" i="4" s="1"/>
  <c r="B50" i="1" l="1"/>
  <c r="C20" i="3" l="1"/>
  <c r="CA3" i="4" l="1"/>
  <c r="BZ3" i="4"/>
  <c r="E17" i="1" l="1"/>
  <c r="F17" i="1" s="1"/>
  <c r="A4" i="4" l="1"/>
  <c r="D58" i="3" l="1"/>
  <c r="F1" i="3"/>
  <c r="G101" i="2"/>
  <c r="G1" i="2"/>
  <c r="F107" i="1"/>
  <c r="F63" i="1"/>
  <c r="F1" i="1"/>
  <c r="D74" i="2" l="1"/>
  <c r="B16" i="3"/>
  <c r="B15" i="3"/>
  <c r="B8" i="3"/>
  <c r="B7" i="3"/>
  <c r="B5" i="3"/>
  <c r="B3" i="3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D20" i="3"/>
  <c r="C87" i="2"/>
  <c r="C73" i="2"/>
  <c r="C72" i="2"/>
  <c r="C71" i="2"/>
  <c r="C70" i="2"/>
  <c r="C69" i="2"/>
  <c r="C68" i="2"/>
  <c r="C67" i="2"/>
  <c r="C66" i="2"/>
  <c r="C65" i="2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B14" i="2"/>
  <c r="B13" i="2"/>
  <c r="B9" i="2"/>
  <c r="B9" i="3" s="1"/>
  <c r="B8" i="2"/>
  <c r="B7" i="2"/>
  <c r="B5" i="2"/>
  <c r="D3" i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2" i="1"/>
  <c r="F32" i="1" s="1"/>
  <c r="E31" i="1"/>
  <c r="F31" i="1" s="1"/>
  <c r="E30" i="1"/>
  <c r="F30" i="1" s="1"/>
  <c r="E29" i="1"/>
  <c r="F29" i="1" s="1"/>
  <c r="E25" i="1"/>
  <c r="F25" i="1" s="1"/>
  <c r="E24" i="1"/>
  <c r="F24" i="1" s="1"/>
  <c r="E23" i="1"/>
  <c r="F23" i="1" s="1"/>
  <c r="E19" i="1"/>
  <c r="F19" i="1" s="1"/>
  <c r="E18" i="1"/>
  <c r="F18" i="1" s="1"/>
  <c r="E16" i="1"/>
  <c r="F16" i="1" s="1"/>
  <c r="B11" i="1"/>
  <c r="B10" i="1"/>
  <c r="B7" i="1"/>
  <c r="B6" i="1"/>
  <c r="B5" i="1"/>
  <c r="B3" i="1"/>
  <c r="D27" i="2" l="1"/>
  <c r="D36" i="3"/>
  <c r="D48" i="2"/>
  <c r="F52" i="1"/>
  <c r="B36" i="3" l="1"/>
  <c r="B74" i="2" l="1"/>
  <c r="B48" i="2"/>
  <c r="B27" i="2"/>
</calcChain>
</file>

<file path=xl/sharedStrings.xml><?xml version="1.0" encoding="utf-8"?>
<sst xmlns="http://schemas.openxmlformats.org/spreadsheetml/2006/main" count="439" uniqueCount="181">
  <si>
    <t>Mes evaluado</t>
  </si>
  <si>
    <t>FECHA</t>
  </si>
  <si>
    <t>Pais</t>
  </si>
  <si>
    <t>Gerencia</t>
  </si>
  <si>
    <t>Area operativa</t>
  </si>
  <si>
    <t>Contratista</t>
  </si>
  <si>
    <t>Nombre del Técnico</t>
  </si>
  <si>
    <t>Codigo de Empleado</t>
  </si>
  <si>
    <t>Nombre del Supervisor Técnico</t>
  </si>
  <si>
    <t>AREA</t>
  </si>
  <si>
    <t>POND</t>
  </si>
  <si>
    <t>DESCRIPCION</t>
  </si>
  <si>
    <t>POND.</t>
  </si>
  <si>
    <t>Respuesta</t>
  </si>
  <si>
    <t>Revisión física de antena</t>
  </si>
  <si>
    <t>Tornillos ajustados</t>
  </si>
  <si>
    <t>Antena sin daños o torceduras</t>
  </si>
  <si>
    <t>Fijación en norma</t>
  </si>
  <si>
    <t>Uso de dos cinchos plásticos</t>
  </si>
  <si>
    <t>FOTOGRAFIA ANTENA</t>
  </si>
  <si>
    <t>LNB</t>
  </si>
  <si>
    <t>Orientación correcta</t>
  </si>
  <si>
    <t>Torque correcto del conector homologado</t>
  </si>
  <si>
    <t>Capuchón instalado correctamente</t>
  </si>
  <si>
    <t>FOTOGRAFIA LNB</t>
  </si>
  <si>
    <t>CABLEADO</t>
  </si>
  <si>
    <t>Uso de cable homologado</t>
  </si>
  <si>
    <t>Uso de conectores homologados</t>
  </si>
  <si>
    <t>Cable sin uniones ni spliter</t>
  </si>
  <si>
    <t>Bordeado y uso de grapas correcto</t>
  </si>
  <si>
    <t>FOTOGRAFIA DE CABLEADO</t>
  </si>
  <si>
    <t>EQUIPO</t>
  </si>
  <si>
    <t>Potencia y calidad mayor a 80%</t>
  </si>
  <si>
    <t>Transpondedor 11130</t>
  </si>
  <si>
    <t>Transpondedor 11170</t>
  </si>
  <si>
    <t>Transpondedor 11190</t>
  </si>
  <si>
    <t>Transpondedor 11134</t>
  </si>
  <si>
    <t>Transpondedor 11174</t>
  </si>
  <si>
    <t>Transpondedor 11050</t>
  </si>
  <si>
    <t>Transpondedor 11010</t>
  </si>
  <si>
    <t xml:space="preserve">Revisión del estado del cable RCA </t>
  </si>
  <si>
    <t>Instalación y conexión en norma del STB</t>
  </si>
  <si>
    <t>FOTOGRAFIA DE EQUIPO INSTALADO</t>
  </si>
  <si>
    <t>Observaciones</t>
  </si>
  <si>
    <t>Técnico Evaluado</t>
  </si>
  <si>
    <t>** EVALUACIÓN DE VEHICULOS Y UNIFORMES DTH</t>
  </si>
  <si>
    <t>UNIFORME</t>
  </si>
  <si>
    <t>Resultado</t>
  </si>
  <si>
    <t>Camisa</t>
  </si>
  <si>
    <t>SI</t>
  </si>
  <si>
    <t>Pantalon</t>
  </si>
  <si>
    <t>Botas</t>
  </si>
  <si>
    <t>Gafete</t>
  </si>
  <si>
    <t>Faja</t>
  </si>
  <si>
    <t>Chaleco preventivo</t>
  </si>
  <si>
    <t>Casco de protección</t>
  </si>
  <si>
    <t>Capa Impermeable</t>
  </si>
  <si>
    <t>Aspecto personal</t>
  </si>
  <si>
    <t>TOTAL</t>
  </si>
  <si>
    <t>FOTOGRAFIA UNIFORME</t>
  </si>
  <si>
    <t>OBSERVACIONES</t>
  </si>
  <si>
    <t>APLICA</t>
  </si>
  <si>
    <t>VEHICULO</t>
  </si>
  <si>
    <t>Logotipo de empresa</t>
  </si>
  <si>
    <t>Carroceria</t>
  </si>
  <si>
    <t>Porta Escalera</t>
  </si>
  <si>
    <t>Estado de neumaticos</t>
  </si>
  <si>
    <t>Rotulado de unidad</t>
  </si>
  <si>
    <t>Orden y limpieza</t>
  </si>
  <si>
    <t>FOTOGRAFIA VEHICULO</t>
  </si>
  <si>
    <t>Marca Y Modelo</t>
  </si>
  <si>
    <t>MOTO</t>
  </si>
  <si>
    <t>Logotipo</t>
  </si>
  <si>
    <t>Estado de Carroceria</t>
  </si>
  <si>
    <t>Focos</t>
  </si>
  <si>
    <t>Parrilla</t>
  </si>
  <si>
    <t xml:space="preserve">Casco </t>
  </si>
  <si>
    <t>Pide Vía</t>
  </si>
  <si>
    <t>Luces Laterales</t>
  </si>
  <si>
    <t>Estado de las Llantas</t>
  </si>
  <si>
    <t>Stop Traseros</t>
  </si>
  <si>
    <t>FOTOGRAFIA MOTO</t>
  </si>
  <si>
    <t>CERTIFICACION</t>
  </si>
  <si>
    <t>Tecnico Certificado Por Claro</t>
  </si>
  <si>
    <t>** Evaluacion de Auditoria DTH Reparaciones e Instalaciones</t>
  </si>
  <si>
    <t>Fecha de Evaluacion</t>
  </si>
  <si>
    <t>Guatemala</t>
  </si>
  <si>
    <t>Actividad:</t>
  </si>
  <si>
    <t>DTH</t>
  </si>
  <si>
    <t>Descripción</t>
  </si>
  <si>
    <t>RESPUESTA</t>
  </si>
  <si>
    <t>Peladora RG-6 homologada</t>
  </si>
  <si>
    <t>Ponchadora RG-6 homologada</t>
  </si>
  <si>
    <t>Brujula</t>
  </si>
  <si>
    <t>Nivel de alto impacto</t>
  </si>
  <si>
    <t xml:space="preserve">Escalera </t>
  </si>
  <si>
    <t>Brocas para concreto</t>
  </si>
  <si>
    <t>Equipo buscador de señal</t>
  </si>
  <si>
    <t>Taladro con rotomartillo</t>
  </si>
  <si>
    <t>Extensión eléctrica de 20 metros</t>
  </si>
  <si>
    <t xml:space="preserve">Guia de acero de 30 metros </t>
  </si>
  <si>
    <t>Corta Alambre</t>
  </si>
  <si>
    <t>Pinza</t>
  </si>
  <si>
    <t xml:space="preserve">Alicate </t>
  </si>
  <si>
    <t>Navaja curva, tipo cuma</t>
  </si>
  <si>
    <t>Desatornilladores</t>
  </si>
  <si>
    <t>Broca pasa muros 12 pulgadas *  1/2 o 3/8</t>
  </si>
  <si>
    <t>FOTOGRAFIA HERRAMIENTA</t>
  </si>
  <si>
    <t>FOTOGRAFIA EQUIPOS</t>
  </si>
  <si>
    <t>FOTOGRAFIA ESCALERA</t>
  </si>
  <si>
    <t>Marca temporal</t>
  </si>
  <si>
    <t>Puntuación</t>
  </si>
  <si>
    <t>Área operativa</t>
  </si>
  <si>
    <t>Nombre de técnico</t>
  </si>
  <si>
    <t>Nombre del supervisor</t>
  </si>
  <si>
    <t>Orden de servicio</t>
  </si>
  <si>
    <t>Revisión del estado del cable RCA</t>
  </si>
  <si>
    <t>Brújula</t>
  </si>
  <si>
    <t>Escalera</t>
  </si>
  <si>
    <t>Guía de acero de 30 metros</t>
  </si>
  <si>
    <t>Alicate</t>
  </si>
  <si>
    <t>Destornilladores</t>
  </si>
  <si>
    <t>Broca pasa muros 12 pulgadas * 1/2 o 3/8</t>
  </si>
  <si>
    <t>BOTAS</t>
  </si>
  <si>
    <t>Carrocería</t>
  </si>
  <si>
    <t>Estado de neumáticos</t>
  </si>
  <si>
    <t>Estado de Carrocería</t>
  </si>
  <si>
    <t>Casco</t>
  </si>
  <si>
    <t>Técnico Certificado Por Claro</t>
  </si>
  <si>
    <t>Evidencia fotográfica</t>
  </si>
  <si>
    <t>Segundo Archivo</t>
  </si>
  <si>
    <t xml:space="preserve">Calidad Tecnica </t>
  </si>
  <si>
    <t>Herramienta</t>
  </si>
  <si>
    <t>Uniforme</t>
  </si>
  <si>
    <t>Vehiculo</t>
  </si>
  <si>
    <t>Tecnico certificado</t>
  </si>
  <si>
    <t>Puntos</t>
  </si>
  <si>
    <t>PUNTOS</t>
  </si>
  <si>
    <t>DTH REPARACIONES</t>
  </si>
  <si>
    <t>Archivo</t>
  </si>
  <si>
    <t>No. Supervision</t>
  </si>
  <si>
    <t>Tecnologia</t>
  </si>
  <si>
    <t>supervisor</t>
  </si>
  <si>
    <t>WUALFRED MORALES</t>
  </si>
  <si>
    <t>WM</t>
  </si>
  <si>
    <t>NOE NAVAS</t>
  </si>
  <si>
    <t>NN</t>
  </si>
  <si>
    <t>SERGIO LEAL</t>
  </si>
  <si>
    <t>SL</t>
  </si>
  <si>
    <t>SERGIO TORRES</t>
  </si>
  <si>
    <t>ST</t>
  </si>
  <si>
    <t>WILLY SOTO</t>
  </si>
  <si>
    <t>WS</t>
  </si>
  <si>
    <t>RDTH</t>
  </si>
  <si>
    <t>** Evaluacion de Calidad Tecnica DTH Reparaciones**</t>
  </si>
  <si>
    <t>CARLOS HERNANDEZ</t>
  </si>
  <si>
    <t>CH</t>
  </si>
  <si>
    <t>HENRY GIRON</t>
  </si>
  <si>
    <t>HG</t>
  </si>
  <si>
    <t>WENNER TOVAR</t>
  </si>
  <si>
    <t>WT</t>
  </si>
  <si>
    <t xml:space="preserve">                    Evaluador / Supervisor de Nacel</t>
  </si>
  <si>
    <t>Visto bueno Jefatura de Instalaciones</t>
  </si>
  <si>
    <t xml:space="preserve">   Calidad Nacel</t>
  </si>
  <si>
    <t xml:space="preserve">            FIRMA______________________</t>
  </si>
  <si>
    <t xml:space="preserve">                               FIRMA_____________________</t>
  </si>
  <si>
    <t>FIRMA_________________________</t>
  </si>
  <si>
    <t xml:space="preserve">      FIRMA________________</t>
  </si>
  <si>
    <t xml:space="preserve"> Técnico Evaluado</t>
  </si>
  <si>
    <t xml:space="preserve">       Calidad Nacel</t>
  </si>
  <si>
    <t>FIRMA______________________</t>
  </si>
  <si>
    <t xml:space="preserve">              FIRMA________________</t>
  </si>
  <si>
    <t>Junio</t>
  </si>
  <si>
    <t>GT METRO</t>
  </si>
  <si>
    <t>LOURDES</t>
  </si>
  <si>
    <t>Jeferson canahui</t>
  </si>
  <si>
    <t>Brayan Plateros</t>
  </si>
  <si>
    <t>No</t>
  </si>
  <si>
    <t>N/A</t>
  </si>
  <si>
    <t>https://drive.google.com/open?id=13antmzje8NMvgU1pT3KdzYSiIwBmVHG9</t>
  </si>
  <si>
    <t>https://drive.google.com/open?id=1qoi-3UusPHz2QkA6yry-Z3V7EPLL8_ym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</si>
</sst>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i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0"/>
      <name val="Arial"/>
      <family val="2"/>
    </font>
    <font>
      <b/>
      <i/>
      <sz val="13"/>
      <color theme="0"/>
      <name val="Arial"/>
      <family val="2"/>
    </font>
    <font>
      <sz val="13"/>
      <name val="Arial"/>
      <family val="2"/>
    </font>
    <font>
      <i/>
      <sz val="13"/>
      <color rgb="FF000000"/>
      <name val="Arial"/>
      <family val="2"/>
    </font>
    <font>
      <sz val="13"/>
      <color theme="1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b/>
      <sz val="13"/>
      <color rgb="FFFF0000"/>
      <name val="Arial"/>
      <family val="2"/>
    </font>
    <font>
      <sz val="13"/>
      <color rgb="FF000000"/>
      <name val="Arial"/>
      <family val="2"/>
    </font>
    <font>
      <b/>
      <sz val="13"/>
      <name val="Arial"/>
      <family val="2"/>
    </font>
    <font>
      <b/>
      <i/>
      <sz val="13"/>
      <color rgb="FF000000"/>
      <name val="Arial"/>
      <family val="2"/>
    </font>
    <font>
      <i/>
      <sz val="13"/>
      <color theme="1"/>
      <name val="Arial"/>
      <family val="2"/>
    </font>
    <font>
      <i/>
      <sz val="13"/>
      <name val="Arial"/>
      <family val="2"/>
    </font>
    <font>
      <b/>
      <sz val="2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5" fillId="0" borderId="0"/>
    <xf numFmtId="0" fontId="28" fillId="0" borderId="0" applyNumberFormat="0" applyFill="0" applyBorder="0" applyAlignment="0" applyProtection="0"/>
  </cellStyleXfs>
  <cellXfs count="22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9" fontId="2" fillId="2" borderId="3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10" xfId="0" applyFont="1" applyBorder="1"/>
    <xf numFmtId="0" fontId="11" fillId="0" borderId="14" xfId="0" applyFont="1" applyBorder="1"/>
    <xf numFmtId="9" fontId="11" fillId="0" borderId="0" xfId="1" applyFont="1" applyBorder="1"/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/>
    <xf numFmtId="0" fontId="23" fillId="0" borderId="0" xfId="0" applyFont="1"/>
    <xf numFmtId="0" fontId="7" fillId="0" borderId="0" xfId="0" applyFont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6" fillId="2" borderId="37" xfId="2" applyFont="1" applyFill="1" applyBorder="1" applyAlignment="1">
      <alignment horizontal="center" vertical="center" wrapText="1"/>
    </xf>
    <xf numFmtId="0" fontId="16" fillId="2" borderId="35" xfId="2" applyFont="1" applyFill="1" applyBorder="1" applyAlignment="1">
      <alignment horizontal="center" vertical="center" wrapText="1"/>
    </xf>
    <xf numFmtId="0" fontId="17" fillId="0" borderId="38" xfId="2" applyFont="1" applyBorder="1" applyAlignment="1">
      <alignment horizontal="left" vertical="center"/>
    </xf>
    <xf numFmtId="0" fontId="17" fillId="0" borderId="40" xfId="2" applyFont="1" applyBorder="1" applyAlignment="1">
      <alignment horizontal="left" vertical="center"/>
    </xf>
    <xf numFmtId="0" fontId="17" fillId="3" borderId="41" xfId="2" applyFont="1" applyFill="1" applyBorder="1" applyAlignment="1">
      <alignment vertical="center"/>
    </xf>
    <xf numFmtId="0" fontId="20" fillId="0" borderId="34" xfId="2" applyFont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27" fillId="0" borderId="0" xfId="0" applyFont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26" fillId="2" borderId="4" xfId="2" applyFont="1" applyFill="1" applyBorder="1" applyAlignment="1">
      <alignment horizontal="center" vertical="center"/>
    </xf>
    <xf numFmtId="9" fontId="0" fillId="0" borderId="0" xfId="1" applyFont="1"/>
    <xf numFmtId="9" fontId="0" fillId="0" borderId="0" xfId="1" applyFont="1" applyBorder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46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8" fillId="0" borderId="42" xfId="0" applyFont="1" applyBorder="1" applyAlignment="1">
      <alignment horizontal="center" vertical="center" wrapText="1"/>
    </xf>
    <xf numFmtId="14" fontId="18" fillId="0" borderId="42" xfId="0" applyNumberFormat="1" applyFont="1" applyBorder="1" applyAlignment="1">
      <alignment horizontal="center" vertical="center" wrapText="1"/>
    </xf>
    <xf numFmtId="0" fontId="28" fillId="0" borderId="42" xfId="3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37" xfId="0" applyFont="1" applyBorder="1" applyAlignment="1">
      <alignment horizontal="center"/>
    </xf>
    <xf numFmtId="0" fontId="21" fillId="5" borderId="21" xfId="2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21" fillId="5" borderId="10" xfId="2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21" fillId="5" borderId="14" xfId="2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9" fontId="11" fillId="0" borderId="7" xfId="1" applyFont="1" applyBorder="1" applyAlignment="1">
      <alignment horizontal="center"/>
    </xf>
    <xf numFmtId="9" fontId="11" fillId="0" borderId="11" xfId="1" applyFont="1" applyBorder="1" applyAlignment="1">
      <alignment horizontal="center"/>
    </xf>
    <xf numFmtId="9" fontId="11" fillId="0" borderId="15" xfId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0" fillId="0" borderId="0" xfId="0" quotePrefix="1"/>
    <xf numFmtId="0" fontId="28" fillId="0" borderId="47" xfId="3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0" fillId="0" borderId="48" xfId="0" applyBorder="1" applyAlignment="1">
      <alignment horizontal="center" vertical="center"/>
    </xf>
    <xf numFmtId="0" fontId="32" fillId="0" borderId="0" xfId="0" applyFont="1"/>
    <xf numFmtId="0" fontId="3" fillId="0" borderId="0" xfId="0" applyFont="1"/>
    <xf numFmtId="0" fontId="33" fillId="0" borderId="0" xfId="0" applyFont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14" fontId="34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left"/>
    </xf>
    <xf numFmtId="0" fontId="35" fillId="0" borderId="0" xfId="0" applyFont="1"/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36" fillId="4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6" fillId="2" borderId="23" xfId="0" applyFont="1" applyFill="1" applyBorder="1" applyAlignment="1">
      <alignment horizontal="center" vertical="center" wrapText="1"/>
    </xf>
    <xf numFmtId="0" fontId="38" fillId="0" borderId="24" xfId="0" applyFont="1" applyBorder="1" applyAlignment="1">
      <alignment horizontal="left" vertical="center" wrapText="1"/>
    </xf>
    <xf numFmtId="1" fontId="39" fillId="5" borderId="1" xfId="0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8" fillId="0" borderId="11" xfId="0" applyFont="1" applyBorder="1" applyAlignment="1">
      <alignment horizontal="left" vertical="center"/>
    </xf>
    <xf numFmtId="1" fontId="39" fillId="5" borderId="1" xfId="0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horizontal="left" vertical="center" wrapText="1"/>
    </xf>
    <xf numFmtId="0" fontId="40" fillId="0" borderId="11" xfId="0" applyFont="1" applyBorder="1"/>
    <xf numFmtId="0" fontId="32" fillId="0" borderId="26" xfId="0" applyFont="1" applyBorder="1" applyAlignment="1">
      <alignment horizontal="center"/>
    </xf>
    <xf numFmtId="0" fontId="41" fillId="3" borderId="25" xfId="0" applyFont="1" applyFill="1" applyBorder="1" applyAlignment="1">
      <alignment horizontal="left" vertical="center"/>
    </xf>
    <xf numFmtId="1" fontId="42" fillId="0" borderId="26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1" fontId="42" fillId="0" borderId="27" xfId="0" applyNumberFormat="1" applyFont="1" applyBorder="1"/>
    <xf numFmtId="0" fontId="32" fillId="0" borderId="0" xfId="0" applyFont="1" applyAlignment="1">
      <alignment horizontal="left" vertical="top"/>
    </xf>
    <xf numFmtId="0" fontId="32" fillId="0" borderId="33" xfId="0" applyFont="1" applyBorder="1" applyAlignment="1">
      <alignment horizontal="left" vertical="top"/>
    </xf>
    <xf numFmtId="0" fontId="32" fillId="0" borderId="33" xfId="0" applyFont="1" applyBorder="1"/>
    <xf numFmtId="0" fontId="41" fillId="3" borderId="0" xfId="0" applyFont="1" applyFill="1" applyAlignment="1">
      <alignment horizontal="right" vertical="center"/>
    </xf>
    <xf numFmtId="0" fontId="44" fillId="0" borderId="22" xfId="0" applyFont="1" applyBorder="1" applyAlignment="1">
      <alignment horizontal="left" vertical="center" wrapText="1"/>
    </xf>
    <xf numFmtId="0" fontId="45" fillId="3" borderId="0" xfId="0" applyFont="1" applyFill="1" applyAlignment="1">
      <alignment horizontal="center" vertical="center" wrapText="1"/>
    </xf>
    <xf numFmtId="0" fontId="36" fillId="2" borderId="22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left" vertical="center" wrapText="1"/>
    </xf>
    <xf numFmtId="1" fontId="39" fillId="5" borderId="24" xfId="0" applyNumberFormat="1" applyFont="1" applyFill="1" applyBorder="1" applyAlignment="1">
      <alignment horizontal="center" vertical="center" wrapText="1"/>
    </xf>
    <xf numFmtId="1" fontId="39" fillId="5" borderId="22" xfId="0" applyNumberFormat="1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 vertical="center"/>
    </xf>
    <xf numFmtId="0" fontId="44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1" fontId="39" fillId="0" borderId="0" xfId="0" applyNumberFormat="1" applyFont="1" applyAlignment="1">
      <alignment horizontal="right" vertical="center" wrapText="1"/>
    </xf>
    <xf numFmtId="0" fontId="38" fillId="0" borderId="33" xfId="0" applyFont="1" applyBorder="1" applyAlignment="1">
      <alignment horizontal="left" vertical="center" wrapText="1"/>
    </xf>
    <xf numFmtId="1" fontId="39" fillId="0" borderId="33" xfId="0" applyNumberFormat="1" applyFont="1" applyBorder="1" applyAlignment="1">
      <alignment horizontal="right" vertical="center" wrapText="1"/>
    </xf>
    <xf numFmtId="0" fontId="44" fillId="0" borderId="33" xfId="0" applyFont="1" applyBorder="1" applyAlignment="1">
      <alignment horizontal="left" vertical="center" wrapText="1"/>
    </xf>
    <xf numFmtId="0" fontId="38" fillId="0" borderId="11" xfId="0" applyFont="1" applyBorder="1"/>
    <xf numFmtId="0" fontId="47" fillId="0" borderId="1" xfId="0" applyFont="1" applyBorder="1"/>
    <xf numFmtId="0" fontId="47" fillId="0" borderId="0" xfId="0" applyFont="1"/>
    <xf numFmtId="0" fontId="38" fillId="0" borderId="1" xfId="0" applyFont="1" applyBorder="1" applyAlignment="1">
      <alignment vertical="center" wrapText="1"/>
    </xf>
    <xf numFmtId="1" fontId="48" fillId="5" borderId="1" xfId="0" applyNumberFormat="1" applyFont="1" applyFill="1" applyBorder="1" applyAlignment="1">
      <alignment horizontal="center" vertical="center" wrapText="1"/>
    </xf>
    <xf numFmtId="0" fontId="32" fillId="0" borderId="1" xfId="0" applyFont="1" applyBorder="1"/>
    <xf numFmtId="0" fontId="38" fillId="0" borderId="1" xfId="0" applyFont="1" applyBorder="1"/>
    <xf numFmtId="1" fontId="48" fillId="5" borderId="1" xfId="0" applyNumberFormat="1" applyFont="1" applyFill="1" applyBorder="1" applyAlignment="1">
      <alignment horizontal="center"/>
    </xf>
    <xf numFmtId="0" fontId="47" fillId="5" borderId="1" xfId="0" applyFont="1" applyFill="1" applyBorder="1" applyAlignment="1">
      <alignment horizontal="center"/>
    </xf>
    <xf numFmtId="0" fontId="47" fillId="5" borderId="26" xfId="0" applyFont="1" applyFill="1" applyBorder="1" applyAlignment="1">
      <alignment horizontal="center"/>
    </xf>
    <xf numFmtId="0" fontId="45" fillId="3" borderId="3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9" fillId="0" borderId="0" xfId="0" applyFont="1"/>
    <xf numFmtId="0" fontId="22" fillId="0" borderId="0" xfId="0" applyFont="1" applyAlignment="1">
      <alignment horizontal="right"/>
    </xf>
    <xf numFmtId="0" fontId="22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18" fillId="11" borderId="42" xfId="0" applyNumberFormat="1" applyFont="1" applyFill="1" applyBorder="1" applyAlignment="1">
      <alignment horizontal="center" vertical="center" wrapText="1"/>
    </xf>
    <xf numFmtId="0" fontId="18" fillId="11" borderId="42" xfId="0" applyFont="1" applyFill="1" applyBorder="1" applyAlignment="1">
      <alignment horizontal="center" vertical="center" wrapText="1"/>
    </xf>
    <xf numFmtId="14" fontId="18" fillId="0" borderId="42" xfId="0" applyNumberFormat="1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28" fillId="0" borderId="42" xfId="3" applyBorder="1" applyAlignment="1">
      <alignment horizontal="center" vertical="center"/>
    </xf>
    <xf numFmtId="0" fontId="49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19" fillId="3" borderId="4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3" borderId="13" xfId="0" applyFont="1" applyFill="1" applyBorder="1" applyAlignment="1">
      <alignment horizontal="left" vertical="center"/>
    </xf>
    <xf numFmtId="1" fontId="14" fillId="0" borderId="4" xfId="0" applyNumberFormat="1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0" fontId="24" fillId="6" borderId="34" xfId="0" applyFont="1" applyFill="1" applyBorder="1" applyAlignment="1">
      <alignment horizontal="center"/>
    </xf>
    <xf numFmtId="0" fontId="24" fillId="6" borderId="35" xfId="0" applyFont="1" applyFill="1" applyBorder="1" applyAlignment="1">
      <alignment horizontal="center"/>
    </xf>
    <xf numFmtId="0" fontId="24" fillId="6" borderId="36" xfId="0" applyFont="1" applyFill="1" applyBorder="1" applyAlignment="1">
      <alignment horizontal="center"/>
    </xf>
    <xf numFmtId="0" fontId="43" fillId="3" borderId="4" xfId="0" applyFont="1" applyFill="1" applyBorder="1" applyAlignment="1">
      <alignment horizontal="left" vertical="center"/>
    </xf>
    <xf numFmtId="0" fontId="43" fillId="3" borderId="9" xfId="0" applyFont="1" applyFill="1" applyBorder="1" applyAlignment="1">
      <alignment horizontal="left" vertical="center"/>
    </xf>
    <xf numFmtId="0" fontId="43" fillId="3" borderId="13" xfId="0" applyFont="1" applyFill="1" applyBorder="1" applyAlignment="1">
      <alignment horizontal="left" vertical="center"/>
    </xf>
    <xf numFmtId="1" fontId="42" fillId="0" borderId="4" xfId="0" applyNumberFormat="1" applyFont="1" applyBorder="1" applyAlignment="1">
      <alignment horizontal="center"/>
    </xf>
    <xf numFmtId="1" fontId="42" fillId="0" borderId="9" xfId="0" applyNumberFormat="1" applyFont="1" applyBorder="1" applyAlignment="1">
      <alignment horizontal="center"/>
    </xf>
    <xf numFmtId="1" fontId="42" fillId="0" borderId="13" xfId="0" applyNumberFormat="1" applyFont="1" applyBorder="1" applyAlignment="1">
      <alignment horizontal="center"/>
    </xf>
    <xf numFmtId="0" fontId="32" fillId="0" borderId="25" xfId="0" applyFont="1" applyBorder="1" applyAlignment="1">
      <alignment horizontal="left" vertical="top"/>
    </xf>
    <xf numFmtId="0" fontId="32" fillId="0" borderId="27" xfId="0" applyFont="1" applyBorder="1" applyAlignment="1">
      <alignment horizontal="left" vertical="top"/>
    </xf>
    <xf numFmtId="0" fontId="32" fillId="0" borderId="28" xfId="0" applyFont="1" applyBorder="1" applyAlignment="1">
      <alignment horizontal="left" vertical="top"/>
    </xf>
    <xf numFmtId="0" fontId="32" fillId="0" borderId="2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30" xfId="0" applyFont="1" applyBorder="1" applyAlignment="1">
      <alignment horizontal="left" vertical="top"/>
    </xf>
    <xf numFmtId="0" fontId="32" fillId="0" borderId="31" xfId="0" applyFont="1" applyBorder="1" applyAlignment="1">
      <alignment horizontal="left" vertical="top"/>
    </xf>
    <xf numFmtId="0" fontId="32" fillId="0" borderId="21" xfId="0" applyFont="1" applyBorder="1" applyAlignment="1">
      <alignment horizontal="left" vertical="top"/>
    </xf>
    <xf numFmtId="0" fontId="32" fillId="0" borderId="32" xfId="0" applyFont="1" applyBorder="1" applyAlignment="1">
      <alignment horizontal="left" vertical="top"/>
    </xf>
    <xf numFmtId="0" fontId="13" fillId="3" borderId="8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/>
    </xf>
    <xf numFmtId="1" fontId="14" fillId="0" borderId="16" xfId="0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1" fontId="14" fillId="0" borderId="18" xfId="0" applyNumberFormat="1" applyFont="1" applyBorder="1" applyAlignment="1">
      <alignment horizontal="center"/>
    </xf>
    <xf numFmtId="0" fontId="31" fillId="0" borderId="0" xfId="0" applyFont="1"/>
    <xf numFmtId="9" fontId="10" fillId="0" borderId="5" xfId="0" applyNumberFormat="1" applyFont="1" applyBorder="1" applyAlignment="1">
      <alignment horizontal="center" vertical="center" textRotation="90" wrapText="1"/>
    </xf>
    <xf numFmtId="9" fontId="10" fillId="0" borderId="8" xfId="0" applyNumberFormat="1" applyFont="1" applyBorder="1" applyAlignment="1">
      <alignment horizontal="center" vertical="center" textRotation="90" wrapText="1"/>
    </xf>
    <xf numFmtId="9" fontId="10" fillId="0" borderId="12" xfId="0" applyNumberFormat="1" applyFont="1" applyBorder="1" applyAlignment="1">
      <alignment horizontal="center" vertical="center" textRotation="90" wrapText="1"/>
    </xf>
    <xf numFmtId="9" fontId="10" fillId="0" borderId="4" xfId="0" applyNumberFormat="1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38</xdr:row>
      <xdr:rowOff>123824</xdr:rowOff>
    </xdr:from>
    <xdr:to>
      <xdr:col>1</xdr:col>
      <xdr:colOff>1114425</xdr:colOff>
      <xdr:row>39</xdr:row>
      <xdr:rowOff>159683</xdr:rowOff>
    </xdr:to>
    <xdr:sp macro="" textlink="">
      <xdr:nvSpPr>
        <xdr:cNvPr id="2" name="Pho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3295650" y="7648574"/>
          <a:ext cx="304800" cy="226359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1457325</xdr:colOff>
      <xdr:row>42</xdr:row>
      <xdr:rowOff>57150</xdr:rowOff>
    </xdr:from>
    <xdr:to>
      <xdr:col>1</xdr:col>
      <xdr:colOff>1781175</xdr:colOff>
      <xdr:row>43</xdr:row>
      <xdr:rowOff>123825</xdr:rowOff>
    </xdr:to>
    <xdr:sp macro="" textlink="">
      <xdr:nvSpPr>
        <xdr:cNvPr id="3" name="Pho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EditPoints="1" noChangeArrowheads="1"/>
        </xdr:cNvSpPr>
      </xdr:nvSpPr>
      <xdr:spPr bwMode="auto">
        <a:xfrm>
          <a:off x="3638550" y="8362950"/>
          <a:ext cx="0" cy="257175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42</xdr:row>
      <xdr:rowOff>112059</xdr:rowOff>
    </xdr:from>
    <xdr:to>
      <xdr:col>1</xdr:col>
      <xdr:colOff>1085850</xdr:colOff>
      <xdr:row>43</xdr:row>
      <xdr:rowOff>150159</xdr:rowOff>
    </xdr:to>
    <xdr:sp macro="" textlink="">
      <xdr:nvSpPr>
        <xdr:cNvPr id="4" name="Pho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EditPoints="1" noChangeArrowheads="1"/>
        </xdr:cNvSpPr>
      </xdr:nvSpPr>
      <xdr:spPr bwMode="auto">
        <a:xfrm>
          <a:off x="3248025" y="8417859"/>
          <a:ext cx="323850" cy="2286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1457325</xdr:colOff>
      <xdr:row>46</xdr:row>
      <xdr:rowOff>57150</xdr:rowOff>
    </xdr:from>
    <xdr:to>
      <xdr:col>1</xdr:col>
      <xdr:colOff>1781175</xdr:colOff>
      <xdr:row>47</xdr:row>
      <xdr:rowOff>123825</xdr:rowOff>
    </xdr:to>
    <xdr:sp macro="" textlink="">
      <xdr:nvSpPr>
        <xdr:cNvPr id="5" name="Pho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EditPoints="1" noChangeArrowheads="1"/>
        </xdr:cNvSpPr>
      </xdr:nvSpPr>
      <xdr:spPr bwMode="auto">
        <a:xfrm>
          <a:off x="3638550" y="9144000"/>
          <a:ext cx="0" cy="257175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46</xdr:row>
      <xdr:rowOff>112059</xdr:rowOff>
    </xdr:from>
    <xdr:to>
      <xdr:col>1</xdr:col>
      <xdr:colOff>1085850</xdr:colOff>
      <xdr:row>47</xdr:row>
      <xdr:rowOff>150159</xdr:rowOff>
    </xdr:to>
    <xdr:sp macro="" textlink="">
      <xdr:nvSpPr>
        <xdr:cNvPr id="6" name="Pho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EditPoints="1" noChangeArrowheads="1"/>
        </xdr:cNvSpPr>
      </xdr:nvSpPr>
      <xdr:spPr bwMode="auto">
        <a:xfrm>
          <a:off x="3248025" y="9198909"/>
          <a:ext cx="323850" cy="2286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56</xdr:row>
      <xdr:rowOff>63500</xdr:rowOff>
    </xdr:from>
    <xdr:to>
      <xdr:col>1</xdr:col>
      <xdr:colOff>560464</xdr:colOff>
      <xdr:row>59</xdr:row>
      <xdr:rowOff>168430</xdr:rowOff>
    </xdr:to>
    <xdr:pic>
      <xdr:nvPicPr>
        <xdr:cNvPr id="7" name="12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64" r="1219" b="15447"/>
        <a:stretch/>
      </xdr:blipFill>
      <xdr:spPr>
        <a:xfrm>
          <a:off x="222250" y="11112500"/>
          <a:ext cx="2830589" cy="882805"/>
        </a:xfrm>
        <a:prstGeom prst="rect">
          <a:avLst/>
        </a:prstGeom>
      </xdr:spPr>
    </xdr:pic>
    <xdr:clientData/>
  </xdr:twoCellAnchor>
  <xdr:twoCellAnchor>
    <xdr:from>
      <xdr:col>0</xdr:col>
      <xdr:colOff>649941</xdr:colOff>
      <xdr:row>62</xdr:row>
      <xdr:rowOff>82176</xdr:rowOff>
    </xdr:from>
    <xdr:to>
      <xdr:col>6</xdr:col>
      <xdr:colOff>728382</xdr:colOff>
      <xdr:row>100</xdr:row>
      <xdr:rowOff>46457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18029" y="12700000"/>
          <a:ext cx="8057029" cy="7203281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  <a:p>
          <a:pPr algn="l"/>
          <a:endParaRPr lang="es-ES" sz="1100"/>
        </a:p>
        <a:p>
          <a:pPr algn="l"/>
          <a:endParaRPr lang="es-ES" sz="1100"/>
        </a:p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0</xdr:colOff>
      <xdr:row>0</xdr:row>
      <xdr:rowOff>44824</xdr:rowOff>
    </xdr:from>
    <xdr:to>
      <xdr:col>0</xdr:col>
      <xdr:colOff>1867745</xdr:colOff>
      <xdr:row>1</xdr:row>
      <xdr:rowOff>156883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61" r="7816" b="4336"/>
        <a:stretch>
          <a:fillRect/>
        </a:stretch>
      </xdr:blipFill>
      <xdr:spPr>
        <a:xfrm>
          <a:off x="89647" y="44824"/>
          <a:ext cx="185894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29</xdr:row>
      <xdr:rowOff>57150</xdr:rowOff>
    </xdr:from>
    <xdr:to>
      <xdr:col>1</xdr:col>
      <xdr:colOff>1781175</xdr:colOff>
      <xdr:row>30</xdr:row>
      <xdr:rowOff>123825</xdr:rowOff>
    </xdr:to>
    <xdr:sp macro="" textlink="">
      <xdr:nvSpPr>
        <xdr:cNvPr id="2" name="Pho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3400425" y="5324475"/>
          <a:ext cx="323850" cy="2286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1457325</xdr:colOff>
      <xdr:row>50</xdr:row>
      <xdr:rowOff>57150</xdr:rowOff>
    </xdr:from>
    <xdr:to>
      <xdr:col>1</xdr:col>
      <xdr:colOff>1781175</xdr:colOff>
      <xdr:row>51</xdr:row>
      <xdr:rowOff>123825</xdr:rowOff>
    </xdr:to>
    <xdr:sp macro="" textlink="">
      <xdr:nvSpPr>
        <xdr:cNvPr id="3" name="Pho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EditPoints="1" noChangeArrowheads="1"/>
        </xdr:cNvSpPr>
      </xdr:nvSpPr>
      <xdr:spPr bwMode="auto">
        <a:xfrm>
          <a:off x="3400425" y="8943975"/>
          <a:ext cx="323850" cy="2286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1457325</xdr:colOff>
      <xdr:row>76</xdr:row>
      <xdr:rowOff>57150</xdr:rowOff>
    </xdr:from>
    <xdr:to>
      <xdr:col>1</xdr:col>
      <xdr:colOff>1781175</xdr:colOff>
      <xdr:row>77</xdr:row>
      <xdr:rowOff>123825</xdr:rowOff>
    </xdr:to>
    <xdr:sp macro="" textlink="">
      <xdr:nvSpPr>
        <xdr:cNvPr id="4" name="Pho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EditPoints="1" noChangeArrowheads="1"/>
        </xdr:cNvSpPr>
      </xdr:nvSpPr>
      <xdr:spPr bwMode="auto">
        <a:xfrm>
          <a:off x="3400425" y="13458825"/>
          <a:ext cx="323850" cy="2286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124386</xdr:colOff>
      <xdr:row>98</xdr:row>
      <xdr:rowOff>130549</xdr:rowOff>
    </xdr:from>
    <xdr:to>
      <xdr:col>1</xdr:col>
      <xdr:colOff>1003938</xdr:colOff>
      <xdr:row>101</xdr:row>
      <xdr:rowOff>80463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64" r="1219" b="15447"/>
        <a:stretch/>
      </xdr:blipFill>
      <xdr:spPr>
        <a:xfrm>
          <a:off x="124386" y="17027899"/>
          <a:ext cx="2822652" cy="887847"/>
        </a:xfrm>
        <a:prstGeom prst="rect">
          <a:avLst/>
        </a:prstGeom>
      </xdr:spPr>
    </xdr:pic>
    <xdr:clientData/>
  </xdr:twoCellAnchor>
  <xdr:twoCellAnchor>
    <xdr:from>
      <xdr:col>0</xdr:col>
      <xdr:colOff>343465</xdr:colOff>
      <xdr:row>104</xdr:row>
      <xdr:rowOff>22411</xdr:rowOff>
    </xdr:from>
    <xdr:to>
      <xdr:col>8</xdr:col>
      <xdr:colOff>22412</xdr:colOff>
      <xdr:row>135</xdr:row>
      <xdr:rowOff>142876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3465" y="24171087"/>
          <a:ext cx="8352300" cy="7068113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44824</xdr:colOff>
      <xdr:row>0</xdr:row>
      <xdr:rowOff>22412</xdr:rowOff>
    </xdr:from>
    <xdr:to>
      <xdr:col>1</xdr:col>
      <xdr:colOff>366092</xdr:colOff>
      <xdr:row>2</xdr:row>
      <xdr:rowOff>33617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61" r="7816" b="4336"/>
        <a:stretch>
          <a:fillRect/>
        </a:stretch>
      </xdr:blipFill>
      <xdr:spPr>
        <a:xfrm>
          <a:off x="44824" y="22412"/>
          <a:ext cx="2259886" cy="694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20</xdr:row>
      <xdr:rowOff>104775</xdr:rowOff>
    </xdr:from>
    <xdr:to>
      <xdr:col>2</xdr:col>
      <xdr:colOff>1628773</xdr:colOff>
      <xdr:row>21</xdr:row>
      <xdr:rowOff>180975</xdr:rowOff>
    </xdr:to>
    <xdr:sp macro="" textlink="">
      <xdr:nvSpPr>
        <xdr:cNvPr id="2" name="Phot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 flipH="1">
          <a:off x="3771899" y="4200525"/>
          <a:ext cx="371474" cy="2667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1257299</xdr:colOff>
      <xdr:row>26</xdr:row>
      <xdr:rowOff>104775</xdr:rowOff>
    </xdr:from>
    <xdr:to>
      <xdr:col>2</xdr:col>
      <xdr:colOff>1628773</xdr:colOff>
      <xdr:row>27</xdr:row>
      <xdr:rowOff>180975</xdr:rowOff>
    </xdr:to>
    <xdr:sp macro="" textlink="">
      <xdr:nvSpPr>
        <xdr:cNvPr id="3" name="Pho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EditPoints="1" noChangeArrowheads="1"/>
        </xdr:cNvSpPr>
      </xdr:nvSpPr>
      <xdr:spPr bwMode="auto">
        <a:xfrm flipH="1">
          <a:off x="3771899" y="5362575"/>
          <a:ext cx="371474" cy="2667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1257299</xdr:colOff>
      <xdr:row>33</xdr:row>
      <xdr:rowOff>104775</xdr:rowOff>
    </xdr:from>
    <xdr:to>
      <xdr:col>2</xdr:col>
      <xdr:colOff>1628773</xdr:colOff>
      <xdr:row>34</xdr:row>
      <xdr:rowOff>180975</xdr:rowOff>
    </xdr:to>
    <xdr:sp macro="" textlink="">
      <xdr:nvSpPr>
        <xdr:cNvPr id="4" name="Phot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EditPoints="1" noChangeArrowheads="1"/>
        </xdr:cNvSpPr>
      </xdr:nvSpPr>
      <xdr:spPr bwMode="auto">
        <a:xfrm flipH="1">
          <a:off x="3771899" y="6715125"/>
          <a:ext cx="371474" cy="266700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1257299</xdr:colOff>
      <xdr:row>46</xdr:row>
      <xdr:rowOff>104775</xdr:rowOff>
    </xdr:from>
    <xdr:to>
      <xdr:col>2</xdr:col>
      <xdr:colOff>1628773</xdr:colOff>
      <xdr:row>47</xdr:row>
      <xdr:rowOff>180975</xdr:rowOff>
    </xdr:to>
    <xdr:sp macro="" textlink="">
      <xdr:nvSpPr>
        <xdr:cNvPr id="5" name="Pho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EditPoints="1" noChangeArrowheads="1"/>
        </xdr:cNvSpPr>
      </xdr:nvSpPr>
      <xdr:spPr bwMode="auto">
        <a:xfrm flipH="1">
          <a:off x="3771899" y="9220200"/>
          <a:ext cx="371474" cy="276225"/>
        </a:xfrm>
        <a:custGeom>
          <a:avLst/>
          <a:gdLst>
            <a:gd name="T0" fmla="*/ 0 w 21600"/>
            <a:gd name="T1" fmla="*/ 3085 h 21600"/>
            <a:gd name="T2" fmla="*/ 10800 w 21600"/>
            <a:gd name="T3" fmla="*/ 0 h 21600"/>
            <a:gd name="T4" fmla="*/ 21600 w 21600"/>
            <a:gd name="T5" fmla="*/ 3085 h 21600"/>
            <a:gd name="T6" fmla="*/ 21600 w 21600"/>
            <a:gd name="T7" fmla="*/ 10800 h 21600"/>
            <a:gd name="T8" fmla="*/ 21600 w 21600"/>
            <a:gd name="T9" fmla="*/ 21600 h 21600"/>
            <a:gd name="T10" fmla="*/ 10800 w 21600"/>
            <a:gd name="T11" fmla="*/ 21800 h 21600"/>
            <a:gd name="T12" fmla="*/ 0 w 21600"/>
            <a:gd name="T13" fmla="*/ 21600 h 21600"/>
            <a:gd name="T14" fmla="*/ 0 w 21600"/>
            <a:gd name="T15" fmla="*/ 10800 h 21600"/>
            <a:gd name="T16" fmla="*/ 761 w 21600"/>
            <a:gd name="T17" fmla="*/ 22454 h 21600"/>
            <a:gd name="T18" fmla="*/ 21069 w 21600"/>
            <a:gd name="T19" fmla="*/ 30282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 extrusionOk="0">
              <a:moveTo>
                <a:pt x="0" y="21600"/>
              </a:moveTo>
              <a:lnTo>
                <a:pt x="0" y="3085"/>
              </a:lnTo>
              <a:lnTo>
                <a:pt x="1542" y="3085"/>
              </a:lnTo>
              <a:lnTo>
                <a:pt x="1542" y="1028"/>
              </a:lnTo>
              <a:lnTo>
                <a:pt x="3857" y="1028"/>
              </a:lnTo>
              <a:lnTo>
                <a:pt x="3857" y="3085"/>
              </a:lnTo>
              <a:lnTo>
                <a:pt x="5400" y="3085"/>
              </a:lnTo>
              <a:lnTo>
                <a:pt x="6942" y="0"/>
              </a:lnTo>
              <a:lnTo>
                <a:pt x="14657" y="0"/>
              </a:lnTo>
              <a:lnTo>
                <a:pt x="16200" y="3085"/>
              </a:ln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close/>
            </a:path>
            <a:path w="21600" h="21600" extrusionOk="0">
              <a:moveTo>
                <a:pt x="0" y="3085"/>
              </a:moveTo>
              <a:lnTo>
                <a:pt x="21600" y="3085"/>
              </a:lnTo>
              <a:lnTo>
                <a:pt x="21600" y="21600"/>
              </a:lnTo>
              <a:lnTo>
                <a:pt x="0" y="21600"/>
              </a:lnTo>
              <a:lnTo>
                <a:pt x="0" y="3085"/>
              </a:lnTo>
              <a:close/>
            </a:path>
            <a:path w="21600" h="21600" extrusionOk="0">
              <a:moveTo>
                <a:pt x="10800" y="4800"/>
              </a:moveTo>
              <a:lnTo>
                <a:pt x="11925" y="4971"/>
              </a:lnTo>
              <a:lnTo>
                <a:pt x="13017" y="5442"/>
              </a:lnTo>
              <a:lnTo>
                <a:pt x="14046" y="6128"/>
              </a:lnTo>
              <a:lnTo>
                <a:pt x="14914" y="7071"/>
              </a:lnTo>
              <a:lnTo>
                <a:pt x="15621" y="8271"/>
              </a:lnTo>
              <a:lnTo>
                <a:pt x="16167" y="9514"/>
              </a:lnTo>
              <a:lnTo>
                <a:pt x="16425" y="11014"/>
              </a:lnTo>
              <a:lnTo>
                <a:pt x="16585" y="12471"/>
              </a:lnTo>
              <a:lnTo>
                <a:pt x="16489" y="14014"/>
              </a:lnTo>
              <a:lnTo>
                <a:pt x="16135" y="15471"/>
              </a:lnTo>
              <a:lnTo>
                <a:pt x="15621" y="16800"/>
              </a:lnTo>
              <a:lnTo>
                <a:pt x="14914" y="18000"/>
              </a:lnTo>
              <a:lnTo>
                <a:pt x="14046" y="18942"/>
              </a:lnTo>
              <a:lnTo>
                <a:pt x="13050" y="19671"/>
              </a:lnTo>
              <a:lnTo>
                <a:pt x="11925" y="20057"/>
              </a:lnTo>
              <a:lnTo>
                <a:pt x="10832" y="20185"/>
              </a:lnTo>
              <a:lnTo>
                <a:pt x="9675" y="20142"/>
              </a:lnTo>
              <a:lnTo>
                <a:pt x="8582" y="19628"/>
              </a:lnTo>
              <a:lnTo>
                <a:pt x="7553" y="18942"/>
              </a:lnTo>
              <a:lnTo>
                <a:pt x="6717" y="17957"/>
              </a:lnTo>
              <a:lnTo>
                <a:pt x="5946" y="16842"/>
              </a:lnTo>
              <a:lnTo>
                <a:pt x="5464" y="15514"/>
              </a:lnTo>
              <a:lnTo>
                <a:pt x="5078" y="14014"/>
              </a:lnTo>
              <a:lnTo>
                <a:pt x="5014" y="12514"/>
              </a:lnTo>
              <a:lnTo>
                <a:pt x="5110" y="11014"/>
              </a:lnTo>
              <a:lnTo>
                <a:pt x="5528" y="9557"/>
              </a:lnTo>
              <a:lnTo>
                <a:pt x="6010" y="8228"/>
              </a:lnTo>
              <a:lnTo>
                <a:pt x="6750" y="7114"/>
              </a:lnTo>
              <a:lnTo>
                <a:pt x="7650" y="6085"/>
              </a:lnTo>
              <a:lnTo>
                <a:pt x="8614" y="5400"/>
              </a:lnTo>
              <a:lnTo>
                <a:pt x="9707" y="4971"/>
              </a:lnTo>
              <a:lnTo>
                <a:pt x="10800" y="4800"/>
              </a:lnTo>
              <a:close/>
            </a:path>
            <a:path w="21600" h="21600" extrusionOk="0">
              <a:moveTo>
                <a:pt x="8003" y="8057"/>
              </a:moveTo>
              <a:lnTo>
                <a:pt x="8807" y="7371"/>
              </a:lnTo>
              <a:lnTo>
                <a:pt x="9546" y="6985"/>
              </a:lnTo>
              <a:lnTo>
                <a:pt x="10446" y="6771"/>
              </a:lnTo>
              <a:lnTo>
                <a:pt x="11217" y="6771"/>
              </a:lnTo>
              <a:lnTo>
                <a:pt x="12053" y="7028"/>
              </a:lnTo>
              <a:lnTo>
                <a:pt x="12889" y="7457"/>
              </a:lnTo>
              <a:lnTo>
                <a:pt x="13628" y="8100"/>
              </a:lnTo>
              <a:lnTo>
                <a:pt x="14175" y="8871"/>
              </a:lnTo>
              <a:lnTo>
                <a:pt x="14625" y="9814"/>
              </a:lnTo>
              <a:lnTo>
                <a:pt x="14978" y="10885"/>
              </a:lnTo>
              <a:lnTo>
                <a:pt x="15171" y="12042"/>
              </a:lnTo>
              <a:lnTo>
                <a:pt x="15107" y="13114"/>
              </a:lnTo>
              <a:lnTo>
                <a:pt x="15042" y="14228"/>
              </a:lnTo>
              <a:lnTo>
                <a:pt x="14689" y="15257"/>
              </a:lnTo>
              <a:lnTo>
                <a:pt x="14207" y="16285"/>
              </a:lnTo>
              <a:lnTo>
                <a:pt x="13596" y="17057"/>
              </a:lnTo>
              <a:lnTo>
                <a:pt x="12889" y="17657"/>
              </a:lnTo>
              <a:lnTo>
                <a:pt x="12053" y="18085"/>
              </a:lnTo>
              <a:lnTo>
                <a:pt x="11185" y="18257"/>
              </a:lnTo>
              <a:lnTo>
                <a:pt x="10414" y="18214"/>
              </a:lnTo>
              <a:lnTo>
                <a:pt x="9546" y="18042"/>
              </a:lnTo>
              <a:lnTo>
                <a:pt x="8742" y="17614"/>
              </a:lnTo>
              <a:lnTo>
                <a:pt x="8003" y="17014"/>
              </a:lnTo>
              <a:lnTo>
                <a:pt x="7457" y="16242"/>
              </a:lnTo>
              <a:lnTo>
                <a:pt x="6975" y="15257"/>
              </a:lnTo>
              <a:lnTo>
                <a:pt x="6653" y="14142"/>
              </a:lnTo>
              <a:lnTo>
                <a:pt x="6492" y="13114"/>
              </a:lnTo>
              <a:lnTo>
                <a:pt x="6525" y="11914"/>
              </a:lnTo>
              <a:lnTo>
                <a:pt x="6621" y="10842"/>
              </a:lnTo>
              <a:lnTo>
                <a:pt x="6942" y="9771"/>
              </a:lnTo>
              <a:lnTo>
                <a:pt x="7457" y="8785"/>
              </a:lnTo>
              <a:lnTo>
                <a:pt x="8003" y="8057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383325</xdr:colOff>
      <xdr:row>61</xdr:row>
      <xdr:rowOff>151007</xdr:rowOff>
    </xdr:from>
    <xdr:to>
      <xdr:col>2</xdr:col>
      <xdr:colOff>692074</xdr:colOff>
      <xdr:row>65</xdr:row>
      <xdr:rowOff>26103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64" r="1219" b="15447"/>
        <a:stretch/>
      </xdr:blipFill>
      <xdr:spPr>
        <a:xfrm>
          <a:off x="383325" y="13895582"/>
          <a:ext cx="2823349" cy="906037"/>
        </a:xfrm>
        <a:prstGeom prst="rect">
          <a:avLst/>
        </a:prstGeom>
      </xdr:spPr>
    </xdr:pic>
    <xdr:clientData/>
  </xdr:twoCellAnchor>
  <xdr:twoCellAnchor>
    <xdr:from>
      <xdr:col>0</xdr:col>
      <xdr:colOff>556559</xdr:colOff>
      <xdr:row>66</xdr:row>
      <xdr:rowOff>56956</xdr:rowOff>
    </xdr:from>
    <xdr:to>
      <xdr:col>7</xdr:col>
      <xdr:colOff>246531</xdr:colOff>
      <xdr:row>99</xdr:row>
      <xdr:rowOff>120457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56559" y="13795368"/>
          <a:ext cx="7108266" cy="6350001"/>
        </a:xfrm>
        <a:prstGeom prst="rect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0</xdr:col>
      <xdr:colOff>383325</xdr:colOff>
      <xdr:row>105</xdr:row>
      <xdr:rowOff>151007</xdr:rowOff>
    </xdr:from>
    <xdr:ext cx="2830073" cy="906037"/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64" r="1219" b="15447"/>
        <a:stretch/>
      </xdr:blipFill>
      <xdr:spPr>
        <a:xfrm>
          <a:off x="383325" y="12219742"/>
          <a:ext cx="2830073" cy="906037"/>
        </a:xfrm>
        <a:prstGeom prst="rect">
          <a:avLst/>
        </a:prstGeom>
      </xdr:spPr>
    </xdr:pic>
    <xdr:clientData/>
  </xdr:oneCellAnchor>
  <xdr:twoCellAnchor>
    <xdr:from>
      <xdr:col>0</xdr:col>
      <xdr:colOff>567764</xdr:colOff>
      <xdr:row>110</xdr:row>
      <xdr:rowOff>124196</xdr:rowOff>
    </xdr:from>
    <xdr:to>
      <xdr:col>8</xdr:col>
      <xdr:colOff>0</xdr:colOff>
      <xdr:row>143</xdr:row>
      <xdr:rowOff>187697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67764" y="23410020"/>
          <a:ext cx="7108265" cy="6350001"/>
        </a:xfrm>
        <a:prstGeom prst="rect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22412</xdr:colOff>
      <xdr:row>0</xdr:row>
      <xdr:rowOff>22412</xdr:rowOff>
    </xdr:from>
    <xdr:to>
      <xdr:col>1</xdr:col>
      <xdr:colOff>247638</xdr:colOff>
      <xdr:row>0</xdr:row>
      <xdr:rowOff>425825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61" r="7816" b="4336"/>
        <a:stretch>
          <a:fillRect/>
        </a:stretch>
      </xdr:blipFill>
      <xdr:spPr>
        <a:xfrm>
          <a:off x="22412" y="22412"/>
          <a:ext cx="1312197" cy="4034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a.francis/Desktop/2017/AUDITORIAS%20PERSONAL%20INTERNO/CALIDAD%20DE%20LA%20INSTALACION%202017%20V1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AUDITORIAS%20A%20SUPERVISIONES/FORMULARIOS%20DE%20AUDITORIAS%20DE%20CAMPO/4VEHICULOS%20Y%20UNIFORMES%20V3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AUDITORIAS%20A%20SUPERVISIONES/FORMULARIOS%20DE%20AUDITORIAS%20DE%20CAMPO/2CALIDAD%20TECNICA%20V3.%20REPAR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AUDITORIA"/>
      <sheetName val="Sheet1"/>
      <sheetName val="Hoja1"/>
      <sheetName val="HFC"/>
      <sheetName val="CALTEC HFC"/>
      <sheetName val="VUC HFC"/>
      <sheetName val="TOOLS HFC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BRE + ADSL + HFC"/>
      <sheetName val="DTH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ADSL reparaciones"/>
      <sheetName val="COBRE reparaciones"/>
      <sheetName val="DTH reparaciones"/>
      <sheetName val="HFC reparacion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qoi-3UusPHz2QkA6yry-Z3V7EPLL8_ym" TargetMode="External"/><Relationship Id="rId1" Type="http://schemas.openxmlformats.org/officeDocument/2006/relationships/hyperlink" Target="https://drive.google.com/open?id=13antmzje8NMvgU1pT3KdzYSiIwBmVHG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H31"/>
  <sheetViews>
    <sheetView tabSelected="1" topLeftCell="A2" zoomScale="85" zoomScaleNormal="85" workbookViewId="0">
      <pane ySplit="1" topLeftCell="A3" activePane="bottomLeft" state="frozen"/>
      <selection pane="bottomLeft" activeCell="BU8" sqref="BU8"/>
    </sheetView>
  </sheetViews>
  <sheetFormatPr baseColWidth="10" defaultRowHeight="15" x14ac:dyDescent="0.25"/>
  <cols>
    <col min="1" max="1" width="10.5703125" style="54" bestFit="1" customWidth="1"/>
    <col min="2" max="2" width="15.5703125" style="54" customWidth="1"/>
    <col min="3" max="3" width="11.42578125" style="54" customWidth="1"/>
    <col min="4" max="4" width="10.28515625" style="54" customWidth="1"/>
    <col min="5" max="5" width="9.42578125" style="54" customWidth="1"/>
    <col min="6" max="6" width="11" style="54" customWidth="1"/>
    <col min="7" max="7" width="9.7109375" style="54" customWidth="1"/>
    <col min="8" max="8" width="11.85546875" style="54" customWidth="1"/>
    <col min="9" max="9" width="12.85546875" style="54" bestFit="1" customWidth="1"/>
    <col min="10" max="10" width="11" style="54" customWidth="1"/>
    <col min="11" max="11" width="10.28515625" style="54" customWidth="1"/>
    <col min="12" max="12" width="11.42578125" style="54" customWidth="1"/>
    <col min="13" max="13" width="11.140625" style="54" customWidth="1"/>
    <col min="14" max="14" width="11.5703125" style="54" customWidth="1"/>
    <col min="15" max="15" width="11.7109375" style="54" customWidth="1"/>
    <col min="16" max="16" width="12.7109375" style="54" customWidth="1"/>
    <col min="17" max="17" width="13.140625" style="54" customWidth="1"/>
    <col min="18" max="18" width="12.85546875" style="54" customWidth="1"/>
    <col min="19" max="19" width="13.85546875" style="54" customWidth="1"/>
    <col min="20" max="20" width="10.85546875" style="54" customWidth="1"/>
    <col min="21" max="21" width="11.5703125" style="54" customWidth="1"/>
    <col min="22" max="22" width="12.5703125" style="54" customWidth="1"/>
    <col min="23" max="30" width="12.42578125" style="54" customWidth="1"/>
    <col min="31" max="31" width="12.5703125" style="54" customWidth="1"/>
    <col min="32" max="32" width="12.85546875" style="54" customWidth="1"/>
    <col min="33" max="33" width="12.5703125" style="54" customWidth="1"/>
    <col min="34" max="34" width="7.5703125" style="54" customWidth="1"/>
    <col min="35" max="35" width="12.28515625" style="54" customWidth="1"/>
    <col min="36" max="36" width="8.85546875" style="54" customWidth="1"/>
    <col min="37" max="37" width="12.140625" style="54" customWidth="1"/>
    <col min="38" max="38" width="12.7109375" style="54" customWidth="1"/>
    <col min="39" max="39" width="12.140625" style="54" customWidth="1"/>
    <col min="40" max="40" width="11.85546875" style="54" customWidth="1"/>
    <col min="41" max="41" width="11.7109375" style="54" customWidth="1"/>
    <col min="42" max="42" width="9" style="54" customWidth="1"/>
    <col min="43" max="43" width="6.140625" style="54" customWidth="1"/>
    <col min="44" max="44" width="7.42578125" style="54" customWidth="1"/>
    <col min="45" max="45" width="12.85546875" style="54" customWidth="1"/>
    <col min="46" max="46" width="16.7109375" style="54" customWidth="1"/>
    <col min="47" max="47" width="11.28515625" style="54" customWidth="1"/>
    <col min="48" max="48" width="8" style="54" customWidth="1"/>
    <col min="49" max="49" width="9.140625" style="54" customWidth="1"/>
    <col min="50" max="50" width="7.42578125" style="54" customWidth="1"/>
    <col min="51" max="51" width="7.140625" style="54" customWidth="1"/>
    <col min="52" max="52" width="5" style="54" customWidth="1"/>
    <col min="53" max="54" width="11" style="54" customWidth="1"/>
    <col min="55" max="55" width="13.5703125" style="54" customWidth="1"/>
    <col min="56" max="56" width="9.42578125" style="54" customWidth="1"/>
    <col min="57" max="57" width="12.28515625" style="54" customWidth="1"/>
    <col min="58" max="58" width="10.85546875" style="54" customWidth="1"/>
    <col min="59" max="59" width="8.85546875" style="54" customWidth="1"/>
    <col min="60" max="61" width="12.140625" style="54" customWidth="1"/>
    <col min="62" max="62" width="8.85546875" style="54" customWidth="1"/>
    <col min="63" max="63" width="9.42578125" style="54" customWidth="1"/>
    <col min="64" max="64" width="10.85546875" style="54" customWidth="1"/>
    <col min="65" max="65" width="6.7109375" style="54" customWidth="1"/>
    <col min="66" max="66" width="7.7109375" style="54" customWidth="1"/>
    <col min="67" max="67" width="6.85546875" style="54" customWidth="1"/>
    <col min="68" max="68" width="8.7109375" style="54" customWidth="1"/>
    <col min="69" max="69" width="9.85546875" style="54" customWidth="1"/>
    <col min="70" max="70" width="13.42578125" style="54" customWidth="1"/>
    <col min="71" max="71" width="9.7109375" style="54" customWidth="1"/>
    <col min="72" max="72" width="11.28515625" style="54" customWidth="1"/>
    <col min="73" max="73" width="36.140625" style="65" customWidth="1"/>
    <col min="74" max="74" width="35.5703125" style="65" customWidth="1"/>
    <col min="75" max="75" width="8.140625" style="54" bestFit="1" customWidth="1"/>
    <col min="76" max="76" width="12.5703125" style="54" bestFit="1" customWidth="1"/>
    <col min="77" max="77" width="9.7109375" style="54" bestFit="1" customWidth="1"/>
    <col min="78" max="78" width="9.28515625" style="54" bestFit="1" customWidth="1"/>
    <col min="79" max="79" width="10.85546875" style="54" bestFit="1" customWidth="1"/>
    <col min="80" max="80" width="15.5703125" style="54" bestFit="1" customWidth="1"/>
    <col min="81" max="81" width="11.28515625" style="54" bestFit="1" customWidth="1"/>
    <col min="82" max="82" width="11.42578125" style="54"/>
    <col min="83" max="83" width="28.7109375" style="65" customWidth="1"/>
    <col min="84" max="84" width="11.42578125" style="54"/>
    <col min="85" max="85" width="23.140625" style="54" bestFit="1" customWidth="1"/>
    <col min="86" max="86" width="4.5703125" style="54" customWidth="1"/>
    <col min="87" max="16384" width="11.42578125" style="54"/>
  </cols>
  <sheetData>
    <row r="1" spans="1:84" hidden="1" x14ac:dyDescent="0.25">
      <c r="B1" s="55"/>
      <c r="C1" s="55"/>
      <c r="D1" s="55"/>
      <c r="E1" s="55"/>
      <c r="F1" s="55"/>
      <c r="G1" s="55"/>
      <c r="H1" s="55"/>
      <c r="I1" s="55"/>
      <c r="J1" s="55"/>
      <c r="K1" s="55">
        <v>5</v>
      </c>
      <c r="L1" s="55">
        <v>5</v>
      </c>
      <c r="M1" s="55">
        <v>5</v>
      </c>
      <c r="N1" s="55">
        <v>5</v>
      </c>
      <c r="O1" s="55">
        <v>10</v>
      </c>
      <c r="P1" s="55">
        <v>5</v>
      </c>
      <c r="Q1" s="55">
        <v>5</v>
      </c>
      <c r="R1" s="55">
        <v>5</v>
      </c>
      <c r="S1" s="55">
        <v>5</v>
      </c>
      <c r="T1" s="55">
        <v>5</v>
      </c>
      <c r="U1" s="55">
        <v>5</v>
      </c>
      <c r="V1" s="55">
        <v>5</v>
      </c>
      <c r="W1" s="55">
        <v>4</v>
      </c>
      <c r="X1" s="55">
        <v>4</v>
      </c>
      <c r="Y1" s="55">
        <v>4</v>
      </c>
      <c r="Z1" s="55">
        <v>4</v>
      </c>
      <c r="AA1" s="55">
        <v>4</v>
      </c>
      <c r="AB1" s="55">
        <v>4</v>
      </c>
      <c r="AC1" s="55">
        <v>4</v>
      </c>
      <c r="AD1" s="55">
        <v>4</v>
      </c>
      <c r="AE1" s="55">
        <v>3</v>
      </c>
      <c r="AF1" s="55">
        <v>5</v>
      </c>
      <c r="AG1" s="55">
        <v>5</v>
      </c>
      <c r="AH1" s="55">
        <v>10</v>
      </c>
      <c r="AI1" s="55">
        <v>10</v>
      </c>
      <c r="AJ1" s="55">
        <v>5</v>
      </c>
      <c r="AK1" s="55">
        <v>5</v>
      </c>
      <c r="AL1" s="55">
        <v>25</v>
      </c>
      <c r="AM1" s="55">
        <v>10</v>
      </c>
      <c r="AN1" s="55">
        <v>5</v>
      </c>
      <c r="AO1" s="55">
        <v>5</v>
      </c>
      <c r="AP1" s="55">
        <v>2</v>
      </c>
      <c r="AQ1" s="55">
        <v>2</v>
      </c>
      <c r="AR1" s="55">
        <v>2</v>
      </c>
      <c r="AS1" s="55">
        <v>2</v>
      </c>
      <c r="AT1" s="55">
        <v>2</v>
      </c>
      <c r="AU1" s="55">
        <v>5</v>
      </c>
      <c r="AV1" s="55">
        <v>10</v>
      </c>
      <c r="AW1" s="55">
        <v>10</v>
      </c>
      <c r="AX1" s="55">
        <v>15</v>
      </c>
      <c r="AY1" s="55">
        <v>15</v>
      </c>
      <c r="AZ1" s="55">
        <v>10</v>
      </c>
      <c r="BA1" s="55">
        <v>10</v>
      </c>
      <c r="BB1" s="55">
        <v>10</v>
      </c>
      <c r="BC1" s="55">
        <v>10</v>
      </c>
      <c r="BD1" s="55">
        <v>10</v>
      </c>
      <c r="BE1" s="55">
        <v>20</v>
      </c>
      <c r="BF1" s="55">
        <v>20</v>
      </c>
      <c r="BG1" s="55">
        <v>20</v>
      </c>
      <c r="BH1" s="55">
        <v>20</v>
      </c>
      <c r="BI1" s="55">
        <v>5</v>
      </c>
      <c r="BJ1" s="55">
        <v>15</v>
      </c>
      <c r="BK1" s="55">
        <v>15</v>
      </c>
      <c r="BL1" s="55">
        <v>15</v>
      </c>
      <c r="BM1" s="55">
        <v>10</v>
      </c>
      <c r="BN1" s="55">
        <v>10</v>
      </c>
      <c r="BO1" s="55">
        <v>10</v>
      </c>
      <c r="BP1" s="55">
        <v>10</v>
      </c>
      <c r="BQ1" s="55">
        <v>10</v>
      </c>
      <c r="BR1" s="55">
        <v>10</v>
      </c>
      <c r="BS1" s="55">
        <v>10</v>
      </c>
      <c r="BT1" s="55">
        <v>100</v>
      </c>
      <c r="BU1" s="64"/>
      <c r="BV1" s="64"/>
      <c r="BW1" s="55"/>
      <c r="BX1" s="55"/>
      <c r="BY1" s="55"/>
      <c r="BZ1" s="55"/>
      <c r="CA1" s="55"/>
    </row>
    <row r="2" spans="1:84" ht="51.75" thickBot="1" x14ac:dyDescent="0.3">
      <c r="A2" s="56" t="s">
        <v>139</v>
      </c>
      <c r="B2" s="56" t="s">
        <v>110</v>
      </c>
      <c r="C2" s="56" t="s">
        <v>111</v>
      </c>
      <c r="D2" s="56" t="s">
        <v>1</v>
      </c>
      <c r="E2" s="56" t="s">
        <v>0</v>
      </c>
      <c r="F2" s="56" t="s">
        <v>3</v>
      </c>
      <c r="G2" s="56" t="s">
        <v>112</v>
      </c>
      <c r="H2" s="56" t="s">
        <v>113</v>
      </c>
      <c r="I2" s="56" t="s">
        <v>114</v>
      </c>
      <c r="J2" s="56" t="s">
        <v>115</v>
      </c>
      <c r="K2" s="56" t="s">
        <v>15</v>
      </c>
      <c r="L2" s="56" t="s">
        <v>16</v>
      </c>
      <c r="M2" s="56" t="s">
        <v>17</v>
      </c>
      <c r="N2" s="56" t="s">
        <v>18</v>
      </c>
      <c r="O2" s="56" t="s">
        <v>21</v>
      </c>
      <c r="P2" s="56" t="s">
        <v>22</v>
      </c>
      <c r="Q2" s="56" t="s">
        <v>23</v>
      </c>
      <c r="R2" s="56" t="s">
        <v>26</v>
      </c>
      <c r="S2" s="56" t="s">
        <v>27</v>
      </c>
      <c r="T2" s="56" t="s">
        <v>28</v>
      </c>
      <c r="U2" s="56" t="s">
        <v>29</v>
      </c>
      <c r="V2" s="56" t="s">
        <v>32</v>
      </c>
      <c r="W2" s="56" t="s">
        <v>33</v>
      </c>
      <c r="X2" s="56" t="s">
        <v>34</v>
      </c>
      <c r="Y2" s="56" t="s">
        <v>35</v>
      </c>
      <c r="Z2" s="56" t="s">
        <v>36</v>
      </c>
      <c r="AA2" s="56" t="s">
        <v>37</v>
      </c>
      <c r="AB2" s="56" t="s">
        <v>38</v>
      </c>
      <c r="AC2" s="56" t="s">
        <v>39</v>
      </c>
      <c r="AD2" s="56" t="s">
        <v>116</v>
      </c>
      <c r="AE2" s="56" t="s">
        <v>41</v>
      </c>
      <c r="AF2" s="56" t="s">
        <v>91</v>
      </c>
      <c r="AG2" s="56" t="s">
        <v>92</v>
      </c>
      <c r="AH2" s="56" t="s">
        <v>117</v>
      </c>
      <c r="AI2" s="56" t="s">
        <v>94</v>
      </c>
      <c r="AJ2" s="56" t="s">
        <v>118</v>
      </c>
      <c r="AK2" s="56" t="s">
        <v>96</v>
      </c>
      <c r="AL2" s="56" t="s">
        <v>97</v>
      </c>
      <c r="AM2" s="56" t="s">
        <v>98</v>
      </c>
      <c r="AN2" s="56" t="s">
        <v>99</v>
      </c>
      <c r="AO2" s="56" t="s">
        <v>119</v>
      </c>
      <c r="AP2" s="56" t="s">
        <v>101</v>
      </c>
      <c r="AQ2" s="56" t="s">
        <v>102</v>
      </c>
      <c r="AR2" s="56" t="s">
        <v>120</v>
      </c>
      <c r="AS2" s="56" t="s">
        <v>104</v>
      </c>
      <c r="AT2" s="56" t="s">
        <v>121</v>
      </c>
      <c r="AU2" s="56" t="s">
        <v>122</v>
      </c>
      <c r="AV2" s="56" t="s">
        <v>48</v>
      </c>
      <c r="AW2" s="56" t="s">
        <v>50</v>
      </c>
      <c r="AX2" s="56" t="s">
        <v>123</v>
      </c>
      <c r="AY2" s="56" t="s">
        <v>52</v>
      </c>
      <c r="AZ2" s="56" t="s">
        <v>53</v>
      </c>
      <c r="BA2" s="56" t="s">
        <v>54</v>
      </c>
      <c r="BB2" s="56" t="s">
        <v>55</v>
      </c>
      <c r="BC2" s="56" t="s">
        <v>56</v>
      </c>
      <c r="BD2" s="56" t="s">
        <v>57</v>
      </c>
      <c r="BE2" s="56" t="s">
        <v>63</v>
      </c>
      <c r="BF2" s="56" t="s">
        <v>124</v>
      </c>
      <c r="BG2" s="56" t="s">
        <v>65</v>
      </c>
      <c r="BH2" s="56" t="s">
        <v>125</v>
      </c>
      <c r="BI2" s="56" t="s">
        <v>67</v>
      </c>
      <c r="BJ2" s="56" t="s">
        <v>68</v>
      </c>
      <c r="BK2" s="56" t="s">
        <v>72</v>
      </c>
      <c r="BL2" s="56" t="s">
        <v>126</v>
      </c>
      <c r="BM2" s="56" t="s">
        <v>74</v>
      </c>
      <c r="BN2" s="56" t="s">
        <v>75</v>
      </c>
      <c r="BO2" s="56" t="s">
        <v>127</v>
      </c>
      <c r="BP2" s="56" t="s">
        <v>77</v>
      </c>
      <c r="BQ2" s="56" t="s">
        <v>78</v>
      </c>
      <c r="BR2" s="56" t="s">
        <v>79</v>
      </c>
      <c r="BS2" s="56" t="s">
        <v>80</v>
      </c>
      <c r="BT2" s="56" t="s">
        <v>128</v>
      </c>
      <c r="BU2" s="56" t="s">
        <v>129</v>
      </c>
      <c r="BV2" s="56" t="s">
        <v>130</v>
      </c>
      <c r="BW2" s="56" t="s">
        <v>131</v>
      </c>
      <c r="BX2" s="56" t="s">
        <v>132</v>
      </c>
      <c r="BY2" s="56" t="s">
        <v>133</v>
      </c>
      <c r="BZ2" s="56" t="s">
        <v>134</v>
      </c>
      <c r="CA2" s="56" t="s">
        <v>135</v>
      </c>
      <c r="CB2" s="57" t="s">
        <v>140</v>
      </c>
      <c r="CC2" s="57" t="s">
        <v>141</v>
      </c>
      <c r="CD2" s="57" t="s">
        <v>142</v>
      </c>
      <c r="CE2" s="57" t="s">
        <v>60</v>
      </c>
      <c r="CF2" s="63"/>
    </row>
    <row r="3" spans="1:84" ht="15.75" thickBot="1" x14ac:dyDescent="0.3">
      <c r="A3" s="58" t="str">
        <f t="shared" ref="A3:A21" si="0">CONCATENATE(CC3,CB3,CD3)</f>
        <v>RDTH1FALSO</v>
      </c>
      <c r="B3" s="168">
        <v>45078</v>
      </c>
      <c r="C3" s="168"/>
      <c r="D3" s="168">
        <v>45078</v>
      </c>
      <c r="E3" s="169" t="s">
        <v>172</v>
      </c>
      <c r="F3" s="169" t="s">
        <v>173</v>
      </c>
      <c r="G3" s="169" t="s">
        <v>174</v>
      </c>
      <c r="H3" s="169" t="s">
        <v>175</v>
      </c>
      <c r="I3" s="169" t="s">
        <v>176</v>
      </c>
      <c r="J3" s="169">
        <v>21225028</v>
      </c>
      <c r="K3" s="169" t="s">
        <v>49</v>
      </c>
      <c r="L3" s="169" t="s">
        <v>49</v>
      </c>
      <c r="M3" s="169" t="s">
        <v>49</v>
      </c>
      <c r="N3" s="169" t="s">
        <v>49</v>
      </c>
      <c r="O3" s="169" t="s">
        <v>49</v>
      </c>
      <c r="P3" s="169" t="s">
        <v>49</v>
      </c>
      <c r="Q3" s="169" t="s">
        <v>49</v>
      </c>
      <c r="R3" s="169" t="s">
        <v>49</v>
      </c>
      <c r="S3" s="169" t="s">
        <v>49</v>
      </c>
      <c r="T3" s="169" t="s">
        <v>49</v>
      </c>
      <c r="U3" s="169" t="s">
        <v>49</v>
      </c>
      <c r="V3" s="169" t="s">
        <v>49</v>
      </c>
      <c r="W3" s="169" t="s">
        <v>49</v>
      </c>
      <c r="X3" s="169" t="s">
        <v>49</v>
      </c>
      <c r="Y3" s="169" t="s">
        <v>177</v>
      </c>
      <c r="Z3" s="169" t="s">
        <v>177</v>
      </c>
      <c r="AA3" s="169" t="s">
        <v>178</v>
      </c>
      <c r="AB3" s="169" t="s">
        <v>178</v>
      </c>
      <c r="AC3" s="169" t="s">
        <v>178</v>
      </c>
      <c r="AD3" s="169" t="s">
        <v>178</v>
      </c>
      <c r="AE3" s="169" t="s">
        <v>178</v>
      </c>
      <c r="AF3" s="169" t="s">
        <v>178</v>
      </c>
      <c r="AG3" s="169" t="s">
        <v>178</v>
      </c>
      <c r="AH3" s="169" t="s">
        <v>178</v>
      </c>
      <c r="AI3" s="169" t="s">
        <v>178</v>
      </c>
      <c r="AJ3" s="169" t="s">
        <v>178</v>
      </c>
      <c r="AK3" s="169" t="s">
        <v>178</v>
      </c>
      <c r="AL3" s="169" t="s">
        <v>178</v>
      </c>
      <c r="AM3" s="169" t="s">
        <v>178</v>
      </c>
      <c r="AN3" s="169" t="s">
        <v>178</v>
      </c>
      <c r="AO3" s="169" t="s">
        <v>178</v>
      </c>
      <c r="AP3" s="169" t="s">
        <v>178</v>
      </c>
      <c r="AQ3" s="169" t="s">
        <v>178</v>
      </c>
      <c r="AR3" s="169" t="s">
        <v>178</v>
      </c>
      <c r="AS3" s="169" t="s">
        <v>178</v>
      </c>
      <c r="AT3" s="169" t="s">
        <v>178</v>
      </c>
      <c r="AU3" s="169" t="s">
        <v>178</v>
      </c>
      <c r="AV3" s="169" t="s">
        <v>178</v>
      </c>
      <c r="AW3" s="169" t="s">
        <v>178</v>
      </c>
      <c r="AX3" s="169" t="s">
        <v>178</v>
      </c>
      <c r="AY3" s="169" t="s">
        <v>178</v>
      </c>
      <c r="AZ3" s="169" t="s">
        <v>178</v>
      </c>
      <c r="BA3" s="169" t="s">
        <v>178</v>
      </c>
      <c r="BB3" s="169" t="s">
        <v>178</v>
      </c>
      <c r="BC3" s="169" t="s">
        <v>178</v>
      </c>
      <c r="BD3" s="169" t="s">
        <v>178</v>
      </c>
      <c r="BE3" s="169" t="s">
        <v>178</v>
      </c>
      <c r="BF3" s="169" t="s">
        <v>178</v>
      </c>
      <c r="BG3" s="169" t="s">
        <v>178</v>
      </c>
      <c r="BH3" s="169" t="s">
        <v>49</v>
      </c>
      <c r="BN3" s="59"/>
      <c r="BO3" s="59"/>
      <c r="BP3" s="59"/>
      <c r="BQ3" s="59"/>
      <c r="BR3" s="59"/>
      <c r="BS3" s="59"/>
      <c r="BT3" s="59"/>
      <c r="BU3" s="170" t="s">
        <v>179</v>
      </c>
      <c r="BV3" s="170" t="s">
        <v>180</v>
      </c>
      <c r="BW3" s="169"/>
      <c r="BX3" s="169">
        <v>145</v>
      </c>
      <c r="BY3" s="169"/>
      <c r="BZ3" s="62">
        <f>IF(BE3="NO",0,$BE$1)+IF(BF3="NO",0,$BF$1)+IF(BG3="NO",0,$BG$1)+IF(BH3="NO",0,$BH$1)+IF(BU3="NO",0,$BI$1)+IF(BV3="NO",0,$BJ$1)</f>
        <v>100</v>
      </c>
      <c r="CA3" s="62">
        <f>IF(BT3="NO",0,$BT$1)</f>
        <v>100</v>
      </c>
      <c r="CB3" s="62">
        <v>1</v>
      </c>
      <c r="CC3" s="62" t="s">
        <v>153</v>
      </c>
      <c r="CD3" s="62" t="b">
        <f>IF(I3=$CG$24,$CH$24,IF(I3=$CG$25,$CH$25,IF(I3=$CG$26,$CH$26,IF(I3=$CG$27,$CH$27,IF(I3=$CG$28,$CH$28,IF(I3=$CG$29,$CH$29,IF(I3=$CG$30,$CH$30,IF(I3=$CG$31,$CH$31))))))))</f>
        <v>0</v>
      </c>
      <c r="CE3" s="89"/>
    </row>
    <row r="4" spans="1:84" ht="15.75" thickBot="1" x14ac:dyDescent="0.3">
      <c r="A4" s="58" t="str">
        <f t="shared" si="0"/>
        <v>RDTH2FALSO</v>
      </c>
      <c r="B4" s="166"/>
      <c r="C4" s="167"/>
      <c r="D4" s="166"/>
      <c r="E4" s="167"/>
      <c r="F4" s="167"/>
      <c r="G4" s="167"/>
      <c r="H4" s="167"/>
      <c r="I4" s="167"/>
      <c r="J4" s="167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61"/>
      <c r="BV4" s="81"/>
      <c r="BW4" s="62">
        <f t="shared" ref="BW4:BW21" si="1">IF(K4="NO",0,$K$1)+IF(L4="NO",0,$L$1)+IF(M4="NO",0,$M$1)+IF(N4="NO",0,$N$1)+IF(O4="NO",0,$O$1)+IF(P4="NO",0,$P$1)+IF(Q4="NO",0,$Q$1)+IF(R4="NO",0,$R$1)+IF(S4="NO",0,$S$1)+IF(T4="NO",0,$T$1)+IF(U4="NO",0,$U$1)+IF(V4="NO",0,$V$1)+IF(W4="NO",0,$W$1)+IF(X4="NO",0,$X$1)+IF(Y4="NO",0,$Y$1)+IF(Z4="NO",0,$Z$1)+IF(AA4="NO",0,$AA$1)+IF(AB4="NO",0,$AB$1)+IF(AC4="NO",0,$AC$1)+IF(AD4="NO",0,$AD$1)+IF(AE4="NO",0,$AE$1)</f>
        <v>100</v>
      </c>
      <c r="BX4" s="62">
        <f t="shared" ref="BX4:BX21" si="2">IF(AF4="NO",0,$AF$1)+IF(AG4="NO",0,$AG$1)+IF(AH4="NO",0,$AH$1)+IF(AI4="NO",0,$AI$1)+IF(AJ4="NO",0,$AJ$1)+IF(AK4="NO",0,$AK$1)+IF(AL4="NO",0,$AL$1)+IF(AM4="NO",0,$AM$1)+IF(AN4="NO",0,$AN$1)+IF(AO4="NO",0,$AO$1)+IF(AP4="NO",0,$AP$1)+IF(AQ4="NO",0,$AQ$1)+IF(AR4="NO",0,$AR$1)+IF(AS4="NO",0,$AS$1)+IF(AT4="NO",0,$AT$1)+IF(AU4="NO",0,$AU$1)</f>
        <v>100</v>
      </c>
      <c r="BY4" s="62">
        <f t="shared" ref="BY4:BY21" si="3">IF(AV4="NO",0,$AV$1)+IF(AW4="NO",0,$AW$1)+IF(AX4="NO",0,$AX$1)+IF(AY4="NO",0,$AY$1)+IF(AZ4="NO",0,$AZ$1)+IF(BA4="NO",0,$BA$1)+IF(BB4="NO",0,$BB$1)+IF(BC4="NO",0,$BC$1)+IF(BD4="NO",0,$BD$1)</f>
        <v>100</v>
      </c>
      <c r="BZ4" s="62">
        <f t="shared" ref="BZ4:BZ21" si="4">IF(BE4="NO",0,$BE$1)+IF(BF4="NO",0,$BF$1)+IF(BG4="NO",0,$BG$1)+IF(BH4="NO",0,$BH$1)+IF(BI4="NO",0,$BI$1)+IF(BJ4="NO",0,$BJ$1)</f>
        <v>100</v>
      </c>
      <c r="CA4" s="62">
        <f t="shared" ref="CA4:CA21" si="5">IF(BT4="NO",0,$BT$1)</f>
        <v>100</v>
      </c>
      <c r="CB4" s="62">
        <v>2</v>
      </c>
      <c r="CC4" s="62" t="s">
        <v>153</v>
      </c>
      <c r="CD4" s="62" t="b">
        <f t="shared" ref="CD4:CD21" si="6">IF(I4=$CG$24,$CH$24,IF(I4=$CG$25,$CH$25,IF(I4=$CG$26,$CH$26,IF(I4=$CG$27,$CH$27,IF(I4=$CG$28,$CH$28,IF(I4=$CG$29,$CH$29,IF(I4=$CG$30,$CH$30,IF(I4=$CG$31,$CH$31))))))))</f>
        <v>0</v>
      </c>
      <c r="CE4" s="89"/>
    </row>
    <row r="5" spans="1:84" ht="15.75" thickBot="1" x14ac:dyDescent="0.3">
      <c r="A5" s="58" t="str">
        <f t="shared" si="0"/>
        <v>RDTH3FALSO</v>
      </c>
      <c r="B5" s="166"/>
      <c r="C5" s="167"/>
      <c r="D5" s="166"/>
      <c r="E5" s="167"/>
      <c r="F5" s="167"/>
      <c r="G5" s="167"/>
      <c r="H5" s="167"/>
      <c r="I5" s="167"/>
      <c r="J5" s="167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61"/>
      <c r="BV5" s="81"/>
      <c r="BW5" s="62">
        <f t="shared" si="1"/>
        <v>100</v>
      </c>
      <c r="BX5" s="62">
        <f t="shared" si="2"/>
        <v>100</v>
      </c>
      <c r="BY5" s="62">
        <f t="shared" si="3"/>
        <v>100</v>
      </c>
      <c r="BZ5" s="62">
        <f t="shared" si="4"/>
        <v>100</v>
      </c>
      <c r="CA5" s="62">
        <f t="shared" si="5"/>
        <v>100</v>
      </c>
      <c r="CB5" s="62">
        <v>3</v>
      </c>
      <c r="CC5" s="62" t="s">
        <v>153</v>
      </c>
      <c r="CD5" s="62" t="b">
        <f t="shared" si="6"/>
        <v>0</v>
      </c>
      <c r="CE5" s="89"/>
    </row>
    <row r="6" spans="1:84" ht="15.75" thickBot="1" x14ac:dyDescent="0.3">
      <c r="A6" s="58" t="str">
        <f t="shared" si="0"/>
        <v>RDTH4FALSO</v>
      </c>
      <c r="B6" s="166"/>
      <c r="C6" s="167"/>
      <c r="D6" s="166"/>
      <c r="E6" s="167"/>
      <c r="F6" s="167"/>
      <c r="G6" s="167"/>
      <c r="H6" s="167"/>
      <c r="I6" s="167"/>
      <c r="J6" s="167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61"/>
      <c r="BV6" s="81"/>
      <c r="BW6" s="62">
        <f t="shared" si="1"/>
        <v>100</v>
      </c>
      <c r="BX6" s="62">
        <f t="shared" si="2"/>
        <v>100</v>
      </c>
      <c r="BY6" s="62">
        <f t="shared" si="3"/>
        <v>100</v>
      </c>
      <c r="BZ6" s="62">
        <f t="shared" si="4"/>
        <v>100</v>
      </c>
      <c r="CA6" s="62">
        <f t="shared" si="5"/>
        <v>100</v>
      </c>
      <c r="CB6" s="62">
        <v>4</v>
      </c>
      <c r="CC6" s="62" t="s">
        <v>153</v>
      </c>
      <c r="CD6" s="62" t="b">
        <f t="shared" si="6"/>
        <v>0</v>
      </c>
      <c r="CE6" s="89"/>
    </row>
    <row r="7" spans="1:84" ht="15.75" thickBot="1" x14ac:dyDescent="0.3">
      <c r="A7" s="58" t="str">
        <f t="shared" si="0"/>
        <v>RDTH5FALSO</v>
      </c>
      <c r="B7" s="166"/>
      <c r="C7" s="167"/>
      <c r="D7" s="166"/>
      <c r="E7" s="167"/>
      <c r="F7" s="167"/>
      <c r="G7" s="167"/>
      <c r="H7" s="167"/>
      <c r="I7" s="167"/>
      <c r="J7" s="167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61"/>
      <c r="BV7" s="81"/>
      <c r="BW7" s="62">
        <f t="shared" si="1"/>
        <v>100</v>
      </c>
      <c r="BX7" s="62">
        <f t="shared" si="2"/>
        <v>100</v>
      </c>
      <c r="BY7" s="62">
        <f t="shared" si="3"/>
        <v>100</v>
      </c>
      <c r="BZ7" s="62">
        <f t="shared" si="4"/>
        <v>100</v>
      </c>
      <c r="CA7" s="62">
        <f t="shared" si="5"/>
        <v>100</v>
      </c>
      <c r="CB7" s="62">
        <v>5</v>
      </c>
      <c r="CC7" s="62" t="s">
        <v>153</v>
      </c>
      <c r="CD7" s="62" t="b">
        <f t="shared" si="6"/>
        <v>0</v>
      </c>
      <c r="CE7" s="89"/>
    </row>
    <row r="8" spans="1:84" ht="15.75" thickBot="1" x14ac:dyDescent="0.3">
      <c r="A8" s="58" t="str">
        <f t="shared" si="0"/>
        <v>RDTH6FALSO</v>
      </c>
      <c r="B8" s="166"/>
      <c r="C8" s="167"/>
      <c r="D8" s="166"/>
      <c r="E8" s="167"/>
      <c r="F8" s="167"/>
      <c r="G8" s="167"/>
      <c r="H8" s="167"/>
      <c r="I8" s="167"/>
      <c r="J8" s="16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61"/>
      <c r="BV8" s="81"/>
      <c r="BW8" s="62">
        <f t="shared" si="1"/>
        <v>100</v>
      </c>
      <c r="BX8" s="62">
        <f t="shared" si="2"/>
        <v>100</v>
      </c>
      <c r="BY8" s="62">
        <f t="shared" si="3"/>
        <v>100</v>
      </c>
      <c r="BZ8" s="62">
        <f t="shared" si="4"/>
        <v>100</v>
      </c>
      <c r="CA8" s="62">
        <f t="shared" si="5"/>
        <v>100</v>
      </c>
      <c r="CB8" s="62">
        <v>6</v>
      </c>
      <c r="CC8" s="62" t="s">
        <v>153</v>
      </c>
      <c r="CD8" s="62" t="b">
        <f t="shared" si="6"/>
        <v>0</v>
      </c>
      <c r="CE8" s="89"/>
    </row>
    <row r="9" spans="1:84" ht="15.75" thickBot="1" x14ac:dyDescent="0.3">
      <c r="A9" s="58" t="str">
        <f t="shared" si="0"/>
        <v>RDTH7FALSO</v>
      </c>
      <c r="B9" s="166"/>
      <c r="C9" s="167"/>
      <c r="D9" s="166"/>
      <c r="E9" s="167"/>
      <c r="F9" s="167"/>
      <c r="G9" s="167"/>
      <c r="H9" s="167"/>
      <c r="I9" s="167"/>
      <c r="J9" s="16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61"/>
      <c r="BV9" s="81"/>
      <c r="BW9" s="62">
        <f t="shared" si="1"/>
        <v>100</v>
      </c>
      <c r="BX9" s="62">
        <f t="shared" si="2"/>
        <v>100</v>
      </c>
      <c r="BY9" s="62">
        <f t="shared" si="3"/>
        <v>100</v>
      </c>
      <c r="BZ9" s="62">
        <f t="shared" si="4"/>
        <v>100</v>
      </c>
      <c r="CA9" s="62">
        <f t="shared" si="5"/>
        <v>100</v>
      </c>
      <c r="CB9" s="62">
        <v>7</v>
      </c>
      <c r="CC9" s="62" t="s">
        <v>153</v>
      </c>
      <c r="CD9" s="62" t="b">
        <f t="shared" si="6"/>
        <v>0</v>
      </c>
      <c r="CE9" s="89"/>
    </row>
    <row r="10" spans="1:84" ht="15.75" thickBot="1" x14ac:dyDescent="0.3">
      <c r="A10" s="58" t="str">
        <f t="shared" si="0"/>
        <v>RDTH8FALSO</v>
      </c>
      <c r="B10" s="166"/>
      <c r="C10" s="167"/>
      <c r="D10" s="166"/>
      <c r="E10" s="167"/>
      <c r="F10" s="167"/>
      <c r="G10" s="167"/>
      <c r="H10" s="167"/>
      <c r="I10" s="167"/>
      <c r="J10" s="167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61"/>
      <c r="BV10" s="81"/>
      <c r="BW10" s="62">
        <f t="shared" si="1"/>
        <v>100</v>
      </c>
      <c r="BX10" s="62">
        <f t="shared" si="2"/>
        <v>100</v>
      </c>
      <c r="BY10" s="62">
        <f t="shared" si="3"/>
        <v>100</v>
      </c>
      <c r="BZ10" s="62">
        <f t="shared" si="4"/>
        <v>100</v>
      </c>
      <c r="CA10" s="62">
        <f t="shared" si="5"/>
        <v>100</v>
      </c>
      <c r="CB10" s="62">
        <v>8</v>
      </c>
      <c r="CC10" s="62" t="s">
        <v>153</v>
      </c>
      <c r="CD10" s="62" t="b">
        <f t="shared" si="6"/>
        <v>0</v>
      </c>
      <c r="CE10" s="89"/>
    </row>
    <row r="11" spans="1:84" ht="15.75" thickBot="1" x14ac:dyDescent="0.3">
      <c r="A11" s="58" t="str">
        <f t="shared" si="0"/>
        <v>RDTH9FALSO</v>
      </c>
      <c r="B11" s="166"/>
      <c r="C11" s="167"/>
      <c r="D11" s="166"/>
      <c r="E11" s="167"/>
      <c r="F11" s="167"/>
      <c r="G11" s="167"/>
      <c r="H11" s="167"/>
      <c r="I11" s="167"/>
      <c r="J11" s="167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61"/>
      <c r="BV11" s="81"/>
      <c r="BW11" s="62">
        <f t="shared" si="1"/>
        <v>100</v>
      </c>
      <c r="BX11" s="62">
        <f t="shared" si="2"/>
        <v>100</v>
      </c>
      <c r="BY11" s="62">
        <f t="shared" si="3"/>
        <v>100</v>
      </c>
      <c r="BZ11" s="62">
        <f t="shared" si="4"/>
        <v>100</v>
      </c>
      <c r="CA11" s="62">
        <f t="shared" si="5"/>
        <v>100</v>
      </c>
      <c r="CB11" s="62">
        <v>9</v>
      </c>
      <c r="CC11" s="62" t="s">
        <v>153</v>
      </c>
      <c r="CD11" s="62" t="b">
        <f t="shared" si="6"/>
        <v>0</v>
      </c>
      <c r="CE11" s="89"/>
    </row>
    <row r="12" spans="1:84" ht="15.75" thickBot="1" x14ac:dyDescent="0.3">
      <c r="A12" s="58" t="str">
        <f t="shared" si="0"/>
        <v>RDTH10FALSO</v>
      </c>
      <c r="B12" s="166"/>
      <c r="C12" s="167"/>
      <c r="D12" s="166"/>
      <c r="E12" s="167"/>
      <c r="F12" s="167"/>
      <c r="G12" s="167"/>
      <c r="H12" s="167"/>
      <c r="I12" s="167"/>
      <c r="J12" s="167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61"/>
      <c r="BV12" s="81"/>
      <c r="BW12" s="62">
        <f t="shared" si="1"/>
        <v>100</v>
      </c>
      <c r="BX12" s="62">
        <f t="shared" si="2"/>
        <v>100</v>
      </c>
      <c r="BY12" s="62">
        <f t="shared" si="3"/>
        <v>100</v>
      </c>
      <c r="BZ12" s="62">
        <f t="shared" si="4"/>
        <v>100</v>
      </c>
      <c r="CA12" s="62">
        <f t="shared" si="5"/>
        <v>100</v>
      </c>
      <c r="CB12" s="62">
        <v>10</v>
      </c>
      <c r="CC12" s="62" t="s">
        <v>153</v>
      </c>
      <c r="CD12" s="62" t="b">
        <f t="shared" si="6"/>
        <v>0</v>
      </c>
      <c r="CE12" s="89"/>
    </row>
    <row r="13" spans="1:84" ht="15.75" thickBot="1" x14ac:dyDescent="0.3">
      <c r="A13" s="58" t="str">
        <f t="shared" si="0"/>
        <v>RDTH11FALSO</v>
      </c>
      <c r="B13" s="166"/>
      <c r="C13" s="167"/>
      <c r="D13" s="166"/>
      <c r="E13" s="167"/>
      <c r="F13" s="167"/>
      <c r="G13" s="167"/>
      <c r="H13" s="167"/>
      <c r="I13" s="167"/>
      <c r="J13" s="167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61"/>
      <c r="BV13" s="81"/>
      <c r="BW13" s="62">
        <f t="shared" si="1"/>
        <v>100</v>
      </c>
      <c r="BX13" s="62">
        <f t="shared" si="2"/>
        <v>100</v>
      </c>
      <c r="BY13" s="62">
        <f t="shared" si="3"/>
        <v>100</v>
      </c>
      <c r="BZ13" s="62">
        <f t="shared" si="4"/>
        <v>100</v>
      </c>
      <c r="CA13" s="62">
        <f t="shared" si="5"/>
        <v>100</v>
      </c>
      <c r="CB13" s="62">
        <v>11</v>
      </c>
      <c r="CC13" s="62" t="s">
        <v>153</v>
      </c>
      <c r="CD13" s="62" t="b">
        <f t="shared" si="6"/>
        <v>0</v>
      </c>
      <c r="CE13" s="89"/>
    </row>
    <row r="14" spans="1:84" ht="15.75" thickBot="1" x14ac:dyDescent="0.3">
      <c r="A14" s="58" t="str">
        <f t="shared" si="0"/>
        <v>RDTH12FALSO</v>
      </c>
      <c r="B14" s="166"/>
      <c r="C14" s="167"/>
      <c r="D14" s="166"/>
      <c r="E14" s="167"/>
      <c r="F14" s="167"/>
      <c r="G14" s="167"/>
      <c r="H14" s="167"/>
      <c r="I14" s="167"/>
      <c r="J14" s="167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61"/>
      <c r="BV14" s="81"/>
      <c r="BW14" s="62">
        <f t="shared" si="1"/>
        <v>100</v>
      </c>
      <c r="BX14" s="62">
        <f t="shared" si="2"/>
        <v>100</v>
      </c>
      <c r="BY14" s="62">
        <f t="shared" si="3"/>
        <v>100</v>
      </c>
      <c r="BZ14" s="62">
        <f t="shared" si="4"/>
        <v>100</v>
      </c>
      <c r="CA14" s="62">
        <f t="shared" si="5"/>
        <v>100</v>
      </c>
      <c r="CB14" s="62">
        <v>12</v>
      </c>
      <c r="CC14" s="62" t="s">
        <v>153</v>
      </c>
      <c r="CD14" s="62" t="b">
        <f t="shared" si="6"/>
        <v>0</v>
      </c>
      <c r="CE14" s="89"/>
    </row>
    <row r="15" spans="1:84" ht="15.75" thickBot="1" x14ac:dyDescent="0.3">
      <c r="A15" s="58" t="str">
        <f t="shared" si="0"/>
        <v>RDTH13FALSO</v>
      </c>
      <c r="B15" s="166"/>
      <c r="C15" s="167"/>
      <c r="D15" s="166"/>
      <c r="E15" s="167"/>
      <c r="F15" s="167"/>
      <c r="G15" s="167"/>
      <c r="H15" s="167"/>
      <c r="I15" s="167"/>
      <c r="J15" s="167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61"/>
      <c r="BV15" s="81"/>
      <c r="BW15" s="62">
        <f t="shared" si="1"/>
        <v>100</v>
      </c>
      <c r="BX15" s="62">
        <f t="shared" si="2"/>
        <v>100</v>
      </c>
      <c r="BY15" s="62">
        <f t="shared" si="3"/>
        <v>100</v>
      </c>
      <c r="BZ15" s="62">
        <f t="shared" si="4"/>
        <v>100</v>
      </c>
      <c r="CA15" s="62">
        <f t="shared" si="5"/>
        <v>100</v>
      </c>
      <c r="CB15" s="62">
        <v>13</v>
      </c>
      <c r="CC15" s="62" t="s">
        <v>153</v>
      </c>
      <c r="CD15" s="62" t="b">
        <f t="shared" si="6"/>
        <v>0</v>
      </c>
      <c r="CE15" s="89"/>
    </row>
    <row r="16" spans="1:84" ht="15.75" thickBot="1" x14ac:dyDescent="0.3">
      <c r="A16" s="58" t="str">
        <f t="shared" si="0"/>
        <v>RDTH14FALSO</v>
      </c>
      <c r="B16" s="166"/>
      <c r="C16" s="167"/>
      <c r="D16" s="166"/>
      <c r="E16" s="167"/>
      <c r="F16" s="167"/>
      <c r="G16" s="167"/>
      <c r="H16" s="167"/>
      <c r="I16" s="167"/>
      <c r="J16" s="167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61"/>
      <c r="BV16" s="81"/>
      <c r="BW16" s="62">
        <f t="shared" si="1"/>
        <v>100</v>
      </c>
      <c r="BX16" s="62">
        <f t="shared" si="2"/>
        <v>100</v>
      </c>
      <c r="BY16" s="62">
        <f t="shared" si="3"/>
        <v>100</v>
      </c>
      <c r="BZ16" s="62">
        <f t="shared" si="4"/>
        <v>100</v>
      </c>
      <c r="CA16" s="62">
        <f t="shared" si="5"/>
        <v>100</v>
      </c>
      <c r="CB16" s="62">
        <v>14</v>
      </c>
      <c r="CC16" s="62" t="s">
        <v>153</v>
      </c>
      <c r="CD16" s="62" t="b">
        <f t="shared" si="6"/>
        <v>0</v>
      </c>
      <c r="CE16" s="89"/>
    </row>
    <row r="17" spans="1:86" ht="15.75" thickBot="1" x14ac:dyDescent="0.3">
      <c r="A17" s="58" t="str">
        <f t="shared" si="0"/>
        <v>RDTH15FALSO</v>
      </c>
      <c r="B17" s="166"/>
      <c r="C17" s="167"/>
      <c r="D17" s="166"/>
      <c r="E17" s="167"/>
      <c r="F17" s="167"/>
      <c r="G17" s="167"/>
      <c r="H17" s="167"/>
      <c r="I17" s="167"/>
      <c r="J17" s="167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61"/>
      <c r="BV17" s="81"/>
      <c r="BW17" s="62">
        <f t="shared" si="1"/>
        <v>100</v>
      </c>
      <c r="BX17" s="62">
        <f t="shared" si="2"/>
        <v>100</v>
      </c>
      <c r="BY17" s="62">
        <f t="shared" si="3"/>
        <v>100</v>
      </c>
      <c r="BZ17" s="62">
        <f t="shared" si="4"/>
        <v>100</v>
      </c>
      <c r="CA17" s="62">
        <f t="shared" si="5"/>
        <v>100</v>
      </c>
      <c r="CB17" s="62">
        <v>15</v>
      </c>
      <c r="CC17" s="62" t="s">
        <v>153</v>
      </c>
      <c r="CD17" s="62" t="b">
        <f t="shared" si="6"/>
        <v>0</v>
      </c>
      <c r="CE17" s="89"/>
    </row>
    <row r="18" spans="1:86" ht="15.75" thickBot="1" x14ac:dyDescent="0.3">
      <c r="A18" s="58" t="str">
        <f t="shared" si="0"/>
        <v>RDTH16FALSO</v>
      </c>
      <c r="B18" s="166"/>
      <c r="C18" s="167"/>
      <c r="D18" s="166"/>
      <c r="E18" s="167"/>
      <c r="F18" s="167"/>
      <c r="G18" s="167"/>
      <c r="H18" s="167"/>
      <c r="I18" s="167"/>
      <c r="J18" s="167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61"/>
      <c r="BV18" s="81"/>
      <c r="BW18" s="62">
        <f t="shared" si="1"/>
        <v>100</v>
      </c>
      <c r="BX18" s="62">
        <f t="shared" si="2"/>
        <v>100</v>
      </c>
      <c r="BY18" s="62">
        <f t="shared" si="3"/>
        <v>100</v>
      </c>
      <c r="BZ18" s="62">
        <f t="shared" si="4"/>
        <v>100</v>
      </c>
      <c r="CA18" s="62">
        <f t="shared" si="5"/>
        <v>100</v>
      </c>
      <c r="CB18" s="62">
        <v>16</v>
      </c>
      <c r="CC18" s="62" t="s">
        <v>153</v>
      </c>
      <c r="CD18" s="62" t="b">
        <f t="shared" si="6"/>
        <v>0</v>
      </c>
      <c r="CE18" s="89"/>
    </row>
    <row r="19" spans="1:86" ht="15.75" thickBot="1" x14ac:dyDescent="0.3">
      <c r="A19" s="58" t="str">
        <f t="shared" si="0"/>
        <v>RDTH17FALSO</v>
      </c>
      <c r="B19" s="166"/>
      <c r="C19" s="167"/>
      <c r="D19" s="166"/>
      <c r="E19" s="167"/>
      <c r="F19" s="167"/>
      <c r="G19" s="167"/>
      <c r="H19" s="167"/>
      <c r="I19" s="167"/>
      <c r="J19" s="167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61"/>
      <c r="BV19" s="81"/>
      <c r="BW19" s="62">
        <f t="shared" si="1"/>
        <v>100</v>
      </c>
      <c r="BX19" s="62">
        <f t="shared" si="2"/>
        <v>100</v>
      </c>
      <c r="BY19" s="62">
        <f t="shared" si="3"/>
        <v>100</v>
      </c>
      <c r="BZ19" s="62">
        <f t="shared" si="4"/>
        <v>100</v>
      </c>
      <c r="CA19" s="62">
        <f t="shared" si="5"/>
        <v>100</v>
      </c>
      <c r="CB19" s="62">
        <v>17</v>
      </c>
      <c r="CC19" s="62" t="s">
        <v>153</v>
      </c>
      <c r="CD19" s="62" t="b">
        <f t="shared" si="6"/>
        <v>0</v>
      </c>
      <c r="CE19" s="89"/>
    </row>
    <row r="20" spans="1:86" ht="15.75" thickBot="1" x14ac:dyDescent="0.3">
      <c r="A20" s="58" t="str">
        <f t="shared" si="0"/>
        <v>RDTH18FALSO</v>
      </c>
      <c r="B20" s="60"/>
      <c r="C20" s="59"/>
      <c r="D20" s="6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61"/>
      <c r="BV20" s="81"/>
      <c r="BW20" s="62">
        <f t="shared" si="1"/>
        <v>100</v>
      </c>
      <c r="BX20" s="62">
        <f t="shared" si="2"/>
        <v>100</v>
      </c>
      <c r="BY20" s="62">
        <f t="shared" si="3"/>
        <v>100</v>
      </c>
      <c r="BZ20" s="62">
        <f t="shared" si="4"/>
        <v>100</v>
      </c>
      <c r="CA20" s="62">
        <f t="shared" si="5"/>
        <v>100</v>
      </c>
      <c r="CB20" s="62">
        <v>18</v>
      </c>
      <c r="CC20" s="62" t="s">
        <v>153</v>
      </c>
      <c r="CD20" s="62" t="b">
        <f t="shared" si="6"/>
        <v>0</v>
      </c>
      <c r="CE20" s="89"/>
    </row>
    <row r="21" spans="1:86" ht="15.75" thickBot="1" x14ac:dyDescent="0.3">
      <c r="A21" s="58" t="str">
        <f t="shared" si="0"/>
        <v>RDTH19FALSO</v>
      </c>
      <c r="B21" s="60"/>
      <c r="C21" s="59"/>
      <c r="D21" s="60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61"/>
      <c r="BV21" s="81"/>
      <c r="BW21" s="62">
        <f t="shared" si="1"/>
        <v>100</v>
      </c>
      <c r="BX21" s="62">
        <f t="shared" si="2"/>
        <v>100</v>
      </c>
      <c r="BY21" s="62">
        <f t="shared" si="3"/>
        <v>100</v>
      </c>
      <c r="BZ21" s="62">
        <f t="shared" si="4"/>
        <v>100</v>
      </c>
      <c r="CA21" s="62">
        <f t="shared" si="5"/>
        <v>100</v>
      </c>
      <c r="CB21" s="62">
        <v>19</v>
      </c>
      <c r="CC21" s="62" t="s">
        <v>153</v>
      </c>
      <c r="CD21" s="62" t="b">
        <f t="shared" si="6"/>
        <v>0</v>
      </c>
      <c r="CE21" s="89"/>
    </row>
    <row r="23" spans="1:86" ht="15.75" thickBot="1" x14ac:dyDescent="0.3"/>
    <row r="24" spans="1:86" x14ac:dyDescent="0.25">
      <c r="CG24" s="96" t="s">
        <v>143</v>
      </c>
      <c r="CH24" s="84" t="s">
        <v>144</v>
      </c>
    </row>
    <row r="25" spans="1:86" x14ac:dyDescent="0.25">
      <c r="CG25" s="85" t="s">
        <v>155</v>
      </c>
      <c r="CH25" s="86" t="s">
        <v>156</v>
      </c>
    </row>
    <row r="26" spans="1:86" x14ac:dyDescent="0.25">
      <c r="CG26" s="85" t="s">
        <v>145</v>
      </c>
      <c r="CH26" s="86" t="s">
        <v>146</v>
      </c>
    </row>
    <row r="27" spans="1:86" x14ac:dyDescent="0.25">
      <c r="CG27" s="85" t="s">
        <v>147</v>
      </c>
      <c r="CH27" s="86" t="s">
        <v>148</v>
      </c>
    </row>
    <row r="28" spans="1:86" x14ac:dyDescent="0.25">
      <c r="CG28" s="85" t="s">
        <v>149</v>
      </c>
      <c r="CH28" s="86" t="s">
        <v>150</v>
      </c>
    </row>
    <row r="29" spans="1:86" x14ac:dyDescent="0.25">
      <c r="CG29" s="85" t="s">
        <v>151</v>
      </c>
      <c r="CH29" s="86" t="s">
        <v>152</v>
      </c>
    </row>
    <row r="30" spans="1:86" x14ac:dyDescent="0.25">
      <c r="CG30" s="85" t="s">
        <v>159</v>
      </c>
      <c r="CH30" s="86" t="s">
        <v>160</v>
      </c>
    </row>
    <row r="31" spans="1:86" ht="15.75" thickBot="1" x14ac:dyDescent="0.3">
      <c r="CG31" s="87" t="s">
        <v>157</v>
      </c>
      <c r="CH31" s="88" t="s">
        <v>158</v>
      </c>
    </row>
  </sheetData>
  <conditionalFormatting sqref="J1:J1048576">
    <cfRule type="duplicateValues" dxfId="2" priority="10"/>
  </conditionalFormatting>
  <conditionalFormatting sqref="K1:BV1 K3:BH3 BN3:BY3 K4:BV21">
    <cfRule type="containsBlanks" dxfId="1" priority="17">
      <formula>LEN(TRIM(K1))=0</formula>
    </cfRule>
    <cfRule type="containsText" dxfId="0" priority="18" operator="containsText" text="NO">
      <formula>NOT(ISERROR(SEARCH("NO",K1)))</formula>
    </cfRule>
  </conditionalFormatting>
  <hyperlinks>
    <hyperlink ref="BU3" r:id="rId1" xr:uid="{AD2A0E09-17E1-4C1C-A126-AA1D4D567B38}"/>
    <hyperlink ref="BV3" r:id="rId2" xr:uid="{098D64C9-D5D4-467F-BB4C-0685DC701B2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C000"/>
  </sheetPr>
  <dimension ref="A1:H58"/>
  <sheetViews>
    <sheetView showGridLines="0" view="pageBreakPreview" zoomScale="70" zoomScaleNormal="85" zoomScaleSheetLayoutView="70" workbookViewId="0"/>
  </sheetViews>
  <sheetFormatPr baseColWidth="10" defaultColWidth="11.42578125" defaultRowHeight="15" x14ac:dyDescent="0.25"/>
  <cols>
    <col min="1" max="1" width="34.7109375" customWidth="1"/>
    <col min="2" max="2" width="20.42578125" customWidth="1"/>
    <col min="3" max="3" width="25.7109375" customWidth="1"/>
    <col min="4" max="4" width="15.7109375" customWidth="1"/>
  </cols>
  <sheetData>
    <row r="1" spans="1:7" ht="36" x14ac:dyDescent="0.55000000000000004">
      <c r="F1" s="171">
        <f>'PARA VINCULAR'!A3</f>
        <v>0</v>
      </c>
      <c r="G1" s="171"/>
    </row>
    <row r="2" spans="1:7" ht="17.25" x14ac:dyDescent="0.25">
      <c r="B2" s="1" t="s">
        <v>84</v>
      </c>
    </row>
    <row r="3" spans="1:7" ht="18" customHeight="1" x14ac:dyDescent="0.25">
      <c r="A3" s="35" t="s">
        <v>85</v>
      </c>
      <c r="B3" s="36">
        <f>'PARA VINCULAR'!B3</f>
        <v>0</v>
      </c>
    </row>
    <row r="4" spans="1:7" ht="18" customHeight="1" x14ac:dyDescent="0.25"/>
    <row r="5" spans="1:7" ht="18" customHeight="1" x14ac:dyDescent="0.25">
      <c r="A5" s="5" t="s">
        <v>0</v>
      </c>
      <c r="B5" s="38">
        <f>'PARA VINCULAR'!E3</f>
        <v>0</v>
      </c>
      <c r="C5" s="4"/>
      <c r="D5" s="3"/>
    </row>
    <row r="6" spans="1:7" ht="18.75" customHeight="1" x14ac:dyDescent="0.25">
      <c r="A6" s="5" t="s">
        <v>2</v>
      </c>
      <c r="B6" s="38" t="s">
        <v>86</v>
      </c>
      <c r="C6" s="4"/>
    </row>
    <row r="7" spans="1:7" x14ac:dyDescent="0.25">
      <c r="A7" s="9" t="s">
        <v>3</v>
      </c>
      <c r="B7" s="38">
        <f>'PARA VINCULAR'!F3</f>
        <v>0</v>
      </c>
      <c r="C7" s="4"/>
    </row>
    <row r="8" spans="1:7" x14ac:dyDescent="0.25">
      <c r="A8" s="5" t="s">
        <v>4</v>
      </c>
      <c r="B8" s="38">
        <f>'PARA VINCULAR'!G3</f>
        <v>0</v>
      </c>
      <c r="C8" s="4"/>
    </row>
    <row r="9" spans="1:7" x14ac:dyDescent="0.25">
      <c r="A9" s="9" t="s">
        <v>115</v>
      </c>
      <c r="B9" s="38">
        <f>'VUC DTH rep'!B9</f>
        <v>0</v>
      </c>
      <c r="C9" s="11"/>
    </row>
    <row r="10" spans="1:7" ht="11.25" customHeight="1" x14ac:dyDescent="0.25">
      <c r="A10" s="5" t="s">
        <v>5</v>
      </c>
      <c r="B10" s="38"/>
      <c r="C10" s="4"/>
      <c r="D10" s="4"/>
    </row>
    <row r="11" spans="1:7" x14ac:dyDescent="0.25">
      <c r="A11" s="37" t="s">
        <v>87</v>
      </c>
      <c r="B11" s="38" t="s">
        <v>138</v>
      </c>
      <c r="C11" s="4"/>
      <c r="D11" s="4"/>
    </row>
    <row r="12" spans="1:7" x14ac:dyDescent="0.25">
      <c r="A12" s="4"/>
      <c r="B12" s="4"/>
      <c r="C12" s="4"/>
      <c r="D12" s="4"/>
    </row>
    <row r="14" spans="1:7" x14ac:dyDescent="0.25">
      <c r="A14" s="35"/>
      <c r="B14" s="12"/>
    </row>
    <row r="15" spans="1:7" x14ac:dyDescent="0.25">
      <c r="A15" s="35" t="s">
        <v>6</v>
      </c>
      <c r="B15" s="38">
        <f>'PARA VINCULAR'!H3</f>
        <v>0</v>
      </c>
      <c r="C15" s="65" t="s">
        <v>7</v>
      </c>
      <c r="D15" s="39"/>
    </row>
    <row r="16" spans="1:7" x14ac:dyDescent="0.25">
      <c r="A16" s="35" t="s">
        <v>8</v>
      </c>
      <c r="B16" s="38">
        <f>'PARA VINCULAR'!I3</f>
        <v>0</v>
      </c>
      <c r="C16" s="65" t="s">
        <v>7</v>
      </c>
      <c r="D16" s="39"/>
    </row>
    <row r="17" spans="1:4" ht="15.75" thickBot="1" x14ac:dyDescent="0.3"/>
    <row r="18" spans="1:4" ht="20.25" thickBot="1" x14ac:dyDescent="0.35">
      <c r="A18" s="179" t="s">
        <v>88</v>
      </c>
      <c r="B18" s="180"/>
      <c r="C18" s="181"/>
    </row>
    <row r="19" spans="1:4" ht="15.75" thickBot="1" x14ac:dyDescent="0.3">
      <c r="A19" s="40" t="s">
        <v>89</v>
      </c>
      <c r="B19" s="41" t="s">
        <v>10</v>
      </c>
      <c r="C19" s="51" t="s">
        <v>90</v>
      </c>
      <c r="D19" s="51" t="s">
        <v>137</v>
      </c>
    </row>
    <row r="20" spans="1:4" ht="15" customHeight="1" x14ac:dyDescent="0.25">
      <c r="A20" s="42" t="s">
        <v>91</v>
      </c>
      <c r="B20" s="67">
        <v>5</v>
      </c>
      <c r="C20" s="68">
        <f>'PARA VINCULAR'!AF3</f>
        <v>0</v>
      </c>
      <c r="D20" s="49" t="b">
        <f>IF(C20="si",5,IF(C20="no",0,IF(C20="n/a",5)))</f>
        <v>0</v>
      </c>
    </row>
    <row r="21" spans="1:4" x14ac:dyDescent="0.25">
      <c r="A21" s="43" t="s">
        <v>92</v>
      </c>
      <c r="B21" s="69">
        <v>5</v>
      </c>
      <c r="C21" s="70">
        <f>'PARA VINCULAR'!AG3</f>
        <v>0</v>
      </c>
      <c r="D21" s="49" t="b">
        <f>IF(C21="si",5,IF(C21="no",0,IF(C21="n/a",5)))</f>
        <v>0</v>
      </c>
    </row>
    <row r="22" spans="1:4" x14ac:dyDescent="0.25">
      <c r="A22" s="43" t="s">
        <v>93</v>
      </c>
      <c r="B22" s="69">
        <v>10</v>
      </c>
      <c r="C22" s="70">
        <f>'PARA VINCULAR'!AH3</f>
        <v>0</v>
      </c>
      <c r="D22" s="49" t="b">
        <f>IF(C22="si",10,IF(C22="no",0,IF(C22="n/a",10)))</f>
        <v>0</v>
      </c>
    </row>
    <row r="23" spans="1:4" x14ac:dyDescent="0.25">
      <c r="A23" s="43" t="s">
        <v>94</v>
      </c>
      <c r="B23" s="69">
        <v>10</v>
      </c>
      <c r="C23" s="70">
        <f>'PARA VINCULAR'!AI3</f>
        <v>0</v>
      </c>
      <c r="D23" s="49" t="b">
        <f>IF(C23="si",10,IF(C23="no",0,IF(C23="n/a",10)))</f>
        <v>0</v>
      </c>
    </row>
    <row r="24" spans="1:4" ht="15" customHeight="1" x14ac:dyDescent="0.25">
      <c r="A24" s="43" t="s">
        <v>95</v>
      </c>
      <c r="B24" s="69">
        <v>5</v>
      </c>
      <c r="C24" s="70">
        <f>'PARA VINCULAR'!AJ3</f>
        <v>0</v>
      </c>
      <c r="D24" s="49" t="b">
        <f>IF(C24="si",5,IF(C24="no",0,IF(C24="n/a",5)))</f>
        <v>0</v>
      </c>
    </row>
    <row r="25" spans="1:4" x14ac:dyDescent="0.25">
      <c r="A25" s="43" t="s">
        <v>96</v>
      </c>
      <c r="B25" s="69">
        <v>5</v>
      </c>
      <c r="C25" s="70">
        <f>'PARA VINCULAR'!AK3</f>
        <v>0</v>
      </c>
      <c r="D25" s="49" t="b">
        <f>IF(C25="si",5,IF(C25="no",0,IF(C25="n/a",5)))</f>
        <v>0</v>
      </c>
    </row>
    <row r="26" spans="1:4" x14ac:dyDescent="0.25">
      <c r="A26" s="43" t="s">
        <v>97</v>
      </c>
      <c r="B26" s="69">
        <v>25</v>
      </c>
      <c r="C26" s="70">
        <f>'PARA VINCULAR'!AL3</f>
        <v>0</v>
      </c>
      <c r="D26" s="49" t="b">
        <f>IF(C26="si",25,IF(C26="no",0,IF(C26="n/a",25)))</f>
        <v>0</v>
      </c>
    </row>
    <row r="27" spans="1:4" x14ac:dyDescent="0.25">
      <c r="A27" s="43" t="s">
        <v>98</v>
      </c>
      <c r="B27" s="69">
        <v>10</v>
      </c>
      <c r="C27" s="70">
        <f>'PARA VINCULAR'!AM3</f>
        <v>0</v>
      </c>
      <c r="D27" s="49" t="b">
        <f>IF(C27="si",10,IF(C27="no",0,IF(C27="n/a",10)))</f>
        <v>0</v>
      </c>
    </row>
    <row r="28" spans="1:4" x14ac:dyDescent="0.25">
      <c r="A28" s="43" t="s">
        <v>99</v>
      </c>
      <c r="B28" s="69">
        <v>5</v>
      </c>
      <c r="C28" s="70">
        <f>'PARA VINCULAR'!AN3</f>
        <v>0</v>
      </c>
      <c r="D28" s="49" t="b">
        <f>IF(C28="si",5,IF(C28="no",0,IF(C28="n/a",5)))</f>
        <v>0</v>
      </c>
    </row>
    <row r="29" spans="1:4" x14ac:dyDescent="0.25">
      <c r="A29" s="43" t="s">
        <v>100</v>
      </c>
      <c r="B29" s="69">
        <v>5</v>
      </c>
      <c r="C29" s="70">
        <f>'PARA VINCULAR'!AO3</f>
        <v>0</v>
      </c>
      <c r="D29" s="49" t="b">
        <f>IF(C29="si",5,IF(C29="no",0,IF(C29="n/a",5)))</f>
        <v>0</v>
      </c>
    </row>
    <row r="30" spans="1:4" x14ac:dyDescent="0.25">
      <c r="A30" s="43" t="s">
        <v>101</v>
      </c>
      <c r="B30" s="69">
        <v>2</v>
      </c>
      <c r="C30" s="70">
        <f>'PARA VINCULAR'!AP3</f>
        <v>0</v>
      </c>
      <c r="D30" s="49" t="b">
        <f>IF(C30="si",2,IF(C30="no",0,IF(C30="n/a",2)))</f>
        <v>0</v>
      </c>
    </row>
    <row r="31" spans="1:4" x14ac:dyDescent="0.25">
      <c r="A31" s="43" t="s">
        <v>102</v>
      </c>
      <c r="B31" s="69">
        <v>2</v>
      </c>
      <c r="C31" s="70">
        <f>'PARA VINCULAR'!AQ3</f>
        <v>0</v>
      </c>
      <c r="D31" s="49" t="b">
        <f>IF(C31="si",2,IF(C31="no",0,IF(C31="n/a",2)))</f>
        <v>0</v>
      </c>
    </row>
    <row r="32" spans="1:4" x14ac:dyDescent="0.25">
      <c r="A32" s="43" t="s">
        <v>103</v>
      </c>
      <c r="B32" s="69">
        <v>2</v>
      </c>
      <c r="C32" s="70">
        <f>'PARA VINCULAR'!AR3</f>
        <v>0</v>
      </c>
      <c r="D32" s="49" t="b">
        <f>IF(C32="si",2,IF(C32="no",0,IF(C32="n/a",2)))</f>
        <v>0</v>
      </c>
    </row>
    <row r="33" spans="1:4" x14ac:dyDescent="0.25">
      <c r="A33" s="43" t="s">
        <v>104</v>
      </c>
      <c r="B33" s="69">
        <v>2</v>
      </c>
      <c r="C33" s="70">
        <f>'PARA VINCULAR'!AS3</f>
        <v>0</v>
      </c>
      <c r="D33" s="49" t="b">
        <f>IF(C33="si",2,IF(C33="no",0,IF(C33="n/a",2)))</f>
        <v>0</v>
      </c>
    </row>
    <row r="34" spans="1:4" x14ac:dyDescent="0.25">
      <c r="A34" s="43" t="s">
        <v>105</v>
      </c>
      <c r="B34" s="69">
        <v>2</v>
      </c>
      <c r="C34" s="70">
        <f>'PARA VINCULAR'!AT3</f>
        <v>0</v>
      </c>
      <c r="D34" s="49" t="b">
        <f>IF(C34="si",2,IF(C34="no",0,IF(C34="n/a",2)))</f>
        <v>0</v>
      </c>
    </row>
    <row r="35" spans="1:4" ht="15.75" thickBot="1" x14ac:dyDescent="0.3">
      <c r="A35" s="44" t="s">
        <v>106</v>
      </c>
      <c r="B35" s="71">
        <v>5</v>
      </c>
      <c r="C35" s="72">
        <f>'PARA VINCULAR'!AU3</f>
        <v>0</v>
      </c>
      <c r="D35" s="49" t="b">
        <f>IF(C35="si",5,IF(C35="no",0,IF(C35="n/a",5)))</f>
        <v>0</v>
      </c>
    </row>
    <row r="36" spans="1:4" ht="16.5" thickBot="1" x14ac:dyDescent="0.3">
      <c r="A36" s="45" t="s">
        <v>58</v>
      </c>
      <c r="B36" s="83">
        <f>SUM(B20:B35)</f>
        <v>100</v>
      </c>
      <c r="D36" s="66">
        <f>SUM(D20:D35)</f>
        <v>0</v>
      </c>
    </row>
    <row r="37" spans="1:4" ht="15.75" thickBot="1" x14ac:dyDescent="0.3">
      <c r="A37" s="46"/>
      <c r="B37" s="47"/>
    </row>
    <row r="38" spans="1:4" x14ac:dyDescent="0.25">
      <c r="A38" s="173" t="s">
        <v>107</v>
      </c>
      <c r="B38" s="176"/>
    </row>
    <row r="39" spans="1:4" x14ac:dyDescent="0.25">
      <c r="A39" s="174"/>
      <c r="B39" s="177"/>
    </row>
    <row r="40" spans="1:4" ht="15.75" thickBot="1" x14ac:dyDescent="0.3">
      <c r="A40" s="175"/>
      <c r="B40" s="178"/>
    </row>
    <row r="41" spans="1:4" ht="15.75" thickBot="1" x14ac:dyDescent="0.3">
      <c r="A41" s="46"/>
      <c r="B41" s="47"/>
    </row>
    <row r="42" spans="1:4" x14ac:dyDescent="0.25">
      <c r="A42" s="173" t="s">
        <v>108</v>
      </c>
      <c r="B42" s="176"/>
    </row>
    <row r="43" spans="1:4" x14ac:dyDescent="0.25">
      <c r="A43" s="174"/>
      <c r="B43" s="177"/>
    </row>
    <row r="44" spans="1:4" ht="15.75" thickBot="1" x14ac:dyDescent="0.3">
      <c r="A44" s="175"/>
      <c r="B44" s="178"/>
    </row>
    <row r="45" spans="1:4" ht="15.75" thickBot="1" x14ac:dyDescent="0.3"/>
    <row r="46" spans="1:4" x14ac:dyDescent="0.25">
      <c r="A46" s="173" t="s">
        <v>109</v>
      </c>
      <c r="B46" s="176"/>
    </row>
    <row r="47" spans="1:4" x14ac:dyDescent="0.25">
      <c r="A47" s="174"/>
      <c r="B47" s="177"/>
    </row>
    <row r="48" spans="1:4" ht="15.75" thickBot="1" x14ac:dyDescent="0.3">
      <c r="A48" s="175"/>
      <c r="B48" s="178"/>
    </row>
    <row r="49" spans="1:8" x14ac:dyDescent="0.25">
      <c r="A49" s="46"/>
      <c r="B49" s="47"/>
    </row>
    <row r="50" spans="1:8" x14ac:dyDescent="0.25">
      <c r="A50" s="159"/>
      <c r="B50" s="34"/>
      <c r="C50" s="160"/>
      <c r="D50" s="33"/>
    </row>
    <row r="51" spans="1:8" x14ac:dyDescent="0.25">
      <c r="A51" s="161" t="s">
        <v>44</v>
      </c>
      <c r="B51" s="162" t="s">
        <v>161</v>
      </c>
      <c r="D51" s="162" t="s">
        <v>162</v>
      </c>
      <c r="E51" s="33"/>
      <c r="G51" s="162" t="s">
        <v>163</v>
      </c>
      <c r="H51" s="54"/>
    </row>
    <row r="52" spans="1:8" x14ac:dyDescent="0.25">
      <c r="A52" s="163"/>
      <c r="B52" s="34"/>
      <c r="C52" s="164"/>
      <c r="D52" s="164"/>
      <c r="E52" s="33"/>
      <c r="H52" s="54"/>
    </row>
    <row r="53" spans="1:8" x14ac:dyDescent="0.25">
      <c r="A53" s="165" t="s">
        <v>164</v>
      </c>
      <c r="B53" s="165" t="s">
        <v>165</v>
      </c>
      <c r="D53" s="165" t="s">
        <v>166</v>
      </c>
      <c r="E53" s="33"/>
      <c r="G53" s="165" t="s">
        <v>167</v>
      </c>
      <c r="H53" s="54"/>
    </row>
    <row r="58" spans="1:8" ht="31.5" x14ac:dyDescent="0.5">
      <c r="D58" s="172">
        <f>'PARA VINCULAR'!A3</f>
        <v>0</v>
      </c>
      <c r="E58" s="172"/>
    </row>
  </sheetData>
  <mergeCells count="9">
    <mergeCell ref="F1:G1"/>
    <mergeCell ref="D58:E58"/>
    <mergeCell ref="A46:A48"/>
    <mergeCell ref="B46:B48"/>
    <mergeCell ref="A18:C18"/>
    <mergeCell ref="A38:A40"/>
    <mergeCell ref="B38:B40"/>
    <mergeCell ref="A42:A44"/>
    <mergeCell ref="B42:B44"/>
  </mergeCells>
  <pageMargins left="0.70866141732283472" right="0.70866141732283472" top="0.74803149606299213" bottom="0.74803149606299213" header="0.31496062992125984" footer="0.31496062992125984"/>
  <pageSetup scale="62" orientation="portrait" r:id="rId1"/>
  <headerFooter>
    <oddFooter>&amp;RF.OLIVA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'C:\Users\oliva.francis\Desktop\2017\AUDITORIAS PERSONAL INTERNO\[CALIDAD DE LA INSTALACION 2017 V1..xlsx]LISTAS'!#REF!</xm:f>
          </x14:formula1>
          <xm:sqref>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</sheetPr>
  <dimension ref="A1:I101"/>
  <sheetViews>
    <sheetView showGridLines="0" view="pageBreakPreview" zoomScale="70" zoomScaleNormal="100" zoomScaleSheetLayoutView="70" workbookViewId="0"/>
  </sheetViews>
  <sheetFormatPr baseColWidth="10" defaultColWidth="11.42578125" defaultRowHeight="17.25" x14ac:dyDescent="0.3"/>
  <cols>
    <col min="1" max="1" width="29.140625" style="97" bestFit="1" customWidth="1"/>
    <col min="2" max="2" width="29" style="97" customWidth="1"/>
    <col min="3" max="3" width="12.85546875" style="97" customWidth="1"/>
    <col min="4" max="4" width="13.28515625" style="97" customWidth="1"/>
    <col min="5" max="16384" width="11.42578125" style="97"/>
  </cols>
  <sheetData>
    <row r="1" spans="1:8" ht="36" x14ac:dyDescent="0.55000000000000004">
      <c r="G1" s="171">
        <f>'PARA VINCULAR'!A3</f>
        <v>0</v>
      </c>
      <c r="H1" s="171"/>
    </row>
    <row r="2" spans="1:8" x14ac:dyDescent="0.3">
      <c r="G2" s="157"/>
      <c r="H2" s="157"/>
    </row>
    <row r="3" spans="1:8" x14ac:dyDescent="0.3">
      <c r="G3" s="157"/>
      <c r="H3" s="157"/>
    </row>
    <row r="4" spans="1:8" x14ac:dyDescent="0.3">
      <c r="B4" s="98" t="s">
        <v>45</v>
      </c>
    </row>
    <row r="5" spans="1:8" ht="27.75" customHeight="1" x14ac:dyDescent="0.3">
      <c r="A5" s="99" t="s">
        <v>0</v>
      </c>
      <c r="B5" s="100">
        <f>'PARA VINCULAR'!E3</f>
        <v>0</v>
      </c>
      <c r="C5" s="101" t="s">
        <v>1</v>
      </c>
      <c r="D5" s="102">
        <v>42736</v>
      </c>
    </row>
    <row r="6" spans="1:8" x14ac:dyDescent="0.3">
      <c r="A6" s="99" t="s">
        <v>2</v>
      </c>
      <c r="B6" s="100" t="s">
        <v>86</v>
      </c>
      <c r="C6" s="103"/>
      <c r="D6" s="103"/>
    </row>
    <row r="7" spans="1:8" x14ac:dyDescent="0.3">
      <c r="A7" s="104" t="s">
        <v>3</v>
      </c>
      <c r="B7" s="100">
        <f>'PARA VINCULAR'!F3</f>
        <v>0</v>
      </c>
    </row>
    <row r="8" spans="1:8" x14ac:dyDescent="0.3">
      <c r="A8" s="99" t="s">
        <v>4</v>
      </c>
      <c r="B8" s="100">
        <f>'PARA VINCULAR'!G3</f>
        <v>0</v>
      </c>
      <c r="D8" s="101"/>
    </row>
    <row r="9" spans="1:8" x14ac:dyDescent="0.3">
      <c r="A9" s="104" t="s">
        <v>115</v>
      </c>
      <c r="B9" s="100">
        <f>'PARA VINCULAR'!J3</f>
        <v>0</v>
      </c>
      <c r="C9" s="105"/>
      <c r="D9" s="101"/>
    </row>
    <row r="10" spans="1:8" x14ac:dyDescent="0.3">
      <c r="A10" s="99" t="s">
        <v>5</v>
      </c>
      <c r="B10" s="100"/>
      <c r="C10" s="101"/>
      <c r="D10" s="101"/>
    </row>
    <row r="11" spans="1:8" x14ac:dyDescent="0.3">
      <c r="A11" s="106"/>
    </row>
    <row r="12" spans="1:8" x14ac:dyDescent="0.3">
      <c r="A12" s="106"/>
      <c r="B12" s="107"/>
    </row>
    <row r="13" spans="1:8" ht="34.5" x14ac:dyDescent="0.3">
      <c r="A13" s="103" t="s">
        <v>6</v>
      </c>
      <c r="B13" s="100">
        <f>'PARA VINCULAR'!H3</f>
        <v>0</v>
      </c>
      <c r="C13" s="108" t="s">
        <v>7</v>
      </c>
      <c r="D13" s="109"/>
    </row>
    <row r="14" spans="1:8" ht="34.5" x14ac:dyDescent="0.3">
      <c r="A14" s="110" t="s">
        <v>8</v>
      </c>
      <c r="B14" s="100">
        <f>'PARA VINCULAR'!I3</f>
        <v>0</v>
      </c>
      <c r="C14" s="108" t="s">
        <v>7</v>
      </c>
      <c r="D14" s="109"/>
    </row>
    <row r="17" spans="1:4" x14ac:dyDescent="0.3">
      <c r="A17" s="111" t="s">
        <v>46</v>
      </c>
      <c r="B17" s="112" t="s">
        <v>12</v>
      </c>
      <c r="C17" s="113" t="s">
        <v>47</v>
      </c>
      <c r="D17" s="113" t="s">
        <v>136</v>
      </c>
    </row>
    <row r="18" spans="1:4" x14ac:dyDescent="0.3">
      <c r="A18" s="114" t="s">
        <v>48</v>
      </c>
      <c r="B18" s="115">
        <v>10</v>
      </c>
      <c r="C18" s="116">
        <f>'PARA VINCULAR'!AV3</f>
        <v>0</v>
      </c>
      <c r="D18" s="116" t="b">
        <f t="shared" ref="D18:D26" si="0">IF(C18="si",10,IF(C18="no",0,IF(C18="n/a",10)))</f>
        <v>0</v>
      </c>
    </row>
    <row r="19" spans="1:4" x14ac:dyDescent="0.3">
      <c r="A19" s="114" t="s">
        <v>50</v>
      </c>
      <c r="B19" s="115">
        <v>10</v>
      </c>
      <c r="C19" s="116">
        <f>'PARA VINCULAR'!AW3</f>
        <v>0</v>
      </c>
      <c r="D19" s="116" t="b">
        <f t="shared" si="0"/>
        <v>0</v>
      </c>
    </row>
    <row r="20" spans="1:4" x14ac:dyDescent="0.3">
      <c r="A20" s="114" t="s">
        <v>51</v>
      </c>
      <c r="B20" s="115">
        <v>15</v>
      </c>
      <c r="C20" s="116">
        <f>'PARA VINCULAR'!AX3</f>
        <v>0</v>
      </c>
      <c r="D20" s="116" t="b">
        <f>IF(C20="si",15,IF(C20="no",0,IF(C20="n/a",15)))</f>
        <v>0</v>
      </c>
    </row>
    <row r="21" spans="1:4" x14ac:dyDescent="0.3">
      <c r="A21" s="114" t="s">
        <v>52</v>
      </c>
      <c r="B21" s="115">
        <v>15</v>
      </c>
      <c r="C21" s="116">
        <f>'PARA VINCULAR'!AY3</f>
        <v>0</v>
      </c>
      <c r="D21" s="116" t="b">
        <f>IF(C21="si",15,IF(C21="no",0,IF(C21="n/a",15)))</f>
        <v>0</v>
      </c>
    </row>
    <row r="22" spans="1:4" x14ac:dyDescent="0.3">
      <c r="A22" s="114" t="s">
        <v>53</v>
      </c>
      <c r="B22" s="115">
        <v>10</v>
      </c>
      <c r="C22" s="116">
        <f>'PARA VINCULAR'!AZ3</f>
        <v>0</v>
      </c>
      <c r="D22" s="116" t="b">
        <f t="shared" si="0"/>
        <v>0</v>
      </c>
    </row>
    <row r="23" spans="1:4" x14ac:dyDescent="0.3">
      <c r="A23" s="117" t="s">
        <v>54</v>
      </c>
      <c r="B23" s="118">
        <v>10</v>
      </c>
      <c r="C23" s="116">
        <f>'PARA VINCULAR'!BA3</f>
        <v>0</v>
      </c>
      <c r="D23" s="116" t="b">
        <f t="shared" si="0"/>
        <v>0</v>
      </c>
    </row>
    <row r="24" spans="1:4" x14ac:dyDescent="0.3">
      <c r="A24" s="119" t="s">
        <v>55</v>
      </c>
      <c r="B24" s="115">
        <v>10</v>
      </c>
      <c r="C24" s="116">
        <f>'PARA VINCULAR'!BB3</f>
        <v>0</v>
      </c>
      <c r="D24" s="116" t="b">
        <f t="shared" si="0"/>
        <v>0</v>
      </c>
    </row>
    <row r="25" spans="1:4" x14ac:dyDescent="0.3">
      <c r="A25" s="120" t="s">
        <v>56</v>
      </c>
      <c r="B25" s="115">
        <v>10</v>
      </c>
      <c r="C25" s="116">
        <f>'PARA VINCULAR'!BC3</f>
        <v>0</v>
      </c>
      <c r="D25" s="116" t="b">
        <f t="shared" si="0"/>
        <v>0</v>
      </c>
    </row>
    <row r="26" spans="1:4" ht="18" thickBot="1" x14ac:dyDescent="0.35">
      <c r="A26" s="114" t="s">
        <v>57</v>
      </c>
      <c r="B26" s="115">
        <v>10</v>
      </c>
      <c r="C26" s="116">
        <f>'PARA VINCULAR'!BD3</f>
        <v>0</v>
      </c>
      <c r="D26" s="121" t="b">
        <f t="shared" si="0"/>
        <v>0</v>
      </c>
    </row>
    <row r="27" spans="1:4" ht="18" thickBot="1" x14ac:dyDescent="0.35">
      <c r="A27" s="122" t="s">
        <v>58</v>
      </c>
      <c r="B27" s="123">
        <f>SUM(B18:B26)</f>
        <v>100</v>
      </c>
      <c r="D27" s="124">
        <f>SUM(D18:D26)</f>
        <v>0</v>
      </c>
    </row>
    <row r="28" spans="1:4" ht="18" thickBot="1" x14ac:dyDescent="0.35">
      <c r="A28" s="122"/>
      <c r="B28" s="125"/>
    </row>
    <row r="29" spans="1:4" x14ac:dyDescent="0.3">
      <c r="A29" s="182" t="s">
        <v>59</v>
      </c>
      <c r="B29" s="185"/>
    </row>
    <row r="30" spans="1:4" x14ac:dyDescent="0.3">
      <c r="A30" s="183"/>
      <c r="B30" s="186"/>
    </row>
    <row r="31" spans="1:4" ht="18" thickBot="1" x14ac:dyDescent="0.35">
      <c r="A31" s="184"/>
      <c r="B31" s="187"/>
    </row>
    <row r="32" spans="1:4" x14ac:dyDescent="0.3">
      <c r="A32" s="122"/>
      <c r="B32" s="125"/>
    </row>
    <row r="33" spans="1:5" x14ac:dyDescent="0.3">
      <c r="A33" s="188" t="s">
        <v>60</v>
      </c>
      <c r="B33" s="189"/>
      <c r="C33" s="189"/>
      <c r="D33" s="190"/>
    </row>
    <row r="34" spans="1:5" x14ac:dyDescent="0.3">
      <c r="A34" s="191"/>
      <c r="B34" s="192"/>
      <c r="C34" s="192"/>
      <c r="D34" s="193"/>
    </row>
    <row r="35" spans="1:5" x14ac:dyDescent="0.3">
      <c r="A35" s="194"/>
      <c r="B35" s="195"/>
      <c r="C35" s="195"/>
      <c r="D35" s="196"/>
    </row>
    <row r="36" spans="1:5" x14ac:dyDescent="0.3">
      <c r="A36" s="126"/>
      <c r="B36" s="126"/>
      <c r="C36" s="126"/>
      <c r="D36" s="126"/>
    </row>
    <row r="37" spans="1:5" x14ac:dyDescent="0.3">
      <c r="A37" s="127"/>
      <c r="B37" s="127"/>
      <c r="C37" s="127"/>
      <c r="D37" s="127"/>
      <c r="E37" s="128"/>
    </row>
    <row r="38" spans="1:5" x14ac:dyDescent="0.3">
      <c r="A38" s="129"/>
      <c r="B38" s="129"/>
    </row>
    <row r="39" spans="1:5" x14ac:dyDescent="0.3">
      <c r="A39" s="129" t="s">
        <v>61</v>
      </c>
      <c r="B39" s="130" t="s">
        <v>49</v>
      </c>
    </row>
    <row r="40" spans="1:5" x14ac:dyDescent="0.3">
      <c r="A40" s="131"/>
      <c r="B40" s="131"/>
    </row>
    <row r="41" spans="1:5" x14ac:dyDescent="0.3">
      <c r="A41" s="132" t="s">
        <v>62</v>
      </c>
      <c r="B41" s="133" t="s">
        <v>12</v>
      </c>
      <c r="C41" s="113" t="s">
        <v>47</v>
      </c>
      <c r="D41" s="113" t="s">
        <v>136</v>
      </c>
    </row>
    <row r="42" spans="1:5" x14ac:dyDescent="0.3">
      <c r="A42" s="134" t="s">
        <v>63</v>
      </c>
      <c r="B42" s="135">
        <v>20</v>
      </c>
      <c r="C42" s="116">
        <f>'PARA VINCULAR'!BE3</f>
        <v>0</v>
      </c>
      <c r="D42" s="116" t="b">
        <f>IF(C42="si",20,IF(C42="no",0,IF(C42="n/a",20)))</f>
        <v>0</v>
      </c>
    </row>
    <row r="43" spans="1:5" x14ac:dyDescent="0.3">
      <c r="A43" s="134" t="s">
        <v>64</v>
      </c>
      <c r="B43" s="136">
        <v>20</v>
      </c>
      <c r="C43" s="116">
        <f>'PARA VINCULAR'!BF3</f>
        <v>0</v>
      </c>
      <c r="D43" s="116" t="b">
        <f>IF(C43="si",20,IF(C43="no",0,IF(C43="n/a",20)))</f>
        <v>0</v>
      </c>
    </row>
    <row r="44" spans="1:5" x14ac:dyDescent="0.3">
      <c r="A44" s="134" t="s">
        <v>65</v>
      </c>
      <c r="B44" s="136">
        <v>20</v>
      </c>
      <c r="C44" s="116">
        <f>'PARA VINCULAR'!BG3</f>
        <v>0</v>
      </c>
      <c r="D44" s="116" t="b">
        <f>IF(C44="si",20,IF(C44="no",0,IF(C44="n/a",20)))</f>
        <v>0</v>
      </c>
    </row>
    <row r="45" spans="1:5" x14ac:dyDescent="0.3">
      <c r="A45" s="134" t="s">
        <v>66</v>
      </c>
      <c r="B45" s="136">
        <v>20</v>
      </c>
      <c r="C45" s="116">
        <f>'PARA VINCULAR'!BH3</f>
        <v>0</v>
      </c>
      <c r="D45" s="116" t="b">
        <f>IF(C45="si",20,IF(C45="no",0,IF(C45="n/a",20)))</f>
        <v>0</v>
      </c>
    </row>
    <row r="46" spans="1:5" x14ac:dyDescent="0.3">
      <c r="A46" s="134" t="s">
        <v>67</v>
      </c>
      <c r="B46" s="136">
        <v>5</v>
      </c>
      <c r="C46" s="116">
        <f>'PARA VINCULAR'!BI3</f>
        <v>0</v>
      </c>
      <c r="D46" s="116" t="b">
        <f>IF(C46="si",5,IF(C46="no",0,IF(C46="n/a",5)))</f>
        <v>0</v>
      </c>
    </row>
    <row r="47" spans="1:5" ht="18" thickBot="1" x14ac:dyDescent="0.35">
      <c r="A47" s="134" t="s">
        <v>68</v>
      </c>
      <c r="B47" s="136">
        <v>15</v>
      </c>
      <c r="C47" s="116">
        <f>'PARA VINCULAR'!BJ3</f>
        <v>0</v>
      </c>
      <c r="D47" s="116" t="b">
        <f>IF(C47="si",15,IF(C47="no",0,IF(C47="n/a",15)))</f>
        <v>0</v>
      </c>
    </row>
    <row r="48" spans="1:5" ht="18" thickBot="1" x14ac:dyDescent="0.35">
      <c r="A48" s="137" t="s">
        <v>58</v>
      </c>
      <c r="B48" s="138">
        <f>SUM(B42:B47)</f>
        <v>100</v>
      </c>
      <c r="C48" s="139"/>
      <c r="D48" s="124">
        <f>SUM(D42:D47)</f>
        <v>0</v>
      </c>
    </row>
    <row r="49" spans="1:5" ht="18" thickBot="1" x14ac:dyDescent="0.35">
      <c r="A49" s="140"/>
      <c r="B49" s="141"/>
      <c r="C49" s="139"/>
      <c r="D49" s="139"/>
    </row>
    <row r="50" spans="1:5" x14ac:dyDescent="0.3">
      <c r="A50" s="182" t="s">
        <v>69</v>
      </c>
      <c r="B50" s="185"/>
      <c r="C50" s="139"/>
      <c r="D50" s="139"/>
    </row>
    <row r="51" spans="1:5" x14ac:dyDescent="0.3">
      <c r="A51" s="183"/>
      <c r="B51" s="186"/>
      <c r="C51" s="139"/>
      <c r="D51" s="139"/>
    </row>
    <row r="52" spans="1:5" ht="18" thickBot="1" x14ac:dyDescent="0.35">
      <c r="A52" s="184"/>
      <c r="B52" s="187"/>
      <c r="C52" s="139"/>
      <c r="D52" s="139"/>
    </row>
    <row r="53" spans="1:5" x14ac:dyDescent="0.3">
      <c r="A53" s="140"/>
      <c r="B53" s="141"/>
      <c r="C53" s="139"/>
      <c r="D53" s="139"/>
    </row>
    <row r="54" spans="1:5" x14ac:dyDescent="0.3">
      <c r="A54" s="188" t="s">
        <v>60</v>
      </c>
      <c r="B54" s="189"/>
      <c r="C54" s="189"/>
      <c r="D54" s="190"/>
    </row>
    <row r="55" spans="1:5" x14ac:dyDescent="0.3">
      <c r="A55" s="191"/>
      <c r="B55" s="192"/>
      <c r="C55" s="192"/>
      <c r="D55" s="193"/>
    </row>
    <row r="56" spans="1:5" x14ac:dyDescent="0.3">
      <c r="A56" s="194"/>
      <c r="B56" s="195"/>
      <c r="C56" s="195"/>
      <c r="D56" s="196"/>
    </row>
    <row r="57" spans="1:5" x14ac:dyDescent="0.3">
      <c r="A57" s="140"/>
      <c r="B57" s="141"/>
      <c r="C57" s="139"/>
      <c r="D57" s="139"/>
    </row>
    <row r="58" spans="1:5" x14ac:dyDescent="0.3">
      <c r="A58" s="142"/>
      <c r="B58" s="143"/>
      <c r="C58" s="144"/>
      <c r="D58" s="144"/>
      <c r="E58" s="128"/>
    </row>
    <row r="59" spans="1:5" x14ac:dyDescent="0.3">
      <c r="A59" s="140"/>
      <c r="B59" s="141"/>
      <c r="C59" s="139"/>
      <c r="D59" s="139"/>
    </row>
    <row r="60" spans="1:5" x14ac:dyDescent="0.3">
      <c r="A60" s="129" t="s">
        <v>61</v>
      </c>
      <c r="B60" s="130" t="s">
        <v>49</v>
      </c>
      <c r="C60" s="139"/>
      <c r="D60" s="139"/>
    </row>
    <row r="61" spans="1:5" x14ac:dyDescent="0.3">
      <c r="A61" s="129"/>
      <c r="B61" s="139"/>
      <c r="C61" s="139"/>
      <c r="D61" s="139"/>
    </row>
    <row r="62" spans="1:5" x14ac:dyDescent="0.3">
      <c r="A62" s="145" t="s">
        <v>70</v>
      </c>
      <c r="B62" s="146"/>
      <c r="C62" s="147"/>
      <c r="D62" s="139"/>
    </row>
    <row r="63" spans="1:5" x14ac:dyDescent="0.3">
      <c r="A63" s="140"/>
      <c r="B63" s="141"/>
      <c r="C63" s="139"/>
      <c r="D63" s="139"/>
    </row>
    <row r="64" spans="1:5" x14ac:dyDescent="0.3">
      <c r="A64" s="132" t="s">
        <v>71</v>
      </c>
      <c r="B64" s="133" t="s">
        <v>12</v>
      </c>
      <c r="C64" s="113" t="s">
        <v>47</v>
      </c>
      <c r="D64" s="113" t="s">
        <v>136</v>
      </c>
    </row>
    <row r="65" spans="1:4" x14ac:dyDescent="0.3">
      <c r="A65" s="148" t="s">
        <v>72</v>
      </c>
      <c r="B65" s="149">
        <v>15</v>
      </c>
      <c r="C65" s="116">
        <f>'PARA VINCULAR'!BK3</f>
        <v>0</v>
      </c>
      <c r="D65" s="150"/>
    </row>
    <row r="66" spans="1:4" x14ac:dyDescent="0.3">
      <c r="A66" s="151" t="s">
        <v>73</v>
      </c>
      <c r="B66" s="152">
        <v>15</v>
      </c>
      <c r="C66" s="116">
        <f>'PARA VINCULAR'!BL3</f>
        <v>0</v>
      </c>
      <c r="D66" s="150"/>
    </row>
    <row r="67" spans="1:4" x14ac:dyDescent="0.3">
      <c r="A67" s="151" t="s">
        <v>74</v>
      </c>
      <c r="B67" s="152">
        <v>10</v>
      </c>
      <c r="C67" s="116">
        <f>'PARA VINCULAR'!BM3</f>
        <v>0</v>
      </c>
      <c r="D67" s="150"/>
    </row>
    <row r="68" spans="1:4" x14ac:dyDescent="0.3">
      <c r="A68" s="151" t="s">
        <v>75</v>
      </c>
      <c r="B68" s="152">
        <v>10</v>
      </c>
      <c r="C68" s="116">
        <f>'PARA VINCULAR'!BN3</f>
        <v>0</v>
      </c>
      <c r="D68" s="150"/>
    </row>
    <row r="69" spans="1:4" x14ac:dyDescent="0.3">
      <c r="A69" s="151" t="s">
        <v>76</v>
      </c>
      <c r="B69" s="152">
        <v>10</v>
      </c>
      <c r="C69" s="116">
        <f>'PARA VINCULAR'!BO3</f>
        <v>0</v>
      </c>
      <c r="D69" s="150"/>
    </row>
    <row r="70" spans="1:4" x14ac:dyDescent="0.3">
      <c r="A70" s="151" t="s">
        <v>77</v>
      </c>
      <c r="B70" s="152">
        <v>10</v>
      </c>
      <c r="C70" s="116">
        <f>'PARA VINCULAR'!BP3</f>
        <v>0</v>
      </c>
      <c r="D70" s="150"/>
    </row>
    <row r="71" spans="1:4" x14ac:dyDescent="0.3">
      <c r="A71" s="151" t="s">
        <v>78</v>
      </c>
      <c r="B71" s="152">
        <v>10</v>
      </c>
      <c r="C71" s="116">
        <f>'PARA VINCULAR'!BQ3</f>
        <v>0</v>
      </c>
      <c r="D71" s="150"/>
    </row>
    <row r="72" spans="1:4" x14ac:dyDescent="0.3">
      <c r="A72" s="151" t="s">
        <v>79</v>
      </c>
      <c r="B72" s="153">
        <v>10</v>
      </c>
      <c r="C72" s="116">
        <f>'PARA VINCULAR'!BR3</f>
        <v>0</v>
      </c>
      <c r="D72" s="150"/>
    </row>
    <row r="73" spans="1:4" ht="18" thickBot="1" x14ac:dyDescent="0.35">
      <c r="A73" s="151" t="s">
        <v>80</v>
      </c>
      <c r="B73" s="154">
        <v>10</v>
      </c>
      <c r="C73" s="116">
        <f>'PARA VINCULAR'!BS3</f>
        <v>0</v>
      </c>
      <c r="D73" s="150"/>
    </row>
    <row r="74" spans="1:4" ht="18" thickBot="1" x14ac:dyDescent="0.35">
      <c r="A74" s="137" t="s">
        <v>58</v>
      </c>
      <c r="B74" s="138">
        <f>SUM(B65:B73)</f>
        <v>100</v>
      </c>
      <c r="D74" s="124">
        <f>SUM(D65:D73)</f>
        <v>0</v>
      </c>
    </row>
    <row r="75" spans="1:4" ht="18" thickBot="1" x14ac:dyDescent="0.35"/>
    <row r="76" spans="1:4" x14ac:dyDescent="0.3">
      <c r="A76" s="182" t="s">
        <v>81</v>
      </c>
      <c r="B76" s="185"/>
    </row>
    <row r="77" spans="1:4" x14ac:dyDescent="0.3">
      <c r="A77" s="183"/>
      <c r="B77" s="186"/>
    </row>
    <row r="78" spans="1:4" ht="18" thickBot="1" x14ac:dyDescent="0.35">
      <c r="A78" s="184"/>
      <c r="B78" s="187"/>
    </row>
    <row r="80" spans="1:4" x14ac:dyDescent="0.3">
      <c r="A80" s="188" t="s">
        <v>60</v>
      </c>
      <c r="B80" s="189"/>
      <c r="C80" s="189"/>
      <c r="D80" s="190"/>
    </row>
    <row r="81" spans="1:9" x14ac:dyDescent="0.3">
      <c r="A81" s="191"/>
      <c r="B81" s="192"/>
      <c r="C81" s="192"/>
      <c r="D81" s="193"/>
    </row>
    <row r="82" spans="1:9" x14ac:dyDescent="0.3">
      <c r="A82" s="194"/>
      <c r="B82" s="195"/>
      <c r="C82" s="195"/>
      <c r="D82" s="196"/>
    </row>
    <row r="83" spans="1:9" x14ac:dyDescent="0.3">
      <c r="A83" s="126"/>
      <c r="B83" s="126"/>
      <c r="C83" s="126"/>
      <c r="D83" s="126"/>
    </row>
    <row r="84" spans="1:9" x14ac:dyDescent="0.3">
      <c r="A84" s="155"/>
      <c r="B84" s="155"/>
      <c r="C84" s="128"/>
      <c r="D84" s="128"/>
    </row>
    <row r="85" spans="1:9" x14ac:dyDescent="0.3">
      <c r="A85" s="126"/>
      <c r="B85" s="126"/>
      <c r="C85" s="126"/>
      <c r="D85" s="126"/>
    </row>
    <row r="86" spans="1:9" x14ac:dyDescent="0.3">
      <c r="A86" s="132" t="s">
        <v>82</v>
      </c>
      <c r="B86" s="133" t="s">
        <v>12</v>
      </c>
      <c r="C86" s="113" t="s">
        <v>47</v>
      </c>
      <c r="D86" s="126"/>
    </row>
    <row r="87" spans="1:9" ht="33" x14ac:dyDescent="0.3">
      <c r="A87" s="148" t="s">
        <v>83</v>
      </c>
      <c r="B87" s="149">
        <v>100</v>
      </c>
      <c r="C87" s="156">
        <f>'PARA VINCULAR'!BT3</f>
        <v>0</v>
      </c>
      <c r="D87" s="126"/>
    </row>
    <row r="88" spans="1:9" x14ac:dyDescent="0.3">
      <c r="A88" s="126"/>
      <c r="B88" s="126"/>
      <c r="C88" s="126"/>
      <c r="D88" s="126"/>
    </row>
    <row r="89" spans="1:9" x14ac:dyDescent="0.3">
      <c r="A89" s="188" t="s">
        <v>60</v>
      </c>
      <c r="B89" s="189"/>
      <c r="C89" s="189"/>
      <c r="D89" s="190"/>
    </row>
    <row r="90" spans="1:9" x14ac:dyDescent="0.3">
      <c r="A90" s="191"/>
      <c r="B90" s="192"/>
      <c r="C90" s="192"/>
      <c r="D90" s="193"/>
    </row>
    <row r="91" spans="1:9" x14ac:dyDescent="0.3">
      <c r="A91" s="194"/>
      <c r="B91" s="195"/>
      <c r="C91" s="195"/>
      <c r="D91" s="196"/>
    </row>
    <row r="92" spans="1:9" x14ac:dyDescent="0.3">
      <c r="A92" s="126"/>
      <c r="B92" s="126"/>
      <c r="C92" s="126"/>
      <c r="D92" s="126"/>
    </row>
    <row r="93" spans="1:9" x14ac:dyDescent="0.3">
      <c r="A93" s="161" t="s">
        <v>168</v>
      </c>
      <c r="B93" s="162" t="s">
        <v>161</v>
      </c>
      <c r="C93"/>
      <c r="D93" s="162" t="s">
        <v>162</v>
      </c>
      <c r="E93" s="33"/>
      <c r="F93"/>
      <c r="G93" s="162" t="s">
        <v>169</v>
      </c>
      <c r="H93" s="54"/>
      <c r="I93"/>
    </row>
    <row r="94" spans="1:9" x14ac:dyDescent="0.3">
      <c r="A94" s="163"/>
      <c r="B94" s="34"/>
      <c r="C94" s="164"/>
      <c r="D94" s="164"/>
      <c r="E94" s="33"/>
      <c r="F94"/>
      <c r="G94"/>
      <c r="H94" s="54"/>
      <c r="I94" s="54"/>
    </row>
    <row r="95" spans="1:9" x14ac:dyDescent="0.3">
      <c r="A95" s="165" t="s">
        <v>170</v>
      </c>
      <c r="B95" s="165" t="s">
        <v>165</v>
      </c>
      <c r="C95"/>
      <c r="D95" s="165" t="s">
        <v>166</v>
      </c>
      <c r="E95" s="33"/>
      <c r="F95"/>
      <c r="G95" s="165" t="s">
        <v>171</v>
      </c>
      <c r="H95" s="54"/>
      <c r="I95"/>
    </row>
    <row r="101" spans="7:8" ht="36" x14ac:dyDescent="0.55000000000000004">
      <c r="G101" s="171">
        <f>'PARA VINCULAR'!A3</f>
        <v>0</v>
      </c>
      <c r="H101" s="171"/>
    </row>
  </sheetData>
  <mergeCells count="12">
    <mergeCell ref="G1:H1"/>
    <mergeCell ref="G101:H101"/>
    <mergeCell ref="A76:A78"/>
    <mergeCell ref="B76:B78"/>
    <mergeCell ref="A80:D82"/>
    <mergeCell ref="A89:D91"/>
    <mergeCell ref="A29:A31"/>
    <mergeCell ref="B29:B31"/>
    <mergeCell ref="A33:D35"/>
    <mergeCell ref="A50:A52"/>
    <mergeCell ref="B50:B52"/>
    <mergeCell ref="A54:D56"/>
  </mergeCells>
  <conditionalFormatting sqref="I94">
    <cfRule type="containsText" dxfId="8" priority="1" operator="containsText" text="NO">
      <formula>NOT(ISERROR(SEARCH("NO",I94)))</formula>
    </cfRule>
  </conditionalFormatting>
  <pageMargins left="0.7" right="0.7" top="0.75" bottom="0.75" header="0.3" footer="0.3"/>
  <pageSetup scale="39" orientation="portrait" r:id="rId1"/>
  <headerFooter>
    <oddFooter>&amp;RF.OLIVA</oddFooter>
  </headerFooter>
  <rowBreaks count="1" manualBreakCount="1">
    <brk id="98" max="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'C:\Users\Usuario\Desktop\AUDITORIAS A SUPERVISIONES\FORMULARIOS DE AUDITORIAS DE CAMPO\[4VEHICULOS Y UNIFORMES V3..xlsx]Sheet1'!#REF!</xm:f>
          </x14:formula1>
          <xm:sqref>B39 B60:B61</xm:sqref>
        </x14:dataValidation>
        <x14:dataValidation type="list" allowBlank="1" showInputMessage="1" showErrorMessage="1" xr:uid="{00000000-0002-0000-0100-000001000000}">
          <x14:formula1>
            <xm:f>'C:\Users\oliva.francis\Desktop\2017\AUDITORIAS PERSONAL INTERNO\[CALIDAD DE LA INSTALACION 2017 V1..xlsx]LISTAS'!#REF!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0000"/>
  </sheetPr>
  <dimension ref="A1:I155"/>
  <sheetViews>
    <sheetView showGridLines="0" view="pageBreakPreview" zoomScale="85" zoomScaleNormal="100" zoomScaleSheetLayoutView="85" workbookViewId="0">
      <selection sqref="A1:XFD1048576"/>
    </sheetView>
  </sheetViews>
  <sheetFormatPr baseColWidth="10" defaultColWidth="11.42578125" defaultRowHeight="15" x14ac:dyDescent="0.25"/>
  <cols>
    <col min="1" max="1" width="16.28515625" customWidth="1"/>
    <col min="2" max="2" width="21.42578125" customWidth="1"/>
    <col min="3" max="3" width="25.5703125" customWidth="1"/>
    <col min="4" max="4" width="15.28515625" customWidth="1"/>
    <col min="5" max="5" width="10.7109375" customWidth="1"/>
    <col min="6" max="6" width="8.85546875" customWidth="1"/>
    <col min="7" max="7" width="13" customWidth="1"/>
    <col min="8" max="8" width="3.85546875" customWidth="1"/>
  </cols>
  <sheetData>
    <row r="1" spans="1:9" ht="37.5" customHeight="1" x14ac:dyDescent="0.55000000000000004">
      <c r="A1" s="1"/>
      <c r="F1" s="158">
        <f>'PARA VINCULAR'!A3</f>
        <v>0</v>
      </c>
      <c r="G1" s="158"/>
    </row>
    <row r="2" spans="1:9" x14ac:dyDescent="0.25">
      <c r="A2" s="2"/>
      <c r="B2" s="80" t="s">
        <v>154</v>
      </c>
      <c r="D2" s="3"/>
      <c r="E2" s="3"/>
      <c r="F2" s="3"/>
      <c r="G2" s="4"/>
      <c r="H2" s="221"/>
      <c r="I2" s="221"/>
    </row>
    <row r="3" spans="1:9" x14ac:dyDescent="0.25">
      <c r="A3" s="5" t="s">
        <v>0</v>
      </c>
      <c r="B3" s="82">
        <f>'PARA VINCULAR'!E3</f>
        <v>0</v>
      </c>
      <c r="C3" s="6" t="s">
        <v>1</v>
      </c>
      <c r="D3" s="7">
        <f>'PARA VINCULAR'!B3</f>
        <v>0</v>
      </c>
      <c r="E3" s="3"/>
      <c r="F3" s="3"/>
      <c r="G3" s="4"/>
      <c r="H3" s="222"/>
      <c r="I3" s="222"/>
    </row>
    <row r="4" spans="1:9" x14ac:dyDescent="0.25">
      <c r="A4" s="5" t="s">
        <v>2</v>
      </c>
      <c r="B4" s="82" t="s">
        <v>86</v>
      </c>
      <c r="C4" s="8"/>
      <c r="D4" s="8"/>
      <c r="E4" s="4"/>
      <c r="F4" s="4"/>
      <c r="G4" s="4"/>
      <c r="H4" s="4"/>
      <c r="I4" s="4"/>
    </row>
    <row r="5" spans="1:9" x14ac:dyDescent="0.25">
      <c r="A5" s="9" t="s">
        <v>3</v>
      </c>
      <c r="B5" s="82">
        <f>'PARA VINCULAR'!F3</f>
        <v>0</v>
      </c>
      <c r="E5" s="3"/>
      <c r="F5" s="3"/>
      <c r="G5" s="4"/>
      <c r="H5" s="223"/>
      <c r="I5" s="223"/>
    </row>
    <row r="6" spans="1:9" x14ac:dyDescent="0.25">
      <c r="A6" s="5" t="s">
        <v>4</v>
      </c>
      <c r="B6" s="82">
        <f>'PARA VINCULAR'!G3</f>
        <v>0</v>
      </c>
      <c r="D6" s="10"/>
      <c r="E6" s="3"/>
      <c r="F6" s="3"/>
      <c r="G6" s="4"/>
      <c r="H6" s="223"/>
      <c r="I6" s="223"/>
    </row>
    <row r="7" spans="1:9" x14ac:dyDescent="0.25">
      <c r="A7" s="9" t="s">
        <v>115</v>
      </c>
      <c r="B7" s="82">
        <f>'PARA VINCULAR'!J3</f>
        <v>0</v>
      </c>
      <c r="C7" s="11"/>
      <c r="D7" s="10"/>
      <c r="E7" s="3"/>
      <c r="F7" s="3"/>
      <c r="G7" s="4"/>
      <c r="H7" s="4"/>
      <c r="I7" s="4"/>
    </row>
    <row r="8" spans="1:9" x14ac:dyDescent="0.25">
      <c r="A8" s="5" t="s">
        <v>5</v>
      </c>
      <c r="B8" s="82"/>
      <c r="C8" s="10"/>
      <c r="D8" s="10"/>
      <c r="E8" s="4"/>
      <c r="F8" s="4"/>
      <c r="G8" s="4"/>
      <c r="H8" s="4"/>
      <c r="I8" s="4"/>
    </row>
    <row r="9" spans="1:9" x14ac:dyDescent="0.25">
      <c r="A9" s="12"/>
      <c r="B9" s="12"/>
      <c r="C9" s="13"/>
      <c r="D9" s="13"/>
      <c r="E9" s="4"/>
      <c r="F9" s="4"/>
      <c r="G9" s="4"/>
      <c r="H9" s="4"/>
      <c r="I9" s="4"/>
    </row>
    <row r="10" spans="1:9" ht="22.5" customHeight="1" x14ac:dyDescent="0.25">
      <c r="A10" s="14" t="s">
        <v>6</v>
      </c>
      <c r="B10" s="82">
        <f>'PARA VINCULAR'!H3</f>
        <v>0</v>
      </c>
      <c r="C10" s="16" t="s">
        <v>7</v>
      </c>
      <c r="D10" s="15"/>
      <c r="E10" s="4"/>
      <c r="F10" s="4"/>
      <c r="G10" s="4"/>
      <c r="H10" s="4"/>
      <c r="I10" s="4"/>
    </row>
    <row r="11" spans="1:9" ht="25.5" x14ac:dyDescent="0.25">
      <c r="A11" s="17" t="s">
        <v>8</v>
      </c>
      <c r="B11" s="82">
        <f>'PARA VINCULAR'!I3</f>
        <v>0</v>
      </c>
      <c r="C11" s="16" t="s">
        <v>7</v>
      </c>
      <c r="D11" s="15"/>
      <c r="E11" s="4"/>
      <c r="F11" s="4"/>
      <c r="G11" s="4"/>
      <c r="H11" s="4"/>
      <c r="I11" s="4"/>
    </row>
    <row r="12" spans="1:9" x14ac:dyDescent="0.25">
      <c r="A12" s="2"/>
      <c r="B12" s="2"/>
      <c r="C12" s="4"/>
      <c r="D12" s="4"/>
      <c r="E12" s="4"/>
      <c r="F12" s="4"/>
      <c r="G12" s="4"/>
      <c r="H12" s="4"/>
      <c r="I12" s="4"/>
    </row>
    <row r="14" spans="1:9" ht="15.75" thickBot="1" x14ac:dyDescent="0.3"/>
    <row r="15" spans="1:9" ht="15.75" thickBot="1" x14ac:dyDescent="0.3">
      <c r="A15" s="18" t="s">
        <v>9</v>
      </c>
      <c r="B15" s="19" t="s">
        <v>10</v>
      </c>
      <c r="C15" s="20" t="s">
        <v>11</v>
      </c>
      <c r="D15" s="21" t="s">
        <v>12</v>
      </c>
      <c r="E15" s="22" t="s">
        <v>13</v>
      </c>
      <c r="F15" s="22" t="s">
        <v>136</v>
      </c>
    </row>
    <row r="16" spans="1:9" x14ac:dyDescent="0.25">
      <c r="A16" s="205" t="s">
        <v>14</v>
      </c>
      <c r="B16" s="208">
        <v>0.2</v>
      </c>
      <c r="C16" s="23" t="s">
        <v>15</v>
      </c>
      <c r="D16" s="73">
        <v>0.05</v>
      </c>
      <c r="E16" s="68">
        <f>'PARA VINCULAR'!K3</f>
        <v>0</v>
      </c>
      <c r="F16" s="48" t="b">
        <f>IF(E16="si",5,IF(E16="no",0,IF(E16="n/a",5)))</f>
        <v>0</v>
      </c>
    </row>
    <row r="17" spans="1:6" x14ac:dyDescent="0.25">
      <c r="A17" s="206"/>
      <c r="B17" s="209"/>
      <c r="C17" s="24" t="s">
        <v>16</v>
      </c>
      <c r="D17" s="74">
        <v>0.05</v>
      </c>
      <c r="E17" s="70">
        <f>'PARA VINCULAR'!L3</f>
        <v>0</v>
      </c>
      <c r="F17" s="49" t="b">
        <f t="shared" ref="F17:F19" si="0">IF(E17="si",5,IF(E17="no",0,IF(E17="n/a",5)))</f>
        <v>0</v>
      </c>
    </row>
    <row r="18" spans="1:6" x14ac:dyDescent="0.25">
      <c r="A18" s="206"/>
      <c r="B18" s="209"/>
      <c r="C18" s="24" t="s">
        <v>17</v>
      </c>
      <c r="D18" s="74">
        <v>0.05</v>
      </c>
      <c r="E18" s="70">
        <f>'PARA VINCULAR'!M3</f>
        <v>0</v>
      </c>
      <c r="F18" s="49" t="b">
        <f t="shared" si="0"/>
        <v>0</v>
      </c>
    </row>
    <row r="19" spans="1:6" ht="15.75" thickBot="1" x14ac:dyDescent="0.3">
      <c r="A19" s="207"/>
      <c r="B19" s="210"/>
      <c r="C19" s="25" t="s">
        <v>18</v>
      </c>
      <c r="D19" s="75">
        <v>0.05</v>
      </c>
      <c r="E19" s="72">
        <f>'PARA VINCULAR'!N3</f>
        <v>0</v>
      </c>
      <c r="F19" s="50" t="b">
        <f t="shared" si="0"/>
        <v>0</v>
      </c>
    </row>
    <row r="20" spans="1:6" x14ac:dyDescent="0.25">
      <c r="A20" s="197" t="s">
        <v>19</v>
      </c>
      <c r="B20" s="198"/>
      <c r="C20" s="199"/>
      <c r="D20" s="26"/>
      <c r="E20" s="27"/>
    </row>
    <row r="21" spans="1:6" x14ac:dyDescent="0.25">
      <c r="A21" s="197"/>
      <c r="B21" s="200"/>
      <c r="C21" s="201"/>
      <c r="D21" s="26"/>
      <c r="E21" s="27"/>
    </row>
    <row r="22" spans="1:6" ht="15.75" thickBot="1" x14ac:dyDescent="0.3">
      <c r="A22" s="197"/>
      <c r="B22" s="202"/>
      <c r="C22" s="203"/>
      <c r="D22" s="26"/>
      <c r="E22" s="27"/>
    </row>
    <row r="23" spans="1:6" x14ac:dyDescent="0.25">
      <c r="A23" s="211" t="s">
        <v>20</v>
      </c>
      <c r="B23" s="208">
        <v>0.2</v>
      </c>
      <c r="C23" s="23" t="s">
        <v>21</v>
      </c>
      <c r="D23" s="73">
        <v>0.1</v>
      </c>
      <c r="E23" s="76">
        <f>'PARA VINCULAR'!O3</f>
        <v>0</v>
      </c>
      <c r="F23" s="76" t="b">
        <f>IF(E23="si",10,IF(E23="no",0,IF(E23="n/a",10)))</f>
        <v>0</v>
      </c>
    </row>
    <row r="24" spans="1:6" x14ac:dyDescent="0.25">
      <c r="A24" s="212"/>
      <c r="B24" s="209"/>
      <c r="C24" s="24" t="s">
        <v>22</v>
      </c>
      <c r="D24" s="74">
        <v>0.05</v>
      </c>
      <c r="E24" s="77">
        <f>'PARA VINCULAR'!P3</f>
        <v>0</v>
      </c>
      <c r="F24" s="77" t="b">
        <f t="shared" ref="F24:F25" si="1">IF(E24="si",5,IF(E24="no",0,IF(E24="n/a",5)))</f>
        <v>0</v>
      </c>
    </row>
    <row r="25" spans="1:6" ht="15.75" thickBot="1" x14ac:dyDescent="0.3">
      <c r="A25" s="213"/>
      <c r="B25" s="210"/>
      <c r="C25" s="25" t="s">
        <v>23</v>
      </c>
      <c r="D25" s="75">
        <v>0.05</v>
      </c>
      <c r="E25" s="78">
        <f>'PARA VINCULAR'!Q3</f>
        <v>0</v>
      </c>
      <c r="F25" s="78" t="b">
        <f t="shared" si="1"/>
        <v>0</v>
      </c>
    </row>
    <row r="26" spans="1:6" x14ac:dyDescent="0.25">
      <c r="A26" s="197" t="s">
        <v>24</v>
      </c>
      <c r="B26" s="198"/>
      <c r="C26" s="199"/>
      <c r="D26" s="26"/>
      <c r="E26" s="27"/>
    </row>
    <row r="27" spans="1:6" x14ac:dyDescent="0.25">
      <c r="A27" s="197"/>
      <c r="B27" s="200"/>
      <c r="C27" s="201"/>
      <c r="D27" s="26"/>
      <c r="E27" s="27"/>
    </row>
    <row r="28" spans="1:6" ht="15.75" thickBot="1" x14ac:dyDescent="0.3">
      <c r="A28" s="197"/>
      <c r="B28" s="202"/>
      <c r="C28" s="203"/>
      <c r="D28" s="26"/>
      <c r="E28" s="27"/>
    </row>
    <row r="29" spans="1:6" x14ac:dyDescent="0.25">
      <c r="A29" s="215" t="s">
        <v>25</v>
      </c>
      <c r="B29" s="208">
        <v>0.2</v>
      </c>
      <c r="C29" s="23" t="s">
        <v>26</v>
      </c>
      <c r="D29" s="73">
        <v>0.05</v>
      </c>
      <c r="E29" s="76">
        <f>'PARA VINCULAR'!R3</f>
        <v>0</v>
      </c>
      <c r="F29" s="76" t="b">
        <f t="shared" ref="F29:F32" si="2">IF(E29="si",5,IF(E29="no",0,IF(E29="n/a",5)))</f>
        <v>0</v>
      </c>
    </row>
    <row r="30" spans="1:6" x14ac:dyDescent="0.25">
      <c r="A30" s="216"/>
      <c r="B30" s="209"/>
      <c r="C30" s="24" t="s">
        <v>27</v>
      </c>
      <c r="D30" s="74">
        <v>0.05</v>
      </c>
      <c r="E30" s="77">
        <f>'PARA VINCULAR'!S3</f>
        <v>0</v>
      </c>
      <c r="F30" s="77" t="b">
        <f t="shared" si="2"/>
        <v>0</v>
      </c>
    </row>
    <row r="31" spans="1:6" x14ac:dyDescent="0.25">
      <c r="A31" s="216"/>
      <c r="B31" s="209"/>
      <c r="C31" s="24" t="s">
        <v>28</v>
      </c>
      <c r="D31" s="74">
        <v>0.05</v>
      </c>
      <c r="E31" s="77">
        <f>'PARA VINCULAR'!T3</f>
        <v>0</v>
      </c>
      <c r="F31" s="77" t="b">
        <f t="shared" si="2"/>
        <v>0</v>
      </c>
    </row>
    <row r="32" spans="1:6" ht="15.75" thickBot="1" x14ac:dyDescent="0.3">
      <c r="A32" s="217"/>
      <c r="B32" s="210"/>
      <c r="C32" s="25" t="s">
        <v>29</v>
      </c>
      <c r="D32" s="75">
        <v>0.05</v>
      </c>
      <c r="E32" s="78">
        <f>'PARA VINCULAR'!U3</f>
        <v>0</v>
      </c>
      <c r="F32" s="78" t="b">
        <f t="shared" si="2"/>
        <v>0</v>
      </c>
    </row>
    <row r="33" spans="1:7" x14ac:dyDescent="0.25">
      <c r="A33" s="197" t="s">
        <v>30</v>
      </c>
      <c r="B33" s="198"/>
      <c r="C33" s="199"/>
      <c r="D33" s="26"/>
      <c r="E33" s="27"/>
    </row>
    <row r="34" spans="1:7" x14ac:dyDescent="0.25">
      <c r="A34" s="197"/>
      <c r="B34" s="200"/>
      <c r="C34" s="201"/>
      <c r="D34" s="26"/>
      <c r="E34" s="27"/>
    </row>
    <row r="35" spans="1:7" ht="15.75" thickBot="1" x14ac:dyDescent="0.3">
      <c r="A35" s="197"/>
      <c r="B35" s="202"/>
      <c r="C35" s="203"/>
      <c r="D35" s="26"/>
      <c r="E35" s="27"/>
    </row>
    <row r="36" spans="1:7" x14ac:dyDescent="0.25">
      <c r="A36" s="215" t="s">
        <v>31</v>
      </c>
      <c r="B36" s="208">
        <v>0.4</v>
      </c>
      <c r="C36" s="23" t="s">
        <v>32</v>
      </c>
      <c r="D36" s="73">
        <v>0.05</v>
      </c>
      <c r="E36" s="76">
        <f>'PARA VINCULAR'!V3</f>
        <v>0</v>
      </c>
      <c r="F36" s="76" t="b">
        <f t="shared" ref="F36" si="3">IF(E36="si",5,IF(E36="no",0,IF(E36="n/a",5)))</f>
        <v>0</v>
      </c>
    </row>
    <row r="37" spans="1:7" x14ac:dyDescent="0.25">
      <c r="A37" s="216"/>
      <c r="B37" s="209"/>
      <c r="C37" s="24" t="s">
        <v>33</v>
      </c>
      <c r="D37" s="74">
        <v>0.04</v>
      </c>
      <c r="E37" s="77">
        <f>'PARA VINCULAR'!W3</f>
        <v>0</v>
      </c>
      <c r="F37" s="77" t="b">
        <f>IF(E37="si",4,IF(E37="no",0,IF(E37="n/a",4)))</f>
        <v>0</v>
      </c>
    </row>
    <row r="38" spans="1:7" x14ac:dyDescent="0.25">
      <c r="A38" s="216"/>
      <c r="B38" s="209"/>
      <c r="C38" s="24" t="s">
        <v>34</v>
      </c>
      <c r="D38" s="74">
        <v>0.04</v>
      </c>
      <c r="E38" s="77">
        <f>'PARA VINCULAR'!X3</f>
        <v>0</v>
      </c>
      <c r="F38" s="77" t="b">
        <f t="shared" ref="F38:F44" si="4">IF(E38="si",4,IF(E38="no",0,IF(E38="n/a",4)))</f>
        <v>0</v>
      </c>
    </row>
    <row r="39" spans="1:7" x14ac:dyDescent="0.25">
      <c r="A39" s="216"/>
      <c r="B39" s="209"/>
      <c r="C39" s="24" t="s">
        <v>35</v>
      </c>
      <c r="D39" s="74">
        <v>0.04</v>
      </c>
      <c r="E39" s="77">
        <f>'PARA VINCULAR'!Y3</f>
        <v>0</v>
      </c>
      <c r="F39" s="77" t="b">
        <f t="shared" si="4"/>
        <v>0</v>
      </c>
    </row>
    <row r="40" spans="1:7" x14ac:dyDescent="0.25">
      <c r="A40" s="216"/>
      <c r="B40" s="209"/>
      <c r="C40" s="24" t="s">
        <v>36</v>
      </c>
      <c r="D40" s="74">
        <v>0.04</v>
      </c>
      <c r="E40" s="77">
        <f>'PARA VINCULAR'!Z3</f>
        <v>0</v>
      </c>
      <c r="F40" s="77" t="b">
        <f t="shared" si="4"/>
        <v>0</v>
      </c>
    </row>
    <row r="41" spans="1:7" x14ac:dyDescent="0.25">
      <c r="A41" s="216"/>
      <c r="B41" s="209"/>
      <c r="C41" s="24" t="s">
        <v>37</v>
      </c>
      <c r="D41" s="74">
        <v>0.04</v>
      </c>
      <c r="E41" s="77">
        <f>'PARA VINCULAR'!AA3</f>
        <v>0</v>
      </c>
      <c r="F41" s="77" t="b">
        <f t="shared" si="4"/>
        <v>0</v>
      </c>
    </row>
    <row r="42" spans="1:7" x14ac:dyDescent="0.25">
      <c r="A42" s="216"/>
      <c r="B42" s="209"/>
      <c r="C42" s="24" t="s">
        <v>38</v>
      </c>
      <c r="D42" s="74">
        <v>0.04</v>
      </c>
      <c r="E42" s="77">
        <f>'PARA VINCULAR'!AB3</f>
        <v>0</v>
      </c>
      <c r="F42" s="77" t="b">
        <f t="shared" si="4"/>
        <v>0</v>
      </c>
    </row>
    <row r="43" spans="1:7" x14ac:dyDescent="0.25">
      <c r="A43" s="216"/>
      <c r="B43" s="209"/>
      <c r="C43" s="24" t="s">
        <v>39</v>
      </c>
      <c r="D43" s="74">
        <v>0.04</v>
      </c>
      <c r="E43" s="77">
        <f>'PARA VINCULAR'!AC3</f>
        <v>0</v>
      </c>
      <c r="F43" s="77" t="b">
        <f t="shared" si="4"/>
        <v>0</v>
      </c>
    </row>
    <row r="44" spans="1:7" x14ac:dyDescent="0.25">
      <c r="A44" s="216"/>
      <c r="B44" s="209"/>
      <c r="C44" s="24" t="s">
        <v>40</v>
      </c>
      <c r="D44" s="74">
        <v>0.04</v>
      </c>
      <c r="E44" s="77">
        <f>'PARA VINCULAR'!AD3</f>
        <v>0</v>
      </c>
      <c r="F44" s="77" t="b">
        <f t="shared" si="4"/>
        <v>0</v>
      </c>
    </row>
    <row r="45" spans="1:7" ht="15.75" thickBot="1" x14ac:dyDescent="0.3">
      <c r="A45" s="217"/>
      <c r="B45" s="210"/>
      <c r="C45" s="25" t="s">
        <v>41</v>
      </c>
      <c r="D45" s="75">
        <v>0.03</v>
      </c>
      <c r="E45" s="78">
        <f>'PARA VINCULAR'!AE3</f>
        <v>0</v>
      </c>
      <c r="F45" s="78" t="b">
        <f>IF(E45="si",3,IF(E45="no",0,IF(E45="n/a",3)))</f>
        <v>0</v>
      </c>
    </row>
    <row r="46" spans="1:7" ht="15.75" customHeight="1" x14ac:dyDescent="0.25">
      <c r="A46" s="197" t="s">
        <v>42</v>
      </c>
      <c r="B46" s="200"/>
      <c r="C46" s="201"/>
      <c r="D46" s="28"/>
      <c r="E46" s="29"/>
      <c r="F46" s="29"/>
      <c r="G46" s="29"/>
    </row>
    <row r="47" spans="1:7" ht="15.75" customHeight="1" x14ac:dyDescent="0.25">
      <c r="A47" s="197"/>
      <c r="B47" s="200"/>
      <c r="C47" s="201"/>
      <c r="D47" s="28"/>
      <c r="E47" s="29"/>
      <c r="F47" s="29"/>
      <c r="G47" s="29"/>
    </row>
    <row r="48" spans="1:7" ht="15.75" customHeight="1" thickBot="1" x14ac:dyDescent="0.3">
      <c r="A48" s="214"/>
      <c r="B48" s="202"/>
      <c r="C48" s="203"/>
      <c r="D48" s="28"/>
      <c r="E48" s="29"/>
      <c r="F48" s="29"/>
      <c r="G48" s="29"/>
    </row>
    <row r="49" spans="1:9" ht="15.75" customHeight="1" thickBot="1" x14ac:dyDescent="0.3">
      <c r="A49" s="30"/>
      <c r="B49" s="31"/>
      <c r="C49" s="28"/>
      <c r="D49" s="28"/>
      <c r="E49" s="29"/>
      <c r="F49" s="29"/>
      <c r="G49" s="29"/>
    </row>
    <row r="50" spans="1:9" ht="15.75" customHeight="1" x14ac:dyDescent="0.25">
      <c r="A50" s="90" t="s">
        <v>43</v>
      </c>
      <c r="B50" s="218">
        <f>+'PARA VINCULAR'!CE3</f>
        <v>0</v>
      </c>
      <c r="C50" s="218"/>
      <c r="D50" s="218"/>
      <c r="E50" s="91"/>
      <c r="F50" s="32"/>
      <c r="G50" s="32"/>
    </row>
    <row r="51" spans="1:9" ht="15.75" customHeight="1" thickBot="1" x14ac:dyDescent="0.3">
      <c r="A51" s="92"/>
      <c r="B51" s="219"/>
      <c r="C51" s="219"/>
      <c r="D51" s="219"/>
      <c r="E51" s="93"/>
      <c r="F51" s="32"/>
      <c r="G51" s="32"/>
    </row>
    <row r="52" spans="1:9" ht="15.75" customHeight="1" thickBot="1" x14ac:dyDescent="0.3">
      <c r="A52" s="94"/>
      <c r="B52" s="220"/>
      <c r="C52" s="220"/>
      <c r="D52" s="220"/>
      <c r="E52" s="95"/>
      <c r="F52" s="79">
        <f>SUM(F16:F19,F23:F25,F29:F32,F36:F45)</f>
        <v>0</v>
      </c>
      <c r="G52" s="32"/>
    </row>
    <row r="55" spans="1:9" x14ac:dyDescent="0.25">
      <c r="A55" s="161" t="s">
        <v>168</v>
      </c>
      <c r="B55" s="162" t="s">
        <v>161</v>
      </c>
      <c r="D55" s="162" t="s">
        <v>162</v>
      </c>
      <c r="E55" s="33"/>
      <c r="G55" s="162" t="s">
        <v>169</v>
      </c>
      <c r="H55" s="54"/>
    </row>
    <row r="56" spans="1:9" x14ac:dyDescent="0.25">
      <c r="A56" s="163"/>
      <c r="B56" s="34"/>
      <c r="C56" s="164"/>
      <c r="D56" s="164"/>
      <c r="E56" s="33"/>
      <c r="H56" s="54"/>
      <c r="I56" s="54"/>
    </row>
    <row r="57" spans="1:9" x14ac:dyDescent="0.25">
      <c r="A57" s="165" t="s">
        <v>170</v>
      </c>
      <c r="B57" s="165" t="s">
        <v>165</v>
      </c>
      <c r="D57" s="165" t="s">
        <v>166</v>
      </c>
      <c r="E57" s="33"/>
      <c r="G57" s="165" t="s">
        <v>171</v>
      </c>
      <c r="H57" s="54"/>
    </row>
    <row r="61" spans="1:9" x14ac:dyDescent="0.25">
      <c r="D61" s="52"/>
    </row>
    <row r="62" spans="1:9" x14ac:dyDescent="0.25">
      <c r="D62" s="52"/>
    </row>
    <row r="63" spans="1:9" ht="36" x14ac:dyDescent="0.55000000000000004">
      <c r="D63" s="52"/>
      <c r="F63" s="158">
        <f>'PARA VINCULAR'!A3</f>
        <v>0</v>
      </c>
      <c r="G63" s="158"/>
    </row>
    <row r="64" spans="1:9" x14ac:dyDescent="0.25">
      <c r="D64" s="52"/>
    </row>
    <row r="65" spans="4:4" x14ac:dyDescent="0.25">
      <c r="D65" s="52"/>
    </row>
    <row r="66" spans="4:4" x14ac:dyDescent="0.25">
      <c r="D66" s="52"/>
    </row>
    <row r="67" spans="4:4" x14ac:dyDescent="0.25">
      <c r="D67" s="52"/>
    </row>
    <row r="68" spans="4:4" x14ac:dyDescent="0.25">
      <c r="D68" s="52"/>
    </row>
    <row r="69" spans="4:4" x14ac:dyDescent="0.25">
      <c r="D69" s="52"/>
    </row>
    <row r="70" spans="4:4" x14ac:dyDescent="0.25">
      <c r="D70" s="52"/>
    </row>
    <row r="71" spans="4:4" x14ac:dyDescent="0.25">
      <c r="D71" s="52"/>
    </row>
    <row r="72" spans="4:4" x14ac:dyDescent="0.25">
      <c r="D72" s="53"/>
    </row>
    <row r="73" spans="4:4" x14ac:dyDescent="0.25">
      <c r="D73" s="53"/>
    </row>
    <row r="74" spans="4:4" x14ac:dyDescent="0.25">
      <c r="D74" s="53"/>
    </row>
    <row r="75" spans="4:4" x14ac:dyDescent="0.25">
      <c r="D75" s="53"/>
    </row>
    <row r="76" spans="4:4" x14ac:dyDescent="0.25">
      <c r="D76" s="53"/>
    </row>
    <row r="77" spans="4:4" x14ac:dyDescent="0.25">
      <c r="D77" s="53"/>
    </row>
    <row r="78" spans="4:4" x14ac:dyDescent="0.25">
      <c r="D78" s="53"/>
    </row>
    <row r="79" spans="4:4" x14ac:dyDescent="0.25">
      <c r="D79" s="53"/>
    </row>
    <row r="80" spans="4:4" x14ac:dyDescent="0.25">
      <c r="D80" s="53"/>
    </row>
    <row r="81" spans="4:4" x14ac:dyDescent="0.25">
      <c r="D81" s="53"/>
    </row>
    <row r="82" spans="4:4" x14ac:dyDescent="0.25">
      <c r="D82" s="53"/>
    </row>
    <row r="83" spans="4:4" x14ac:dyDescent="0.25">
      <c r="D83" s="53"/>
    </row>
    <row r="84" spans="4:4" x14ac:dyDescent="0.25">
      <c r="D84" s="53"/>
    </row>
    <row r="85" spans="4:4" x14ac:dyDescent="0.25">
      <c r="D85" s="53"/>
    </row>
    <row r="86" spans="4:4" x14ac:dyDescent="0.25">
      <c r="D86" s="53"/>
    </row>
    <row r="87" spans="4:4" x14ac:dyDescent="0.25">
      <c r="D87" s="53"/>
    </row>
    <row r="88" spans="4:4" x14ac:dyDescent="0.25">
      <c r="D88" s="53"/>
    </row>
    <row r="89" spans="4:4" x14ac:dyDescent="0.25">
      <c r="D89" s="53"/>
    </row>
    <row r="90" spans="4:4" x14ac:dyDescent="0.25">
      <c r="D90" s="53"/>
    </row>
    <row r="91" spans="4:4" x14ac:dyDescent="0.25">
      <c r="D91" s="53"/>
    </row>
    <row r="92" spans="4:4" x14ac:dyDescent="0.25">
      <c r="D92" s="53"/>
    </row>
    <row r="93" spans="4:4" x14ac:dyDescent="0.25">
      <c r="D93" s="53"/>
    </row>
    <row r="94" spans="4:4" x14ac:dyDescent="0.25">
      <c r="D94" s="53"/>
    </row>
    <row r="95" spans="4:4" x14ac:dyDescent="0.25">
      <c r="D95" s="53"/>
    </row>
    <row r="96" spans="4:4" x14ac:dyDescent="0.25">
      <c r="D96" s="53"/>
    </row>
    <row r="97" spans="4:7" x14ac:dyDescent="0.25">
      <c r="D97" s="53"/>
    </row>
    <row r="98" spans="4:7" x14ac:dyDescent="0.25">
      <c r="D98" s="53"/>
    </row>
    <row r="99" spans="4:7" x14ac:dyDescent="0.25">
      <c r="D99" s="53"/>
    </row>
    <row r="100" spans="4:7" x14ac:dyDescent="0.25">
      <c r="D100" s="53"/>
    </row>
    <row r="101" spans="4:7" x14ac:dyDescent="0.25">
      <c r="D101" s="53"/>
    </row>
    <row r="102" spans="4:7" x14ac:dyDescent="0.25">
      <c r="D102" s="53"/>
    </row>
    <row r="106" spans="4:7" x14ac:dyDescent="0.25">
      <c r="D106" s="52"/>
    </row>
    <row r="107" spans="4:7" ht="31.5" x14ac:dyDescent="0.5">
      <c r="D107" s="52"/>
      <c r="F107" s="204">
        <f>'PARA VINCULAR'!A3</f>
        <v>0</v>
      </c>
      <c r="G107" s="204"/>
    </row>
    <row r="108" spans="4:7" x14ac:dyDescent="0.25">
      <c r="D108" s="52"/>
    </row>
    <row r="109" spans="4:7" x14ac:dyDescent="0.25">
      <c r="D109" s="52"/>
    </row>
    <row r="110" spans="4:7" x14ac:dyDescent="0.25">
      <c r="D110" s="52"/>
    </row>
    <row r="111" spans="4:7" x14ac:dyDescent="0.25">
      <c r="D111" s="52"/>
    </row>
    <row r="112" spans="4:7" x14ac:dyDescent="0.25">
      <c r="D112" s="52"/>
    </row>
    <row r="113" spans="4:4" x14ac:dyDescent="0.25">
      <c r="D113" s="52"/>
    </row>
    <row r="114" spans="4:4" x14ac:dyDescent="0.25">
      <c r="D114" s="53"/>
    </row>
    <row r="115" spans="4:4" x14ac:dyDescent="0.25">
      <c r="D115" s="53"/>
    </row>
    <row r="116" spans="4:4" x14ac:dyDescent="0.25">
      <c r="D116" s="53"/>
    </row>
    <row r="117" spans="4:4" x14ac:dyDescent="0.25">
      <c r="D117" s="53"/>
    </row>
    <row r="118" spans="4:4" x14ac:dyDescent="0.25">
      <c r="D118" s="53"/>
    </row>
    <row r="119" spans="4:4" x14ac:dyDescent="0.25">
      <c r="D119" s="53"/>
    </row>
    <row r="120" spans="4:4" x14ac:dyDescent="0.25">
      <c r="D120" s="53"/>
    </row>
    <row r="121" spans="4:4" x14ac:dyDescent="0.25">
      <c r="D121" s="53"/>
    </row>
    <row r="122" spans="4:4" x14ac:dyDescent="0.25">
      <c r="D122" s="53"/>
    </row>
    <row r="123" spans="4:4" x14ac:dyDescent="0.25">
      <c r="D123" s="53"/>
    </row>
    <row r="124" spans="4:4" x14ac:dyDescent="0.25">
      <c r="D124" s="53"/>
    </row>
    <row r="125" spans="4:4" x14ac:dyDescent="0.25">
      <c r="D125" s="53"/>
    </row>
    <row r="126" spans="4:4" x14ac:dyDescent="0.25">
      <c r="D126" s="53"/>
    </row>
    <row r="127" spans="4:4" x14ac:dyDescent="0.25">
      <c r="D127" s="53"/>
    </row>
    <row r="128" spans="4:4" x14ac:dyDescent="0.25">
      <c r="D128" s="53"/>
    </row>
    <row r="129" spans="4:4" x14ac:dyDescent="0.25">
      <c r="D129" s="53"/>
    </row>
    <row r="130" spans="4:4" x14ac:dyDescent="0.25">
      <c r="D130" s="53"/>
    </row>
    <row r="131" spans="4:4" x14ac:dyDescent="0.25">
      <c r="D131" s="53"/>
    </row>
    <row r="132" spans="4:4" x14ac:dyDescent="0.25">
      <c r="D132" s="53"/>
    </row>
    <row r="133" spans="4:4" x14ac:dyDescent="0.25">
      <c r="D133" s="53"/>
    </row>
    <row r="134" spans="4:4" x14ac:dyDescent="0.25">
      <c r="D134" s="53"/>
    </row>
    <row r="135" spans="4:4" x14ac:dyDescent="0.25">
      <c r="D135" s="53"/>
    </row>
    <row r="136" spans="4:4" x14ac:dyDescent="0.25">
      <c r="D136" s="53"/>
    </row>
    <row r="137" spans="4:4" x14ac:dyDescent="0.25">
      <c r="D137" s="53"/>
    </row>
    <row r="138" spans="4:4" x14ac:dyDescent="0.25">
      <c r="D138" s="53"/>
    </row>
    <row r="139" spans="4:4" x14ac:dyDescent="0.25">
      <c r="D139" s="53"/>
    </row>
    <row r="140" spans="4:4" x14ac:dyDescent="0.25">
      <c r="D140" s="53"/>
    </row>
    <row r="141" spans="4:4" x14ac:dyDescent="0.25">
      <c r="D141" s="53"/>
    </row>
    <row r="142" spans="4:4" x14ac:dyDescent="0.25">
      <c r="D142" s="53"/>
    </row>
    <row r="143" spans="4:4" x14ac:dyDescent="0.25">
      <c r="D143" s="53"/>
    </row>
    <row r="144" spans="4:4" x14ac:dyDescent="0.25">
      <c r="D144" s="53"/>
    </row>
    <row r="145" spans="4:4" x14ac:dyDescent="0.25">
      <c r="D145" s="53"/>
    </row>
    <row r="146" spans="4:4" x14ac:dyDescent="0.25">
      <c r="D146" s="53"/>
    </row>
    <row r="147" spans="4:4" x14ac:dyDescent="0.25">
      <c r="D147" s="53"/>
    </row>
    <row r="148" spans="4:4" x14ac:dyDescent="0.25">
      <c r="D148" s="53"/>
    </row>
    <row r="149" spans="4:4" x14ac:dyDescent="0.25">
      <c r="D149" s="53"/>
    </row>
    <row r="150" spans="4:4" x14ac:dyDescent="0.25">
      <c r="D150" s="53"/>
    </row>
    <row r="151" spans="4:4" x14ac:dyDescent="0.25">
      <c r="D151" s="53"/>
    </row>
    <row r="152" spans="4:4" x14ac:dyDescent="0.25">
      <c r="D152" s="53"/>
    </row>
    <row r="153" spans="4:4" x14ac:dyDescent="0.25">
      <c r="D153" s="52"/>
    </row>
    <row r="154" spans="4:4" x14ac:dyDescent="0.25">
      <c r="D154" s="52"/>
    </row>
    <row r="155" spans="4:4" x14ac:dyDescent="0.25">
      <c r="D155" s="52"/>
    </row>
  </sheetData>
  <mergeCells count="22">
    <mergeCell ref="B50:D52"/>
    <mergeCell ref="H2:I2"/>
    <mergeCell ref="H3:I3"/>
    <mergeCell ref="H5:I5"/>
    <mergeCell ref="H6:I6"/>
    <mergeCell ref="B36:B45"/>
    <mergeCell ref="A20:A22"/>
    <mergeCell ref="B20:C22"/>
    <mergeCell ref="F107:G107"/>
    <mergeCell ref="A16:A19"/>
    <mergeCell ref="B16:B19"/>
    <mergeCell ref="A23:A25"/>
    <mergeCell ref="B23:B25"/>
    <mergeCell ref="A26:A28"/>
    <mergeCell ref="B26:C28"/>
    <mergeCell ref="A46:A48"/>
    <mergeCell ref="B46:C48"/>
    <mergeCell ref="A29:A32"/>
    <mergeCell ref="B29:B32"/>
    <mergeCell ref="A33:A35"/>
    <mergeCell ref="B33:C35"/>
    <mergeCell ref="A36:A45"/>
  </mergeCells>
  <conditionalFormatting sqref="E1:E54 E58:E1048576">
    <cfRule type="containsText" dxfId="7" priority="2" operator="containsText" text="NO">
      <formula>NOT(ISERROR(SEARCH("NO",E1)))</formula>
    </cfRule>
  </conditionalFormatting>
  <conditionalFormatting sqref="I56">
    <cfRule type="containsText" dxfId="6" priority="1" operator="containsText" text="NO">
      <formula>NOT(ISERROR(SEARCH("NO",I56)))</formula>
    </cfRule>
  </conditionalFormatting>
  <pageMargins left="0.70866141732283472" right="0.70866141732283472" top="0.74803149606299213" bottom="0.74803149606299213" header="0.31496062992125984" footer="0.31496062992125984"/>
  <pageSetup scale="71" orientation="portrait" r:id="rId1"/>
  <headerFooter>
    <oddFooter>&amp;RF.OLIVA</oddFooter>
  </headerFooter>
  <rowBreaks count="2" manualBreakCount="2">
    <brk id="60" max="8" man="1"/>
    <brk id="104" max="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'C:\Users\Usuario\Desktop\AUDITORIAS A SUPERVISIONES\FORMULARIOS DE AUDITORIAS DE CAMPO\[2CALIDAD TECNICA V3. REPARACIONES.xlsx]LISTAS'!#REF!</xm:f>
          </x14:formula1>
          <xm:sqref>E20:E22 E26:E28 E33:E35</xm:sqref>
        </x14:dataValidation>
        <x14:dataValidation type="list" allowBlank="1" showInputMessage="1" showErrorMessage="1" xr:uid="{00000000-0002-0000-0200-000001000000}">
          <x14:formula1>
            <xm:f>'C:\Users\oliva.francis\Desktop\2017\AUDITORIAS PERSONAL INTERNO\[CALIDAD DE LA INSTALACION 2017 V1..xlsx]LISTAS'!#REF!</xm:f>
          </x14:formula1>
          <xm:sqref>H3:I3 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E3"/>
  <sheetViews>
    <sheetView topLeftCell="A2" zoomScale="85" zoomScaleNormal="85" workbookViewId="0">
      <selection activeCell="A2" sqref="A2"/>
    </sheetView>
  </sheetViews>
  <sheetFormatPr baseColWidth="10" defaultRowHeight="15" x14ac:dyDescent="0.25"/>
  <cols>
    <col min="1" max="1" width="11.42578125" style="54"/>
    <col min="2" max="2" width="15.28515625" style="54" hidden="1" customWidth="1"/>
    <col min="3" max="72" width="11.42578125" style="54" hidden="1" customWidth="1"/>
    <col min="73" max="74" width="30.7109375" style="65" customWidth="1"/>
    <col min="75" max="75" width="11.42578125" style="54"/>
    <col min="76" max="76" width="12.28515625" style="54" customWidth="1"/>
    <col min="77" max="79" width="11.42578125" style="54"/>
    <col min="80" max="80" width="12.28515625" style="54" bestFit="1" customWidth="1"/>
    <col min="81" max="82" width="11.42578125" style="54"/>
    <col min="83" max="83" width="28.7109375" style="65" customWidth="1"/>
    <col min="84" max="16384" width="11.42578125" style="54"/>
  </cols>
  <sheetData>
    <row r="1" spans="1:83" hidden="1" x14ac:dyDescent="0.25">
      <c r="B1" s="55"/>
      <c r="C1" s="55"/>
      <c r="D1" s="55"/>
      <c r="E1" s="55"/>
      <c r="F1" s="55"/>
      <c r="G1" s="55"/>
      <c r="H1" s="55"/>
      <c r="I1" s="55"/>
      <c r="J1" s="55"/>
      <c r="K1" s="55">
        <v>5</v>
      </c>
      <c r="L1" s="55">
        <v>5</v>
      </c>
      <c r="M1" s="55">
        <v>5</v>
      </c>
      <c r="N1" s="55">
        <v>5</v>
      </c>
      <c r="O1" s="55">
        <v>10</v>
      </c>
      <c r="P1" s="55">
        <v>5</v>
      </c>
      <c r="Q1" s="55">
        <v>5</v>
      </c>
      <c r="R1" s="55">
        <v>5</v>
      </c>
      <c r="S1" s="55">
        <v>5</v>
      </c>
      <c r="T1" s="55">
        <v>5</v>
      </c>
      <c r="U1" s="55">
        <v>5</v>
      </c>
      <c r="V1" s="55">
        <v>5</v>
      </c>
      <c r="W1" s="55">
        <v>4</v>
      </c>
      <c r="X1" s="55">
        <v>4</v>
      </c>
      <c r="Y1" s="55">
        <v>4</v>
      </c>
      <c r="Z1" s="55">
        <v>4</v>
      </c>
      <c r="AA1" s="55">
        <v>4</v>
      </c>
      <c r="AB1" s="55">
        <v>4</v>
      </c>
      <c r="AC1" s="55">
        <v>4</v>
      </c>
      <c r="AD1" s="55">
        <v>4</v>
      </c>
      <c r="AE1" s="55">
        <v>3</v>
      </c>
      <c r="AF1" s="55">
        <v>5</v>
      </c>
      <c r="AG1" s="55">
        <v>5</v>
      </c>
      <c r="AH1" s="55">
        <v>10</v>
      </c>
      <c r="AI1" s="55">
        <v>10</v>
      </c>
      <c r="AJ1" s="55">
        <v>5</v>
      </c>
      <c r="AK1" s="55">
        <v>5</v>
      </c>
      <c r="AL1" s="55">
        <v>25</v>
      </c>
      <c r="AM1" s="55">
        <v>10</v>
      </c>
      <c r="AN1" s="55">
        <v>5</v>
      </c>
      <c r="AO1" s="55">
        <v>5</v>
      </c>
      <c r="AP1" s="55">
        <v>2</v>
      </c>
      <c r="AQ1" s="55">
        <v>2</v>
      </c>
      <c r="AR1" s="55">
        <v>2</v>
      </c>
      <c r="AS1" s="55">
        <v>2</v>
      </c>
      <c r="AT1" s="55">
        <v>2</v>
      </c>
      <c r="AU1" s="55">
        <v>5</v>
      </c>
      <c r="AV1" s="55">
        <v>10</v>
      </c>
      <c r="AW1" s="55">
        <v>10</v>
      </c>
      <c r="AX1" s="55">
        <v>15</v>
      </c>
      <c r="AY1" s="55">
        <v>15</v>
      </c>
      <c r="AZ1" s="55">
        <v>10</v>
      </c>
      <c r="BA1" s="55">
        <v>10</v>
      </c>
      <c r="BB1" s="55">
        <v>10</v>
      </c>
      <c r="BC1" s="55">
        <v>10</v>
      </c>
      <c r="BD1" s="55">
        <v>10</v>
      </c>
      <c r="BE1" s="55">
        <v>20</v>
      </c>
      <c r="BF1" s="55">
        <v>20</v>
      </c>
      <c r="BG1" s="55">
        <v>20</v>
      </c>
      <c r="BH1" s="55">
        <v>20</v>
      </c>
      <c r="BI1" s="55">
        <v>5</v>
      </c>
      <c r="BJ1" s="55">
        <v>15</v>
      </c>
      <c r="BK1" s="55">
        <v>15</v>
      </c>
      <c r="BL1" s="55">
        <v>15</v>
      </c>
      <c r="BM1" s="55">
        <v>10</v>
      </c>
      <c r="BN1" s="55">
        <v>10</v>
      </c>
      <c r="BO1" s="55">
        <v>10</v>
      </c>
      <c r="BP1" s="55">
        <v>10</v>
      </c>
      <c r="BQ1" s="55">
        <v>10</v>
      </c>
      <c r="BR1" s="55">
        <v>10</v>
      </c>
      <c r="BS1" s="55">
        <v>10</v>
      </c>
      <c r="BT1" s="55">
        <v>100</v>
      </c>
      <c r="BU1" s="64"/>
      <c r="BV1" s="64"/>
      <c r="BW1" s="55"/>
      <c r="BX1" s="55"/>
      <c r="BY1" s="55"/>
      <c r="BZ1" s="55"/>
      <c r="CA1" s="55"/>
    </row>
    <row r="2" spans="1:83" ht="77.25" thickBot="1" x14ac:dyDescent="0.3">
      <c r="A2" s="56" t="s">
        <v>139</v>
      </c>
      <c r="B2" s="56" t="s">
        <v>110</v>
      </c>
      <c r="C2" s="56" t="s">
        <v>111</v>
      </c>
      <c r="D2" s="56" t="s">
        <v>1</v>
      </c>
      <c r="E2" s="56" t="s">
        <v>0</v>
      </c>
      <c r="F2" s="56" t="s">
        <v>3</v>
      </c>
      <c r="G2" s="56" t="s">
        <v>112</v>
      </c>
      <c r="H2" s="56" t="s">
        <v>113</v>
      </c>
      <c r="I2" s="56" t="s">
        <v>114</v>
      </c>
      <c r="J2" s="56" t="s">
        <v>115</v>
      </c>
      <c r="K2" s="56" t="s">
        <v>15</v>
      </c>
      <c r="L2" s="56" t="s">
        <v>16</v>
      </c>
      <c r="M2" s="56" t="s">
        <v>17</v>
      </c>
      <c r="N2" s="56" t="s">
        <v>18</v>
      </c>
      <c r="O2" s="56" t="s">
        <v>21</v>
      </c>
      <c r="P2" s="56" t="s">
        <v>22</v>
      </c>
      <c r="Q2" s="56" t="s">
        <v>23</v>
      </c>
      <c r="R2" s="56" t="s">
        <v>26</v>
      </c>
      <c r="S2" s="56" t="s">
        <v>27</v>
      </c>
      <c r="T2" s="56" t="s">
        <v>28</v>
      </c>
      <c r="U2" s="56" t="s">
        <v>29</v>
      </c>
      <c r="V2" s="56" t="s">
        <v>32</v>
      </c>
      <c r="W2" s="56" t="s">
        <v>33</v>
      </c>
      <c r="X2" s="56" t="s">
        <v>34</v>
      </c>
      <c r="Y2" s="56" t="s">
        <v>35</v>
      </c>
      <c r="Z2" s="56" t="s">
        <v>36</v>
      </c>
      <c r="AA2" s="56" t="s">
        <v>37</v>
      </c>
      <c r="AB2" s="56" t="s">
        <v>38</v>
      </c>
      <c r="AC2" s="56" t="s">
        <v>39</v>
      </c>
      <c r="AD2" s="56" t="s">
        <v>116</v>
      </c>
      <c r="AE2" s="56" t="s">
        <v>41</v>
      </c>
      <c r="AF2" s="56" t="s">
        <v>91</v>
      </c>
      <c r="AG2" s="56" t="s">
        <v>92</v>
      </c>
      <c r="AH2" s="56" t="s">
        <v>117</v>
      </c>
      <c r="AI2" s="56" t="s">
        <v>94</v>
      </c>
      <c r="AJ2" s="56" t="s">
        <v>118</v>
      </c>
      <c r="AK2" s="56" t="s">
        <v>96</v>
      </c>
      <c r="AL2" s="56" t="s">
        <v>97</v>
      </c>
      <c r="AM2" s="56" t="s">
        <v>98</v>
      </c>
      <c r="AN2" s="56" t="s">
        <v>99</v>
      </c>
      <c r="AO2" s="56" t="s">
        <v>119</v>
      </c>
      <c r="AP2" s="56" t="s">
        <v>101</v>
      </c>
      <c r="AQ2" s="56" t="s">
        <v>102</v>
      </c>
      <c r="AR2" s="56" t="s">
        <v>120</v>
      </c>
      <c r="AS2" s="56" t="s">
        <v>104</v>
      </c>
      <c r="AT2" s="56" t="s">
        <v>121</v>
      </c>
      <c r="AU2" s="56" t="s">
        <v>122</v>
      </c>
      <c r="AV2" s="56" t="s">
        <v>48</v>
      </c>
      <c r="AW2" s="56" t="s">
        <v>50</v>
      </c>
      <c r="AX2" s="56" t="s">
        <v>123</v>
      </c>
      <c r="AY2" s="56" t="s">
        <v>52</v>
      </c>
      <c r="AZ2" s="56" t="s">
        <v>53</v>
      </c>
      <c r="BA2" s="56" t="s">
        <v>54</v>
      </c>
      <c r="BB2" s="56" t="s">
        <v>55</v>
      </c>
      <c r="BC2" s="56" t="s">
        <v>56</v>
      </c>
      <c r="BD2" s="56" t="s">
        <v>57</v>
      </c>
      <c r="BE2" s="56" t="s">
        <v>63</v>
      </c>
      <c r="BF2" s="56" t="s">
        <v>124</v>
      </c>
      <c r="BG2" s="56" t="s">
        <v>65</v>
      </c>
      <c r="BH2" s="56" t="s">
        <v>125</v>
      </c>
      <c r="BI2" s="56" t="s">
        <v>67</v>
      </c>
      <c r="BJ2" s="56" t="s">
        <v>68</v>
      </c>
      <c r="BK2" s="56" t="s">
        <v>72</v>
      </c>
      <c r="BL2" s="56" t="s">
        <v>126</v>
      </c>
      <c r="BM2" s="56" t="s">
        <v>74</v>
      </c>
      <c r="BN2" s="56" t="s">
        <v>75</v>
      </c>
      <c r="BO2" s="56" t="s">
        <v>127</v>
      </c>
      <c r="BP2" s="56" t="s">
        <v>77</v>
      </c>
      <c r="BQ2" s="56" t="s">
        <v>78</v>
      </c>
      <c r="BR2" s="56" t="s">
        <v>79</v>
      </c>
      <c r="BS2" s="56" t="s">
        <v>80</v>
      </c>
      <c r="BT2" s="56" t="s">
        <v>128</v>
      </c>
      <c r="BU2" s="56" t="s">
        <v>129</v>
      </c>
      <c r="BV2" s="56" t="s">
        <v>130</v>
      </c>
      <c r="BW2" s="56" t="s">
        <v>131</v>
      </c>
      <c r="BX2" s="56" t="s">
        <v>132</v>
      </c>
      <c r="BY2" s="56" t="s">
        <v>133</v>
      </c>
      <c r="BZ2" s="56" t="s">
        <v>134</v>
      </c>
      <c r="CA2" s="56" t="s">
        <v>135</v>
      </c>
      <c r="CB2" s="57" t="s">
        <v>140</v>
      </c>
      <c r="CC2" s="57" t="s">
        <v>141</v>
      </c>
      <c r="CD2" s="57" t="s">
        <v>142</v>
      </c>
      <c r="CE2" s="57" t="s">
        <v>60</v>
      </c>
    </row>
    <row r="3" spans="1:83" ht="15.75" thickBot="1" x14ac:dyDescent="0.3">
      <c r="A3" s="58"/>
      <c r="B3" s="166"/>
      <c r="C3" s="167"/>
      <c r="D3" s="166"/>
      <c r="E3" s="167"/>
      <c r="F3" s="167"/>
      <c r="G3" s="167"/>
      <c r="H3" s="167"/>
      <c r="I3" s="167"/>
      <c r="J3" s="167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61"/>
      <c r="BV3" s="81"/>
      <c r="BW3" s="62"/>
      <c r="BX3" s="62"/>
      <c r="BY3" s="62"/>
      <c r="BZ3" s="62"/>
      <c r="CA3" s="62"/>
      <c r="CB3" s="62"/>
      <c r="CC3" s="62"/>
      <c r="CD3" s="62"/>
      <c r="CE3" s="89"/>
    </row>
  </sheetData>
  <conditionalFormatting sqref="J3">
    <cfRule type="duplicateValues" dxfId="5" priority="3"/>
  </conditionalFormatting>
  <conditionalFormatting sqref="K3:BV3">
    <cfRule type="containsBlanks" dxfId="4" priority="1">
      <formula>LEN(TRIM(K3))=0</formula>
    </cfRule>
    <cfRule type="containsText" dxfId="3" priority="2" operator="containsText" text="NO">
      <formula>NOT(ISERROR(SEARCH("NO",K3)))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DTH rep</vt:lpstr>
      <vt:lpstr>TOOLS DTH rep</vt:lpstr>
      <vt:lpstr>VUC DTH rep</vt:lpstr>
      <vt:lpstr>CALTEC DTH rep</vt:lpstr>
      <vt:lpstr>PARA VINCULAR</vt:lpstr>
      <vt:lpstr>'CALTEC DTH rep'!Área_de_impresión</vt:lpstr>
      <vt:lpstr>'TOOLS DTH rep'!Área_de_impresión</vt:lpstr>
      <vt:lpstr>'VUC DTH rep'!Área_de_impresión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Salazar</dc:creator>
  <cp:lastModifiedBy>Josue Lima</cp:lastModifiedBy>
  <cp:lastPrinted>2018-04-19T21:26:17Z</cp:lastPrinted>
  <dcterms:created xsi:type="dcterms:W3CDTF">2018-04-19T18:03:36Z</dcterms:created>
  <dcterms:modified xsi:type="dcterms:W3CDTF">2023-07-11T00:29:59Z</dcterms:modified>
</cp:coreProperties>
</file>