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Gizlocorp\Desktop\promoautoecuador\gzl_reporte\report\"/>
    </mc:Choice>
  </mc:AlternateContent>
  <xr:revisionPtr revIDLastSave="0" documentId="8_{6A7F515E-3AC0-49AE-BF8C-4FE339A413C3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Informe" sheetId="2" r:id="rId1"/>
    <sheet name="InformeGarante" sheetId="5" r:id="rId2"/>
    <sheet name="Aprobacion" sheetId="1" r:id="rId3"/>
    <sheet name="AprobacionGarante" sheetId="6" r:id="rId4"/>
    <sheet name="Liquidacion" sheetId="3" r:id="rId5"/>
    <sheet name="Orden Compra" sheetId="4" r:id="rId6"/>
  </sheets>
  <externalReferences>
    <externalReference r:id="rId7"/>
  </externalReferences>
  <definedNames>
    <definedName name="ACTIVIDAD_EMPRESA">#REF!</definedName>
    <definedName name="_xlnm.Print_Area" localSheetId="2">Aprobacion!$A$2:$G$51</definedName>
    <definedName name="_xlnm.Print_Area" localSheetId="3">AprobacionGarante!$A$2:$G$51</definedName>
    <definedName name="_xlnm.Print_Area" localSheetId="0">Informe!$A$6:$G$67</definedName>
    <definedName name="_xlnm.Print_Area" localSheetId="1">InformeGarante!$A$6:$G$67</definedName>
    <definedName name="_xlnm.Print_Area" localSheetId="4">Liquidacion!$A$1:$G$52</definedName>
    <definedName name="CIFRAS">#REF!</definedName>
    <definedName name="DEMANDA">#REF!</definedName>
    <definedName name="EDAD">#REF!</definedName>
    <definedName name="EDUCACION">#REF!</definedName>
    <definedName name="ESTABILIDAD">#REF!</definedName>
    <definedName name="ESTADO_CIVIL">#REF!</definedName>
    <definedName name="ESTRATO_SOCIAL">#REF!</definedName>
    <definedName name="LIQUIDACION">#REF!</definedName>
    <definedName name="Macro3" localSheetId="3">[1]!Macro3</definedName>
    <definedName name="Macro3" localSheetId="1">[1]!Macro3</definedName>
    <definedName name="Macro3">[1]!Macro3</definedName>
    <definedName name="PLUSVALIA">#REF!</definedName>
    <definedName name="PRECIOS_EQ">#REF!</definedName>
    <definedName name="PRECIOS_UIO">#REF!</definedName>
    <definedName name="PROFESION">#REF!</definedName>
    <definedName name="TASAS">#REF!</definedName>
    <definedName name="TIPO_EMPRESA">#REF!</definedName>
    <definedName name="TIPO_SUJETO">#REF!</definedName>
    <definedName name="UBICACION">#REF!</definedName>
    <definedName name="UI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6" i="6" l="1"/>
  <c r="D35" i="6"/>
  <c r="D34" i="6"/>
  <c r="F31" i="6" s="1"/>
  <c r="D33" i="6"/>
  <c r="D32" i="6"/>
  <c r="F29" i="6"/>
  <c r="F27" i="6"/>
  <c r="F38" i="6" s="1"/>
  <c r="E25" i="6"/>
  <c r="C25" i="6"/>
  <c r="C24" i="6"/>
  <c r="D24" i="6" s="1"/>
  <c r="D25" i="6" s="1"/>
  <c r="C16" i="6"/>
  <c r="D15" i="6"/>
  <c r="D17" i="6" s="1"/>
  <c r="C15" i="6"/>
  <c r="E16" i="6" s="1"/>
  <c r="E15" i="6" s="1"/>
  <c r="F41" i="5"/>
  <c r="C17" i="6" l="1"/>
  <c r="E17" i="6" l="1"/>
  <c r="C20" i="6"/>
  <c r="E20" i="6" s="1"/>
  <c r="C8" i="3" l="1"/>
  <c r="C7" i="3"/>
  <c r="C10" i="3"/>
  <c r="C24" i="1" l="1"/>
  <c r="C41" i="3" l="1"/>
  <c r="E25" i="1" l="1"/>
  <c r="F29" i="1" l="1"/>
  <c r="F41" i="2" l="1"/>
  <c r="E30" i="4" l="1"/>
  <c r="F25" i="3"/>
  <c r="C16" i="1"/>
  <c r="C15" i="1"/>
  <c r="B10" i="4" l="1"/>
  <c r="C25" i="1" l="1"/>
  <c r="D24" i="1"/>
  <c r="F11" i="3"/>
  <c r="E11" i="3"/>
  <c r="D11" i="3"/>
  <c r="C11" i="3"/>
  <c r="F19" i="3"/>
  <c r="F8" i="3"/>
  <c r="D17" i="4"/>
  <c r="D16" i="4"/>
  <c r="D36" i="1"/>
  <c r="D34" i="1"/>
  <c r="D33" i="1"/>
  <c r="C14" i="3" l="1"/>
  <c r="E33" i="4"/>
  <c r="C15" i="3"/>
  <c r="C6" i="4"/>
  <c r="B21" i="3" l="1"/>
  <c r="E32" i="4"/>
  <c r="F23" i="3"/>
  <c r="F28" i="3" l="1"/>
  <c r="E31" i="4" s="1"/>
  <c r="F21" i="3"/>
  <c r="D14" i="3"/>
  <c r="D16" i="3" s="1"/>
  <c r="E34" i="4" l="1"/>
  <c r="E35" i="4" s="1"/>
  <c r="B35" i="4" s="1"/>
  <c r="E15" i="3"/>
  <c r="C16" i="3"/>
  <c r="E16" i="3" l="1"/>
  <c r="E14" i="3" s="1"/>
  <c r="D25" i="1" l="1"/>
  <c r="D32" i="1" l="1"/>
  <c r="D15" i="1"/>
  <c r="D17" i="1" s="1"/>
  <c r="E16" i="1"/>
  <c r="F27" i="1"/>
  <c r="D35" i="1"/>
  <c r="F31" i="1" l="1"/>
  <c r="F38" i="1" s="1"/>
  <c r="C17" i="1"/>
  <c r="C20" i="1" l="1"/>
  <c r="E20" i="1" s="1"/>
  <c r="E17" i="1"/>
  <c r="E15" i="1" s="1"/>
</calcChain>
</file>

<file path=xl/sharedStrings.xml><?xml version="1.0" encoding="utf-8"?>
<sst xmlns="http://schemas.openxmlformats.org/spreadsheetml/2006/main" count="275" uniqueCount="131">
  <si>
    <t>GP-Aprob 01 Ver 02 03 20</t>
  </si>
  <si>
    <t>Gerencia General</t>
  </si>
  <si>
    <t>Gerencia Comercial</t>
  </si>
  <si>
    <t>COMITÉ DE APROBACION</t>
  </si>
  <si>
    <t>Observaciones:</t>
  </si>
  <si>
    <t>Titular, Conyugue y Garante Solidario</t>
  </si>
  <si>
    <t>Titular, Conyugue y Depositario</t>
  </si>
  <si>
    <t>TOTAL PUNTOS</t>
  </si>
  <si>
    <t>Motos</t>
  </si>
  <si>
    <t>Vehiculo</t>
  </si>
  <si>
    <t>Terreno</t>
  </si>
  <si>
    <t>Casa</t>
  </si>
  <si>
    <t>Si/No</t>
  </si>
  <si>
    <t>Posee Bienes</t>
  </si>
  <si>
    <t>Antigüedad Laboral o Comercial Mayor a 2 años</t>
  </si>
  <si>
    <t>Score de Credito Mayor a 800 puntos</t>
  </si>
  <si>
    <t>Saldo del Plan</t>
  </si>
  <si>
    <t>Valor del Bien</t>
  </si>
  <si>
    <t>Cuotas Pendientes</t>
  </si>
  <si>
    <t>Cuotas Canceladas</t>
  </si>
  <si>
    <t>Valor Total del Plan</t>
  </si>
  <si>
    <t>Valor de Cuota</t>
  </si>
  <si>
    <t>Fecha de Adj.</t>
  </si>
  <si>
    <t>Tipo Adj.</t>
  </si>
  <si>
    <t>Plazo</t>
  </si>
  <si>
    <t>Monto Adjudicado</t>
  </si>
  <si>
    <t>Cedula de Ciudadania:</t>
  </si>
  <si>
    <t>Nombre del Socio Adj.:</t>
  </si>
  <si>
    <t>Soltero/a</t>
  </si>
  <si>
    <t>Casado/a</t>
  </si>
  <si>
    <t>Viudo/a</t>
  </si>
  <si>
    <t>Divorciado/a</t>
  </si>
  <si>
    <t>Fecha de Nacimiento:</t>
  </si>
  <si>
    <t>Edad:</t>
  </si>
  <si>
    <t>Unión de hecho</t>
  </si>
  <si>
    <t>Estado Civil:</t>
  </si>
  <si>
    <t>Cargas Fam.</t>
  </si>
  <si>
    <t>DATOS DEL CONYUGE</t>
  </si>
  <si>
    <t>DATOS DOMICILIARIOS</t>
  </si>
  <si>
    <t>Referencias indican:</t>
  </si>
  <si>
    <t>DATOS LABORALES</t>
  </si>
  <si>
    <t>PATRIMONIO</t>
  </si>
  <si>
    <t>Dirección:</t>
  </si>
  <si>
    <t>Placa:</t>
  </si>
  <si>
    <t>REVISION EN PAGINAS DE CONTROL</t>
  </si>
  <si>
    <t>OBSERVACIONES</t>
  </si>
  <si>
    <t>ANTECEDENTES DEL ASOCIADO</t>
  </si>
  <si>
    <t>Muebles y Enseres</t>
  </si>
  <si>
    <t>Jefe de Cartera</t>
  </si>
  <si>
    <t>Ingresos familiares</t>
  </si>
  <si>
    <t>Gastos familiares</t>
  </si>
  <si>
    <t>Disponibilidad</t>
  </si>
  <si>
    <t>Comprometido</t>
  </si>
  <si>
    <t>700 a Más</t>
  </si>
  <si>
    <t>699 menos</t>
  </si>
  <si>
    <t>Cuota Plan</t>
  </si>
  <si>
    <t>de 0% a 25%</t>
  </si>
  <si>
    <t>Puntos</t>
  </si>
  <si>
    <t>de 26% a 30%</t>
  </si>
  <si>
    <t>de 31% a más</t>
  </si>
  <si>
    <t>de 0% a 99%</t>
  </si>
  <si>
    <t>de 140% a más</t>
  </si>
  <si>
    <t>de 100% a 139%</t>
  </si>
  <si>
    <t>de 0% a 30%</t>
  </si>
  <si>
    <t>de 31% a 40%</t>
  </si>
  <si>
    <t>de 41% a más</t>
  </si>
  <si>
    <t>Rangos</t>
  </si>
  <si>
    <t>1 a 2 años</t>
  </si>
  <si>
    <t>mas de 2 años</t>
  </si>
  <si>
    <t>Ptos.</t>
  </si>
  <si>
    <t>Score</t>
  </si>
  <si>
    <t>Posee</t>
  </si>
  <si>
    <t>GP-Análisis 02 Ver 02 03 20</t>
  </si>
  <si>
    <t>Cedula de Ciudadanía:</t>
  </si>
  <si>
    <t>Código</t>
  </si>
  <si>
    <t>Nombre del Cónyuge.:</t>
  </si>
  <si>
    <t>Buró de Crédito:</t>
  </si>
  <si>
    <t>CHEQUE AL CONCESIONARIO</t>
  </si>
  <si>
    <t>COMISION FACTURA A NOMBRE CONCESIONARIO</t>
  </si>
  <si>
    <t>Fecha de emisión:</t>
  </si>
  <si>
    <t>NOMBRE DEL CONCESIONARIO:</t>
  </si>
  <si>
    <t>MONTO DEL PLAN ADJUDICADO</t>
  </si>
  <si>
    <t>VALOR DEL VEHICULO</t>
  </si>
  <si>
    <t>VALOR ADJUDICADO PARA LA COMPRA DEL VEHICULO</t>
  </si>
  <si>
    <t>ANTICIPO AL CONCESIONARIO</t>
  </si>
  <si>
    <t>GP-Liq 01 Ver 02 03 20</t>
  </si>
  <si>
    <t>Guayaquil,</t>
  </si>
  <si>
    <t>Señores</t>
  </si>
  <si>
    <t>Ciudad.</t>
  </si>
  <si>
    <t>ORDEN DE COMPRA</t>
  </si>
  <si>
    <t>Sírvase a encontrar orden de facturación del siguiente vehículo, a nombre de nuestra socia adjudicada:</t>
  </si>
  <si>
    <t>Adjudicada:</t>
  </si>
  <si>
    <t>Cedula:</t>
  </si>
  <si>
    <t>Celular:</t>
  </si>
  <si>
    <t>DATOS DEL BIEN</t>
  </si>
  <si>
    <t>MARCA</t>
  </si>
  <si>
    <t>MODELO</t>
  </si>
  <si>
    <t>AÑO</t>
  </si>
  <si>
    <t>COLOR</t>
  </si>
  <si>
    <t>DATOS DEL PAGO</t>
  </si>
  <si>
    <t>VALOR DEL CHEQUE</t>
  </si>
  <si>
    <t>VALOR DE LA COMISION</t>
  </si>
  <si>
    <t>TOTAL PAGO</t>
  </si>
  <si>
    <t>Emitir factura a nombre del socio, con la siguiente leyenda:</t>
  </si>
  <si>
    <t>Quedamos agradecidos por la atención prestada</t>
  </si>
  <si>
    <t>Atentamente,</t>
  </si>
  <si>
    <t>Gerente General</t>
  </si>
  <si>
    <t>COMISION POR DISPOSITIVO DE RASTREO</t>
  </si>
  <si>
    <t>COMISION DE DISPOSITIVO RASTREO</t>
  </si>
  <si>
    <t>Ahorro o Inversiones</t>
  </si>
  <si>
    <t>Institución:</t>
  </si>
  <si>
    <t>Inventarios</t>
  </si>
  <si>
    <t>TOTAL ACTIVOS</t>
  </si>
  <si>
    <t>0993850566 - 052475090</t>
  </si>
  <si>
    <t>PRENDA COMERCIAL ORDINARIA A FAVOR DE PROMOAUTO S.A.</t>
  </si>
  <si>
    <t>Gerencia Operativo</t>
  </si>
  <si>
    <t>Función judicial</t>
  </si>
  <si>
    <t>Fiscalia General del Estado</t>
  </si>
  <si>
    <t>Analista de Crédito</t>
  </si>
  <si>
    <t xml:space="preserve">PROMOAUTO ECUADOR S.A </t>
  </si>
  <si>
    <t xml:space="preserve">             PROMOAUTO ECUADOR S.A </t>
  </si>
  <si>
    <t xml:space="preserve">             </t>
  </si>
  <si>
    <t xml:space="preserve">           CALIFICADOR PARA COMPRA DEL BIEN</t>
  </si>
  <si>
    <t>Nombre del Socio Adjudicado:</t>
  </si>
  <si>
    <t>Guayaquil, 06 de enero del 2022</t>
  </si>
  <si>
    <t>Casa Valor</t>
  </si>
  <si>
    <t>Terreno Valor</t>
  </si>
  <si>
    <t>Vehículo Valor</t>
  </si>
  <si>
    <t>Policía Nacional antecedentes</t>
  </si>
  <si>
    <t>SRI, deudas firmes y estado Tributario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</si>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</sst>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.00;[Red]&quot;$&quot;\-#,##0.00"/>
    <numFmt numFmtId="165" formatCode="_ &quot;$&quot;* #,##0.00_ ;_ &quot;$&quot;* \-#,##0.00_ ;_ &quot;$&quot;* &quot;-&quot;??_ ;_ @_ "/>
    <numFmt numFmtId="166" formatCode="_ * #,##0.00_ ;_ * \-#,##0.00_ ;_ * &quot;-&quot;??_ ;_ @_ "/>
    <numFmt numFmtId="167" formatCode="&quot;$&quot;#,##0.00;[Red]\-&quot;$&quot;#,##0.00"/>
    <numFmt numFmtId="168" formatCode="#,##0\ &quot;Años&quot;"/>
    <numFmt numFmtId="169" formatCode="#,##0\ &quot;Cuotas&quot;"/>
    <numFmt numFmtId="170" formatCode="0000000000"/>
    <numFmt numFmtId="171" formatCode="[$-F800]dddd\,\ mmmm\ dd\,\ yyyy"/>
  </numFmts>
  <fonts count="38"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2"/>
      <name val="MS Sans Serif"/>
      <family val="2"/>
    </font>
    <font>
      <sz val="8.5"/>
      <name val="MS Sans Serif"/>
      <family val="2"/>
    </font>
    <font>
      <b/>
      <sz val="10"/>
      <name val="MS Sans Serif"/>
      <family val="2"/>
    </font>
    <font>
      <b/>
      <sz val="12"/>
      <name val="MS Sans Serif"/>
      <family val="2"/>
    </font>
    <font>
      <sz val="10"/>
      <name val="MS Sans Serif"/>
    </font>
    <font>
      <b/>
      <sz val="10"/>
      <name val="MS Sans Serif"/>
    </font>
    <font>
      <b/>
      <sz val="12"/>
      <name val="MS Sans Serif"/>
    </font>
    <font>
      <sz val="11"/>
      <color rgb="FF000000"/>
      <name val="Calibri"/>
      <family val="2"/>
    </font>
    <font>
      <sz val="11"/>
      <color rgb="FF000000"/>
      <name val="TradeGothic LT"/>
    </font>
    <font>
      <b/>
      <u/>
      <sz val="16"/>
      <color theme="0"/>
      <name val="TradeGothic LT"/>
    </font>
    <font>
      <sz val="11"/>
      <color theme="0" tint="-4.9989318521683403E-2"/>
      <name val="TradeGothic LT"/>
    </font>
    <font>
      <b/>
      <sz val="16"/>
      <color theme="0"/>
      <name val="TradeGothic LT"/>
    </font>
    <font>
      <sz val="10"/>
      <name val="TradeGothic LT"/>
    </font>
    <font>
      <sz val="10"/>
      <color theme="0"/>
      <name val="TradeGothic LT"/>
    </font>
    <font>
      <b/>
      <sz val="12"/>
      <color theme="0"/>
      <name val="TradeGothic LT"/>
    </font>
    <font>
      <b/>
      <sz val="10"/>
      <name val="TradeGothic LT"/>
    </font>
    <font>
      <sz val="12"/>
      <name val="TradeGothic LT"/>
    </font>
    <font>
      <sz val="8.5"/>
      <name val="TradeGothic LT"/>
    </font>
    <font>
      <b/>
      <sz val="10"/>
      <color rgb="FF483488"/>
      <name val="TradeGothic LT"/>
    </font>
    <font>
      <b/>
      <sz val="10"/>
      <color theme="0"/>
      <name val="TradeGothic LT"/>
    </font>
    <font>
      <sz val="10"/>
      <color rgb="FF483488"/>
      <name val="TradeGothic LT"/>
    </font>
    <font>
      <b/>
      <u val="double"/>
      <sz val="13.5"/>
      <name val="TradeGothic LT"/>
    </font>
    <font>
      <b/>
      <sz val="12"/>
      <name val="TradeGothic LT"/>
    </font>
    <font>
      <b/>
      <u val="double"/>
      <sz val="12"/>
      <name val="TradeGothic LT"/>
    </font>
    <font>
      <b/>
      <sz val="14"/>
      <color rgb="FF483488"/>
      <name val="TradeGothic LT"/>
    </font>
    <font>
      <b/>
      <sz val="12"/>
      <color rgb="FF483488"/>
      <name val="TradeGothic LT"/>
    </font>
    <font>
      <b/>
      <sz val="10"/>
      <color rgb="FF483488"/>
      <name val="MS Sans Serif"/>
      <family val="2"/>
    </font>
    <font>
      <sz val="10"/>
      <color rgb="FF483488"/>
      <name val="MS Sans Serif"/>
      <family val="2"/>
    </font>
    <font>
      <b/>
      <sz val="10"/>
      <color theme="0"/>
      <name val="MS Sans Serif"/>
      <family val="2"/>
    </font>
    <font>
      <b/>
      <sz val="10"/>
      <color theme="0"/>
      <name val="MS Sans Serif"/>
    </font>
    <font>
      <b/>
      <sz val="10"/>
      <color rgb="FF483488"/>
      <name val="MS Sans Serif"/>
    </font>
    <font>
      <b/>
      <sz val="11"/>
      <color theme="0"/>
      <name val="MS Sans Serif"/>
    </font>
    <font>
      <b/>
      <sz val="12"/>
      <color theme="0"/>
      <name val="MS Sans Serif"/>
    </font>
    <font>
      <sz val="10"/>
      <color rgb="FF483488"/>
      <name val="MS Sans Serif"/>
    </font>
    <font>
      <u/>
      <sz val="10"/>
      <name val="TradeGothic LT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8348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7">
    <xf numFmtId="0" fontId="0" fillId="0" borderId="0"/>
    <xf numFmtId="16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6" fontId="10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</cellStyleXfs>
  <cellXfs count="309">
    <xf numFmtId="0" fontId="0" fillId="0" borderId="0" xfId="0"/>
    <xf numFmtId="0" fontId="3" fillId="0" borderId="0" xfId="0" applyFont="1"/>
    <xf numFmtId="0" fontId="0" fillId="0" borderId="1" xfId="0" applyBorder="1"/>
    <xf numFmtId="0" fontId="4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3" fillId="0" borderId="1" xfId="0" applyFont="1" applyBorder="1"/>
    <xf numFmtId="0" fontId="0" fillId="0" borderId="2" xfId="0" applyBorder="1" applyAlignment="1">
      <alignment horizontal="center"/>
    </xf>
    <xf numFmtId="0" fontId="3" fillId="0" borderId="4" xfId="0" applyFont="1" applyBorder="1"/>
    <xf numFmtId="0" fontId="0" fillId="0" borderId="0" xfId="0" applyBorder="1" applyAlignment="1">
      <alignment horizontal="center"/>
    </xf>
    <xf numFmtId="0" fontId="3" fillId="0" borderId="8" xfId="0" applyFont="1" applyBorder="1"/>
    <xf numFmtId="0" fontId="0" fillId="0" borderId="9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3" fillId="0" borderId="2" xfId="0" applyFont="1" applyBorder="1"/>
    <xf numFmtId="0" fontId="3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167" fontId="5" fillId="0" borderId="0" xfId="1" applyFont="1" applyBorder="1"/>
    <xf numFmtId="0" fontId="6" fillId="0" borderId="12" xfId="0" applyFont="1" applyBorder="1" applyAlignment="1">
      <alignment horizontal="center"/>
    </xf>
    <xf numFmtId="167" fontId="0" fillId="0" borderId="0" xfId="1" applyFont="1" applyBorder="1"/>
    <xf numFmtId="167" fontId="0" fillId="0" borderId="2" xfId="1" applyFont="1" applyBorder="1"/>
    <xf numFmtId="10" fontId="0" fillId="0" borderId="1" xfId="2" applyNumberFormat="1" applyFont="1" applyBorder="1" applyAlignment="1">
      <alignment horizontal="center"/>
    </xf>
    <xf numFmtId="169" fontId="0" fillId="0" borderId="2" xfId="0" applyNumberFormat="1" applyBorder="1"/>
    <xf numFmtId="10" fontId="5" fillId="0" borderId="4" xfId="2" applyNumberFormat="1" applyFon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69" fontId="0" fillId="0" borderId="9" xfId="0" applyNumberFormat="1" applyBorder="1"/>
    <xf numFmtId="167" fontId="0" fillId="0" borderId="9" xfId="1" applyFont="1" applyBorder="1"/>
    <xf numFmtId="0" fontId="0" fillId="0" borderId="0" xfId="0" applyFill="1"/>
    <xf numFmtId="0" fontId="0" fillId="0" borderId="4" xfId="0" applyFill="1" applyBorder="1"/>
    <xf numFmtId="14" fontId="2" fillId="0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167" fontId="0" fillId="0" borderId="2" xfId="1" applyFont="1" applyFill="1" applyBorder="1"/>
    <xf numFmtId="0" fontId="2" fillId="0" borderId="3" xfId="0" applyFont="1" applyFill="1" applyBorder="1"/>
    <xf numFmtId="0" fontId="0" fillId="0" borderId="7" xfId="0" applyFill="1" applyBorder="1"/>
    <xf numFmtId="0" fontId="0" fillId="0" borderId="0" xfId="0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0" fillId="0" borderId="0" xfId="0" applyFont="1" applyFill="1" applyBorder="1"/>
    <xf numFmtId="9" fontId="0" fillId="0" borderId="0" xfId="0" applyNumberFormat="1"/>
    <xf numFmtId="167" fontId="3" fillId="0" borderId="0" xfId="1" applyFont="1" applyBorder="1"/>
    <xf numFmtId="169" fontId="0" fillId="0" borderId="0" xfId="0" applyNumberFormat="1" applyBorder="1"/>
    <xf numFmtId="10" fontId="0" fillId="0" borderId="0" xfId="2" applyNumberFormat="1" applyFont="1" applyBorder="1" applyAlignment="1">
      <alignment horizontal="center"/>
    </xf>
    <xf numFmtId="169" fontId="5" fillId="3" borderId="0" xfId="0" applyNumberFormat="1" applyFont="1" applyFill="1" applyBorder="1" applyProtection="1">
      <protection locked="0"/>
    </xf>
    <xf numFmtId="0" fontId="2" fillId="0" borderId="9" xfId="0" applyFont="1" applyBorder="1" applyAlignment="1">
      <alignment horizontal="center" vertical="center"/>
    </xf>
    <xf numFmtId="167" fontId="9" fillId="0" borderId="0" xfId="1" applyFont="1" applyBorder="1"/>
    <xf numFmtId="9" fontId="8" fillId="0" borderId="0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7" fontId="0" fillId="0" borderId="0" xfId="1" applyFont="1"/>
    <xf numFmtId="9" fontId="8" fillId="0" borderId="0" xfId="0" applyNumberFormat="1" applyFont="1" applyAlignment="1">
      <alignment horizontal="center"/>
    </xf>
    <xf numFmtId="167" fontId="7" fillId="0" borderId="0" xfId="1" applyFont="1"/>
    <xf numFmtId="164" fontId="0" fillId="0" borderId="0" xfId="0" applyNumberFormat="1"/>
    <xf numFmtId="9" fontId="8" fillId="0" borderId="0" xfId="0" applyNumberFormat="1" applyFont="1" applyFill="1" applyAlignment="1">
      <alignment horizontal="center"/>
    </xf>
    <xf numFmtId="167" fontId="3" fillId="5" borderId="0" xfId="1" applyFont="1" applyFill="1" applyBorder="1" applyProtection="1">
      <protection locked="0"/>
    </xf>
    <xf numFmtId="10" fontId="8" fillId="5" borderId="0" xfId="0" applyNumberFormat="1" applyFont="1" applyFill="1" applyBorder="1" applyAlignment="1" applyProtection="1">
      <alignment horizontal="center"/>
      <protection locked="0"/>
    </xf>
    <xf numFmtId="0" fontId="11" fillId="3" borderId="0" xfId="5" applyFont="1" applyFill="1" applyAlignment="1"/>
    <xf numFmtId="0" fontId="15" fillId="0" borderId="0" xfId="0" applyFont="1"/>
    <xf numFmtId="0" fontId="16" fillId="0" borderId="0" xfId="0" applyFont="1"/>
    <xf numFmtId="0" fontId="15" fillId="0" borderId="7" xfId="0" applyFont="1" applyFill="1" applyBorder="1"/>
    <xf numFmtId="0" fontId="19" fillId="0" borderId="20" xfId="0" applyFont="1" applyFill="1" applyBorder="1" applyAlignment="1">
      <alignment horizontal="center"/>
    </xf>
    <xf numFmtId="0" fontId="15" fillId="0" borderId="0" xfId="0" applyFont="1" applyFill="1" applyBorder="1" applyAlignment="1"/>
    <xf numFmtId="0" fontId="15" fillId="0" borderId="4" xfId="0" applyFont="1" applyFill="1" applyBorder="1" applyAlignment="1">
      <alignment horizontal="center"/>
    </xf>
    <xf numFmtId="0" fontId="15" fillId="0" borderId="3" xfId="0" applyFont="1" applyFill="1" applyBorder="1"/>
    <xf numFmtId="167" fontId="15" fillId="0" borderId="2" xfId="1" applyFont="1" applyFill="1" applyBorder="1"/>
    <xf numFmtId="0" fontId="15" fillId="0" borderId="2" xfId="0" applyFont="1" applyFill="1" applyBorder="1"/>
    <xf numFmtId="0" fontId="15" fillId="0" borderId="2" xfId="0" applyFont="1" applyFill="1" applyBorder="1" applyAlignment="1">
      <alignment horizontal="center"/>
    </xf>
    <xf numFmtId="14" fontId="15" fillId="0" borderId="1" xfId="0" applyNumberFormat="1" applyFont="1" applyFill="1" applyBorder="1" applyAlignment="1">
      <alignment horizontal="center"/>
    </xf>
    <xf numFmtId="0" fontId="15" fillId="0" borderId="4" xfId="0" applyFont="1" applyBorder="1"/>
    <xf numFmtId="0" fontId="15" fillId="0" borderId="0" xfId="0" applyFont="1" applyFill="1" applyBorder="1"/>
    <xf numFmtId="0" fontId="18" fillId="0" borderId="9" xfId="0" applyFont="1" applyFill="1" applyBorder="1" applyAlignment="1"/>
    <xf numFmtId="0" fontId="18" fillId="0" borderId="8" xfId="0" applyFont="1" applyFill="1" applyBorder="1" applyAlignment="1"/>
    <xf numFmtId="0" fontId="15" fillId="0" borderId="9" xfId="0" applyFont="1" applyFill="1" applyBorder="1" applyAlignment="1"/>
    <xf numFmtId="0" fontId="15" fillId="0" borderId="10" xfId="0" applyFont="1" applyFill="1" applyBorder="1"/>
    <xf numFmtId="0" fontId="15" fillId="0" borderId="11" xfId="0" applyFont="1" applyFill="1" applyBorder="1" applyAlignment="1">
      <alignment horizontal="left"/>
    </xf>
    <xf numFmtId="0" fontId="18" fillId="0" borderId="5" xfId="0" applyFont="1" applyFill="1" applyBorder="1" applyAlignment="1"/>
    <xf numFmtId="167" fontId="18" fillId="0" borderId="0" xfId="1" applyFont="1" applyFill="1" applyBorder="1" applyAlignment="1"/>
    <xf numFmtId="0" fontId="15" fillId="0" borderId="0" xfId="0" applyFont="1" applyFill="1" applyBorder="1" applyAlignment="1">
      <alignment horizontal="left"/>
    </xf>
    <xf numFmtId="0" fontId="18" fillId="0" borderId="4" xfId="0" applyFont="1" applyFill="1" applyBorder="1" applyAlignment="1"/>
    <xf numFmtId="167" fontId="18" fillId="0" borderId="11" xfId="1" applyFont="1" applyFill="1" applyBorder="1" applyAlignment="1">
      <alignment horizontal="right"/>
    </xf>
    <xf numFmtId="14" fontId="18" fillId="0" borderId="5" xfId="0" applyNumberFormat="1" applyFont="1" applyFill="1" applyBorder="1" applyAlignment="1">
      <alignment horizontal="center"/>
    </xf>
    <xf numFmtId="167" fontId="18" fillId="0" borderId="11" xfId="1" applyFont="1" applyFill="1" applyBorder="1"/>
    <xf numFmtId="0" fontId="18" fillId="0" borderId="5" xfId="0" applyFont="1" applyFill="1" applyBorder="1" applyAlignment="1">
      <alignment horizontal="center"/>
    </xf>
    <xf numFmtId="167" fontId="18" fillId="0" borderId="2" xfId="1" applyFont="1" applyFill="1" applyBorder="1"/>
    <xf numFmtId="0" fontId="15" fillId="0" borderId="2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left"/>
    </xf>
    <xf numFmtId="167" fontId="18" fillId="2" borderId="1" xfId="0" applyNumberFormat="1" applyFont="1" applyFill="1" applyBorder="1" applyAlignment="1">
      <alignment horizontal="center"/>
    </xf>
    <xf numFmtId="167" fontId="15" fillId="0" borderId="0" xfId="1" applyFont="1" applyFill="1" applyBorder="1"/>
    <xf numFmtId="0" fontId="15" fillId="0" borderId="0" xfId="0" applyFont="1" applyFill="1" applyBorder="1" applyAlignment="1">
      <alignment horizontal="center"/>
    </xf>
    <xf numFmtId="14" fontId="15" fillId="0" borderId="0" xfId="0" applyNumberFormat="1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170" fontId="18" fillId="0" borderId="0" xfId="0" applyNumberFormat="1" applyFont="1" applyFill="1" applyBorder="1" applyAlignment="1">
      <alignment horizontal="left"/>
    </xf>
    <xf numFmtId="14" fontId="18" fillId="0" borderId="4" xfId="0" applyNumberFormat="1" applyFont="1" applyFill="1" applyBorder="1" applyAlignment="1">
      <alignment horizontal="center"/>
    </xf>
    <xf numFmtId="167" fontId="18" fillId="0" borderId="0" xfId="1" applyFont="1" applyFill="1" applyBorder="1"/>
    <xf numFmtId="0" fontId="18" fillId="0" borderId="4" xfId="0" applyFont="1" applyFill="1" applyBorder="1" applyAlignment="1">
      <alignment horizontal="center"/>
    </xf>
    <xf numFmtId="0" fontId="15" fillId="0" borderId="2" xfId="0" applyFont="1" applyFill="1" applyBorder="1" applyAlignment="1"/>
    <xf numFmtId="10" fontId="15" fillId="0" borderId="0" xfId="2" applyNumberFormat="1" applyFont="1"/>
    <xf numFmtId="0" fontId="15" fillId="0" borderId="10" xfId="0" applyFont="1" applyBorder="1"/>
    <xf numFmtId="0" fontId="15" fillId="0" borderId="8" xfId="0" applyFont="1" applyBorder="1"/>
    <xf numFmtId="0" fontId="15" fillId="0" borderId="9" xfId="0" applyFont="1" applyBorder="1" applyAlignment="1">
      <alignment horizontal="center"/>
    </xf>
    <xf numFmtId="0" fontId="19" fillId="0" borderId="8" xfId="0" applyFont="1" applyBorder="1"/>
    <xf numFmtId="0" fontId="15" fillId="0" borderId="7" xfId="0" applyFont="1" applyBorder="1"/>
    <xf numFmtId="0" fontId="15" fillId="0" borderId="0" xfId="0" applyFont="1" applyBorder="1" applyAlignment="1">
      <alignment horizontal="center"/>
    </xf>
    <xf numFmtId="0" fontId="19" fillId="0" borderId="4" xfId="0" applyFont="1" applyBorder="1"/>
    <xf numFmtId="0" fontId="15" fillId="0" borderId="3" xfId="0" applyFont="1" applyBorder="1"/>
    <xf numFmtId="0" fontId="15" fillId="0" borderId="1" xfId="0" applyFont="1" applyBorder="1"/>
    <xf numFmtId="0" fontId="15" fillId="0" borderId="2" xfId="0" applyFont="1" applyBorder="1" applyAlignment="1">
      <alignment horizontal="center"/>
    </xf>
    <xf numFmtId="0" fontId="19" fillId="0" borderId="1" xfId="0" applyFont="1" applyBorder="1"/>
    <xf numFmtId="14" fontId="18" fillId="9" borderId="14" xfId="0" applyNumberFormat="1" applyFont="1" applyFill="1" applyBorder="1" applyAlignment="1">
      <alignment horizontal="left"/>
    </xf>
    <xf numFmtId="168" fontId="18" fillId="9" borderId="14" xfId="0" applyNumberFormat="1" applyFont="1" applyFill="1" applyBorder="1" applyAlignment="1">
      <alignment horizontal="center"/>
    </xf>
    <xf numFmtId="0" fontId="18" fillId="9" borderId="19" xfId="0" applyFont="1" applyFill="1" applyBorder="1" applyAlignment="1">
      <alignment horizontal="center"/>
    </xf>
    <xf numFmtId="167" fontId="18" fillId="9" borderId="14" xfId="1" applyFont="1" applyFill="1" applyBorder="1"/>
    <xf numFmtId="0" fontId="18" fillId="9" borderId="18" xfId="0" applyFont="1" applyFill="1" applyBorder="1" applyAlignment="1">
      <alignment horizontal="center"/>
    </xf>
    <xf numFmtId="0" fontId="21" fillId="3" borderId="17" xfId="0" applyFont="1" applyFill="1" applyBorder="1"/>
    <xf numFmtId="0" fontId="21" fillId="3" borderId="7" xfId="0" applyFont="1" applyFill="1" applyBorder="1"/>
    <xf numFmtId="0" fontId="21" fillId="3" borderId="14" xfId="0" applyFont="1" applyFill="1" applyBorder="1"/>
    <xf numFmtId="0" fontId="21" fillId="3" borderId="0" xfId="0" applyFont="1" applyFill="1" applyBorder="1" applyAlignment="1"/>
    <xf numFmtId="0" fontId="21" fillId="3" borderId="18" xfId="0" applyFont="1" applyFill="1" applyBorder="1" applyAlignment="1">
      <alignment horizontal="center"/>
    </xf>
    <xf numFmtId="0" fontId="21" fillId="3" borderId="0" xfId="0" applyFont="1" applyFill="1" applyBorder="1"/>
    <xf numFmtId="167" fontId="18" fillId="8" borderId="14" xfId="1" applyFont="1" applyFill="1" applyBorder="1"/>
    <xf numFmtId="170" fontId="18" fillId="9" borderId="18" xfId="0" applyNumberFormat="1" applyFont="1" applyFill="1" applyBorder="1" applyAlignment="1">
      <alignment horizontal="left"/>
    </xf>
    <xf numFmtId="14" fontId="18" fillId="9" borderId="19" xfId="0" applyNumberFormat="1" applyFont="1" applyFill="1" applyBorder="1" applyAlignment="1">
      <alignment horizontal="center"/>
    </xf>
    <xf numFmtId="0" fontId="21" fillId="3" borderId="0" xfId="0" applyFont="1" applyFill="1" applyBorder="1" applyAlignment="1">
      <alignment wrapText="1"/>
    </xf>
    <xf numFmtId="0" fontId="18" fillId="3" borderId="10" xfId="0" applyFont="1" applyFill="1" applyBorder="1"/>
    <xf numFmtId="0" fontId="21" fillId="2" borderId="11" xfId="0" applyFont="1" applyFill="1" applyBorder="1"/>
    <xf numFmtId="0" fontId="15" fillId="0" borderId="0" xfId="0" applyFont="1" applyAlignment="1">
      <alignment horizontal="center"/>
    </xf>
    <xf numFmtId="0" fontId="15" fillId="8" borderId="3" xfId="0" applyFont="1" applyFill="1" applyBorder="1" applyAlignment="1">
      <alignment horizontal="center" vertical="center"/>
    </xf>
    <xf numFmtId="0" fontId="15" fillId="3" borderId="0" xfId="0" applyFont="1" applyFill="1"/>
    <xf numFmtId="0" fontId="14" fillId="7" borderId="0" xfId="5" applyFont="1" applyFill="1" applyAlignment="1">
      <alignment vertical="center"/>
    </xf>
    <xf numFmtId="0" fontId="14" fillId="3" borderId="0" xfId="5" applyFont="1" applyFill="1" applyAlignment="1">
      <alignment vertical="center"/>
    </xf>
    <xf numFmtId="0" fontId="25" fillId="0" borderId="0" xfId="0" applyFont="1" applyFill="1" applyBorder="1" applyAlignment="1">
      <alignment horizontal="center"/>
    </xf>
    <xf numFmtId="0" fontId="15" fillId="0" borderId="4" xfId="0" applyFont="1" applyFill="1" applyBorder="1"/>
    <xf numFmtId="0" fontId="15" fillId="0" borderId="0" xfId="0" applyFont="1" applyFill="1"/>
    <xf numFmtId="0" fontId="25" fillId="0" borderId="4" xfId="0" applyFont="1" applyFill="1" applyBorder="1" applyAlignment="1">
      <alignment horizontal="center"/>
    </xf>
    <xf numFmtId="0" fontId="15" fillId="0" borderId="0" xfId="0" applyFont="1" applyBorder="1"/>
    <xf numFmtId="0" fontId="19" fillId="0" borderId="0" xfId="0" applyFont="1" applyBorder="1"/>
    <xf numFmtId="0" fontId="18" fillId="0" borderId="0" xfId="0" applyFont="1" applyAlignment="1">
      <alignment horizontal="center"/>
    </xf>
    <xf numFmtId="167" fontId="15" fillId="0" borderId="9" xfId="1" applyFont="1" applyBorder="1"/>
    <xf numFmtId="169" fontId="15" fillId="0" borderId="9" xfId="0" applyNumberFormat="1" applyFont="1" applyBorder="1"/>
    <xf numFmtId="10" fontId="15" fillId="0" borderId="8" xfId="0" applyNumberFormat="1" applyFont="1" applyBorder="1" applyAlignment="1">
      <alignment horizontal="center"/>
    </xf>
    <xf numFmtId="167" fontId="18" fillId="0" borderId="0" xfId="1" applyFont="1" applyBorder="1"/>
    <xf numFmtId="169" fontId="18" fillId="5" borderId="0" xfId="0" applyNumberFormat="1" applyFont="1" applyFill="1" applyBorder="1"/>
    <xf numFmtId="10" fontId="18" fillId="0" borderId="4" xfId="2" applyNumberFormat="1" applyFont="1" applyFill="1" applyBorder="1" applyAlignment="1">
      <alignment horizontal="center"/>
    </xf>
    <xf numFmtId="0" fontId="25" fillId="5" borderId="12" xfId="0" applyFont="1" applyFill="1" applyBorder="1" applyAlignment="1">
      <alignment horizontal="center"/>
    </xf>
    <xf numFmtId="167" fontId="15" fillId="0" borderId="2" xfId="1" applyFont="1" applyBorder="1"/>
    <xf numFmtId="169" fontId="15" fillId="0" borderId="2" xfId="0" applyNumberFormat="1" applyFont="1" applyBorder="1"/>
    <xf numFmtId="10" fontId="15" fillId="0" borderId="1" xfId="2" applyNumberFormat="1" applyFont="1" applyBorder="1" applyAlignment="1">
      <alignment horizontal="center"/>
    </xf>
    <xf numFmtId="167" fontId="15" fillId="0" borderId="0" xfId="1" applyFont="1" applyBorder="1"/>
    <xf numFmtId="167" fontId="15" fillId="5" borderId="9" xfId="1" applyFont="1" applyFill="1" applyBorder="1"/>
    <xf numFmtId="0" fontId="15" fillId="0" borderId="9" xfId="0" applyFont="1" applyBorder="1"/>
    <xf numFmtId="0" fontId="15" fillId="0" borderId="8" xfId="0" applyFont="1" applyBorder="1" applyAlignment="1">
      <alignment horizontal="center"/>
    </xf>
    <xf numFmtId="0" fontId="18" fillId="0" borderId="0" xfId="0" applyFont="1" applyBorder="1"/>
    <xf numFmtId="9" fontId="18" fillId="0" borderId="4" xfId="2" applyFont="1" applyBorder="1" applyAlignment="1">
      <alignment horizontal="center"/>
    </xf>
    <xf numFmtId="0" fontId="15" fillId="0" borderId="2" xfId="0" applyFont="1" applyBorder="1"/>
    <xf numFmtId="0" fontId="15" fillId="0" borderId="1" xfId="0" applyFont="1" applyBorder="1" applyAlignment="1">
      <alignment horizontal="center"/>
    </xf>
    <xf numFmtId="167" fontId="15" fillId="5" borderId="9" xfId="1" applyFont="1" applyFill="1" applyBorder="1" applyAlignment="1">
      <alignment horizontal="center"/>
    </xf>
    <xf numFmtId="9" fontId="15" fillId="0" borderId="9" xfId="0" applyNumberFormat="1" applyFont="1" applyBorder="1" applyAlignment="1">
      <alignment horizontal="center"/>
    </xf>
    <xf numFmtId="167" fontId="15" fillId="0" borderId="2" xfId="1" applyFont="1" applyBorder="1" applyAlignment="1">
      <alignment horizontal="center"/>
    </xf>
    <xf numFmtId="9" fontId="15" fillId="0" borderId="0" xfId="2" applyFont="1" applyBorder="1" applyAlignment="1">
      <alignment horizontal="center"/>
    </xf>
    <xf numFmtId="167" fontId="18" fillId="0" borderId="2" xfId="1" applyFont="1" applyBorder="1" applyAlignment="1">
      <alignment horizontal="center"/>
    </xf>
    <xf numFmtId="9" fontId="18" fillId="0" borderId="2" xfId="2" applyFont="1" applyBorder="1" applyAlignment="1">
      <alignment horizontal="center"/>
    </xf>
    <xf numFmtId="9" fontId="18" fillId="0" borderId="1" xfId="2" applyFont="1" applyFill="1" applyBorder="1" applyAlignment="1">
      <alignment horizontal="center"/>
    </xf>
    <xf numFmtId="0" fontId="18" fillId="5" borderId="11" xfId="0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168" fontId="18" fillId="3" borderId="11" xfId="0" applyNumberFormat="1" applyFont="1" applyFill="1" applyBorder="1" applyAlignment="1">
      <alignment horizontal="center"/>
    </xf>
    <xf numFmtId="0" fontId="18" fillId="0" borderId="0" xfId="0" applyFont="1"/>
    <xf numFmtId="0" fontId="19" fillId="5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3" borderId="0" xfId="0" applyFont="1" applyFill="1" applyBorder="1" applyAlignment="1">
      <alignment horizontal="center"/>
    </xf>
    <xf numFmtId="0" fontId="26" fillId="6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2" xfId="0" applyFont="1" applyFill="1" applyBorder="1"/>
    <xf numFmtId="0" fontId="19" fillId="0" borderId="2" xfId="0" applyFont="1" applyBorder="1"/>
    <xf numFmtId="0" fontId="15" fillId="0" borderId="11" xfId="0" applyFont="1" applyBorder="1"/>
    <xf numFmtId="0" fontId="15" fillId="0" borderId="11" xfId="0" applyFont="1" applyBorder="1" applyAlignment="1">
      <alignment horizontal="center"/>
    </xf>
    <xf numFmtId="0" fontId="19" fillId="0" borderId="11" xfId="0" applyFont="1" applyBorder="1"/>
    <xf numFmtId="0" fontId="19" fillId="0" borderId="0" xfId="0" applyFont="1"/>
    <xf numFmtId="0" fontId="27" fillId="3" borderId="0" xfId="5" applyFont="1" applyFill="1" applyAlignment="1">
      <alignment vertical="center"/>
    </xf>
    <xf numFmtId="0" fontId="28" fillId="3" borderId="0" xfId="5" applyFont="1" applyFill="1" applyAlignment="1">
      <alignment vertical="center"/>
    </xf>
    <xf numFmtId="0" fontId="15" fillId="8" borderId="4" xfId="0" applyFont="1" applyFill="1" applyBorder="1" applyAlignment="1">
      <alignment horizontal="center"/>
    </xf>
    <xf numFmtId="167" fontId="15" fillId="8" borderId="0" xfId="1" applyFont="1" applyFill="1" applyBorder="1"/>
    <xf numFmtId="0" fontId="15" fillId="8" borderId="0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14" fontId="15" fillId="8" borderId="4" xfId="0" applyNumberFormat="1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0" fontId="21" fillId="3" borderId="0" xfId="0" applyFont="1" applyFill="1" applyBorder="1" applyAlignment="1">
      <alignment horizontal="center"/>
    </xf>
    <xf numFmtId="0" fontId="23" fillId="0" borderId="10" xfId="0" applyFont="1" applyBorder="1"/>
    <xf numFmtId="167" fontId="21" fillId="0" borderId="7" xfId="1" applyFont="1" applyBorder="1"/>
    <xf numFmtId="167" fontId="23" fillId="0" borderId="3" xfId="1" applyFont="1" applyBorder="1"/>
    <xf numFmtId="0" fontId="21" fillId="0" borderId="7" xfId="0" applyFont="1" applyBorder="1"/>
    <xf numFmtId="0" fontId="23" fillId="0" borderId="7" xfId="0" applyFont="1" applyBorder="1"/>
    <xf numFmtId="0" fontId="21" fillId="0" borderId="3" xfId="0" applyFont="1" applyBorder="1"/>
    <xf numFmtId="167" fontId="21" fillId="0" borderId="0" xfId="1" applyFont="1" applyBorder="1"/>
    <xf numFmtId="0" fontId="21" fillId="0" borderId="0" xfId="0" applyFont="1" applyBorder="1"/>
    <xf numFmtId="0" fontId="21" fillId="3" borderId="6" xfId="0" applyFont="1" applyFill="1" applyBorder="1"/>
    <xf numFmtId="0" fontId="21" fillId="3" borderId="11" xfId="0" applyFont="1" applyFill="1" applyBorder="1" applyAlignment="1">
      <alignment horizontal="center"/>
    </xf>
    <xf numFmtId="167" fontId="18" fillId="3" borderId="11" xfId="1" applyFont="1" applyFill="1" applyBorder="1"/>
    <xf numFmtId="0" fontId="18" fillId="3" borderId="11" xfId="0" applyFont="1" applyFill="1" applyBorder="1"/>
    <xf numFmtId="0" fontId="14" fillId="0" borderId="0" xfId="5" applyFont="1" applyFill="1" applyAlignment="1">
      <alignment vertical="center"/>
    </xf>
    <xf numFmtId="0" fontId="27" fillId="0" borderId="0" xfId="5" applyFont="1" applyFill="1" applyAlignment="1">
      <alignment vertical="center"/>
    </xf>
    <xf numFmtId="0" fontId="14" fillId="7" borderId="0" xfId="5" applyFont="1" applyFill="1" applyAlignment="1">
      <alignment horizontal="center" vertical="center" wrapText="1"/>
    </xf>
    <xf numFmtId="0" fontId="29" fillId="3" borderId="17" xfId="0" applyFont="1" applyFill="1" applyBorder="1" applyAlignment="1">
      <alignment wrapText="1"/>
    </xf>
    <xf numFmtId="0" fontId="29" fillId="3" borderId="7" xfId="0" applyFont="1" applyFill="1" applyBorder="1"/>
    <xf numFmtId="0" fontId="29" fillId="3" borderId="7" xfId="0" applyFont="1" applyFill="1" applyBorder="1" applyAlignment="1">
      <alignment wrapText="1"/>
    </xf>
    <xf numFmtId="0" fontId="0" fillId="9" borderId="4" xfId="0" applyFont="1" applyFill="1" applyBorder="1" applyAlignment="1">
      <alignment horizontal="center"/>
    </xf>
    <xf numFmtId="167" fontId="5" fillId="9" borderId="14" xfId="1" applyFont="1" applyFill="1" applyBorder="1"/>
    <xf numFmtId="167" fontId="0" fillId="9" borderId="0" xfId="1" applyFont="1" applyFill="1" applyBorder="1"/>
    <xf numFmtId="0" fontId="29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4" borderId="4" xfId="0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9" borderId="13" xfId="0" applyFont="1" applyFill="1" applyBorder="1" applyAlignment="1">
      <alignment horizontal="center"/>
    </xf>
    <xf numFmtId="14" fontId="2" fillId="9" borderId="4" xfId="0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 vertical="center" wrapText="1"/>
    </xf>
    <xf numFmtId="0" fontId="30" fillId="3" borderId="10" xfId="0" applyFont="1" applyFill="1" applyBorder="1"/>
    <xf numFmtId="167" fontId="29" fillId="3" borderId="7" xfId="1" applyFont="1" applyFill="1" applyBorder="1"/>
    <xf numFmtId="167" fontId="30" fillId="3" borderId="3" xfId="1" applyFont="1" applyFill="1" applyBorder="1"/>
    <xf numFmtId="0" fontId="2" fillId="3" borderId="0" xfId="0" applyFont="1" applyFill="1" applyBorder="1" applyAlignment="1">
      <alignment horizontal="center"/>
    </xf>
    <xf numFmtId="0" fontId="33" fillId="3" borderId="0" xfId="0" applyFont="1" applyFill="1" applyBorder="1"/>
    <xf numFmtId="0" fontId="33" fillId="3" borderId="0" xfId="0" applyFont="1" applyFill="1"/>
    <xf numFmtId="0" fontId="5" fillId="3" borderId="2" xfId="0" applyFont="1" applyFill="1" applyBorder="1"/>
    <xf numFmtId="0" fontId="0" fillId="9" borderId="3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4" fillId="3" borderId="2" xfId="0" applyFont="1" applyFill="1" applyBorder="1"/>
    <xf numFmtId="0" fontId="0" fillId="7" borderId="0" xfId="0" applyFill="1" applyAlignment="1">
      <alignment wrapText="1"/>
    </xf>
    <xf numFmtId="0" fontId="33" fillId="3" borderId="0" xfId="0" applyFont="1" applyFill="1" applyAlignment="1">
      <alignment vertical="center"/>
    </xf>
    <xf numFmtId="167" fontId="8" fillId="9" borderId="0" xfId="1" applyFont="1" applyFill="1"/>
    <xf numFmtId="0" fontId="36" fillId="3" borderId="0" xfId="0" applyFont="1" applyFill="1"/>
    <xf numFmtId="0" fontId="36" fillId="9" borderId="0" xfId="0" applyFont="1" applyFill="1"/>
    <xf numFmtId="0" fontId="37" fillId="0" borderId="7" xfId="0" applyFont="1" applyFill="1" applyBorder="1"/>
    <xf numFmtId="0" fontId="15" fillId="8" borderId="6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22" fillId="7" borderId="11" xfId="0" applyFont="1" applyFill="1" applyBorder="1" applyAlignment="1">
      <alignment horizontal="center"/>
    </xf>
    <xf numFmtId="0" fontId="22" fillId="7" borderId="0" xfId="0" applyFont="1" applyFill="1" applyAlignment="1">
      <alignment horizontal="center"/>
    </xf>
    <xf numFmtId="0" fontId="22" fillId="7" borderId="6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21" fillId="3" borderId="21" xfId="0" applyFont="1" applyFill="1" applyBorder="1" applyAlignment="1">
      <alignment horizontal="left"/>
    </xf>
    <xf numFmtId="0" fontId="15" fillId="0" borderId="7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37" fillId="0" borderId="7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37" fillId="0" borderId="3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 wrapText="1"/>
    </xf>
    <xf numFmtId="0" fontId="18" fillId="9" borderId="16" xfId="0" applyFont="1" applyFill="1" applyBorder="1" applyAlignment="1">
      <alignment horizontal="center"/>
    </xf>
    <xf numFmtId="0" fontId="18" fillId="9" borderId="15" xfId="0" applyFont="1" applyFill="1" applyBorder="1" applyAlignment="1">
      <alignment horizontal="center"/>
    </xf>
    <xf numFmtId="170" fontId="18" fillId="9" borderId="18" xfId="0" applyNumberFormat="1" applyFont="1" applyFill="1" applyBorder="1" applyAlignment="1">
      <alignment horizontal="center"/>
    </xf>
    <xf numFmtId="0" fontId="21" fillId="9" borderId="0" xfId="0" applyFont="1" applyFill="1" applyBorder="1" applyAlignment="1">
      <alignment horizontal="center" wrapText="1"/>
    </xf>
    <xf numFmtId="0" fontId="21" fillId="9" borderId="4" xfId="0" applyFont="1" applyFill="1" applyBorder="1" applyAlignment="1">
      <alignment horizontal="center" wrapText="1"/>
    </xf>
    <xf numFmtId="0" fontId="20" fillId="3" borderId="9" xfId="0" applyFont="1" applyFill="1" applyBorder="1" applyAlignment="1">
      <alignment horizontal="center"/>
    </xf>
    <xf numFmtId="0" fontId="13" fillId="3" borderId="0" xfId="5" applyFont="1" applyFill="1" applyAlignment="1">
      <alignment horizontal="center"/>
    </xf>
    <xf numFmtId="0" fontId="11" fillId="3" borderId="0" xfId="5" applyFont="1" applyFill="1" applyAlignment="1">
      <alignment horizontal="center"/>
    </xf>
    <xf numFmtId="0" fontId="14" fillId="7" borderId="0" xfId="5" applyFont="1" applyFill="1" applyAlignment="1">
      <alignment horizontal="center" vertical="center"/>
    </xf>
    <xf numFmtId="0" fontId="12" fillId="7" borderId="0" xfId="5" applyFont="1" applyFill="1" applyAlignment="1">
      <alignment horizontal="center" vertical="center"/>
    </xf>
    <xf numFmtId="0" fontId="15" fillId="0" borderId="10" xfId="0" applyFont="1" applyFill="1" applyBorder="1" applyAlignment="1">
      <alignment horizontal="justify" vertical="center" wrapText="1"/>
    </xf>
    <xf numFmtId="0" fontId="15" fillId="0" borderId="9" xfId="0" applyFont="1" applyFill="1" applyBorder="1" applyAlignment="1">
      <alignment horizontal="justify" vertical="center"/>
    </xf>
    <xf numFmtId="0" fontId="15" fillId="0" borderId="8" xfId="0" applyFont="1" applyFill="1" applyBorder="1" applyAlignment="1">
      <alignment horizontal="justify" vertical="center"/>
    </xf>
    <xf numFmtId="0" fontId="15" fillId="0" borderId="7" xfId="0" applyFont="1" applyFill="1" applyBorder="1" applyAlignment="1">
      <alignment horizontal="justify" vertical="center" wrapText="1"/>
    </xf>
    <xf numFmtId="0" fontId="15" fillId="0" borderId="0" xfId="0" applyFont="1" applyFill="1" applyBorder="1" applyAlignment="1">
      <alignment horizontal="justify" vertical="center"/>
    </xf>
    <xf numFmtId="0" fontId="15" fillId="0" borderId="4" xfId="0" applyFont="1" applyFill="1" applyBorder="1" applyAlignment="1">
      <alignment horizontal="justify" vertical="center"/>
    </xf>
    <xf numFmtId="0" fontId="15" fillId="0" borderId="7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justify" vertical="center"/>
    </xf>
    <xf numFmtId="0" fontId="15" fillId="0" borderId="2" xfId="0" applyFont="1" applyFill="1" applyBorder="1" applyAlignment="1">
      <alignment horizontal="justify" vertical="center"/>
    </xf>
    <xf numFmtId="0" fontId="15" fillId="0" borderId="1" xfId="0" applyFont="1" applyFill="1" applyBorder="1" applyAlignment="1">
      <alignment horizontal="justify" vertical="center"/>
    </xf>
    <xf numFmtId="0" fontId="20" fillId="3" borderId="11" xfId="0" applyFont="1" applyFill="1" applyBorder="1" applyAlignment="1">
      <alignment horizontal="center"/>
    </xf>
    <xf numFmtId="0" fontId="24" fillId="0" borderId="0" xfId="0" applyFont="1" applyBorder="1" applyAlignment="1">
      <alignment horizontal="center" vertical="center" wrapText="1"/>
    </xf>
    <xf numFmtId="170" fontId="15" fillId="8" borderId="0" xfId="0" applyNumberFormat="1" applyFont="1" applyFill="1" applyBorder="1" applyAlignment="1">
      <alignment horizontal="left"/>
    </xf>
    <xf numFmtId="0" fontId="18" fillId="2" borderId="0" xfId="0" applyFont="1" applyFill="1" applyBorder="1" applyAlignment="1">
      <alignment horizontal="center"/>
    </xf>
    <xf numFmtId="0" fontId="15" fillId="8" borderId="16" xfId="0" applyFont="1" applyFill="1" applyBorder="1" applyAlignment="1">
      <alignment horizontal="center"/>
    </xf>
    <xf numFmtId="0" fontId="15" fillId="8" borderId="15" xfId="0" applyFont="1" applyFill="1" applyBorder="1" applyAlignment="1">
      <alignment horizontal="center"/>
    </xf>
    <xf numFmtId="171" fontId="2" fillId="3" borderId="9" xfId="0" applyNumberFormat="1" applyFont="1" applyFill="1" applyBorder="1" applyAlignment="1">
      <alignment horizontal="left" vertical="center"/>
    </xf>
    <xf numFmtId="0" fontId="0" fillId="9" borderId="16" xfId="0" applyFont="1" applyFill="1" applyBorder="1" applyAlignment="1">
      <alignment horizontal="left"/>
    </xf>
    <xf numFmtId="0" fontId="0" fillId="9" borderId="16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170" fontId="0" fillId="9" borderId="0" xfId="0" applyNumberFormat="1" applyFill="1" applyBorder="1" applyAlignment="1">
      <alignment horizontal="left"/>
    </xf>
    <xf numFmtId="0" fontId="31" fillId="7" borderId="6" xfId="0" applyFont="1" applyFill="1" applyBorder="1" applyAlignment="1">
      <alignment horizontal="center" vertical="center"/>
    </xf>
    <xf numFmtId="0" fontId="31" fillId="7" borderId="11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0" fillId="0" borderId="11" xfId="0" applyBorder="1" applyAlignment="1" applyProtection="1">
      <alignment horizontal="justify" vertical="center" wrapText="1"/>
      <protection locked="0"/>
    </xf>
    <xf numFmtId="0" fontId="32" fillId="7" borderId="6" xfId="0" applyFont="1" applyFill="1" applyBorder="1" applyAlignment="1">
      <alignment horizontal="center" vertical="center"/>
    </xf>
    <xf numFmtId="0" fontId="32" fillId="7" borderId="5" xfId="0" applyFont="1" applyFill="1" applyBorder="1" applyAlignment="1">
      <alignment horizontal="center" vertical="center"/>
    </xf>
    <xf numFmtId="0" fontId="8" fillId="9" borderId="0" xfId="0" applyFont="1" applyFill="1" applyAlignment="1">
      <alignment horizontal="center"/>
    </xf>
    <xf numFmtId="0" fontId="35" fillId="7" borderId="0" xfId="0" applyFont="1" applyFill="1" applyAlignment="1">
      <alignment horizontal="center" vertical="center"/>
    </xf>
    <xf numFmtId="0" fontId="36" fillId="3" borderId="0" xfId="0" applyNumberFormat="1" applyFont="1" applyFill="1" applyAlignment="1">
      <alignment horizontal="left"/>
    </xf>
    <xf numFmtId="171" fontId="0" fillId="0" borderId="0" xfId="0" applyNumberFormat="1" applyAlignment="1">
      <alignment horizontal="left"/>
    </xf>
    <xf numFmtId="0" fontId="0" fillId="0" borderId="0" xfId="0" applyAlignment="1">
      <alignment horizontal="justify" vertical="center" wrapText="1"/>
    </xf>
    <xf numFmtId="170" fontId="8" fillId="0" borderId="0" xfId="0" applyNumberFormat="1" applyFont="1" applyAlignment="1">
      <alignment horizontal="left"/>
    </xf>
    <xf numFmtId="0" fontId="8" fillId="0" borderId="0" xfId="0" applyFont="1" applyAlignment="1">
      <alignment horizontal="justify" wrapText="1"/>
    </xf>
    <xf numFmtId="0" fontId="34" fillId="7" borderId="0" xfId="0" applyFont="1" applyFill="1" applyAlignment="1">
      <alignment horizontal="center"/>
    </xf>
    <xf numFmtId="0" fontId="32" fillId="7" borderId="0" xfId="0" applyFont="1" applyFill="1" applyAlignment="1">
      <alignment horizontal="center"/>
    </xf>
  </cellXfs>
  <cellStyles count="7">
    <cellStyle name="Millares 2" xfId="4" xr:uid="{00000000-0005-0000-0000-000000000000}"/>
    <cellStyle name="Moneda" xfId="1" builtinId="4"/>
    <cellStyle name="Moneda 2" xfId="6" xr:uid="{00000000-0005-0000-0000-000002000000}"/>
    <cellStyle name="Normal" xfId="0" builtinId="0"/>
    <cellStyle name="Normal 2" xfId="5" xr:uid="{00000000-0005-0000-0000-000004000000}"/>
    <cellStyle name="Normal 3" xfId="3" xr:uid="{00000000-0005-0000-0000-000005000000}"/>
    <cellStyle name="Porcentaje" xfId="2" builtinId="5"/>
  </cellStyles>
  <dxfs count="0"/>
  <tableStyles count="0" defaultTableStyle="TableStyleMedium9" defaultPivotStyle="PivotStyleLight16"/>
  <colors>
    <mruColors>
      <color rgb="FF483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937260</xdr:colOff>
      <xdr:row>5</xdr:row>
      <xdr:rowOff>15240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52400" y="182880"/>
          <a:ext cx="937260" cy="8763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53340</xdr:colOff>
      <xdr:row>1</xdr:row>
      <xdr:rowOff>1</xdr:rowOff>
    </xdr:from>
    <xdr:to>
      <xdr:col>1</xdr:col>
      <xdr:colOff>867081</xdr:colOff>
      <xdr:row>4</xdr:row>
      <xdr:rowOff>182880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" y="182881"/>
          <a:ext cx="813741" cy="8458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937260</xdr:colOff>
      <xdr:row>5</xdr:row>
      <xdr:rowOff>15240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21931405-5665-4337-9615-0A5A95199225}"/>
            </a:ext>
          </a:extLst>
        </xdr:cNvPr>
        <xdr:cNvSpPr/>
      </xdr:nvSpPr>
      <xdr:spPr>
        <a:xfrm>
          <a:off x="152400" y="180975"/>
          <a:ext cx="937260" cy="85344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53340</xdr:colOff>
      <xdr:row>1</xdr:row>
      <xdr:rowOff>1</xdr:rowOff>
    </xdr:from>
    <xdr:to>
      <xdr:col>1</xdr:col>
      <xdr:colOff>867081</xdr:colOff>
      <xdr:row>4</xdr:row>
      <xdr:rowOff>182880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700B683-F0CF-4740-B9ED-681F90C27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" y="180976"/>
          <a:ext cx="813741" cy="8305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6</xdr:row>
      <xdr:rowOff>15240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81940" y="205740"/>
          <a:ext cx="1097280" cy="10287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160020</xdr:colOff>
      <xdr:row>1</xdr:row>
      <xdr:rowOff>114301</xdr:rowOff>
    </xdr:from>
    <xdr:to>
      <xdr:col>1</xdr:col>
      <xdr:colOff>973761</xdr:colOff>
      <xdr:row>5</xdr:row>
      <xdr:rowOff>60960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960" y="312421"/>
          <a:ext cx="813741" cy="8077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6</xdr:row>
      <xdr:rowOff>15240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F68183B3-DDBA-40E0-BD0C-9285217AD67C}"/>
            </a:ext>
          </a:extLst>
        </xdr:cNvPr>
        <xdr:cNvSpPr/>
      </xdr:nvSpPr>
      <xdr:spPr>
        <a:xfrm>
          <a:off x="276225" y="198120"/>
          <a:ext cx="1097280" cy="101727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160020</xdr:colOff>
      <xdr:row>1</xdr:row>
      <xdr:rowOff>114301</xdr:rowOff>
    </xdr:from>
    <xdr:to>
      <xdr:col>1</xdr:col>
      <xdr:colOff>973761</xdr:colOff>
      <xdr:row>5</xdr:row>
      <xdr:rowOff>60960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06F94B0-1645-4964-B81E-60DDA5674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245" y="304801"/>
          <a:ext cx="813741" cy="8039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5</xdr:row>
      <xdr:rowOff>22860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281940" y="205740"/>
          <a:ext cx="1097280" cy="107442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152400</xdr:colOff>
      <xdr:row>1</xdr:row>
      <xdr:rowOff>160021</xdr:rowOff>
    </xdr:from>
    <xdr:to>
      <xdr:col>1</xdr:col>
      <xdr:colOff>966141</xdr:colOff>
      <xdr:row>4</xdr:row>
      <xdr:rowOff>175260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340" y="358141"/>
          <a:ext cx="813741" cy="83057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152401</xdr:rowOff>
    </xdr:from>
    <xdr:to>
      <xdr:col>2</xdr:col>
      <xdr:colOff>129540</xdr:colOff>
      <xdr:row>4</xdr:row>
      <xdr:rowOff>15240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88620" y="152401"/>
          <a:ext cx="922020" cy="982979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99060</xdr:colOff>
      <xdr:row>1</xdr:row>
      <xdr:rowOff>114301</xdr:rowOff>
    </xdr:from>
    <xdr:to>
      <xdr:col>2</xdr:col>
      <xdr:colOff>38201</xdr:colOff>
      <xdr:row>3</xdr:row>
      <xdr:rowOff>60961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80" y="274321"/>
          <a:ext cx="731621" cy="7467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PATRIC~2\CONFIG~1\Temp\notes002F48\CMONTAL\Datos\Archivo%20de%20Trabajo\PROGRAMA\CAPPAG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PAGO"/>
    </sheetNames>
    <definedNames>
      <definedName name="Macro3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Violeta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66"/>
  <sheetViews>
    <sheetView showGridLines="0" workbookViewId="0">
      <selection activeCell="M4" sqref="M4"/>
    </sheetView>
  </sheetViews>
  <sheetFormatPr baseColWidth="10" defaultColWidth="11.5703125" defaultRowHeight="12.75"/>
  <cols>
    <col min="1" max="1" width="2.28515625" style="62" customWidth="1"/>
    <col min="2" max="2" width="23.42578125" style="62" customWidth="1"/>
    <col min="3" max="6" width="14.85546875" style="62" customWidth="1"/>
    <col min="7" max="7" width="3.28515625" style="62" customWidth="1"/>
    <col min="8" max="8" width="14.42578125" style="62" bestFit="1" customWidth="1"/>
    <col min="9" max="16384" width="11.5703125" style="62"/>
  </cols>
  <sheetData>
    <row r="1" spans="1:8" ht="14.25">
      <c r="A1" s="264"/>
      <c r="B1" s="61"/>
      <c r="C1" s="265"/>
      <c r="D1" s="265"/>
      <c r="E1" s="265"/>
    </row>
    <row r="2" spans="1:8" ht="21" customHeight="1">
      <c r="A2" s="264"/>
      <c r="B2" s="266" t="s">
        <v>120</v>
      </c>
      <c r="C2" s="267"/>
      <c r="D2" s="267"/>
      <c r="E2" s="267"/>
      <c r="F2" s="267"/>
    </row>
    <row r="3" spans="1:8" ht="15.6" customHeight="1">
      <c r="A3" s="264"/>
      <c r="B3" s="267"/>
      <c r="C3" s="267"/>
      <c r="D3" s="267"/>
      <c r="E3" s="267"/>
      <c r="F3" s="267"/>
    </row>
    <row r="4" spans="1:8" ht="15.6" customHeight="1">
      <c r="A4" s="264"/>
      <c r="B4" s="267"/>
      <c r="C4" s="267"/>
      <c r="D4" s="267"/>
      <c r="E4" s="267"/>
      <c r="F4" s="267"/>
    </row>
    <row r="5" spans="1:8" ht="15.6" customHeight="1">
      <c r="A5" s="264"/>
      <c r="B5" s="267"/>
      <c r="C5" s="267"/>
      <c r="D5" s="267"/>
      <c r="E5" s="267"/>
      <c r="F5" s="267"/>
    </row>
    <row r="6" spans="1:8">
      <c r="C6" s="63"/>
      <c r="D6" s="63"/>
      <c r="E6" s="63"/>
      <c r="F6" s="63"/>
    </row>
    <row r="8" spans="1:8" ht="15.75">
      <c r="B8" s="239" t="s">
        <v>46</v>
      </c>
      <c r="C8" s="239"/>
      <c r="D8" s="239"/>
      <c r="E8" s="239"/>
      <c r="F8" s="239"/>
      <c r="H8" s="63" t="s">
        <v>28</v>
      </c>
    </row>
    <row r="9" spans="1:8">
      <c r="H9" s="63" t="s">
        <v>29</v>
      </c>
    </row>
    <row r="10" spans="1:8">
      <c r="B10" s="119" t="s">
        <v>27</v>
      </c>
      <c r="C10" s="258"/>
      <c r="D10" s="258"/>
      <c r="E10" s="258"/>
      <c r="F10" s="259"/>
      <c r="H10" s="63" t="s">
        <v>30</v>
      </c>
    </row>
    <row r="11" spans="1:8">
      <c r="B11" s="120" t="s">
        <v>73</v>
      </c>
      <c r="C11" s="260"/>
      <c r="D11" s="260"/>
      <c r="E11" s="123" t="s">
        <v>74</v>
      </c>
      <c r="F11" s="116"/>
      <c r="H11" s="63" t="s">
        <v>31</v>
      </c>
    </row>
    <row r="12" spans="1:8" ht="15">
      <c r="B12" s="120" t="s">
        <v>32</v>
      </c>
      <c r="C12" s="114"/>
      <c r="D12" s="121" t="s">
        <v>33</v>
      </c>
      <c r="E12" s="115"/>
      <c r="F12" s="65"/>
      <c r="H12" s="63" t="s">
        <v>34</v>
      </c>
    </row>
    <row r="13" spans="1:8">
      <c r="B13" s="120" t="s">
        <v>35</v>
      </c>
      <c r="C13" s="114"/>
      <c r="D13" s="122" t="s">
        <v>36</v>
      </c>
      <c r="E13" s="118"/>
      <c r="F13" s="67"/>
    </row>
    <row r="14" spans="1:8">
      <c r="B14" s="68"/>
      <c r="C14" s="69"/>
      <c r="D14" s="70"/>
      <c r="E14" s="71"/>
      <c r="F14" s="72"/>
    </row>
    <row r="15" spans="1:8">
      <c r="B15" s="240" t="s">
        <v>37</v>
      </c>
      <c r="C15" s="240"/>
      <c r="D15" s="240"/>
      <c r="E15" s="240"/>
      <c r="F15" s="240"/>
    </row>
    <row r="16" spans="1:8">
      <c r="B16" s="119" t="s">
        <v>75</v>
      </c>
      <c r="C16" s="258"/>
      <c r="D16" s="258"/>
      <c r="E16" s="258"/>
      <c r="F16" s="259"/>
    </row>
    <row r="17" spans="1:6" ht="14.25" customHeight="1">
      <c r="A17" s="73"/>
      <c r="B17" s="124" t="s">
        <v>73</v>
      </c>
      <c r="C17" s="126"/>
      <c r="D17" s="245" t="s">
        <v>32</v>
      </c>
      <c r="E17" s="245"/>
      <c r="F17" s="127"/>
    </row>
    <row r="18" spans="1:6" ht="12.75" customHeight="1">
      <c r="A18" s="73"/>
      <c r="B18" s="120" t="s">
        <v>35</v>
      </c>
      <c r="C18" s="117"/>
      <c r="D18" s="128" t="s">
        <v>33</v>
      </c>
      <c r="E18" s="261"/>
      <c r="F18" s="262"/>
    </row>
    <row r="19" spans="1:6">
      <c r="B19" s="68"/>
      <c r="C19" s="69"/>
      <c r="D19" s="70"/>
      <c r="E19" s="71"/>
      <c r="F19" s="72"/>
    </row>
    <row r="21" spans="1:6">
      <c r="B21" s="241" t="s">
        <v>38</v>
      </c>
      <c r="C21" s="241"/>
      <c r="D21" s="241"/>
      <c r="E21" s="241"/>
      <c r="F21" s="241"/>
    </row>
    <row r="22" spans="1:6">
      <c r="B22" s="129" t="s">
        <v>39</v>
      </c>
      <c r="C22" s="75"/>
      <c r="D22" s="75"/>
      <c r="E22" s="75"/>
      <c r="F22" s="76"/>
    </row>
    <row r="23" spans="1:6" ht="12.75" customHeight="1">
      <c r="B23" s="246" t="s">
        <v>130</v>
      </c>
      <c r="C23" s="247"/>
      <c r="D23" s="247"/>
      <c r="E23" s="247"/>
      <c r="F23" s="248"/>
    </row>
    <row r="24" spans="1:6">
      <c r="B24" s="246"/>
      <c r="C24" s="247"/>
      <c r="D24" s="247"/>
      <c r="E24" s="247"/>
      <c r="F24" s="248"/>
    </row>
    <row r="25" spans="1:6">
      <c r="B25" s="249"/>
      <c r="C25" s="250"/>
      <c r="D25" s="250"/>
      <c r="E25" s="250"/>
      <c r="F25" s="251"/>
    </row>
    <row r="27" spans="1:6">
      <c r="B27" s="241" t="s">
        <v>40</v>
      </c>
      <c r="C27" s="241"/>
      <c r="D27" s="241"/>
      <c r="E27" s="241"/>
      <c r="F27" s="241"/>
    </row>
    <row r="28" spans="1:6">
      <c r="B28" s="129" t="s">
        <v>39</v>
      </c>
      <c r="C28" s="77"/>
      <c r="D28" s="75"/>
      <c r="E28" s="75"/>
      <c r="F28" s="76"/>
    </row>
    <row r="29" spans="1:6" ht="12.75" customHeight="1">
      <c r="B29" s="252"/>
      <c r="C29" s="253"/>
      <c r="D29" s="253"/>
      <c r="E29" s="253"/>
      <c r="F29" s="254"/>
    </row>
    <row r="30" spans="1:6">
      <c r="B30" s="252"/>
      <c r="C30" s="253"/>
      <c r="D30" s="253"/>
      <c r="E30" s="253"/>
      <c r="F30" s="254"/>
    </row>
    <row r="31" spans="1:6">
      <c r="B31" s="252"/>
      <c r="C31" s="253"/>
      <c r="D31" s="253"/>
      <c r="E31" s="253"/>
      <c r="F31" s="254"/>
    </row>
    <row r="32" spans="1:6">
      <c r="B32" s="252"/>
      <c r="C32" s="253"/>
      <c r="D32" s="253"/>
      <c r="E32" s="253"/>
      <c r="F32" s="254"/>
    </row>
    <row r="33" spans="2:6">
      <c r="B33" s="255"/>
      <c r="C33" s="256"/>
      <c r="D33" s="256"/>
      <c r="E33" s="256"/>
      <c r="F33" s="257"/>
    </row>
    <row r="35" spans="2:6">
      <c r="B35" s="241" t="s">
        <v>41</v>
      </c>
      <c r="C35" s="241"/>
      <c r="D35" s="241"/>
      <c r="E35" s="241"/>
      <c r="F35" s="241"/>
    </row>
    <row r="36" spans="2:6">
      <c r="B36" s="78" t="s">
        <v>109</v>
      </c>
      <c r="C36" s="84">
        <v>0</v>
      </c>
      <c r="D36" s="77" t="s">
        <v>110</v>
      </c>
      <c r="E36" s="79"/>
      <c r="F36" s="80"/>
    </row>
    <row r="37" spans="2:6">
      <c r="B37" s="64" t="s">
        <v>125</v>
      </c>
      <c r="C37" s="81">
        <v>0</v>
      </c>
      <c r="D37" s="66" t="s">
        <v>42</v>
      </c>
      <c r="E37" s="82"/>
      <c r="F37" s="83"/>
    </row>
    <row r="38" spans="2:6">
      <c r="B38" s="64" t="s">
        <v>126</v>
      </c>
      <c r="C38" s="84">
        <v>0</v>
      </c>
      <c r="D38" s="66" t="s">
        <v>42</v>
      </c>
      <c r="E38" s="79"/>
      <c r="F38" s="85"/>
    </row>
    <row r="39" spans="2:6">
      <c r="B39" s="236" t="s">
        <v>127</v>
      </c>
      <c r="C39" s="86">
        <v>0</v>
      </c>
      <c r="D39" s="74" t="s">
        <v>43</v>
      </c>
      <c r="E39" s="79"/>
      <c r="F39" s="87"/>
    </row>
    <row r="40" spans="2:6">
      <c r="B40" s="64" t="s">
        <v>47</v>
      </c>
      <c r="C40" s="88">
        <v>0</v>
      </c>
      <c r="D40" s="74"/>
      <c r="E40" s="89"/>
      <c r="F40" s="90"/>
    </row>
    <row r="41" spans="2:6">
      <c r="B41" s="68" t="s">
        <v>111</v>
      </c>
      <c r="C41" s="88"/>
      <c r="D41" s="130" t="s">
        <v>112</v>
      </c>
      <c r="E41" s="91"/>
      <c r="F41" s="92">
        <f>SUM(C36:C41)</f>
        <v>0</v>
      </c>
    </row>
    <row r="42" spans="2:6">
      <c r="B42" s="74"/>
      <c r="C42" s="93"/>
      <c r="D42" s="74"/>
      <c r="E42" s="94"/>
      <c r="F42" s="95"/>
    </row>
    <row r="43" spans="2:6">
      <c r="B43" s="241" t="s">
        <v>44</v>
      </c>
      <c r="C43" s="241"/>
      <c r="D43" s="241"/>
      <c r="E43" s="241"/>
      <c r="F43" s="241"/>
    </row>
    <row r="44" spans="2:6">
      <c r="B44" s="78" t="s">
        <v>76</v>
      </c>
      <c r="C44" s="75"/>
      <c r="D44" s="75"/>
      <c r="E44" s="77" t="s">
        <v>70</v>
      </c>
      <c r="F44" s="96"/>
    </row>
    <row r="45" spans="2:6">
      <c r="B45" s="64" t="s">
        <v>128</v>
      </c>
      <c r="C45" s="97"/>
      <c r="D45" s="74"/>
      <c r="E45" s="66" t="s">
        <v>71</v>
      </c>
      <c r="F45" s="98"/>
    </row>
    <row r="46" spans="2:6">
      <c r="B46" s="64" t="s">
        <v>129</v>
      </c>
      <c r="C46" s="99"/>
      <c r="D46" s="74"/>
      <c r="E46" s="66" t="s">
        <v>71</v>
      </c>
      <c r="F46" s="100"/>
    </row>
    <row r="47" spans="2:6">
      <c r="B47" s="64" t="s">
        <v>116</v>
      </c>
      <c r="C47" s="99"/>
      <c r="D47" s="74"/>
      <c r="E47" s="66" t="s">
        <v>71</v>
      </c>
      <c r="F47" s="100"/>
    </row>
    <row r="48" spans="2:6">
      <c r="B48" s="68" t="s">
        <v>117</v>
      </c>
      <c r="C48" s="69"/>
      <c r="D48" s="70"/>
      <c r="E48" s="101" t="s">
        <v>71</v>
      </c>
      <c r="F48" s="90"/>
    </row>
    <row r="50" spans="2:11">
      <c r="B50" s="241" t="s">
        <v>45</v>
      </c>
      <c r="C50" s="241"/>
      <c r="D50" s="241"/>
      <c r="E50" s="241"/>
      <c r="F50" s="241"/>
    </row>
    <row r="51" spans="2:11">
      <c r="B51" s="268"/>
      <c r="C51" s="269"/>
      <c r="D51" s="269"/>
      <c r="E51" s="269"/>
      <c r="F51" s="270"/>
    </row>
    <row r="52" spans="2:11">
      <c r="B52" s="271"/>
      <c r="C52" s="272"/>
      <c r="D52" s="272"/>
      <c r="E52" s="272"/>
      <c r="F52" s="273"/>
    </row>
    <row r="53" spans="2:11">
      <c r="B53" s="271"/>
      <c r="C53" s="272"/>
      <c r="D53" s="272"/>
      <c r="E53" s="272"/>
      <c r="F53" s="273"/>
    </row>
    <row r="54" spans="2:11">
      <c r="B54" s="271"/>
      <c r="C54" s="272"/>
      <c r="D54" s="272"/>
      <c r="E54" s="272"/>
      <c r="F54" s="273"/>
      <c r="K54" s="102"/>
    </row>
    <row r="55" spans="2:11">
      <c r="B55" s="271"/>
      <c r="C55" s="272"/>
      <c r="D55" s="272"/>
      <c r="E55" s="272"/>
      <c r="F55" s="273"/>
    </row>
    <row r="56" spans="2:11">
      <c r="B56" s="274"/>
      <c r="C56" s="272"/>
      <c r="D56" s="272"/>
      <c r="E56" s="272"/>
      <c r="F56" s="273"/>
    </row>
    <row r="57" spans="2:11">
      <c r="B57" s="274"/>
      <c r="C57" s="272"/>
      <c r="D57" s="272"/>
      <c r="E57" s="272"/>
      <c r="F57" s="273"/>
    </row>
    <row r="58" spans="2:11">
      <c r="B58" s="275"/>
      <c r="C58" s="276"/>
      <c r="D58" s="276"/>
      <c r="E58" s="276"/>
      <c r="F58" s="277"/>
    </row>
    <row r="59" spans="2:11">
      <c r="E59" s="263" t="s">
        <v>72</v>
      </c>
      <c r="F59" s="263"/>
    </row>
    <row r="61" spans="2:11">
      <c r="B61" s="242" t="s">
        <v>3</v>
      </c>
      <c r="C61" s="243"/>
      <c r="D61" s="243"/>
      <c r="E61" s="243"/>
      <c r="F61" s="244"/>
    </row>
    <row r="62" spans="2:11" ht="15">
      <c r="B62" s="103"/>
      <c r="C62" s="103"/>
      <c r="D62" s="104"/>
      <c r="E62" s="105"/>
      <c r="F62" s="106"/>
    </row>
    <row r="63" spans="2:11" ht="15">
      <c r="B63" s="107"/>
      <c r="C63" s="107"/>
      <c r="D63" s="73"/>
      <c r="E63" s="108"/>
      <c r="F63" s="109"/>
    </row>
    <row r="64" spans="2:11" ht="15">
      <c r="B64" s="110"/>
      <c r="C64" s="110"/>
      <c r="D64" s="111"/>
      <c r="E64" s="112"/>
      <c r="F64" s="113"/>
    </row>
    <row r="65" spans="2:6">
      <c r="B65" s="132" t="s">
        <v>1</v>
      </c>
      <c r="C65" s="237" t="s">
        <v>115</v>
      </c>
      <c r="D65" s="238"/>
      <c r="E65" s="237" t="s">
        <v>118</v>
      </c>
      <c r="F65" s="238"/>
    </row>
    <row r="66" spans="2:6">
      <c r="B66" s="133" t="s">
        <v>124</v>
      </c>
      <c r="C66" s="133"/>
    </row>
  </sheetData>
  <mergeCells count="22">
    <mergeCell ref="E18:F18"/>
    <mergeCell ref="E59:F59"/>
    <mergeCell ref="A1:A5"/>
    <mergeCell ref="C1:E1"/>
    <mergeCell ref="B2:F5"/>
    <mergeCell ref="B51:F58"/>
    <mergeCell ref="C65:D65"/>
    <mergeCell ref="E65:F65"/>
    <mergeCell ref="B8:F8"/>
    <mergeCell ref="B15:F15"/>
    <mergeCell ref="B21:F21"/>
    <mergeCell ref="B27:F27"/>
    <mergeCell ref="B35:F35"/>
    <mergeCell ref="B43:F43"/>
    <mergeCell ref="B50:F50"/>
    <mergeCell ref="B61:F61"/>
    <mergeCell ref="D17:E17"/>
    <mergeCell ref="B23:F25"/>
    <mergeCell ref="B29:F33"/>
    <mergeCell ref="C10:F10"/>
    <mergeCell ref="C11:D11"/>
    <mergeCell ref="C16:F16"/>
  </mergeCells>
  <dataValidations count="1">
    <dataValidation type="list" allowBlank="1" showInputMessage="1" showErrorMessage="1" sqref="C18 C13" xr:uid="{00000000-0002-0000-0000-000000000000}">
      <formula1>$H$8:$H$12</formula1>
    </dataValidation>
  </dataValidations>
  <pageMargins left="0.70866141732283472" right="0.70866141732283472" top="0.35433070866141736" bottom="0.35433070866141736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040CF-478D-4D56-9771-1545DD1EB68D}">
  <sheetPr>
    <pageSetUpPr fitToPage="1"/>
  </sheetPr>
  <dimension ref="A1:K66"/>
  <sheetViews>
    <sheetView showGridLines="0" topLeftCell="A52" workbookViewId="0">
      <selection activeCell="F11" sqref="F11"/>
    </sheetView>
  </sheetViews>
  <sheetFormatPr baseColWidth="10" defaultColWidth="11.5703125" defaultRowHeight="12.75"/>
  <cols>
    <col min="1" max="1" width="2.28515625" style="62" customWidth="1"/>
    <col min="2" max="2" width="23.42578125" style="62" customWidth="1"/>
    <col min="3" max="6" width="14.85546875" style="62" customWidth="1"/>
    <col min="7" max="7" width="3.28515625" style="62" customWidth="1"/>
    <col min="8" max="8" width="14.42578125" style="62" bestFit="1" customWidth="1"/>
    <col min="9" max="16384" width="11.5703125" style="62"/>
  </cols>
  <sheetData>
    <row r="1" spans="1:8" ht="14.25">
      <c r="A1" s="264"/>
      <c r="B1" s="61"/>
      <c r="C1" s="265"/>
      <c r="D1" s="265"/>
      <c r="E1" s="265"/>
    </row>
    <row r="2" spans="1:8" ht="21" customHeight="1">
      <c r="A2" s="264"/>
      <c r="B2" s="266" t="s">
        <v>120</v>
      </c>
      <c r="C2" s="267"/>
      <c r="D2" s="267"/>
      <c r="E2" s="267"/>
      <c r="F2" s="267"/>
    </row>
    <row r="3" spans="1:8" ht="15.6" customHeight="1">
      <c r="A3" s="264"/>
      <c r="B3" s="267"/>
      <c r="C3" s="267"/>
      <c r="D3" s="267"/>
      <c r="E3" s="267"/>
      <c r="F3" s="267"/>
    </row>
    <row r="4" spans="1:8" ht="15.6" customHeight="1">
      <c r="A4" s="264"/>
      <c r="B4" s="267"/>
      <c r="C4" s="267"/>
      <c r="D4" s="267"/>
      <c r="E4" s="267"/>
      <c r="F4" s="267"/>
    </row>
    <row r="5" spans="1:8" ht="15.6" customHeight="1">
      <c r="A5" s="264"/>
      <c r="B5" s="267"/>
      <c r="C5" s="267"/>
      <c r="D5" s="267"/>
      <c r="E5" s="267"/>
      <c r="F5" s="267"/>
    </row>
    <row r="6" spans="1:8">
      <c r="C6" s="63"/>
      <c r="D6" s="63"/>
      <c r="E6" s="63"/>
      <c r="F6" s="63"/>
    </row>
    <row r="8" spans="1:8" ht="15.75">
      <c r="B8" s="239" t="s">
        <v>46</v>
      </c>
      <c r="C8" s="239"/>
      <c r="D8" s="239"/>
      <c r="E8" s="239"/>
      <c r="F8" s="239"/>
      <c r="H8" s="63" t="s">
        <v>28</v>
      </c>
    </row>
    <row r="9" spans="1:8">
      <c r="H9" s="63" t="s">
        <v>29</v>
      </c>
    </row>
    <row r="10" spans="1:8">
      <c r="B10" s="119" t="s">
        <v>27</v>
      </c>
      <c r="C10" s="258"/>
      <c r="D10" s="258"/>
      <c r="E10" s="258"/>
      <c r="F10" s="259"/>
      <c r="H10" s="63" t="s">
        <v>30</v>
      </c>
    </row>
    <row r="11" spans="1:8">
      <c r="B11" s="120" t="s">
        <v>73</v>
      </c>
      <c r="C11" s="260"/>
      <c r="D11" s="260"/>
      <c r="E11" s="123" t="s">
        <v>74</v>
      </c>
      <c r="F11" s="116"/>
      <c r="H11" s="63" t="s">
        <v>31</v>
      </c>
    </row>
    <row r="12" spans="1:8" ht="15">
      <c r="B12" s="120" t="s">
        <v>32</v>
      </c>
      <c r="C12" s="114"/>
      <c r="D12" s="121" t="s">
        <v>33</v>
      </c>
      <c r="E12" s="115"/>
      <c r="F12" s="65"/>
      <c r="H12" s="63" t="s">
        <v>34</v>
      </c>
    </row>
    <row r="13" spans="1:8">
      <c r="B13" s="120" t="s">
        <v>35</v>
      </c>
      <c r="C13" s="117"/>
      <c r="D13" s="122" t="s">
        <v>36</v>
      </c>
      <c r="E13" s="118"/>
      <c r="F13" s="67"/>
    </row>
    <row r="14" spans="1:8">
      <c r="B14" s="68"/>
      <c r="C14" s="69"/>
      <c r="D14" s="70"/>
      <c r="E14" s="71"/>
      <c r="F14" s="72"/>
    </row>
    <row r="15" spans="1:8">
      <c r="B15" s="240" t="s">
        <v>37</v>
      </c>
      <c r="C15" s="240"/>
      <c r="D15" s="240"/>
      <c r="E15" s="240"/>
      <c r="F15" s="240"/>
    </row>
    <row r="16" spans="1:8">
      <c r="B16" s="119" t="s">
        <v>75</v>
      </c>
      <c r="C16" s="258"/>
      <c r="D16" s="258"/>
      <c r="E16" s="258"/>
      <c r="F16" s="259"/>
    </row>
    <row r="17" spans="1:6" ht="14.25" customHeight="1">
      <c r="A17" s="73"/>
      <c r="B17" s="124" t="s">
        <v>73</v>
      </c>
      <c r="C17" s="126"/>
      <c r="D17" s="245" t="s">
        <v>32</v>
      </c>
      <c r="E17" s="245"/>
      <c r="F17" s="127"/>
    </row>
    <row r="18" spans="1:6" ht="12.75" customHeight="1">
      <c r="A18" s="73"/>
      <c r="B18" s="120" t="s">
        <v>35</v>
      </c>
      <c r="C18" s="117"/>
      <c r="D18" s="128" t="s">
        <v>33</v>
      </c>
      <c r="E18" s="261"/>
      <c r="F18" s="262"/>
    </row>
    <row r="19" spans="1:6">
      <c r="B19" s="68"/>
      <c r="C19" s="69"/>
      <c r="D19" s="70"/>
      <c r="E19" s="71"/>
      <c r="F19" s="72"/>
    </row>
    <row r="21" spans="1:6">
      <c r="B21" s="241" t="s">
        <v>38</v>
      </c>
      <c r="C21" s="241"/>
      <c r="D21" s="241"/>
      <c r="E21" s="241"/>
      <c r="F21" s="241"/>
    </row>
    <row r="22" spans="1:6">
      <c r="B22" s="129" t="s">
        <v>39</v>
      </c>
      <c r="C22" s="75"/>
      <c r="D22" s="75"/>
      <c r="E22" s="75"/>
      <c r="F22" s="76"/>
    </row>
    <row r="23" spans="1:6" ht="12.75" customHeight="1">
      <c r="B23" s="246"/>
      <c r="C23" s="247"/>
      <c r="D23" s="247"/>
      <c r="E23" s="247"/>
      <c r="F23" s="248"/>
    </row>
    <row r="24" spans="1:6">
      <c r="B24" s="246"/>
      <c r="C24" s="247"/>
      <c r="D24" s="247"/>
      <c r="E24" s="247"/>
      <c r="F24" s="248"/>
    </row>
    <row r="25" spans="1:6">
      <c r="B25" s="249"/>
      <c r="C25" s="250"/>
      <c r="D25" s="250"/>
      <c r="E25" s="250"/>
      <c r="F25" s="251"/>
    </row>
    <row r="27" spans="1:6">
      <c r="B27" s="241" t="s">
        <v>40</v>
      </c>
      <c r="C27" s="241"/>
      <c r="D27" s="241"/>
      <c r="E27" s="241"/>
      <c r="F27" s="241"/>
    </row>
    <row r="28" spans="1:6">
      <c r="B28" s="129" t="s">
        <v>39</v>
      </c>
      <c r="C28" s="77"/>
      <c r="D28" s="75"/>
      <c r="E28" s="75"/>
      <c r="F28" s="76"/>
    </row>
    <row r="29" spans="1:6" ht="12.75" customHeight="1">
      <c r="B29" s="252"/>
      <c r="C29" s="253"/>
      <c r="D29" s="253"/>
      <c r="E29" s="253"/>
      <c r="F29" s="254"/>
    </row>
    <row r="30" spans="1:6">
      <c r="B30" s="252"/>
      <c r="C30" s="253"/>
      <c r="D30" s="253"/>
      <c r="E30" s="253"/>
      <c r="F30" s="254"/>
    </row>
    <row r="31" spans="1:6">
      <c r="B31" s="252"/>
      <c r="C31" s="253"/>
      <c r="D31" s="253"/>
      <c r="E31" s="253"/>
      <c r="F31" s="254"/>
    </row>
    <row r="32" spans="1:6">
      <c r="B32" s="252"/>
      <c r="C32" s="253"/>
      <c r="D32" s="253"/>
      <c r="E32" s="253"/>
      <c r="F32" s="254"/>
    </row>
    <row r="33" spans="2:6">
      <c r="B33" s="255"/>
      <c r="C33" s="256"/>
      <c r="D33" s="256"/>
      <c r="E33" s="256"/>
      <c r="F33" s="257"/>
    </row>
    <row r="35" spans="2:6">
      <c r="B35" s="241" t="s">
        <v>41</v>
      </c>
      <c r="C35" s="241"/>
      <c r="D35" s="241"/>
      <c r="E35" s="241"/>
      <c r="F35" s="241"/>
    </row>
    <row r="36" spans="2:6">
      <c r="B36" s="78" t="s">
        <v>109</v>
      </c>
      <c r="C36" s="84">
        <v>0</v>
      </c>
      <c r="D36" s="77" t="s">
        <v>110</v>
      </c>
      <c r="E36" s="79"/>
      <c r="F36" s="80"/>
    </row>
    <row r="37" spans="2:6">
      <c r="B37" s="64" t="s">
        <v>125</v>
      </c>
      <c r="C37" s="81">
        <v>0</v>
      </c>
      <c r="D37" s="66" t="s">
        <v>42</v>
      </c>
      <c r="E37" s="82"/>
      <c r="F37" s="83"/>
    </row>
    <row r="38" spans="2:6">
      <c r="B38" s="64" t="s">
        <v>126</v>
      </c>
      <c r="C38" s="84">
        <v>0</v>
      </c>
      <c r="D38" s="66" t="s">
        <v>42</v>
      </c>
      <c r="E38" s="79"/>
      <c r="F38" s="85"/>
    </row>
    <row r="39" spans="2:6">
      <c r="B39" s="236" t="s">
        <v>127</v>
      </c>
      <c r="C39" s="86">
        <v>0</v>
      </c>
      <c r="D39" s="74" t="s">
        <v>43</v>
      </c>
      <c r="E39" s="79"/>
      <c r="F39" s="87"/>
    </row>
    <row r="40" spans="2:6">
      <c r="B40" s="64" t="s">
        <v>47</v>
      </c>
      <c r="C40" s="88">
        <v>0</v>
      </c>
      <c r="D40" s="74"/>
      <c r="E40" s="89"/>
      <c r="F40" s="90"/>
    </row>
    <row r="41" spans="2:6">
      <c r="B41" s="68" t="s">
        <v>111</v>
      </c>
      <c r="C41" s="88"/>
      <c r="D41" s="130" t="s">
        <v>112</v>
      </c>
      <c r="E41" s="91"/>
      <c r="F41" s="92">
        <f>SUM(C36:C41)</f>
        <v>0</v>
      </c>
    </row>
    <row r="42" spans="2:6">
      <c r="B42" s="74"/>
      <c r="C42" s="93"/>
      <c r="D42" s="74"/>
      <c r="E42" s="94"/>
      <c r="F42" s="95"/>
    </row>
    <row r="43" spans="2:6">
      <c r="B43" s="241" t="s">
        <v>44</v>
      </c>
      <c r="C43" s="241"/>
      <c r="D43" s="241"/>
      <c r="E43" s="241"/>
      <c r="F43" s="241"/>
    </row>
    <row r="44" spans="2:6">
      <c r="B44" s="78" t="s">
        <v>76</v>
      </c>
      <c r="C44" s="75"/>
      <c r="D44" s="75"/>
      <c r="E44" s="77" t="s">
        <v>70</v>
      </c>
      <c r="F44" s="96"/>
    </row>
    <row r="45" spans="2:6">
      <c r="B45" s="64" t="s">
        <v>128</v>
      </c>
      <c r="C45" s="97"/>
      <c r="D45" s="74"/>
      <c r="E45" s="66" t="s">
        <v>71</v>
      </c>
      <c r="F45" s="98"/>
    </row>
    <row r="46" spans="2:6">
      <c r="B46" s="64" t="s">
        <v>129</v>
      </c>
      <c r="C46" s="99"/>
      <c r="D46" s="74"/>
      <c r="E46" s="66" t="s">
        <v>71</v>
      </c>
      <c r="F46" s="100"/>
    </row>
    <row r="47" spans="2:6">
      <c r="B47" s="64" t="s">
        <v>116</v>
      </c>
      <c r="C47" s="99"/>
      <c r="D47" s="74"/>
      <c r="E47" s="66" t="s">
        <v>71</v>
      </c>
      <c r="F47" s="100"/>
    </row>
    <row r="48" spans="2:6">
      <c r="B48" s="68" t="s">
        <v>117</v>
      </c>
      <c r="C48" s="69"/>
      <c r="D48" s="70"/>
      <c r="E48" s="101" t="s">
        <v>71</v>
      </c>
      <c r="F48" s="90"/>
    </row>
    <row r="50" spans="2:11">
      <c r="B50" s="241" t="s">
        <v>45</v>
      </c>
      <c r="C50" s="241"/>
      <c r="D50" s="241"/>
      <c r="E50" s="241"/>
      <c r="F50" s="241"/>
    </row>
    <row r="51" spans="2:11">
      <c r="B51" s="268"/>
      <c r="C51" s="269"/>
      <c r="D51" s="269"/>
      <c r="E51" s="269"/>
      <c r="F51" s="270"/>
    </row>
    <row r="52" spans="2:11">
      <c r="B52" s="271"/>
      <c r="C52" s="272"/>
      <c r="D52" s="272"/>
      <c r="E52" s="272"/>
      <c r="F52" s="273"/>
    </row>
    <row r="53" spans="2:11">
      <c r="B53" s="271"/>
      <c r="C53" s="272"/>
      <c r="D53" s="272"/>
      <c r="E53" s="272"/>
      <c r="F53" s="273"/>
    </row>
    <row r="54" spans="2:11">
      <c r="B54" s="271"/>
      <c r="C54" s="272"/>
      <c r="D54" s="272"/>
      <c r="E54" s="272"/>
      <c r="F54" s="273"/>
      <c r="K54" s="102"/>
    </row>
    <row r="55" spans="2:11">
      <c r="B55" s="271"/>
      <c r="C55" s="272"/>
      <c r="D55" s="272"/>
      <c r="E55" s="272"/>
      <c r="F55" s="273"/>
    </row>
    <row r="56" spans="2:11">
      <c r="B56" s="274"/>
      <c r="C56" s="272"/>
      <c r="D56" s="272"/>
      <c r="E56" s="272"/>
      <c r="F56" s="273"/>
    </row>
    <row r="57" spans="2:11">
      <c r="B57" s="274"/>
      <c r="C57" s="272"/>
      <c r="D57" s="272"/>
      <c r="E57" s="272"/>
      <c r="F57" s="273"/>
    </row>
    <row r="58" spans="2:11">
      <c r="B58" s="275"/>
      <c r="C58" s="276"/>
      <c r="D58" s="276"/>
      <c r="E58" s="276"/>
      <c r="F58" s="277"/>
    </row>
    <row r="59" spans="2:11">
      <c r="E59" s="263" t="s">
        <v>72</v>
      </c>
      <c r="F59" s="263"/>
    </row>
    <row r="61" spans="2:11">
      <c r="B61" s="242" t="s">
        <v>3</v>
      </c>
      <c r="C61" s="243"/>
      <c r="D61" s="243"/>
      <c r="E61" s="243"/>
      <c r="F61" s="244"/>
    </row>
    <row r="62" spans="2:11" ht="15">
      <c r="B62" s="103"/>
      <c r="C62" s="103"/>
      <c r="D62" s="104"/>
      <c r="E62" s="105"/>
      <c r="F62" s="106"/>
    </row>
    <row r="63" spans="2:11" ht="15">
      <c r="B63" s="107"/>
      <c r="C63" s="107"/>
      <c r="D63" s="73"/>
      <c r="E63" s="108"/>
      <c r="F63" s="109"/>
    </row>
    <row r="64" spans="2:11" ht="15">
      <c r="B64" s="110"/>
      <c r="C64" s="110"/>
      <c r="D64" s="111"/>
      <c r="E64" s="112"/>
      <c r="F64" s="113"/>
    </row>
    <row r="65" spans="2:6">
      <c r="B65" s="132" t="s">
        <v>1</v>
      </c>
      <c r="C65" s="237" t="s">
        <v>115</v>
      </c>
      <c r="D65" s="238"/>
      <c r="E65" s="237" t="s">
        <v>118</v>
      </c>
      <c r="F65" s="238"/>
    </row>
    <row r="66" spans="2:6">
      <c r="B66" s="133" t="s">
        <v>124</v>
      </c>
      <c r="C66" s="133"/>
    </row>
  </sheetData>
  <mergeCells count="22">
    <mergeCell ref="E59:F59"/>
    <mergeCell ref="B61:F61"/>
    <mergeCell ref="C65:D65"/>
    <mergeCell ref="E65:F65"/>
    <mergeCell ref="B27:F27"/>
    <mergeCell ref="B29:F33"/>
    <mergeCell ref="B35:F35"/>
    <mergeCell ref="B43:F43"/>
    <mergeCell ref="B50:F50"/>
    <mergeCell ref="B51:F58"/>
    <mergeCell ref="B15:F15"/>
    <mergeCell ref="C16:F16"/>
    <mergeCell ref="D17:E17"/>
    <mergeCell ref="E18:F18"/>
    <mergeCell ref="B21:F21"/>
    <mergeCell ref="B23:F25"/>
    <mergeCell ref="A1:A5"/>
    <mergeCell ref="C1:E1"/>
    <mergeCell ref="B2:F5"/>
    <mergeCell ref="B8:F8"/>
    <mergeCell ref="C10:F10"/>
    <mergeCell ref="C11:D11"/>
  </mergeCells>
  <dataValidations count="1">
    <dataValidation type="list" allowBlank="1" showInputMessage="1" showErrorMessage="1" sqref="C18 C13" xr:uid="{03BFF63B-9060-4EE3-80C3-07F7C9A6C77A}">
      <formula1>$H$8:$H$12</formula1>
    </dataValidation>
  </dataValidations>
  <pageMargins left="0.70866141732283472" right="0.70866141732283472" top="0.35433070866141736" bottom="0.35433070866141736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L51"/>
  <sheetViews>
    <sheetView showGridLines="0" tabSelected="1" topLeftCell="A22" workbookViewId="0">
      <selection activeCell="K35" sqref="K35"/>
    </sheetView>
  </sheetViews>
  <sheetFormatPr baseColWidth="10" defaultColWidth="11.5703125" defaultRowHeight="15"/>
  <cols>
    <col min="1" max="1" width="4.140625" style="62" customWidth="1"/>
    <col min="2" max="2" width="23.5703125" style="62" customWidth="1"/>
    <col min="3" max="4" width="13.85546875" style="62" customWidth="1"/>
    <col min="5" max="5" width="13.85546875" style="131" customWidth="1"/>
    <col min="6" max="6" width="14.140625" style="182" customWidth="1"/>
    <col min="7" max="7" width="5.140625" style="62" customWidth="1"/>
    <col min="8" max="8" width="11.5703125" style="62"/>
    <col min="9" max="9" width="16.140625" style="62" customWidth="1"/>
    <col min="10" max="16384" width="11.5703125" style="62"/>
  </cols>
  <sheetData>
    <row r="2" spans="1:12" ht="14.45" customHeight="1">
      <c r="A2" s="103"/>
      <c r="B2" s="134" t="s">
        <v>121</v>
      </c>
      <c r="C2" s="134"/>
      <c r="D2" s="134"/>
      <c r="E2" s="134"/>
      <c r="F2" s="134"/>
      <c r="G2" s="134"/>
    </row>
    <row r="3" spans="1:12" ht="21.75" customHeight="1">
      <c r="A3" s="107"/>
      <c r="B3" s="134"/>
      <c r="C3" s="266" t="s">
        <v>119</v>
      </c>
      <c r="D3" s="266"/>
      <c r="E3" s="266"/>
      <c r="F3" s="266"/>
      <c r="G3" s="134"/>
      <c r="I3" s="279"/>
      <c r="J3" s="279"/>
      <c r="K3" s="279"/>
      <c r="L3" s="279"/>
    </row>
    <row r="4" spans="1:12" ht="19.5" customHeight="1">
      <c r="A4" s="107"/>
      <c r="B4" s="183"/>
      <c r="C4" s="184" t="s">
        <v>122</v>
      </c>
      <c r="D4" s="184"/>
      <c r="E4" s="184"/>
      <c r="F4" s="184"/>
      <c r="G4" s="183"/>
      <c r="I4" s="279"/>
      <c r="J4" s="279"/>
      <c r="K4" s="279"/>
      <c r="L4" s="279"/>
    </row>
    <row r="5" spans="1:12" ht="12.6" customHeight="1">
      <c r="A5" s="107"/>
      <c r="B5" s="134"/>
      <c r="C5" s="134"/>
      <c r="D5" s="134"/>
      <c r="E5" s="134"/>
      <c r="F5" s="134"/>
      <c r="G5" s="134"/>
    </row>
    <row r="6" spans="1:12" ht="12.6" customHeight="1">
      <c r="A6" s="107"/>
      <c r="B6" s="135"/>
      <c r="C6" s="135"/>
      <c r="D6" s="135"/>
      <c r="E6" s="135"/>
      <c r="F6" s="135"/>
      <c r="G6" s="135"/>
    </row>
    <row r="7" spans="1:12" s="138" customFormat="1" ht="15.75">
      <c r="A7" s="64"/>
      <c r="B7" s="74"/>
      <c r="C7" s="74"/>
      <c r="D7" s="74"/>
      <c r="E7" s="94"/>
      <c r="F7" s="136"/>
      <c r="G7" s="137"/>
    </row>
    <row r="8" spans="1:12" s="138" customFormat="1" ht="15.75" customHeight="1">
      <c r="A8" s="64"/>
      <c r="B8" s="119" t="s">
        <v>27</v>
      </c>
      <c r="C8" s="282"/>
      <c r="D8" s="282"/>
      <c r="E8" s="282"/>
      <c r="F8" s="283"/>
      <c r="G8" s="137"/>
    </row>
    <row r="9" spans="1:12" s="138" customFormat="1" ht="12.75">
      <c r="A9" s="64"/>
      <c r="B9" s="120" t="s">
        <v>26</v>
      </c>
      <c r="C9" s="280"/>
      <c r="D9" s="280"/>
      <c r="E9" s="192" t="s">
        <v>74</v>
      </c>
      <c r="F9" s="185"/>
      <c r="G9" s="137"/>
    </row>
    <row r="10" spans="1:12" s="138" customFormat="1" ht="15.75">
      <c r="A10" s="64"/>
      <c r="B10" s="64"/>
      <c r="C10" s="74"/>
      <c r="D10" s="74"/>
      <c r="E10" s="94"/>
      <c r="F10" s="139"/>
      <c r="G10" s="137"/>
    </row>
    <row r="11" spans="1:12" s="138" customFormat="1" ht="12.75">
      <c r="A11" s="64"/>
      <c r="B11" s="120" t="s">
        <v>25</v>
      </c>
      <c r="C11" s="125"/>
      <c r="D11" s="190" t="s">
        <v>24</v>
      </c>
      <c r="E11" s="190" t="s">
        <v>23</v>
      </c>
      <c r="F11" s="191" t="s">
        <v>22</v>
      </c>
      <c r="G11" s="137"/>
    </row>
    <row r="12" spans="1:12" s="138" customFormat="1" ht="12.75">
      <c r="A12" s="64"/>
      <c r="B12" s="120" t="s">
        <v>21</v>
      </c>
      <c r="C12" s="186"/>
      <c r="D12" s="187"/>
      <c r="E12" s="188"/>
      <c r="F12" s="189"/>
      <c r="G12" s="137"/>
    </row>
    <row r="13" spans="1:12" s="138" customFormat="1" ht="12.75">
      <c r="A13" s="64"/>
      <c r="B13" s="68"/>
      <c r="C13" s="69"/>
      <c r="D13" s="70"/>
      <c r="E13" s="71"/>
      <c r="F13" s="72"/>
      <c r="G13" s="137"/>
    </row>
    <row r="14" spans="1:12">
      <c r="A14" s="107"/>
      <c r="B14" s="140"/>
      <c r="C14" s="140"/>
      <c r="D14" s="140"/>
      <c r="E14" s="108"/>
      <c r="F14" s="141"/>
      <c r="G14" s="73"/>
      <c r="I14" s="142" t="s">
        <v>66</v>
      </c>
      <c r="J14" s="142" t="s">
        <v>57</v>
      </c>
    </row>
    <row r="15" spans="1:12">
      <c r="A15" s="107"/>
      <c r="B15" s="193" t="s">
        <v>20</v>
      </c>
      <c r="C15" s="143">
        <f>C12*D12</f>
        <v>0</v>
      </c>
      <c r="D15" s="144">
        <f>+D12</f>
        <v>0</v>
      </c>
      <c r="E15" s="145" t="e">
        <f>SUM(E16:E17)</f>
        <v>#DIV/0!</v>
      </c>
      <c r="F15" s="141"/>
      <c r="G15" s="73"/>
      <c r="I15" s="131" t="s">
        <v>56</v>
      </c>
      <c r="J15" s="142">
        <v>0</v>
      </c>
    </row>
    <row r="16" spans="1:12" ht="15.75">
      <c r="A16" s="107"/>
      <c r="B16" s="194" t="s">
        <v>19</v>
      </c>
      <c r="C16" s="146">
        <f>C12*D16</f>
        <v>0</v>
      </c>
      <c r="D16" s="147"/>
      <c r="E16" s="148" t="e">
        <f>+C16/C15</f>
        <v>#DIV/0!</v>
      </c>
      <c r="F16" s="149"/>
      <c r="G16" s="73"/>
      <c r="I16" s="131" t="s">
        <v>58</v>
      </c>
      <c r="J16" s="142">
        <v>100</v>
      </c>
    </row>
    <row r="17" spans="1:10">
      <c r="A17" s="107"/>
      <c r="B17" s="195" t="s">
        <v>18</v>
      </c>
      <c r="C17" s="150">
        <f>+C15-C16</f>
        <v>0</v>
      </c>
      <c r="D17" s="151">
        <f>+D15-D16</f>
        <v>0</v>
      </c>
      <c r="E17" s="152" t="e">
        <f>+C17/C15</f>
        <v>#DIV/0!</v>
      </c>
      <c r="F17" s="141"/>
      <c r="G17" s="73"/>
      <c r="I17" s="131" t="s">
        <v>59</v>
      </c>
      <c r="J17" s="142">
        <v>200</v>
      </c>
    </row>
    <row r="18" spans="1:10">
      <c r="A18" s="107"/>
      <c r="B18" s="140"/>
      <c r="C18" s="153"/>
      <c r="D18" s="140"/>
      <c r="E18" s="108"/>
      <c r="F18" s="141"/>
      <c r="G18" s="73"/>
      <c r="I18" s="131"/>
      <c r="J18" s="142"/>
    </row>
    <row r="19" spans="1:10">
      <c r="A19" s="107"/>
      <c r="B19" s="193" t="s">
        <v>17</v>
      </c>
      <c r="C19" s="154">
        <v>10000</v>
      </c>
      <c r="D19" s="155"/>
      <c r="E19" s="156"/>
      <c r="F19" s="141"/>
      <c r="G19" s="73"/>
      <c r="I19" s="131" t="s">
        <v>60</v>
      </c>
      <c r="J19" s="142">
        <v>0</v>
      </c>
    </row>
    <row r="20" spans="1:10" ht="15.75">
      <c r="A20" s="107"/>
      <c r="B20" s="196" t="s">
        <v>16</v>
      </c>
      <c r="C20" s="146">
        <f>+C17</f>
        <v>0</v>
      </c>
      <c r="D20" s="157"/>
      <c r="E20" s="158" t="e">
        <f>+C19/C20</f>
        <v>#DIV/0!</v>
      </c>
      <c r="F20" s="149"/>
      <c r="G20" s="73"/>
      <c r="I20" s="131" t="s">
        <v>62</v>
      </c>
      <c r="J20" s="142">
        <v>100</v>
      </c>
    </row>
    <row r="21" spans="1:10">
      <c r="A21" s="107"/>
      <c r="B21" s="110"/>
      <c r="C21" s="150"/>
      <c r="D21" s="159"/>
      <c r="E21" s="160"/>
      <c r="F21" s="141"/>
      <c r="G21" s="73"/>
      <c r="I21" s="131" t="s">
        <v>61</v>
      </c>
      <c r="J21" s="142">
        <v>200</v>
      </c>
    </row>
    <row r="22" spans="1:10">
      <c r="A22" s="107"/>
      <c r="B22" s="140"/>
      <c r="C22" s="153"/>
      <c r="D22" s="140"/>
      <c r="E22" s="108"/>
      <c r="F22" s="141"/>
      <c r="G22" s="73"/>
      <c r="I22" s="131"/>
      <c r="J22" s="142"/>
    </row>
    <row r="23" spans="1:10">
      <c r="A23" s="107"/>
      <c r="B23" s="193" t="s">
        <v>49</v>
      </c>
      <c r="C23" s="161"/>
      <c r="D23" s="162">
        <v>1</v>
      </c>
      <c r="E23" s="156" t="s">
        <v>52</v>
      </c>
      <c r="F23" s="141"/>
      <c r="G23" s="73"/>
      <c r="I23" s="131" t="s">
        <v>63</v>
      </c>
      <c r="J23" s="142">
        <v>200</v>
      </c>
    </row>
    <row r="24" spans="1:10" ht="15.75">
      <c r="A24" s="107"/>
      <c r="B24" s="197" t="s">
        <v>50</v>
      </c>
      <c r="C24" s="163">
        <f>+C23*0.7</f>
        <v>0</v>
      </c>
      <c r="D24" s="164" t="e">
        <f>+C24/C23</f>
        <v>#DIV/0!</v>
      </c>
      <c r="E24" s="131" t="s">
        <v>55</v>
      </c>
      <c r="F24" s="149"/>
      <c r="G24" s="73"/>
      <c r="I24" s="131" t="s">
        <v>64</v>
      </c>
      <c r="J24" s="142">
        <v>100</v>
      </c>
    </row>
    <row r="25" spans="1:10">
      <c r="A25" s="107"/>
      <c r="B25" s="198" t="s">
        <v>51</v>
      </c>
      <c r="C25" s="165">
        <f>+C23-C24</f>
        <v>0</v>
      </c>
      <c r="D25" s="166" t="e">
        <f>+D23-D24</f>
        <v>#DIV/0!</v>
      </c>
      <c r="E25" s="167" t="e">
        <f>+C12/C23</f>
        <v>#DIV/0!</v>
      </c>
      <c r="F25" s="141"/>
      <c r="G25" s="73"/>
      <c r="I25" s="131" t="s">
        <v>65</v>
      </c>
      <c r="J25" s="142">
        <v>0</v>
      </c>
    </row>
    <row r="26" spans="1:10">
      <c r="A26" s="107"/>
      <c r="B26" s="140"/>
      <c r="C26" s="153"/>
      <c r="D26" s="140"/>
      <c r="E26" s="108"/>
      <c r="F26" s="141"/>
      <c r="G26" s="73"/>
      <c r="I26" s="131"/>
      <c r="J26" s="142"/>
    </row>
    <row r="27" spans="1:10" ht="15.75">
      <c r="A27" s="107"/>
      <c r="B27" s="201" t="s">
        <v>15</v>
      </c>
      <c r="C27" s="203"/>
      <c r="D27" s="204"/>
      <c r="E27" s="168"/>
      <c r="F27" s="169">
        <f>IF(E27&gt;=800,200,IF(E27&gt;=500,100,0))</f>
        <v>0</v>
      </c>
      <c r="G27" s="73"/>
      <c r="I27" s="131"/>
      <c r="J27" s="142"/>
    </row>
    <row r="28" spans="1:10">
      <c r="A28" s="107"/>
      <c r="B28" s="140"/>
      <c r="C28" s="153"/>
      <c r="D28" s="140"/>
      <c r="E28" s="108"/>
      <c r="F28" s="141"/>
      <c r="G28" s="73"/>
      <c r="I28" s="131"/>
      <c r="J28" s="142"/>
    </row>
    <row r="29" spans="1:10" ht="15.75">
      <c r="A29" s="107"/>
      <c r="B29" s="201" t="s">
        <v>14</v>
      </c>
      <c r="C29" s="203"/>
      <c r="D29" s="204"/>
      <c r="E29" s="170"/>
      <c r="F29" s="169">
        <f>IF(E29&gt;=2,200,IF(E29&gt;=29,1,0))</f>
        <v>0</v>
      </c>
      <c r="G29" s="73"/>
      <c r="I29" s="131" t="s">
        <v>67</v>
      </c>
      <c r="J29" s="142">
        <v>100</v>
      </c>
    </row>
    <row r="30" spans="1:10">
      <c r="A30" s="107"/>
      <c r="B30" s="140"/>
      <c r="C30" s="153"/>
      <c r="D30" s="140"/>
      <c r="E30" s="108"/>
      <c r="F30" s="141"/>
      <c r="G30" s="73"/>
      <c r="I30" s="131" t="s">
        <v>68</v>
      </c>
      <c r="J30" s="142">
        <v>200</v>
      </c>
    </row>
    <row r="31" spans="1:10" ht="15.75">
      <c r="A31" s="107"/>
      <c r="B31" s="201" t="s">
        <v>13</v>
      </c>
      <c r="C31" s="202" t="s">
        <v>12</v>
      </c>
      <c r="D31" s="202" t="s">
        <v>69</v>
      </c>
      <c r="E31" s="202"/>
      <c r="F31" s="169">
        <f>+D32+D33+D34+D35+D36</f>
        <v>0</v>
      </c>
      <c r="G31" s="73"/>
      <c r="I31" s="131"/>
      <c r="J31" s="171"/>
    </row>
    <row r="32" spans="1:10">
      <c r="A32" s="107"/>
      <c r="B32" s="199" t="s">
        <v>11</v>
      </c>
      <c r="C32" s="172"/>
      <c r="D32" s="173">
        <f>IF(C32="Si",200,0)</f>
        <v>0</v>
      </c>
      <c r="E32" s="108"/>
      <c r="F32" s="141"/>
      <c r="G32" s="73"/>
      <c r="I32" s="131"/>
      <c r="J32" s="171"/>
    </row>
    <row r="33" spans="1:7">
      <c r="A33" s="107"/>
      <c r="B33" s="200" t="s">
        <v>10</v>
      </c>
      <c r="C33" s="172"/>
      <c r="D33" s="173">
        <f>IF(C33="Si",150,0)</f>
        <v>0</v>
      </c>
      <c r="E33" s="108"/>
      <c r="F33" s="141"/>
      <c r="G33" s="73"/>
    </row>
    <row r="34" spans="1:7">
      <c r="A34" s="107"/>
      <c r="B34" s="199" t="s">
        <v>9</v>
      </c>
      <c r="C34" s="172"/>
      <c r="D34" s="173">
        <f>IF(C34="Si",100,0)</f>
        <v>0</v>
      </c>
      <c r="E34" s="108"/>
      <c r="F34" s="141"/>
      <c r="G34" s="73"/>
    </row>
    <row r="35" spans="1:7">
      <c r="A35" s="107"/>
      <c r="B35" s="199" t="s">
        <v>8</v>
      </c>
      <c r="C35" s="172"/>
      <c r="D35" s="173">
        <f>IF(C35="Si",50,0)</f>
        <v>0</v>
      </c>
      <c r="E35" s="108"/>
      <c r="F35" s="141"/>
      <c r="G35" s="73"/>
    </row>
    <row r="36" spans="1:7">
      <c r="A36" s="107"/>
      <c r="B36" s="200" t="s">
        <v>47</v>
      </c>
      <c r="C36" s="172"/>
      <c r="D36" s="173">
        <f>IF(C36="Si",25,0)</f>
        <v>0</v>
      </c>
      <c r="E36" s="108"/>
      <c r="F36" s="141"/>
      <c r="G36" s="73"/>
    </row>
    <row r="37" spans="1:7">
      <c r="A37" s="107"/>
      <c r="B37" s="157"/>
      <c r="C37" s="174"/>
      <c r="D37" s="173"/>
      <c r="E37" s="108"/>
      <c r="F37" s="141"/>
      <c r="G37" s="73"/>
    </row>
    <row r="38" spans="1:7" ht="15.75">
      <c r="A38" s="107"/>
      <c r="B38" s="281" t="s">
        <v>7</v>
      </c>
      <c r="C38" s="281"/>
      <c r="D38" s="281"/>
      <c r="E38" s="281"/>
      <c r="F38" s="175">
        <f>+F16+F20+F24+F27+F29+F31</f>
        <v>0</v>
      </c>
      <c r="G38" s="73"/>
    </row>
    <row r="39" spans="1:7">
      <c r="A39" s="107"/>
      <c r="B39" s="140" t="s">
        <v>6</v>
      </c>
      <c r="C39" s="140"/>
      <c r="D39" s="140"/>
      <c r="E39" s="176" t="s">
        <v>53</v>
      </c>
      <c r="F39" s="141"/>
      <c r="G39" s="73"/>
    </row>
    <row r="40" spans="1:7">
      <c r="A40" s="107"/>
      <c r="B40" s="140" t="s">
        <v>5</v>
      </c>
      <c r="C40" s="140"/>
      <c r="D40" s="140"/>
      <c r="E40" s="176" t="s">
        <v>54</v>
      </c>
      <c r="F40" s="141"/>
      <c r="G40" s="73"/>
    </row>
    <row r="41" spans="1:7">
      <c r="A41" s="107"/>
      <c r="B41" s="140"/>
      <c r="C41" s="140"/>
      <c r="D41" s="140"/>
      <c r="E41" s="108"/>
      <c r="F41" s="141"/>
      <c r="G41" s="73"/>
    </row>
    <row r="42" spans="1:7">
      <c r="A42" s="107"/>
      <c r="B42" s="140"/>
      <c r="C42" s="140"/>
      <c r="D42" s="140"/>
      <c r="E42" s="108"/>
      <c r="F42" s="141"/>
      <c r="G42" s="73"/>
    </row>
    <row r="43" spans="1:7">
      <c r="A43" s="107"/>
      <c r="B43" s="177" t="s">
        <v>4</v>
      </c>
      <c r="C43" s="159"/>
      <c r="D43" s="159"/>
      <c r="E43" s="112"/>
      <c r="F43" s="178"/>
      <c r="G43" s="73"/>
    </row>
    <row r="44" spans="1:7">
      <c r="A44" s="107"/>
      <c r="B44" s="179"/>
      <c r="C44" s="179"/>
      <c r="D44" s="179"/>
      <c r="E44" s="180"/>
      <c r="F44" s="181"/>
      <c r="G44" s="73"/>
    </row>
    <row r="45" spans="1:7" ht="15.75" customHeight="1">
      <c r="A45" s="107"/>
      <c r="G45" s="73"/>
    </row>
    <row r="46" spans="1:7" ht="14.25" customHeight="1">
      <c r="A46" s="107"/>
      <c r="B46" s="242" t="s">
        <v>3</v>
      </c>
      <c r="C46" s="243"/>
      <c r="D46" s="243"/>
      <c r="E46" s="243"/>
      <c r="F46" s="244"/>
      <c r="G46" s="73"/>
    </row>
    <row r="47" spans="1:7">
      <c r="A47" s="107"/>
      <c r="B47" s="103"/>
      <c r="C47" s="103"/>
      <c r="D47" s="104"/>
      <c r="E47" s="105"/>
      <c r="F47" s="106"/>
      <c r="G47" s="73"/>
    </row>
    <row r="48" spans="1:7">
      <c r="A48" s="107"/>
      <c r="B48" s="107"/>
      <c r="C48" s="107"/>
      <c r="D48" s="73"/>
      <c r="E48" s="108"/>
      <c r="F48" s="109"/>
      <c r="G48" s="73"/>
    </row>
    <row r="49" spans="1:7" ht="15.75" customHeight="1">
      <c r="A49" s="107"/>
      <c r="B49" s="110"/>
      <c r="C49" s="110"/>
      <c r="D49" s="111"/>
      <c r="E49" s="112"/>
      <c r="F49" s="113"/>
      <c r="G49" s="73"/>
    </row>
    <row r="50" spans="1:7" ht="15.75" customHeight="1">
      <c r="A50" s="107"/>
      <c r="B50" s="132" t="s">
        <v>1</v>
      </c>
      <c r="C50" s="237" t="s">
        <v>2</v>
      </c>
      <c r="D50" s="238"/>
      <c r="E50" s="237" t="s">
        <v>118</v>
      </c>
      <c r="F50" s="238"/>
      <c r="G50" s="73"/>
    </row>
    <row r="51" spans="1:7" ht="12.75">
      <c r="A51" s="110"/>
      <c r="B51" s="159"/>
      <c r="C51" s="159"/>
      <c r="D51" s="159"/>
      <c r="E51" s="278" t="s">
        <v>0</v>
      </c>
      <c r="F51" s="278"/>
      <c r="G51" s="111"/>
    </row>
  </sheetData>
  <mergeCells count="9">
    <mergeCell ref="E51:F51"/>
    <mergeCell ref="C3:F3"/>
    <mergeCell ref="I3:L4"/>
    <mergeCell ref="C50:D50"/>
    <mergeCell ref="E50:F50"/>
    <mergeCell ref="C9:D9"/>
    <mergeCell ref="B38:E38"/>
    <mergeCell ref="B46:F46"/>
    <mergeCell ref="C8:F8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CA533-438E-48F5-B775-FADF28C0786A}">
  <sheetPr>
    <pageSetUpPr fitToPage="1"/>
  </sheetPr>
  <dimension ref="A2:L51"/>
  <sheetViews>
    <sheetView showGridLines="0" workbookViewId="0">
      <selection activeCell="F9" sqref="F9"/>
    </sheetView>
  </sheetViews>
  <sheetFormatPr baseColWidth="10" defaultColWidth="11.5703125" defaultRowHeight="15"/>
  <cols>
    <col min="1" max="1" width="4.140625" style="62" customWidth="1"/>
    <col min="2" max="2" width="23.5703125" style="62" customWidth="1"/>
    <col min="3" max="4" width="13.85546875" style="62" customWidth="1"/>
    <col min="5" max="5" width="13.85546875" style="131" customWidth="1"/>
    <col min="6" max="6" width="14.140625" style="182" customWidth="1"/>
    <col min="7" max="7" width="5.140625" style="62" customWidth="1"/>
    <col min="8" max="8" width="11.5703125" style="62"/>
    <col min="9" max="9" width="16.140625" style="62" customWidth="1"/>
    <col min="10" max="16384" width="11.5703125" style="62"/>
  </cols>
  <sheetData>
    <row r="2" spans="1:12" ht="14.45" customHeight="1">
      <c r="A2" s="103"/>
      <c r="B2" s="134" t="s">
        <v>121</v>
      </c>
      <c r="C2" s="134"/>
      <c r="D2" s="134"/>
      <c r="E2" s="134"/>
      <c r="F2" s="134"/>
      <c r="G2" s="134"/>
    </row>
    <row r="3" spans="1:12" ht="21.75" customHeight="1">
      <c r="A3" s="107"/>
      <c r="B3" s="134"/>
      <c r="C3" s="266" t="s">
        <v>119</v>
      </c>
      <c r="D3" s="266"/>
      <c r="E3" s="266"/>
      <c r="F3" s="266"/>
      <c r="G3" s="134"/>
      <c r="I3" s="279"/>
      <c r="J3" s="279"/>
      <c r="K3" s="279"/>
      <c r="L3" s="279"/>
    </row>
    <row r="4" spans="1:12" ht="19.5" customHeight="1">
      <c r="A4" s="107"/>
      <c r="B4" s="183"/>
      <c r="C4" s="184" t="s">
        <v>122</v>
      </c>
      <c r="D4" s="184"/>
      <c r="E4" s="184"/>
      <c r="F4" s="184"/>
      <c r="G4" s="183"/>
      <c r="I4" s="279"/>
      <c r="J4" s="279"/>
      <c r="K4" s="279"/>
      <c r="L4" s="279"/>
    </row>
    <row r="5" spans="1:12" ht="12.6" customHeight="1">
      <c r="A5" s="107"/>
      <c r="B5" s="134"/>
      <c r="C5" s="134"/>
      <c r="D5" s="134"/>
      <c r="E5" s="134"/>
      <c r="F5" s="134"/>
      <c r="G5" s="134"/>
    </row>
    <row r="6" spans="1:12" ht="12.6" customHeight="1">
      <c r="A6" s="107"/>
      <c r="B6" s="135"/>
      <c r="C6" s="135"/>
      <c r="D6" s="135"/>
      <c r="E6" s="135"/>
      <c r="F6" s="135"/>
      <c r="G6" s="135"/>
    </row>
    <row r="7" spans="1:12" s="138" customFormat="1" ht="15.75">
      <c r="A7" s="64"/>
      <c r="B7" s="74"/>
      <c r="C7" s="74"/>
      <c r="D7" s="74"/>
      <c r="E7" s="94"/>
      <c r="F7" s="136"/>
      <c r="G7" s="137"/>
    </row>
    <row r="8" spans="1:12" s="138" customFormat="1" ht="15.75" customHeight="1">
      <c r="A8" s="64"/>
      <c r="B8" s="119" t="s">
        <v>27</v>
      </c>
      <c r="C8" s="282"/>
      <c r="D8" s="282"/>
      <c r="E8" s="282"/>
      <c r="F8" s="283"/>
      <c r="G8" s="137"/>
    </row>
    <row r="9" spans="1:12" s="138" customFormat="1" ht="12.75">
      <c r="A9" s="64"/>
      <c r="B9" s="120" t="s">
        <v>26</v>
      </c>
      <c r="C9" s="280"/>
      <c r="D9" s="280"/>
      <c r="E9" s="192" t="s">
        <v>74</v>
      </c>
      <c r="F9" s="185"/>
      <c r="G9" s="137"/>
    </row>
    <row r="10" spans="1:12" s="138" customFormat="1" ht="15.75">
      <c r="A10" s="64"/>
      <c r="B10" s="64"/>
      <c r="C10" s="74"/>
      <c r="D10" s="74"/>
      <c r="E10" s="94"/>
      <c r="F10" s="139"/>
      <c r="G10" s="137"/>
    </row>
    <row r="11" spans="1:12" s="138" customFormat="1" ht="12.75">
      <c r="A11" s="64"/>
      <c r="B11" s="120" t="s">
        <v>25</v>
      </c>
      <c r="C11" s="125"/>
      <c r="D11" s="190" t="s">
        <v>24</v>
      </c>
      <c r="E11" s="190" t="s">
        <v>23</v>
      </c>
      <c r="F11" s="191" t="s">
        <v>22</v>
      </c>
      <c r="G11" s="137"/>
    </row>
    <row r="12" spans="1:12" s="138" customFormat="1" ht="12.75">
      <c r="A12" s="64"/>
      <c r="B12" s="120" t="s">
        <v>21</v>
      </c>
      <c r="C12" s="186"/>
      <c r="D12" s="187"/>
      <c r="E12" s="188"/>
      <c r="F12" s="189"/>
      <c r="G12" s="137"/>
    </row>
    <row r="13" spans="1:12" s="138" customFormat="1" ht="12.75">
      <c r="A13" s="64"/>
      <c r="B13" s="68"/>
      <c r="C13" s="69"/>
      <c r="D13" s="70"/>
      <c r="E13" s="71"/>
      <c r="F13" s="72"/>
      <c r="G13" s="137"/>
    </row>
    <row r="14" spans="1:12">
      <c r="A14" s="107"/>
      <c r="B14" s="140"/>
      <c r="C14" s="140"/>
      <c r="D14" s="140"/>
      <c r="E14" s="108"/>
      <c r="F14" s="141"/>
      <c r="G14" s="73"/>
      <c r="I14" s="142" t="s">
        <v>66</v>
      </c>
      <c r="J14" s="142" t="s">
        <v>57</v>
      </c>
    </row>
    <row r="15" spans="1:12">
      <c r="A15" s="107"/>
      <c r="B15" s="193" t="s">
        <v>20</v>
      </c>
      <c r="C15" s="143">
        <f>C12*D12</f>
        <v>0</v>
      </c>
      <c r="D15" s="144">
        <f>+D12</f>
        <v>0</v>
      </c>
      <c r="E15" s="145" t="e">
        <f>SUM(E16:E17)</f>
        <v>#DIV/0!</v>
      </c>
      <c r="F15" s="141"/>
      <c r="G15" s="73"/>
      <c r="I15" s="131" t="s">
        <v>56</v>
      </c>
      <c r="J15" s="142">
        <v>0</v>
      </c>
    </row>
    <row r="16" spans="1:12" ht="15.75">
      <c r="A16" s="107"/>
      <c r="B16" s="194" t="s">
        <v>19</v>
      </c>
      <c r="C16" s="146">
        <f>C12*D16</f>
        <v>0</v>
      </c>
      <c r="D16" s="147"/>
      <c r="E16" s="148" t="e">
        <f>+C16/C15</f>
        <v>#DIV/0!</v>
      </c>
      <c r="F16" s="149"/>
      <c r="G16" s="73"/>
      <c r="I16" s="131" t="s">
        <v>58</v>
      </c>
      <c r="J16" s="142">
        <v>100</v>
      </c>
    </row>
    <row r="17" spans="1:10">
      <c r="A17" s="107"/>
      <c r="B17" s="195" t="s">
        <v>18</v>
      </c>
      <c r="C17" s="150">
        <f>+C15-C16</f>
        <v>0</v>
      </c>
      <c r="D17" s="151">
        <f>+D15-D16</f>
        <v>0</v>
      </c>
      <c r="E17" s="152" t="e">
        <f>+C17/C15</f>
        <v>#DIV/0!</v>
      </c>
      <c r="F17" s="141"/>
      <c r="G17" s="73"/>
      <c r="I17" s="131" t="s">
        <v>59</v>
      </c>
      <c r="J17" s="142">
        <v>200</v>
      </c>
    </row>
    <row r="18" spans="1:10">
      <c r="A18" s="107"/>
      <c r="B18" s="140"/>
      <c r="C18" s="153"/>
      <c r="D18" s="140"/>
      <c r="E18" s="108"/>
      <c r="F18" s="141"/>
      <c r="G18" s="73"/>
      <c r="I18" s="131"/>
      <c r="J18" s="142"/>
    </row>
    <row r="19" spans="1:10">
      <c r="A19" s="107"/>
      <c r="B19" s="193" t="s">
        <v>17</v>
      </c>
      <c r="C19" s="154">
        <v>10000</v>
      </c>
      <c r="D19" s="155"/>
      <c r="E19" s="156"/>
      <c r="F19" s="141"/>
      <c r="G19" s="73"/>
      <c r="I19" s="131" t="s">
        <v>60</v>
      </c>
      <c r="J19" s="142">
        <v>0</v>
      </c>
    </row>
    <row r="20" spans="1:10" ht="15.75">
      <c r="A20" s="107"/>
      <c r="B20" s="196" t="s">
        <v>16</v>
      </c>
      <c r="C20" s="146">
        <f>+C17</f>
        <v>0</v>
      </c>
      <c r="D20" s="157"/>
      <c r="E20" s="158" t="e">
        <f>+C19/C20</f>
        <v>#DIV/0!</v>
      </c>
      <c r="F20" s="149"/>
      <c r="G20" s="73"/>
      <c r="I20" s="131" t="s">
        <v>62</v>
      </c>
      <c r="J20" s="142">
        <v>100</v>
      </c>
    </row>
    <row r="21" spans="1:10">
      <c r="A21" s="107"/>
      <c r="B21" s="110"/>
      <c r="C21" s="150"/>
      <c r="D21" s="159"/>
      <c r="E21" s="160"/>
      <c r="F21" s="141"/>
      <c r="G21" s="73"/>
      <c r="I21" s="131" t="s">
        <v>61</v>
      </c>
      <c r="J21" s="142">
        <v>200</v>
      </c>
    </row>
    <row r="22" spans="1:10">
      <c r="A22" s="107"/>
      <c r="B22" s="140"/>
      <c r="C22" s="153"/>
      <c r="D22" s="140"/>
      <c r="E22" s="108"/>
      <c r="F22" s="141"/>
      <c r="G22" s="73"/>
      <c r="I22" s="131"/>
      <c r="J22" s="142"/>
    </row>
    <row r="23" spans="1:10">
      <c r="A23" s="107"/>
      <c r="B23" s="193" t="s">
        <v>49</v>
      </c>
      <c r="C23" s="161"/>
      <c r="D23" s="162">
        <v>1</v>
      </c>
      <c r="E23" s="156" t="s">
        <v>52</v>
      </c>
      <c r="F23" s="141"/>
      <c r="G23" s="73"/>
      <c r="I23" s="131" t="s">
        <v>63</v>
      </c>
      <c r="J23" s="142">
        <v>200</v>
      </c>
    </row>
    <row r="24" spans="1:10" ht="15.75">
      <c r="A24" s="107"/>
      <c r="B24" s="197" t="s">
        <v>50</v>
      </c>
      <c r="C24" s="163">
        <f>+C23*0.7</f>
        <v>0</v>
      </c>
      <c r="D24" s="164" t="e">
        <f>+C24/C23</f>
        <v>#DIV/0!</v>
      </c>
      <c r="E24" s="131" t="s">
        <v>55</v>
      </c>
      <c r="F24" s="149"/>
      <c r="G24" s="73"/>
      <c r="I24" s="131" t="s">
        <v>64</v>
      </c>
      <c r="J24" s="142">
        <v>100</v>
      </c>
    </row>
    <row r="25" spans="1:10">
      <c r="A25" s="107"/>
      <c r="B25" s="198" t="s">
        <v>51</v>
      </c>
      <c r="C25" s="165">
        <f>+C23-C24</f>
        <v>0</v>
      </c>
      <c r="D25" s="166" t="e">
        <f>+D23-D24</f>
        <v>#DIV/0!</v>
      </c>
      <c r="E25" s="167" t="e">
        <f>+C12/C23</f>
        <v>#DIV/0!</v>
      </c>
      <c r="F25" s="141"/>
      <c r="G25" s="73"/>
      <c r="I25" s="131" t="s">
        <v>65</v>
      </c>
      <c r="J25" s="142">
        <v>0</v>
      </c>
    </row>
    <row r="26" spans="1:10">
      <c r="A26" s="107"/>
      <c r="B26" s="140"/>
      <c r="C26" s="153"/>
      <c r="D26" s="140"/>
      <c r="E26" s="108"/>
      <c r="F26" s="141"/>
      <c r="G26" s="73"/>
      <c r="I26" s="131"/>
      <c r="J26" s="142"/>
    </row>
    <row r="27" spans="1:10" ht="15.75">
      <c r="A27" s="107"/>
      <c r="B27" s="201" t="s">
        <v>15</v>
      </c>
      <c r="C27" s="203"/>
      <c r="D27" s="204"/>
      <c r="E27" s="168"/>
      <c r="F27" s="169">
        <f>IF(E27&gt;=800,200,IF(E27&gt;=500,100,0))</f>
        <v>0</v>
      </c>
      <c r="G27" s="73"/>
      <c r="I27" s="131"/>
      <c r="J27" s="142"/>
    </row>
    <row r="28" spans="1:10">
      <c r="A28" s="107"/>
      <c r="B28" s="140"/>
      <c r="C28" s="153"/>
      <c r="D28" s="140"/>
      <c r="E28" s="108"/>
      <c r="F28" s="141"/>
      <c r="G28" s="73"/>
      <c r="I28" s="131"/>
      <c r="J28" s="142"/>
    </row>
    <row r="29" spans="1:10" ht="15.75">
      <c r="A29" s="107"/>
      <c r="B29" s="201" t="s">
        <v>14</v>
      </c>
      <c r="C29" s="203"/>
      <c r="D29" s="204"/>
      <c r="E29" s="170"/>
      <c r="F29" s="169">
        <f>IF(E29&gt;=2,200,IF(E29&gt;=29,1,0))</f>
        <v>0</v>
      </c>
      <c r="G29" s="73"/>
      <c r="I29" s="131" t="s">
        <v>67</v>
      </c>
      <c r="J29" s="142">
        <v>100</v>
      </c>
    </row>
    <row r="30" spans="1:10">
      <c r="A30" s="107"/>
      <c r="B30" s="140"/>
      <c r="C30" s="153"/>
      <c r="D30" s="140"/>
      <c r="E30" s="108"/>
      <c r="F30" s="141"/>
      <c r="G30" s="73"/>
      <c r="I30" s="131" t="s">
        <v>68</v>
      </c>
      <c r="J30" s="142">
        <v>200</v>
      </c>
    </row>
    <row r="31" spans="1:10" ht="15.75">
      <c r="A31" s="107"/>
      <c r="B31" s="201" t="s">
        <v>13</v>
      </c>
      <c r="C31" s="202" t="s">
        <v>12</v>
      </c>
      <c r="D31" s="202" t="s">
        <v>69</v>
      </c>
      <c r="E31" s="202"/>
      <c r="F31" s="169">
        <f>+D32+D33+D34+D35+D36</f>
        <v>0</v>
      </c>
      <c r="G31" s="73"/>
      <c r="I31" s="131"/>
      <c r="J31" s="171"/>
    </row>
    <row r="32" spans="1:10">
      <c r="A32" s="107"/>
      <c r="B32" s="199" t="s">
        <v>11</v>
      </c>
      <c r="C32" s="172"/>
      <c r="D32" s="173">
        <f>IF(C32="Si",200,0)</f>
        <v>0</v>
      </c>
      <c r="E32" s="108"/>
      <c r="F32" s="141"/>
      <c r="G32" s="73"/>
      <c r="I32" s="131"/>
      <c r="J32" s="171"/>
    </row>
    <row r="33" spans="1:7">
      <c r="A33" s="107"/>
      <c r="B33" s="200" t="s">
        <v>10</v>
      </c>
      <c r="C33" s="172"/>
      <c r="D33" s="173">
        <f>IF(C33="Si",150,0)</f>
        <v>0</v>
      </c>
      <c r="E33" s="108"/>
      <c r="F33" s="141"/>
      <c r="G33" s="73"/>
    </row>
    <row r="34" spans="1:7">
      <c r="A34" s="107"/>
      <c r="B34" s="199" t="s">
        <v>9</v>
      </c>
      <c r="C34" s="172"/>
      <c r="D34" s="173">
        <f>IF(C34="Si",100,0)</f>
        <v>0</v>
      </c>
      <c r="E34" s="108"/>
      <c r="F34" s="141"/>
      <c r="G34" s="73"/>
    </row>
    <row r="35" spans="1:7">
      <c r="A35" s="107"/>
      <c r="B35" s="199" t="s">
        <v>8</v>
      </c>
      <c r="C35" s="172"/>
      <c r="D35" s="173">
        <f>IF(C35="Si",50,0)</f>
        <v>0</v>
      </c>
      <c r="E35" s="108"/>
      <c r="F35" s="141"/>
      <c r="G35" s="73"/>
    </row>
    <row r="36" spans="1:7">
      <c r="A36" s="107"/>
      <c r="B36" s="200" t="s">
        <v>47</v>
      </c>
      <c r="C36" s="172"/>
      <c r="D36" s="173">
        <f>IF(C36="Si",25,0)</f>
        <v>0</v>
      </c>
      <c r="E36" s="108"/>
      <c r="F36" s="141"/>
      <c r="G36" s="73"/>
    </row>
    <row r="37" spans="1:7">
      <c r="A37" s="107"/>
      <c r="B37" s="157"/>
      <c r="C37" s="174"/>
      <c r="D37" s="173"/>
      <c r="E37" s="108"/>
      <c r="F37" s="141"/>
      <c r="G37" s="73"/>
    </row>
    <row r="38" spans="1:7" ht="15.75">
      <c r="A38" s="107"/>
      <c r="B38" s="281" t="s">
        <v>7</v>
      </c>
      <c r="C38" s="281"/>
      <c r="D38" s="281"/>
      <c r="E38" s="281"/>
      <c r="F38" s="175">
        <f>+F16+F20+F24+F27+F29+F31</f>
        <v>0</v>
      </c>
      <c r="G38" s="73"/>
    </row>
    <row r="39" spans="1:7">
      <c r="A39" s="107"/>
      <c r="B39" s="140" t="s">
        <v>6</v>
      </c>
      <c r="C39" s="140"/>
      <c r="D39" s="140"/>
      <c r="E39" s="176" t="s">
        <v>53</v>
      </c>
      <c r="F39" s="141"/>
      <c r="G39" s="73"/>
    </row>
    <row r="40" spans="1:7">
      <c r="A40" s="107"/>
      <c r="B40" s="140" t="s">
        <v>5</v>
      </c>
      <c r="C40" s="140"/>
      <c r="D40" s="140"/>
      <c r="E40" s="176" t="s">
        <v>54</v>
      </c>
      <c r="F40" s="141"/>
      <c r="G40" s="73"/>
    </row>
    <row r="41" spans="1:7">
      <c r="A41" s="107"/>
      <c r="B41" s="140"/>
      <c r="C41" s="140"/>
      <c r="D41" s="140"/>
      <c r="E41" s="108"/>
      <c r="F41" s="141"/>
      <c r="G41" s="73"/>
    </row>
    <row r="42" spans="1:7">
      <c r="A42" s="107"/>
      <c r="B42" s="140"/>
      <c r="C42" s="140"/>
      <c r="D42" s="140"/>
      <c r="E42" s="108"/>
      <c r="F42" s="141"/>
      <c r="G42" s="73"/>
    </row>
    <row r="43" spans="1:7">
      <c r="A43" s="107"/>
      <c r="B43" s="177" t="s">
        <v>4</v>
      </c>
      <c r="C43" s="159"/>
      <c r="D43" s="159"/>
      <c r="E43" s="112"/>
      <c r="F43" s="178"/>
      <c r="G43" s="73"/>
    </row>
    <row r="44" spans="1:7">
      <c r="A44" s="107"/>
      <c r="B44" s="179"/>
      <c r="C44" s="179"/>
      <c r="D44" s="179"/>
      <c r="E44" s="180"/>
      <c r="F44" s="181"/>
      <c r="G44" s="73"/>
    </row>
    <row r="45" spans="1:7" ht="15.75" customHeight="1">
      <c r="A45" s="107"/>
      <c r="G45" s="73"/>
    </row>
    <row r="46" spans="1:7" ht="14.25" customHeight="1">
      <c r="A46" s="107"/>
      <c r="B46" s="242" t="s">
        <v>3</v>
      </c>
      <c r="C46" s="243"/>
      <c r="D46" s="243"/>
      <c r="E46" s="243"/>
      <c r="F46" s="244"/>
      <c r="G46" s="73"/>
    </row>
    <row r="47" spans="1:7">
      <c r="A47" s="107"/>
      <c r="B47" s="103"/>
      <c r="C47" s="103"/>
      <c r="D47" s="104"/>
      <c r="E47" s="105"/>
      <c r="F47" s="106"/>
      <c r="G47" s="73"/>
    </row>
    <row r="48" spans="1:7">
      <c r="A48" s="107"/>
      <c r="B48" s="107"/>
      <c r="C48" s="107"/>
      <c r="D48" s="73"/>
      <c r="E48" s="108"/>
      <c r="F48" s="109"/>
      <c r="G48" s="73"/>
    </row>
    <row r="49" spans="1:7" ht="15.75" customHeight="1">
      <c r="A49" s="107"/>
      <c r="B49" s="110"/>
      <c r="C49" s="110"/>
      <c r="D49" s="111"/>
      <c r="E49" s="112"/>
      <c r="F49" s="113"/>
      <c r="G49" s="73"/>
    </row>
    <row r="50" spans="1:7" ht="15.75" customHeight="1">
      <c r="A50" s="107"/>
      <c r="B50" s="132" t="s">
        <v>1</v>
      </c>
      <c r="C50" s="237" t="s">
        <v>2</v>
      </c>
      <c r="D50" s="238"/>
      <c r="E50" s="237" t="s">
        <v>118</v>
      </c>
      <c r="F50" s="238"/>
      <c r="G50" s="73"/>
    </row>
    <row r="51" spans="1:7" ht="12.75">
      <c r="A51" s="110"/>
      <c r="B51" s="159"/>
      <c r="C51" s="159"/>
      <c r="D51" s="159"/>
      <c r="E51" s="278" t="s">
        <v>0</v>
      </c>
      <c r="F51" s="278"/>
      <c r="G51" s="111"/>
    </row>
  </sheetData>
  <mergeCells count="9">
    <mergeCell ref="C50:D50"/>
    <mergeCell ref="E50:F50"/>
    <mergeCell ref="E51:F51"/>
    <mergeCell ref="C3:F3"/>
    <mergeCell ref="I3:L4"/>
    <mergeCell ref="C8:F8"/>
    <mergeCell ref="C9:D9"/>
    <mergeCell ref="B38:E38"/>
    <mergeCell ref="B46:F46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N42"/>
  <sheetViews>
    <sheetView topLeftCell="A12" workbookViewId="0">
      <selection activeCell="C32" sqref="C32"/>
    </sheetView>
  </sheetViews>
  <sheetFormatPr baseColWidth="10" defaultRowHeight="15.75"/>
  <cols>
    <col min="1" max="1" width="4.140625" customWidth="1"/>
    <col min="2" max="2" width="18.85546875" customWidth="1"/>
    <col min="3" max="3" width="13.85546875" customWidth="1"/>
    <col min="4" max="4" width="21.7109375" customWidth="1"/>
    <col min="5" max="5" width="15.7109375" style="41" customWidth="1"/>
    <col min="6" max="6" width="15.5703125" style="1" customWidth="1"/>
    <col min="7" max="7" width="8" customWidth="1"/>
    <col min="9" max="9" width="16.140625" customWidth="1"/>
  </cols>
  <sheetData>
    <row r="2" spans="1:14" ht="20.25">
      <c r="A2" s="15"/>
      <c r="B2" s="207" t="s">
        <v>121</v>
      </c>
      <c r="C2" s="266" t="s">
        <v>119</v>
      </c>
      <c r="D2" s="266"/>
      <c r="E2" s="266"/>
      <c r="F2" s="266"/>
      <c r="G2" s="205"/>
    </row>
    <row r="3" spans="1:14" ht="21.75" customHeight="1">
      <c r="A3" s="7"/>
      <c r="B3" s="207"/>
      <c r="C3" s="266"/>
      <c r="D3" s="266"/>
      <c r="E3" s="266"/>
      <c r="F3" s="266"/>
      <c r="G3" s="205"/>
    </row>
    <row r="4" spans="1:14" ht="21.75" customHeight="1">
      <c r="A4" s="7"/>
      <c r="B4" s="183"/>
      <c r="C4" s="184" t="s">
        <v>122</v>
      </c>
      <c r="D4" s="184"/>
      <c r="E4" s="184"/>
      <c r="F4" s="184"/>
      <c r="G4" s="206"/>
    </row>
    <row r="5" spans="1:14" ht="19.5" customHeight="1">
      <c r="A5" s="7"/>
      <c r="B5" s="134"/>
      <c r="C5" s="134"/>
      <c r="D5" s="134"/>
      <c r="E5" s="134"/>
      <c r="F5" s="134"/>
      <c r="G5" s="205"/>
    </row>
    <row r="6" spans="1:14" ht="20.25">
      <c r="A6" s="7"/>
      <c r="B6" s="205"/>
      <c r="C6" s="205"/>
      <c r="D6" s="205"/>
      <c r="E6" s="205"/>
      <c r="F6" s="205"/>
      <c r="G6" s="205"/>
      <c r="N6" s="45"/>
    </row>
    <row r="7" spans="1:14" s="30" customFormat="1" ht="38.25">
      <c r="A7" s="37"/>
      <c r="B7" s="208" t="s">
        <v>123</v>
      </c>
      <c r="C7" s="285">
        <f>+Aprobacion!C8</f>
        <v>0</v>
      </c>
      <c r="D7" s="286"/>
      <c r="E7" s="286"/>
      <c r="F7" s="287"/>
      <c r="G7" s="31"/>
    </row>
    <row r="8" spans="1:14" s="30" customFormat="1" ht="25.5">
      <c r="A8" s="37"/>
      <c r="B8" s="210" t="s">
        <v>26</v>
      </c>
      <c r="C8" s="288">
        <f>+Aprobacion!C9</f>
        <v>0</v>
      </c>
      <c r="D8" s="288"/>
      <c r="E8" s="220" t="s">
        <v>74</v>
      </c>
      <c r="F8" s="211">
        <f>+Aprobacion!F9</f>
        <v>0</v>
      </c>
      <c r="G8" s="31"/>
    </row>
    <row r="9" spans="1:14" s="30" customFormat="1">
      <c r="A9" s="37"/>
      <c r="B9" s="37"/>
      <c r="C9" s="40"/>
      <c r="D9" s="40"/>
      <c r="E9" s="38"/>
      <c r="F9" s="39"/>
      <c r="G9" s="31"/>
    </row>
    <row r="10" spans="1:14" s="30" customFormat="1" ht="12.75">
      <c r="A10" s="37"/>
      <c r="B10" s="209" t="s">
        <v>25</v>
      </c>
      <c r="C10" s="212">
        <f>+Aprobacion!C11</f>
        <v>0</v>
      </c>
      <c r="D10" s="214" t="s">
        <v>24</v>
      </c>
      <c r="E10" s="215" t="s">
        <v>23</v>
      </c>
      <c r="F10" s="216" t="s">
        <v>22</v>
      </c>
      <c r="G10" s="31"/>
    </row>
    <row r="11" spans="1:14" s="30" customFormat="1" ht="12.75">
      <c r="A11" s="37"/>
      <c r="B11" s="209" t="s">
        <v>21</v>
      </c>
      <c r="C11" s="213">
        <f>+Aprobacion!C12</f>
        <v>0</v>
      </c>
      <c r="D11" s="217">
        <f>+Aprobacion!D12</f>
        <v>0</v>
      </c>
      <c r="E11" s="218">
        <f>+Aprobacion!E12</f>
        <v>0</v>
      </c>
      <c r="F11" s="219">
        <f>+Aprobacion!F12</f>
        <v>0</v>
      </c>
      <c r="G11" s="31"/>
    </row>
    <row r="12" spans="1:14" s="30" customFormat="1" ht="12.75">
      <c r="A12" s="37"/>
      <c r="B12" s="36"/>
      <c r="C12" s="35"/>
      <c r="D12" s="34"/>
      <c r="E12" s="33"/>
      <c r="F12" s="32"/>
      <c r="G12" s="31"/>
    </row>
    <row r="13" spans="1:14">
      <c r="A13" s="7"/>
      <c r="B13" s="18"/>
      <c r="C13" s="18"/>
      <c r="D13" s="18"/>
      <c r="E13" s="11"/>
      <c r="F13" s="17"/>
      <c r="G13" s="6"/>
      <c r="I13" s="42"/>
      <c r="J13" s="42"/>
      <c r="L13" s="30"/>
      <c r="M13" s="30"/>
      <c r="N13" s="30"/>
    </row>
    <row r="14" spans="1:14">
      <c r="A14" s="7"/>
      <c r="B14" s="221" t="s">
        <v>20</v>
      </c>
      <c r="C14" s="29">
        <f>+C11*D11</f>
        <v>0</v>
      </c>
      <c r="D14" s="28">
        <f>+D11</f>
        <v>0</v>
      </c>
      <c r="E14" s="27" t="e">
        <f>SUM(E15:E16)</f>
        <v>#DIV/0!</v>
      </c>
      <c r="F14" s="17"/>
      <c r="G14" s="6"/>
      <c r="I14" s="41"/>
      <c r="J14" s="42"/>
      <c r="N14" s="30"/>
    </row>
    <row r="15" spans="1:14">
      <c r="A15" s="7"/>
      <c r="B15" s="222" t="s">
        <v>19</v>
      </c>
      <c r="C15" s="20">
        <f>C11*D15</f>
        <v>0</v>
      </c>
      <c r="D15" s="49"/>
      <c r="E15" s="26" t="e">
        <f>+C15/C14</f>
        <v>#DIV/0!</v>
      </c>
      <c r="F15" s="21"/>
      <c r="G15" s="6"/>
      <c r="I15" s="41"/>
      <c r="J15" s="42"/>
      <c r="N15" s="30"/>
    </row>
    <row r="16" spans="1:14">
      <c r="A16" s="7"/>
      <c r="B16" s="223" t="s">
        <v>18</v>
      </c>
      <c r="C16" s="23">
        <f>+C14-C15</f>
        <v>0</v>
      </c>
      <c r="D16" s="25">
        <f>+D14-D15</f>
        <v>0</v>
      </c>
      <c r="E16" s="24" t="e">
        <f>+C16/C14</f>
        <v>#DIV/0!</v>
      </c>
      <c r="F16" s="17"/>
      <c r="G16" s="6"/>
      <c r="I16" s="41"/>
      <c r="J16" s="42"/>
    </row>
    <row r="17" spans="1:10">
      <c r="A17" s="7"/>
      <c r="B17" s="22"/>
      <c r="C17" s="22"/>
      <c r="D17" s="47"/>
      <c r="E17" s="48"/>
      <c r="F17" s="17"/>
      <c r="G17" s="6"/>
      <c r="I17" s="41"/>
      <c r="J17" s="42"/>
    </row>
    <row r="18" spans="1:10">
      <c r="A18" s="7"/>
      <c r="B18" s="18"/>
      <c r="C18" s="22"/>
      <c r="D18" s="18"/>
      <c r="E18" s="11"/>
      <c r="F18" s="17"/>
      <c r="G18" s="6"/>
      <c r="I18" s="41"/>
      <c r="J18" s="42"/>
    </row>
    <row r="19" spans="1:10">
      <c r="A19" s="7"/>
      <c r="B19" s="225" t="s">
        <v>81</v>
      </c>
      <c r="C19" s="225"/>
      <c r="D19" s="225"/>
      <c r="E19" s="19"/>
      <c r="F19" s="46">
        <f>+C10</f>
        <v>0</v>
      </c>
      <c r="G19" s="6"/>
    </row>
    <row r="20" spans="1:10">
      <c r="A20" s="7"/>
      <c r="B20" s="225" t="s">
        <v>82</v>
      </c>
      <c r="C20" s="225"/>
      <c r="D20" s="225"/>
      <c r="E20" s="19"/>
      <c r="F20" s="59"/>
      <c r="G20" s="6"/>
    </row>
    <row r="21" spans="1:10">
      <c r="A21" s="7"/>
      <c r="B21" s="225" t="str">
        <f>IF(F20&lt;F19,"SALDO A FAVOR APLICA A CUOTAS FINALES DEL PLAN","DIFERENCIA PAGA AL CONCESIONARIO")</f>
        <v>DIFERENCIA PAGA AL CONCESIONARIO</v>
      </c>
      <c r="C21" s="225"/>
      <c r="D21" s="225"/>
      <c r="E21" s="19"/>
      <c r="F21" s="46">
        <f>+F20-F19</f>
        <v>0</v>
      </c>
      <c r="G21" s="6"/>
    </row>
    <row r="22" spans="1:10">
      <c r="A22" s="7"/>
      <c r="B22" s="225"/>
      <c r="C22" s="225"/>
      <c r="D22" s="225"/>
      <c r="E22" s="19"/>
      <c r="F22" s="46"/>
      <c r="G22" s="6"/>
    </row>
    <row r="23" spans="1:10">
      <c r="A23" s="7"/>
      <c r="B23" s="225" t="s">
        <v>83</v>
      </c>
      <c r="C23" s="225"/>
      <c r="D23" s="225"/>
      <c r="E23" s="224"/>
      <c r="F23" s="46">
        <f>IF(F19&lt;F20,F19,F20)</f>
        <v>0</v>
      </c>
      <c r="G23" s="6"/>
    </row>
    <row r="24" spans="1:10">
      <c r="A24" s="7"/>
      <c r="B24" s="225" t="s">
        <v>84</v>
      </c>
      <c r="C24" s="225"/>
      <c r="D24" s="225"/>
      <c r="E24" s="52"/>
      <c r="F24" s="46">
        <v>0</v>
      </c>
      <c r="G24" s="6"/>
    </row>
    <row r="25" spans="1:10">
      <c r="A25" s="7"/>
      <c r="B25" s="225" t="s">
        <v>78</v>
      </c>
      <c r="C25" s="225"/>
      <c r="D25" s="225"/>
      <c r="E25" s="60"/>
      <c r="F25" s="46">
        <f>+F20*E25</f>
        <v>0</v>
      </c>
      <c r="G25" s="6"/>
    </row>
    <row r="26" spans="1:10">
      <c r="A26" s="7"/>
      <c r="B26" s="225" t="s">
        <v>107</v>
      </c>
      <c r="C26" s="225"/>
      <c r="D26" s="225"/>
      <c r="E26" s="52"/>
      <c r="F26" s="46">
        <v>0</v>
      </c>
      <c r="G26" s="6"/>
    </row>
    <row r="27" spans="1:10">
      <c r="A27" s="7"/>
      <c r="B27" s="226"/>
      <c r="C27" s="226"/>
      <c r="D27" s="226"/>
      <c r="G27" s="6"/>
    </row>
    <row r="28" spans="1:10">
      <c r="A28" s="7"/>
      <c r="B28" s="225" t="s">
        <v>77</v>
      </c>
      <c r="C28" s="225"/>
      <c r="D28" s="225"/>
      <c r="E28" s="19"/>
      <c r="F28" s="51">
        <f>SUM(F23-F25-F26-F24)</f>
        <v>0</v>
      </c>
      <c r="G28" s="6"/>
    </row>
    <row r="29" spans="1:10">
      <c r="A29" s="7"/>
      <c r="B29" s="44"/>
      <c r="C29" s="18"/>
      <c r="D29" s="18"/>
      <c r="E29" s="19"/>
      <c r="F29" s="46"/>
      <c r="G29" s="6"/>
    </row>
    <row r="30" spans="1:10" ht="15.75" customHeight="1">
      <c r="A30" s="7"/>
      <c r="B30" s="298" t="s">
        <v>80</v>
      </c>
      <c r="C30" s="299"/>
      <c r="D30" s="294"/>
      <c r="E30" s="295"/>
      <c r="F30" s="296"/>
      <c r="G30" s="6"/>
    </row>
    <row r="31" spans="1:10">
      <c r="A31" s="7"/>
      <c r="B31" s="44"/>
      <c r="C31" s="18"/>
      <c r="D31" s="18"/>
      <c r="E31" s="19"/>
      <c r="F31" s="46"/>
      <c r="G31" s="6"/>
    </row>
    <row r="32" spans="1:10">
      <c r="A32" s="7"/>
      <c r="B32" s="18"/>
      <c r="C32" s="18"/>
      <c r="D32" s="18"/>
      <c r="E32" s="11"/>
      <c r="F32" s="17"/>
      <c r="G32" s="6"/>
    </row>
    <row r="33" spans="1:7">
      <c r="A33" s="7"/>
      <c r="B33" s="227" t="s">
        <v>4</v>
      </c>
      <c r="C33" s="4"/>
      <c r="D33" s="4"/>
      <c r="E33" s="9"/>
      <c r="F33" s="16"/>
      <c r="G33" s="6"/>
    </row>
    <row r="34" spans="1:7" ht="68.25" customHeight="1">
      <c r="A34" s="7"/>
      <c r="B34" s="297"/>
      <c r="C34" s="297"/>
      <c r="D34" s="297"/>
      <c r="E34" s="297"/>
      <c r="F34" s="297"/>
      <c r="G34" s="6"/>
    </row>
    <row r="35" spans="1:7" ht="15.75" customHeight="1">
      <c r="A35" s="7"/>
      <c r="G35" s="6"/>
    </row>
    <row r="36" spans="1:7" ht="14.25" customHeight="1">
      <c r="A36" s="7"/>
      <c r="B36" s="289" t="s">
        <v>3</v>
      </c>
      <c r="C36" s="290"/>
      <c r="D36" s="290"/>
      <c r="E36" s="290"/>
      <c r="F36" s="291"/>
      <c r="G36" s="6"/>
    </row>
    <row r="37" spans="1:7">
      <c r="A37" s="7"/>
      <c r="B37" s="15"/>
      <c r="C37" s="15"/>
      <c r="D37" s="14"/>
      <c r="E37" s="13"/>
      <c r="F37" s="12"/>
      <c r="G37" s="6"/>
    </row>
    <row r="38" spans="1:7">
      <c r="A38" s="7"/>
      <c r="B38" s="7"/>
      <c r="C38" s="7"/>
      <c r="D38" s="6"/>
      <c r="E38" s="11"/>
      <c r="F38" s="10"/>
      <c r="G38" s="6"/>
    </row>
    <row r="39" spans="1:7" ht="15.75" customHeight="1">
      <c r="A39" s="7"/>
      <c r="B39" s="5"/>
      <c r="C39" s="5"/>
      <c r="D39" s="2"/>
      <c r="E39" s="9"/>
      <c r="F39" s="8"/>
      <c r="G39" s="6"/>
    </row>
    <row r="40" spans="1:7" ht="15.75" customHeight="1">
      <c r="A40" s="7"/>
      <c r="B40" s="228" t="s">
        <v>48</v>
      </c>
      <c r="C40" s="292" t="s">
        <v>2</v>
      </c>
      <c r="D40" s="293"/>
      <c r="E40" s="292" t="s">
        <v>1</v>
      </c>
      <c r="F40" s="293"/>
      <c r="G40" s="6"/>
    </row>
    <row r="41" spans="1:7" ht="15.75" customHeight="1">
      <c r="A41" s="7"/>
      <c r="B41" s="229" t="s">
        <v>79</v>
      </c>
      <c r="C41" s="284">
        <f ca="1">TODAY()</f>
        <v>44746</v>
      </c>
      <c r="D41" s="284"/>
      <c r="E41" s="284"/>
      <c r="F41" s="50"/>
      <c r="G41" s="6"/>
    </row>
    <row r="42" spans="1:7" ht="12.75">
      <c r="A42" s="5"/>
      <c r="B42" s="4"/>
      <c r="C42" s="4"/>
      <c r="D42" s="4"/>
      <c r="E42" s="230" t="s">
        <v>85</v>
      </c>
      <c r="F42" s="3"/>
      <c r="G42" s="2"/>
    </row>
  </sheetData>
  <mergeCells count="10">
    <mergeCell ref="C2:F3"/>
    <mergeCell ref="C41:E41"/>
    <mergeCell ref="C7:F7"/>
    <mergeCell ref="C8:D8"/>
    <mergeCell ref="B36:F36"/>
    <mergeCell ref="C40:D40"/>
    <mergeCell ref="E40:F40"/>
    <mergeCell ref="D30:F30"/>
    <mergeCell ref="B34:F34"/>
    <mergeCell ref="B30:C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6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49"/>
  <sheetViews>
    <sheetView topLeftCell="A25" workbookViewId="0">
      <selection activeCell="E38" sqref="E38"/>
    </sheetView>
  </sheetViews>
  <sheetFormatPr baseColWidth="10" defaultRowHeight="12.75"/>
  <cols>
    <col min="1" max="1" width="5.7109375" customWidth="1"/>
    <col min="2" max="2" width="11.5703125" customWidth="1"/>
    <col min="3" max="3" width="14" customWidth="1"/>
  </cols>
  <sheetData>
    <row r="2" spans="2:7" ht="50.45" customHeight="1">
      <c r="B2" s="231"/>
      <c r="C2" s="231"/>
      <c r="D2" s="301" t="s">
        <v>119</v>
      </c>
      <c r="E2" s="301"/>
      <c r="F2" s="301"/>
      <c r="G2" s="231"/>
    </row>
    <row r="3" spans="2:7" ht="12.6" customHeight="1">
      <c r="B3" s="231"/>
      <c r="C3" s="231"/>
      <c r="D3" s="301"/>
      <c r="E3" s="301"/>
      <c r="F3" s="301"/>
      <c r="G3" s="231"/>
    </row>
    <row r="4" spans="2:7">
      <c r="B4" s="231"/>
      <c r="C4" s="231"/>
      <c r="D4" s="301"/>
      <c r="E4" s="301"/>
      <c r="F4" s="301"/>
      <c r="G4" s="231"/>
    </row>
    <row r="6" spans="2:7">
      <c r="B6" t="s">
        <v>86</v>
      </c>
      <c r="C6" s="303">
        <f ca="1">TODAY()</f>
        <v>44746</v>
      </c>
      <c r="D6" s="303"/>
      <c r="E6" s="303"/>
    </row>
    <row r="9" spans="2:7">
      <c r="B9" t="s">
        <v>87</v>
      </c>
    </row>
    <row r="10" spans="2:7">
      <c r="B10" s="43">
        <f>+Liquidacion!D30</f>
        <v>0</v>
      </c>
    </row>
    <row r="11" spans="2:7">
      <c r="B11" t="s">
        <v>88</v>
      </c>
    </row>
    <row r="13" spans="2:7" ht="20.25" customHeight="1">
      <c r="B13" s="301" t="s">
        <v>89</v>
      </c>
      <c r="C13" s="301"/>
      <c r="D13" s="301"/>
      <c r="E13" s="301"/>
      <c r="F13" s="301"/>
      <c r="G13" s="301"/>
    </row>
    <row r="14" spans="2:7" ht="30.75" customHeight="1">
      <c r="B14" s="304" t="s">
        <v>90</v>
      </c>
      <c r="C14" s="304"/>
      <c r="D14" s="304"/>
      <c r="E14" s="304"/>
      <c r="F14" s="304"/>
      <c r="G14" s="304"/>
    </row>
    <row r="16" spans="2:7">
      <c r="B16" s="226" t="s">
        <v>91</v>
      </c>
      <c r="D16" s="43">
        <f>+Liquidacion!C7</f>
        <v>0</v>
      </c>
    </row>
    <row r="17" spans="2:7">
      <c r="B17" s="226" t="s">
        <v>92</v>
      </c>
      <c r="D17" s="305">
        <f>+Liquidacion!C8</f>
        <v>0</v>
      </c>
      <c r="E17" s="305"/>
    </row>
    <row r="18" spans="2:7" ht="27" customHeight="1">
      <c r="B18" s="232" t="s">
        <v>42</v>
      </c>
      <c r="D18" s="306"/>
      <c r="E18" s="306"/>
      <c r="F18" s="306"/>
      <c r="G18" s="306"/>
    </row>
    <row r="19" spans="2:7">
      <c r="B19" s="226" t="s">
        <v>93</v>
      </c>
      <c r="D19" s="305" t="s">
        <v>113</v>
      </c>
      <c r="E19" s="305"/>
    </row>
    <row r="21" spans="2:7">
      <c r="B21" s="307" t="s">
        <v>94</v>
      </c>
      <c r="C21" s="307"/>
      <c r="D21" s="307"/>
      <c r="E21" s="307"/>
      <c r="F21" s="307"/>
      <c r="G21" s="307"/>
    </row>
    <row r="23" spans="2:7">
      <c r="B23" s="226" t="s">
        <v>95</v>
      </c>
      <c r="D23" s="43"/>
    </row>
    <row r="24" spans="2:7">
      <c r="B24" s="226" t="s">
        <v>96</v>
      </c>
      <c r="D24" s="43"/>
    </row>
    <row r="25" spans="2:7">
      <c r="B25" s="226" t="s">
        <v>97</v>
      </c>
      <c r="D25" s="53"/>
    </row>
    <row r="26" spans="2:7">
      <c r="B26" s="226" t="s">
        <v>98</v>
      </c>
      <c r="D26" s="43"/>
    </row>
    <row r="28" spans="2:7">
      <c r="B28" s="308" t="s">
        <v>99</v>
      </c>
      <c r="C28" s="308"/>
      <c r="D28" s="308"/>
      <c r="E28" s="308"/>
      <c r="F28" s="308"/>
      <c r="G28" s="308"/>
    </row>
    <row r="29" spans="2:7">
      <c r="D29" s="54"/>
    </row>
    <row r="30" spans="2:7">
      <c r="B30" s="234" t="s">
        <v>82</v>
      </c>
      <c r="C30" s="234"/>
      <c r="D30" s="234"/>
      <c r="E30" s="54">
        <f>+Liquidacion!F20</f>
        <v>0</v>
      </c>
    </row>
    <row r="31" spans="2:7">
      <c r="B31" s="234" t="s">
        <v>100</v>
      </c>
      <c r="C31" s="234"/>
      <c r="D31" s="234"/>
      <c r="E31" s="56">
        <f>+Liquidacion!F28</f>
        <v>0</v>
      </c>
    </row>
    <row r="32" spans="2:7">
      <c r="B32" s="234" t="s">
        <v>101</v>
      </c>
      <c r="C32" s="234"/>
      <c r="D32" s="234"/>
      <c r="E32" s="56">
        <f>+Liquidacion!F25</f>
        <v>0</v>
      </c>
      <c r="F32" s="55"/>
    </row>
    <row r="33" spans="2:7">
      <c r="B33" s="234" t="s">
        <v>108</v>
      </c>
      <c r="C33" s="234"/>
      <c r="D33" s="234"/>
      <c r="E33" s="56">
        <f>+Liquidacion!F26</f>
        <v>0</v>
      </c>
      <c r="F33" s="58"/>
    </row>
    <row r="34" spans="2:7">
      <c r="B34" s="235" t="s">
        <v>102</v>
      </c>
      <c r="C34" s="235"/>
      <c r="D34" s="235"/>
      <c r="E34" s="233">
        <f>+E31+E32+E33</f>
        <v>0</v>
      </c>
      <c r="F34" s="30"/>
    </row>
    <row r="35" spans="2:7">
      <c r="B35" s="302">
        <f>IF(E35=0,0,"DIFERENCIA PAGA AL CONCESIONARIO")</f>
        <v>0</v>
      </c>
      <c r="C35" s="302"/>
      <c r="D35" s="302"/>
      <c r="E35" s="57">
        <f>IF(E34&lt;E30,E30-E34,0)</f>
        <v>0</v>
      </c>
    </row>
    <row r="37" spans="2:7">
      <c r="B37" t="s">
        <v>103</v>
      </c>
    </row>
    <row r="39" spans="2:7">
      <c r="B39" s="300" t="s">
        <v>114</v>
      </c>
      <c r="C39" s="300"/>
      <c r="D39" s="300"/>
      <c r="E39" s="300"/>
      <c r="F39" s="300"/>
      <c r="G39" s="300"/>
    </row>
    <row r="41" spans="2:7">
      <c r="B41" t="s">
        <v>104</v>
      </c>
    </row>
    <row r="44" spans="2:7">
      <c r="B44" s="43" t="s">
        <v>105</v>
      </c>
    </row>
    <row r="49" spans="2:2">
      <c r="B49" t="s">
        <v>106</v>
      </c>
    </row>
  </sheetData>
  <mergeCells count="11">
    <mergeCell ref="B39:G39"/>
    <mergeCell ref="D2:F4"/>
    <mergeCell ref="B35:D35"/>
    <mergeCell ref="C6:E6"/>
    <mergeCell ref="B14:G14"/>
    <mergeCell ref="D17:E17"/>
    <mergeCell ref="D19:E19"/>
    <mergeCell ref="D18:G18"/>
    <mergeCell ref="B13:G13"/>
    <mergeCell ref="B21:G21"/>
    <mergeCell ref="B28:G28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Informe</vt:lpstr>
      <vt:lpstr>InformeGarante</vt:lpstr>
      <vt:lpstr>Aprobacion</vt:lpstr>
      <vt:lpstr>AprobacionGarante</vt:lpstr>
      <vt:lpstr>Liquidacion</vt:lpstr>
      <vt:lpstr>Orden Compra</vt:lpstr>
      <vt:lpstr>Aprobacion!Área_de_impresión</vt:lpstr>
      <vt:lpstr>AprobacionGarante!Área_de_impresión</vt:lpstr>
      <vt:lpstr>Informe!Área_de_impresión</vt:lpstr>
      <vt:lpstr>InformeGarante!Área_de_impresión</vt:lpstr>
      <vt:lpstr>Liquidacion!Área_de_impresión</vt:lpstr>
    </vt:vector>
  </TitlesOfParts>
  <Company>xp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Recfin</dc:creator>
  <cp:lastModifiedBy>Gizlocorp</cp:lastModifiedBy>
  <cp:lastPrinted>2022-01-06T15:42:33Z</cp:lastPrinted>
  <dcterms:created xsi:type="dcterms:W3CDTF">2020-02-25T03:23:20Z</dcterms:created>
  <dcterms:modified xsi:type="dcterms:W3CDTF">2022-07-04T16:17:44Z</dcterms:modified>
</cp:coreProperties>
</file>