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243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G32" i="1"/>
  <c r="G30" i="1"/>
  <c r="G28" i="1"/>
  <c r="H28" i="1"/>
  <c r="L31" i="1"/>
  <c r="K31" i="1"/>
  <c r="L29" i="1"/>
  <c r="L30" i="1" s="1"/>
  <c r="L28" i="1"/>
  <c r="K28" i="1"/>
  <c r="K27" i="1"/>
  <c r="L27" i="1"/>
  <c r="K29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27" i="2"/>
  <c r="A27" i="2"/>
  <c r="B26" i="2"/>
  <c r="A26" i="2"/>
  <c r="K30" i="1" l="1"/>
  <c r="F3" i="2"/>
  <c r="G3" i="2"/>
  <c r="H3" i="2"/>
  <c r="E3" i="2"/>
  <c r="E35" i="1"/>
  <c r="C30" i="1"/>
  <c r="B30" i="1"/>
  <c r="C28" i="1"/>
  <c r="B28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6" i="1"/>
  <c r="F23" i="1" s="1"/>
  <c r="H23" i="1" s="1"/>
  <c r="B26" i="1"/>
  <c r="E3" i="1" s="1"/>
  <c r="G3" i="1" s="1"/>
  <c r="F6" i="1" l="1"/>
  <c r="H6" i="1" s="1"/>
  <c r="F12" i="1"/>
  <c r="H12" i="1" s="1"/>
  <c r="F17" i="1"/>
  <c r="H17" i="1" s="1"/>
  <c r="F22" i="1"/>
  <c r="H22" i="1" s="1"/>
  <c r="D26" i="1"/>
  <c r="F2" i="1"/>
  <c r="H2" i="1" s="1"/>
  <c r="F8" i="1"/>
  <c r="H8" i="1" s="1"/>
  <c r="F13" i="1"/>
  <c r="H13" i="1" s="1"/>
  <c r="F18" i="1"/>
  <c r="H18" i="1" s="1"/>
  <c r="F24" i="1"/>
  <c r="H24" i="1" s="1"/>
  <c r="F4" i="1"/>
  <c r="H4" i="1" s="1"/>
  <c r="F9" i="1"/>
  <c r="H9" i="1" s="1"/>
  <c r="F14" i="1"/>
  <c r="H14" i="1" s="1"/>
  <c r="F20" i="1"/>
  <c r="H20" i="1" s="1"/>
  <c r="F25" i="1"/>
  <c r="H25" i="1" s="1"/>
  <c r="F5" i="1"/>
  <c r="H5" i="1" s="1"/>
  <c r="F10" i="1"/>
  <c r="H10" i="1" s="1"/>
  <c r="F16" i="1"/>
  <c r="H16" i="1" s="1"/>
  <c r="F21" i="1"/>
  <c r="H21" i="1" s="1"/>
  <c r="E22" i="1"/>
  <c r="G22" i="1" s="1"/>
  <c r="E18" i="1"/>
  <c r="G18" i="1" s="1"/>
  <c r="E14" i="1"/>
  <c r="G14" i="1" s="1"/>
  <c r="E10" i="1"/>
  <c r="G10" i="1" s="1"/>
  <c r="E6" i="1"/>
  <c r="G6" i="1" s="1"/>
  <c r="F3" i="1"/>
  <c r="H3" i="1" s="1"/>
  <c r="F7" i="1"/>
  <c r="H7" i="1" s="1"/>
  <c r="F11" i="1"/>
  <c r="H11" i="1" s="1"/>
  <c r="F15" i="1"/>
  <c r="H15" i="1" s="1"/>
  <c r="F19" i="1"/>
  <c r="H19" i="1" s="1"/>
  <c r="E25" i="1"/>
  <c r="G25" i="1" s="1"/>
  <c r="E21" i="1"/>
  <c r="G21" i="1" s="1"/>
  <c r="E17" i="1"/>
  <c r="G17" i="1" s="1"/>
  <c r="E13" i="1"/>
  <c r="G13" i="1" s="1"/>
  <c r="E9" i="1"/>
  <c r="G9" i="1" s="1"/>
  <c r="E5" i="1"/>
  <c r="G5" i="1" s="1"/>
  <c r="E24" i="1"/>
  <c r="G24" i="1" s="1"/>
  <c r="E20" i="1"/>
  <c r="G20" i="1" s="1"/>
  <c r="E16" i="1"/>
  <c r="G16" i="1" s="1"/>
  <c r="E12" i="1"/>
  <c r="G12" i="1" s="1"/>
  <c r="E8" i="1"/>
  <c r="G8" i="1" s="1"/>
  <c r="E4" i="1"/>
  <c r="G4" i="1" s="1"/>
  <c r="E2" i="1"/>
  <c r="G2" i="1" s="1"/>
  <c r="E23" i="1"/>
  <c r="G23" i="1" s="1"/>
  <c r="E19" i="1"/>
  <c r="G19" i="1" s="1"/>
  <c r="E15" i="1"/>
  <c r="G15" i="1" s="1"/>
  <c r="E11" i="1"/>
  <c r="G11" i="1" s="1"/>
  <c r="E7" i="1"/>
  <c r="G7" i="1" s="1"/>
  <c r="J3" i="2"/>
  <c r="I3" i="2"/>
  <c r="C27" i="1" l="1"/>
  <c r="C29" i="1" s="1"/>
  <c r="B27" i="1"/>
  <c r="B35" i="1" l="1"/>
  <c r="B29" i="1"/>
</calcChain>
</file>

<file path=xl/sharedStrings.xml><?xml version="1.0" encoding="utf-8"?>
<sst xmlns="http://schemas.openxmlformats.org/spreadsheetml/2006/main" count="40" uniqueCount="29">
  <si>
    <t>Congruent</t>
  </si>
  <si>
    <t>Incongruent</t>
  </si>
  <si>
    <t>mean</t>
    <phoneticPr fontId="18" type="noConversion"/>
  </si>
  <si>
    <t>variance</t>
    <phoneticPr fontId="18" type="noConversion"/>
  </si>
  <si>
    <t>diff</t>
    <phoneticPr fontId="18" type="noConversion"/>
  </si>
  <si>
    <t>xi - xbar</t>
    <phoneticPr fontId="18" type="noConversion"/>
  </si>
  <si>
    <t>yi-ybar</t>
    <phoneticPr fontId="18" type="noConversion"/>
  </si>
  <si>
    <t>(xi - xbar) ^ 2</t>
    <phoneticPr fontId="18" type="noConversion"/>
  </si>
  <si>
    <t>(yi - ybar) ^ 2</t>
    <phoneticPr fontId="18" type="noConversion"/>
  </si>
  <si>
    <t>stedv</t>
    <phoneticPr fontId="18" type="noConversion"/>
  </si>
  <si>
    <t>se</t>
    <phoneticPr fontId="18" type="noConversion"/>
  </si>
  <si>
    <t>sem</t>
    <phoneticPr fontId="18" type="noConversion"/>
  </si>
  <si>
    <t>upper</t>
    <phoneticPr fontId="18" type="noConversion"/>
  </si>
  <si>
    <t>lower</t>
    <phoneticPr fontId="18" type="noConversion"/>
  </si>
  <si>
    <t>congruent</t>
    <phoneticPr fontId="18" type="noConversion"/>
  </si>
  <si>
    <t>incongruent</t>
    <phoneticPr fontId="18" type="noConversion"/>
  </si>
  <si>
    <t>upper</t>
    <phoneticPr fontId="18" type="noConversion"/>
  </si>
  <si>
    <t>sigma</t>
    <phoneticPr fontId="18" type="noConversion"/>
  </si>
  <si>
    <t>Q2</t>
  </si>
  <si>
    <t>Q1</t>
    <phoneticPr fontId="18" type="noConversion"/>
  </si>
  <si>
    <t>Q3</t>
    <phoneticPr fontId="18" type="noConversion"/>
  </si>
  <si>
    <t>IQR</t>
    <phoneticPr fontId="18" type="noConversion"/>
  </si>
  <si>
    <t>Q1-1.5*IQR</t>
    <phoneticPr fontId="18" type="noConversion"/>
  </si>
  <si>
    <t>Q3+1.5*IQR</t>
    <phoneticPr fontId="18" type="noConversion"/>
  </si>
  <si>
    <t>SSx</t>
    <phoneticPr fontId="18" type="noConversion"/>
  </si>
  <si>
    <t>Ssy</t>
    <phoneticPr fontId="18" type="noConversion"/>
  </si>
  <si>
    <t>SP2</t>
    <phoneticPr fontId="18" type="noConversion"/>
  </si>
  <si>
    <t>Sx-y</t>
    <phoneticPr fontId="18" type="noConversion"/>
  </si>
  <si>
    <t>t-statistic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</si>
</sst>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b/>
      <sz val="10"/>
      <color rgb="FF3F3F3F"/>
      <name val="Arial"/>
      <family val="2"/>
      <charset val="134"/>
    </font>
    <font>
      <b/>
      <sz val="10"/>
      <color rgb="FFFA7D00"/>
      <name val="Arial"/>
      <family val="2"/>
      <charset val="134"/>
    </font>
    <font>
      <sz val="10"/>
      <color rgb="FFFA7D00"/>
      <name val="Arial"/>
      <family val="2"/>
      <charset val="134"/>
    </font>
    <font>
      <b/>
      <sz val="10"/>
      <color theme="0"/>
      <name val="Arial"/>
      <family val="2"/>
      <charset val="134"/>
    </font>
    <font>
      <sz val="10"/>
      <color rgb="FFFF0000"/>
      <name val="Arial"/>
      <family val="2"/>
      <charset val="134"/>
    </font>
    <font>
      <i/>
      <sz val="10"/>
      <color rgb="FF7F7F7F"/>
      <name val="Arial"/>
      <family val="2"/>
      <charset val="134"/>
    </font>
    <font>
      <b/>
      <sz val="10"/>
      <color theme="1"/>
      <name val="Arial"/>
      <family val="2"/>
      <charset val="134"/>
    </font>
    <font>
      <sz val="10"/>
      <color theme="0"/>
      <name val="Arial"/>
      <family val="2"/>
      <charset val="134"/>
    </font>
    <font>
      <sz val="9"/>
      <name val="Arial"/>
      <family val="2"/>
      <charset val="134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Sheet2!$E$25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cat>
            <c:numRef>
              <c:f>Sheet2!$D$26:$D$40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cat>
          <c:val>
            <c:numRef>
              <c:f>Sheet2!$E$26:$E$40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Sheet2!$F$25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cat>
            <c:numRef>
              <c:f>Sheet2!$D$26:$D$40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cat>
          <c:val>
            <c:numRef>
              <c:f>Sheet2!$F$26:$F$40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53472"/>
        <c:axId val="254155008"/>
      </c:barChart>
      <c:catAx>
        <c:axId val="2541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155008"/>
        <c:crosses val="autoZero"/>
        <c:auto val="1"/>
        <c:lblAlgn val="ctr"/>
        <c:lblOffset val="100"/>
        <c:noMultiLvlLbl val="0"/>
      </c:catAx>
      <c:valAx>
        <c:axId val="254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20</xdr:row>
      <xdr:rowOff>152400</xdr:rowOff>
    </xdr:from>
    <xdr:to>
      <xdr:col>13</xdr:col>
      <xdr:colOff>376237</xdr:colOff>
      <xdr:row>37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Q4" sqref="Q4"/>
    </sheetView>
  </sheetViews>
  <sheetFormatPr defaultRowHeight="12.75" x14ac:dyDescent="0.2"/>
  <cols>
    <col min="1" max="1" width="9.140625" style="2"/>
    <col min="2" max="2" width="10.140625" bestFit="1" customWidth="1"/>
    <col min="3" max="3" width="11.42578125" bestFit="1" customWidth="1"/>
    <col min="5" max="5" width="13.42578125" customWidth="1"/>
    <col min="7" max="7" width="18" customWidth="1"/>
    <col min="8" max="8" width="13.85546875" customWidth="1"/>
    <col min="9" max="9" width="13.85546875" style="2" customWidth="1"/>
    <col min="10" max="10" width="11.85546875" bestFit="1" customWidth="1"/>
    <col min="11" max="11" width="10.140625" bestFit="1" customWidth="1"/>
    <col min="12" max="12" width="11.42578125" bestFit="1" customWidth="1"/>
  </cols>
  <sheetData>
    <row r="1" spans="2:12" x14ac:dyDescent="0.2">
      <c r="B1" s="2" t="s">
        <v>0</v>
      </c>
      <c r="C1" s="2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0</v>
      </c>
      <c r="L1" t="s">
        <v>1</v>
      </c>
    </row>
    <row r="2" spans="2:12" x14ac:dyDescent="0.2">
      <c r="B2" s="2">
        <v>12.079000000000001</v>
      </c>
      <c r="C2" s="2">
        <v>19.277999999999999</v>
      </c>
      <c r="D2">
        <f>C2-B2</f>
        <v>7.1989999999999981</v>
      </c>
      <c r="E2">
        <f>B2-$B$26</f>
        <v>-1.9721250000000001</v>
      </c>
      <c r="F2">
        <f>C2-$C$26</f>
        <v>-2.7379166666666706</v>
      </c>
      <c r="G2">
        <f>E2^2</f>
        <v>3.8892770156250007</v>
      </c>
      <c r="H2">
        <f>F2^2</f>
        <v>7.4961876736111321</v>
      </c>
      <c r="K2">
        <v>8.6300000000000008</v>
      </c>
      <c r="L2">
        <v>15.686999999999999</v>
      </c>
    </row>
    <row r="3" spans="2:12" x14ac:dyDescent="0.2">
      <c r="B3" s="2">
        <v>16.791</v>
      </c>
      <c r="C3" s="2">
        <v>18.741</v>
      </c>
      <c r="D3" s="2">
        <f t="shared" ref="D3:D25" si="0">C3-B3</f>
        <v>1.9499999999999993</v>
      </c>
      <c r="E3" s="2">
        <f t="shared" ref="E3:E25" si="1">B3-$B$26</f>
        <v>2.7398749999999996</v>
      </c>
      <c r="F3" s="2">
        <f t="shared" ref="F3:F25" si="2">C3-$C$26</f>
        <v>-3.2749166666666696</v>
      </c>
      <c r="G3" s="2">
        <f t="shared" ref="G3:G25" si="3">E3^2</f>
        <v>7.5069150156249975</v>
      </c>
      <c r="H3" s="2">
        <f t="shared" ref="H3:H25" si="4">F3^2</f>
        <v>10.72507917361113</v>
      </c>
      <c r="K3">
        <v>8.9870000000000001</v>
      </c>
      <c r="L3">
        <v>17.393999999999998</v>
      </c>
    </row>
    <row r="4" spans="2:12" x14ac:dyDescent="0.2">
      <c r="B4" s="2">
        <v>9.5640000000000001</v>
      </c>
      <c r="C4" s="2">
        <v>21.213999999999999</v>
      </c>
      <c r="D4" s="2">
        <f t="shared" si="0"/>
        <v>11.649999999999999</v>
      </c>
      <c r="E4" s="2">
        <f t="shared" si="1"/>
        <v>-4.4871250000000007</v>
      </c>
      <c r="F4" s="2">
        <f t="shared" si="2"/>
        <v>-0.80191666666667061</v>
      </c>
      <c r="G4" s="2">
        <f t="shared" si="3"/>
        <v>20.134290765625007</v>
      </c>
      <c r="H4" s="2">
        <f t="shared" si="4"/>
        <v>0.64307034027778409</v>
      </c>
      <c r="K4">
        <v>9.4009999999999998</v>
      </c>
      <c r="L4">
        <v>20.762</v>
      </c>
    </row>
    <row r="5" spans="2:12" x14ac:dyDescent="0.2">
      <c r="B5" s="2">
        <v>8.6300000000000008</v>
      </c>
      <c r="C5" s="2">
        <v>15.686999999999999</v>
      </c>
      <c r="D5" s="2">
        <f t="shared" si="0"/>
        <v>7.0569999999999986</v>
      </c>
      <c r="E5" s="2">
        <f t="shared" si="1"/>
        <v>-5.421125</v>
      </c>
      <c r="F5" s="2">
        <f t="shared" si="2"/>
        <v>-6.3289166666666699</v>
      </c>
      <c r="G5" s="2">
        <f t="shared" si="3"/>
        <v>29.388596265625001</v>
      </c>
      <c r="H5" s="2">
        <f t="shared" si="4"/>
        <v>40.055186173611155</v>
      </c>
      <c r="K5">
        <v>9.5640000000000001</v>
      </c>
      <c r="L5">
        <v>21.213999999999999</v>
      </c>
    </row>
    <row r="6" spans="2:12" x14ac:dyDescent="0.2">
      <c r="B6" s="2">
        <v>14.669</v>
      </c>
      <c r="C6" s="2">
        <v>22.803000000000001</v>
      </c>
      <c r="D6" s="2">
        <f t="shared" si="0"/>
        <v>8.1340000000000003</v>
      </c>
      <c r="E6" s="2">
        <f t="shared" si="1"/>
        <v>0.61787499999999973</v>
      </c>
      <c r="F6" s="2">
        <f t="shared" si="2"/>
        <v>0.78708333333333158</v>
      </c>
      <c r="G6" s="2">
        <f t="shared" si="3"/>
        <v>0.38176951562499967</v>
      </c>
      <c r="H6" s="2">
        <f t="shared" si="4"/>
        <v>0.61950017361110832</v>
      </c>
      <c r="K6">
        <v>10.638999999999999</v>
      </c>
      <c r="L6">
        <v>20.428999999999998</v>
      </c>
    </row>
    <row r="7" spans="2:12" x14ac:dyDescent="0.2">
      <c r="B7" s="2">
        <v>12.238</v>
      </c>
      <c r="C7" s="2">
        <v>20.878</v>
      </c>
      <c r="D7" s="2">
        <f t="shared" si="0"/>
        <v>8.64</v>
      </c>
      <c r="E7" s="2">
        <f t="shared" si="1"/>
        <v>-1.8131250000000012</v>
      </c>
      <c r="F7" s="2">
        <f t="shared" si="2"/>
        <v>-1.1379166666666691</v>
      </c>
      <c r="G7" s="2">
        <f t="shared" si="3"/>
        <v>3.2874222656250045</v>
      </c>
      <c r="H7" s="2">
        <f t="shared" si="4"/>
        <v>1.2948543402777835</v>
      </c>
      <c r="J7" s="3" t="s">
        <v>19</v>
      </c>
      <c r="K7" s="5">
        <v>11.343999999999999</v>
      </c>
      <c r="L7" s="5">
        <v>17.425000000000001</v>
      </c>
    </row>
    <row r="8" spans="2:12" x14ac:dyDescent="0.2">
      <c r="B8" s="2">
        <v>14.692</v>
      </c>
      <c r="C8" s="2">
        <v>24.571999999999999</v>
      </c>
      <c r="D8" s="2">
        <f t="shared" si="0"/>
        <v>9.879999999999999</v>
      </c>
      <c r="E8" s="2">
        <f t="shared" si="1"/>
        <v>0.64087499999999942</v>
      </c>
      <c r="F8" s="2">
        <f t="shared" si="2"/>
        <v>2.5560833333333299</v>
      </c>
      <c r="G8" s="2">
        <f t="shared" si="3"/>
        <v>0.41072076562499926</v>
      </c>
      <c r="H8" s="2">
        <f t="shared" si="4"/>
        <v>6.5335620069444271</v>
      </c>
      <c r="J8" s="3"/>
      <c r="K8">
        <v>12.079000000000001</v>
      </c>
      <c r="L8">
        <v>19.277999999999999</v>
      </c>
    </row>
    <row r="9" spans="2:12" x14ac:dyDescent="0.2">
      <c r="B9" s="2">
        <v>8.9870000000000001</v>
      </c>
      <c r="C9" s="2">
        <v>17.393999999999998</v>
      </c>
      <c r="D9" s="2">
        <f t="shared" si="0"/>
        <v>8.4069999999999983</v>
      </c>
      <c r="E9" s="2">
        <f t="shared" si="1"/>
        <v>-5.0641250000000007</v>
      </c>
      <c r="F9" s="2">
        <f t="shared" si="2"/>
        <v>-4.6219166666666709</v>
      </c>
      <c r="G9" s="2">
        <f t="shared" si="3"/>
        <v>25.645362015625008</v>
      </c>
      <c r="H9" s="2">
        <f t="shared" si="4"/>
        <v>21.362113673611152</v>
      </c>
      <c r="K9">
        <v>12.13</v>
      </c>
      <c r="L9">
        <v>22.158000000000001</v>
      </c>
    </row>
    <row r="10" spans="2:12" x14ac:dyDescent="0.2">
      <c r="B10" s="2">
        <v>9.4009999999999998</v>
      </c>
      <c r="C10" s="2">
        <v>20.762</v>
      </c>
      <c r="D10" s="2">
        <f t="shared" si="0"/>
        <v>11.361000000000001</v>
      </c>
      <c r="E10" s="2">
        <f t="shared" si="1"/>
        <v>-4.650125000000001</v>
      </c>
      <c r="F10" s="2">
        <f t="shared" si="2"/>
        <v>-1.2539166666666688</v>
      </c>
      <c r="G10" s="2">
        <f t="shared" si="3"/>
        <v>21.623662515625011</v>
      </c>
      <c r="H10" s="2">
        <f t="shared" si="4"/>
        <v>1.5723070069444498</v>
      </c>
      <c r="K10">
        <v>12.238</v>
      </c>
      <c r="L10">
        <v>20.878</v>
      </c>
    </row>
    <row r="11" spans="2:12" x14ac:dyDescent="0.2">
      <c r="B11" s="2">
        <v>14.48</v>
      </c>
      <c r="C11" s="2">
        <v>26.282</v>
      </c>
      <c r="D11" s="2">
        <f t="shared" si="0"/>
        <v>11.802</v>
      </c>
      <c r="E11" s="2">
        <f t="shared" si="1"/>
        <v>0.42887499999999967</v>
      </c>
      <c r="F11" s="2">
        <f t="shared" si="2"/>
        <v>4.2660833333333308</v>
      </c>
      <c r="G11" s="2">
        <f t="shared" si="3"/>
        <v>0.18393376562499972</v>
      </c>
      <c r="H11" s="2">
        <f t="shared" si="4"/>
        <v>18.199467006944424</v>
      </c>
      <c r="K11">
        <v>12.369</v>
      </c>
      <c r="L11">
        <v>34.287999999999997</v>
      </c>
    </row>
    <row r="12" spans="2:12" x14ac:dyDescent="0.2">
      <c r="B12" s="2">
        <v>22.327999999999999</v>
      </c>
      <c r="C12" s="2">
        <v>24.524000000000001</v>
      </c>
      <c r="D12" s="2">
        <f t="shared" si="0"/>
        <v>2.1960000000000015</v>
      </c>
      <c r="E12" s="2">
        <f t="shared" si="1"/>
        <v>8.2768749999999986</v>
      </c>
      <c r="F12" s="2">
        <f t="shared" si="2"/>
        <v>2.5080833333333317</v>
      </c>
      <c r="G12" s="2">
        <f t="shared" si="3"/>
        <v>68.506659765624974</v>
      </c>
      <c r="H12" s="2">
        <f t="shared" si="4"/>
        <v>6.290482006944436</v>
      </c>
      <c r="K12">
        <v>12.944000000000001</v>
      </c>
      <c r="L12">
        <v>23.893999999999998</v>
      </c>
    </row>
    <row r="13" spans="2:12" x14ac:dyDescent="0.2">
      <c r="B13" s="2">
        <v>15.298</v>
      </c>
      <c r="C13" s="2">
        <v>18.643999999999998</v>
      </c>
      <c r="D13" s="2">
        <f t="shared" si="0"/>
        <v>3.3459999999999983</v>
      </c>
      <c r="E13" s="2">
        <f t="shared" si="1"/>
        <v>1.2468749999999993</v>
      </c>
      <c r="F13" s="2">
        <f t="shared" si="2"/>
        <v>-3.3719166666666709</v>
      </c>
      <c r="G13" s="2">
        <f t="shared" si="3"/>
        <v>1.5546972656249982</v>
      </c>
      <c r="H13" s="2">
        <f t="shared" si="4"/>
        <v>11.369822006944473</v>
      </c>
      <c r="J13" s="3" t="s">
        <v>18</v>
      </c>
      <c r="K13" s="5">
        <v>14.233000000000001</v>
      </c>
      <c r="L13" s="5">
        <v>17.96</v>
      </c>
    </row>
    <row r="14" spans="2:12" x14ac:dyDescent="0.2">
      <c r="B14" s="2">
        <v>15.073</v>
      </c>
      <c r="C14" s="2">
        <v>17.510000000000002</v>
      </c>
      <c r="D14" s="2">
        <f t="shared" si="0"/>
        <v>2.4370000000000012</v>
      </c>
      <c r="E14" s="2">
        <f t="shared" si="1"/>
        <v>1.0218749999999996</v>
      </c>
      <c r="F14" s="2">
        <f t="shared" si="2"/>
        <v>-4.5059166666666677</v>
      </c>
      <c r="G14" s="2">
        <f t="shared" si="3"/>
        <v>1.0442285156249993</v>
      </c>
      <c r="H14" s="2">
        <f t="shared" si="4"/>
        <v>20.303285006944453</v>
      </c>
      <c r="J14" s="3"/>
      <c r="K14">
        <v>14.48</v>
      </c>
      <c r="L14">
        <v>26.282</v>
      </c>
    </row>
    <row r="15" spans="2:12" x14ac:dyDescent="0.2">
      <c r="B15" s="2">
        <v>16.928999999999998</v>
      </c>
      <c r="C15" s="2">
        <v>20.329999999999998</v>
      </c>
      <c r="D15" s="2">
        <f t="shared" si="0"/>
        <v>3.4009999999999998</v>
      </c>
      <c r="E15" s="2">
        <f t="shared" si="1"/>
        <v>2.8778749999999977</v>
      </c>
      <c r="F15" s="2">
        <f t="shared" si="2"/>
        <v>-1.6859166666666709</v>
      </c>
      <c r="G15" s="2">
        <f t="shared" si="3"/>
        <v>8.2821645156249861</v>
      </c>
      <c r="H15" s="2">
        <f t="shared" si="4"/>
        <v>2.8423150069444589</v>
      </c>
      <c r="K15">
        <v>14.669</v>
      </c>
      <c r="L15">
        <v>22.803000000000001</v>
      </c>
    </row>
    <row r="16" spans="2:12" x14ac:dyDescent="0.2">
      <c r="B16" s="2">
        <v>18.2</v>
      </c>
      <c r="C16" s="2">
        <v>35.255000000000003</v>
      </c>
      <c r="D16" s="2">
        <f t="shared" si="0"/>
        <v>17.055000000000003</v>
      </c>
      <c r="E16" s="2">
        <f t="shared" si="1"/>
        <v>4.1488749999999985</v>
      </c>
      <c r="F16" s="2">
        <f t="shared" si="2"/>
        <v>13.239083333333333</v>
      </c>
      <c r="G16" s="2">
        <f t="shared" si="3"/>
        <v>17.213163765624987</v>
      </c>
      <c r="H16" s="2">
        <f t="shared" si="4"/>
        <v>175.27332750694444</v>
      </c>
      <c r="K16">
        <v>14.692</v>
      </c>
      <c r="L16">
        <v>24.571999999999999</v>
      </c>
    </row>
    <row r="17" spans="1:12" x14ac:dyDescent="0.2">
      <c r="B17" s="2">
        <v>12.13</v>
      </c>
      <c r="C17" s="2">
        <v>22.158000000000001</v>
      </c>
      <c r="D17" s="2">
        <f t="shared" si="0"/>
        <v>10.028</v>
      </c>
      <c r="E17" s="2">
        <f t="shared" si="1"/>
        <v>-1.921125</v>
      </c>
      <c r="F17" s="2">
        <f t="shared" si="2"/>
        <v>0.14208333333333201</v>
      </c>
      <c r="G17" s="2">
        <f t="shared" si="3"/>
        <v>3.6907212656249997</v>
      </c>
      <c r="H17" s="2">
        <f t="shared" si="4"/>
        <v>2.0187673611110735E-2</v>
      </c>
      <c r="K17">
        <v>15.073</v>
      </c>
      <c r="L17">
        <v>17.510000000000002</v>
      </c>
    </row>
    <row r="18" spans="1:12" x14ac:dyDescent="0.2">
      <c r="B18" s="2">
        <v>18.495000000000001</v>
      </c>
      <c r="C18" s="2">
        <v>25.138999999999999</v>
      </c>
      <c r="D18" s="2">
        <f t="shared" si="0"/>
        <v>6.6439999999999984</v>
      </c>
      <c r="E18" s="2">
        <f t="shared" si="1"/>
        <v>4.4438750000000002</v>
      </c>
      <c r="F18" s="2">
        <f t="shared" si="2"/>
        <v>3.1230833333333301</v>
      </c>
      <c r="G18" s="2">
        <f t="shared" si="3"/>
        <v>19.748025015625004</v>
      </c>
      <c r="H18" s="2">
        <f t="shared" si="4"/>
        <v>9.7536495069444236</v>
      </c>
      <c r="K18">
        <v>15.298</v>
      </c>
      <c r="L18">
        <v>18.643999999999998</v>
      </c>
    </row>
    <row r="19" spans="1:12" x14ac:dyDescent="0.2">
      <c r="B19" s="2">
        <v>10.638999999999999</v>
      </c>
      <c r="C19" s="2">
        <v>20.428999999999998</v>
      </c>
      <c r="D19" s="2">
        <f t="shared" si="0"/>
        <v>9.7899999999999991</v>
      </c>
      <c r="E19" s="2">
        <f t="shared" si="1"/>
        <v>-3.4121250000000014</v>
      </c>
      <c r="F19" s="2">
        <f t="shared" si="2"/>
        <v>-1.5869166666666707</v>
      </c>
      <c r="G19" s="2">
        <f t="shared" si="3"/>
        <v>11.642597015625009</v>
      </c>
      <c r="H19" s="2">
        <f t="shared" si="4"/>
        <v>2.5183045069444576</v>
      </c>
      <c r="J19" s="3" t="s">
        <v>20</v>
      </c>
      <c r="K19" s="5">
        <v>16.004000000000001</v>
      </c>
      <c r="L19" s="5">
        <v>21.157</v>
      </c>
    </row>
    <row r="20" spans="1:12" x14ac:dyDescent="0.2">
      <c r="B20" s="2">
        <v>11.343999999999999</v>
      </c>
      <c r="C20" s="2">
        <v>17.425000000000001</v>
      </c>
      <c r="D20" s="2">
        <f t="shared" si="0"/>
        <v>6.0810000000000013</v>
      </c>
      <c r="E20" s="2">
        <f t="shared" si="1"/>
        <v>-2.7071250000000013</v>
      </c>
      <c r="F20" s="2">
        <f t="shared" si="2"/>
        <v>-4.5909166666666685</v>
      </c>
      <c r="G20" s="2">
        <f t="shared" si="3"/>
        <v>7.3285257656250069</v>
      </c>
      <c r="H20" s="2">
        <f t="shared" si="4"/>
        <v>21.076515840277796</v>
      </c>
      <c r="J20" s="3"/>
      <c r="K20">
        <v>16.791</v>
      </c>
      <c r="L20">
        <v>18.741</v>
      </c>
    </row>
    <row r="21" spans="1:12" x14ac:dyDescent="0.2">
      <c r="B21" s="2">
        <v>12.369</v>
      </c>
      <c r="C21" s="2">
        <v>34.287999999999997</v>
      </c>
      <c r="D21" s="2">
        <f t="shared" si="0"/>
        <v>21.918999999999997</v>
      </c>
      <c r="E21" s="2">
        <f t="shared" si="1"/>
        <v>-1.682125000000001</v>
      </c>
      <c r="F21" s="2">
        <f t="shared" si="2"/>
        <v>12.272083333333327</v>
      </c>
      <c r="G21" s="2">
        <f t="shared" si="3"/>
        <v>2.8295445156250034</v>
      </c>
      <c r="H21" s="2">
        <f t="shared" si="4"/>
        <v>150.60402934027763</v>
      </c>
      <c r="K21">
        <v>16.928999999999998</v>
      </c>
      <c r="L21">
        <v>20.329999999999998</v>
      </c>
    </row>
    <row r="22" spans="1:12" x14ac:dyDescent="0.2">
      <c r="B22" s="2">
        <v>12.944000000000001</v>
      </c>
      <c r="C22" s="2">
        <v>23.893999999999998</v>
      </c>
      <c r="D22" s="2">
        <f t="shared" si="0"/>
        <v>10.949999999999998</v>
      </c>
      <c r="E22" s="2">
        <f t="shared" si="1"/>
        <v>-1.1071249999999999</v>
      </c>
      <c r="F22" s="2">
        <f t="shared" si="2"/>
        <v>1.8780833333333291</v>
      </c>
      <c r="G22" s="2">
        <f t="shared" si="3"/>
        <v>1.2257257656249998</v>
      </c>
      <c r="H22" s="2">
        <f t="shared" si="4"/>
        <v>3.5271970069444287</v>
      </c>
      <c r="K22">
        <v>18.2</v>
      </c>
      <c r="L22">
        <v>35.255000000000003</v>
      </c>
    </row>
    <row r="23" spans="1:12" x14ac:dyDescent="0.2">
      <c r="B23" s="2">
        <v>14.233000000000001</v>
      </c>
      <c r="C23" s="2">
        <v>17.96</v>
      </c>
      <c r="D23" s="2">
        <f t="shared" si="0"/>
        <v>3.7270000000000003</v>
      </c>
      <c r="E23" s="2">
        <f t="shared" si="1"/>
        <v>0.18187499999999979</v>
      </c>
      <c r="F23" s="2">
        <f t="shared" si="2"/>
        <v>-4.0559166666666684</v>
      </c>
      <c r="G23" s="2">
        <f t="shared" si="3"/>
        <v>3.3078515624999923E-2</v>
      </c>
      <c r="H23" s="2">
        <f t="shared" si="4"/>
        <v>16.450460006944457</v>
      </c>
      <c r="K23">
        <v>18.495000000000001</v>
      </c>
      <c r="L23">
        <v>25.138999999999999</v>
      </c>
    </row>
    <row r="24" spans="1:12" x14ac:dyDescent="0.2">
      <c r="B24" s="2">
        <v>19.71</v>
      </c>
      <c r="C24" s="2">
        <v>22.058</v>
      </c>
      <c r="D24" s="2">
        <f t="shared" si="0"/>
        <v>2.347999999999999</v>
      </c>
      <c r="E24" s="2">
        <f t="shared" si="1"/>
        <v>5.6588750000000001</v>
      </c>
      <c r="F24" s="2">
        <f t="shared" si="2"/>
        <v>4.2083333333330586E-2</v>
      </c>
      <c r="G24" s="2">
        <f t="shared" si="3"/>
        <v>32.022866265624998</v>
      </c>
      <c r="H24" s="2">
        <f t="shared" si="4"/>
        <v>1.7710069444442133E-3</v>
      </c>
      <c r="K24">
        <v>19.71</v>
      </c>
      <c r="L24">
        <v>22.058</v>
      </c>
    </row>
    <row r="25" spans="1:12" x14ac:dyDescent="0.2">
      <c r="B25" s="2">
        <v>16.004000000000001</v>
      </c>
      <c r="C25" s="2">
        <v>21.157</v>
      </c>
      <c r="D25" s="2">
        <f t="shared" si="0"/>
        <v>5.1529999999999987</v>
      </c>
      <c r="E25" s="2">
        <f t="shared" si="1"/>
        <v>1.9528750000000006</v>
      </c>
      <c r="F25" s="2">
        <f t="shared" si="2"/>
        <v>-0.85891666666666922</v>
      </c>
      <c r="G25" s="2">
        <f t="shared" si="3"/>
        <v>3.8137207656250021</v>
      </c>
      <c r="H25" s="2">
        <f t="shared" si="4"/>
        <v>0.73773784027778211</v>
      </c>
      <c r="K25">
        <v>22.327999999999999</v>
      </c>
      <c r="L25">
        <v>24.524000000000001</v>
      </c>
    </row>
    <row r="26" spans="1:12" x14ac:dyDescent="0.2">
      <c r="A26" s="2" t="s">
        <v>2</v>
      </c>
      <c r="B26">
        <f>AVERAGE(B2:B25)</f>
        <v>14.051125000000001</v>
      </c>
      <c r="C26">
        <f>AVERAGE(C2:C25)</f>
        <v>22.015916666666669</v>
      </c>
      <c r="D26" s="2">
        <f>AVERAGE(D2:D25)</f>
        <v>7.964791666666664</v>
      </c>
      <c r="J26" s="2"/>
      <c r="K26" s="2"/>
      <c r="L26" s="2"/>
    </row>
    <row r="27" spans="1:12" x14ac:dyDescent="0.2">
      <c r="A27" s="2" t="s">
        <v>3</v>
      </c>
      <c r="B27">
        <f>SUM(G2:G25)/23</f>
        <v>12.669029070652176</v>
      </c>
      <c r="C27">
        <f>SUM(H2:H25)/23</f>
        <v>23.011757036231884</v>
      </c>
      <c r="G27" t="s">
        <v>24</v>
      </c>
      <c r="H27" t="s">
        <v>25</v>
      </c>
      <c r="J27" s="2" t="s">
        <v>19</v>
      </c>
      <c r="K27" s="2">
        <f>AVERAGE(K7,K8)</f>
        <v>11.711500000000001</v>
      </c>
      <c r="L27" s="2">
        <f>AVERAGE(L7,L8)</f>
        <v>18.351500000000001</v>
      </c>
    </row>
    <row r="28" spans="1:12" x14ac:dyDescent="0.2">
      <c r="A28" s="1"/>
      <c r="B28">
        <f>_xlfn.VAR.S(B2:B25)</f>
        <v>12.669029070652117</v>
      </c>
      <c r="C28">
        <f>_xlfn.VAR.S(C2:C25)</f>
        <v>23.011757036231874</v>
      </c>
      <c r="G28" s="2">
        <f>SUM(G2:G25)</f>
        <v>291.38766862500006</v>
      </c>
      <c r="H28">
        <f>SUM(H2:H25)</f>
        <v>529.27041183333336</v>
      </c>
      <c r="J28" t="s">
        <v>20</v>
      </c>
      <c r="K28" s="2">
        <f>AVERAGE(K19,K20)</f>
        <v>16.397500000000001</v>
      </c>
      <c r="L28" s="2">
        <f>AVERAGE(L19,L20)</f>
        <v>19.948999999999998</v>
      </c>
    </row>
    <row r="29" spans="1:12" x14ac:dyDescent="0.2">
      <c r="A29" s="2" t="s">
        <v>9</v>
      </c>
      <c r="B29" s="2">
        <f>SQRT(B27)</f>
        <v>3.5593579576451955</v>
      </c>
      <c r="C29" s="2">
        <f>SQRT(C27)</f>
        <v>4.7970571224691376</v>
      </c>
      <c r="G29" t="s">
        <v>26</v>
      </c>
      <c r="J29" t="s">
        <v>21</v>
      </c>
      <c r="K29">
        <f>K28-K27</f>
        <v>4.6859999999999999</v>
      </c>
      <c r="L29" s="2">
        <f>L28-L27</f>
        <v>1.5974999999999966</v>
      </c>
    </row>
    <row r="30" spans="1:12" x14ac:dyDescent="0.2">
      <c r="B30">
        <f>_xlfn.STDEV.S(B2:B25)</f>
        <v>3.559357957645187</v>
      </c>
      <c r="C30" s="2">
        <f>_xlfn.STDEV.S(C2:C25)</f>
        <v>4.7970571224691367</v>
      </c>
      <c r="G30">
        <f>(G28+H28)/46</f>
        <v>17.840393053442032</v>
      </c>
      <c r="J30" t="s">
        <v>22</v>
      </c>
      <c r="K30">
        <f>K27-1.5*K29</f>
        <v>4.682500000000001</v>
      </c>
      <c r="L30" s="2">
        <f>L27-1.5*L29</f>
        <v>15.955250000000007</v>
      </c>
    </row>
    <row r="31" spans="1:12" x14ac:dyDescent="0.2">
      <c r="G31" t="s">
        <v>27</v>
      </c>
      <c r="J31" t="s">
        <v>23</v>
      </c>
      <c r="K31">
        <f>K28+1.5*K29</f>
        <v>23.426500000000001</v>
      </c>
      <c r="L31" s="2">
        <f>L28+1.5*L29</f>
        <v>22.345249999999993</v>
      </c>
    </row>
    <row r="32" spans="1:12" x14ac:dyDescent="0.2">
      <c r="A32" s="2" t="s">
        <v>10</v>
      </c>
      <c r="B32">
        <v>0.73</v>
      </c>
      <c r="C32">
        <v>0.98</v>
      </c>
      <c r="G32">
        <f>SQRT(G30)</f>
        <v>4.2237889451820427</v>
      </c>
    </row>
    <row r="33" spans="1:7" x14ac:dyDescent="0.2">
      <c r="G33" t="s">
        <v>28</v>
      </c>
    </row>
    <row r="34" spans="1:7" x14ac:dyDescent="0.2">
      <c r="G34">
        <f>(C26-B26)/G32</f>
        <v>1.8856983078550558</v>
      </c>
    </row>
    <row r="35" spans="1:7" x14ac:dyDescent="0.2">
      <c r="A35" s="2" t="s">
        <v>11</v>
      </c>
      <c r="B35">
        <f>SQRT((B27+C27)/23)</f>
        <v>1.2455274089261397</v>
      </c>
      <c r="D35">
        <v>8.2720000000000002</v>
      </c>
      <c r="E35">
        <f>POWER(D35,2)/(POWER(D35,2)+46)</f>
        <v>0.59799340681221491</v>
      </c>
    </row>
  </sheetData>
  <sortState ref="K2:L25">
    <sortCondition ref="K1"/>
  </sortState>
  <mergeCells count="3">
    <mergeCell ref="J13:J14"/>
    <mergeCell ref="J7:J8"/>
    <mergeCell ref="J19:J20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M40" sqref="M40"/>
    </sheetView>
  </sheetViews>
  <sheetFormatPr defaultRowHeight="12.75" x14ac:dyDescent="0.2"/>
  <cols>
    <col min="1" max="1" width="10.140625" bestFit="1" customWidth="1"/>
    <col min="2" max="2" width="11.42578125" bestFit="1" customWidth="1"/>
    <col min="4" max="4" width="13" customWidth="1"/>
    <col min="5" max="5" width="12.85546875" customWidth="1"/>
    <col min="6" max="6" width="11.85546875" customWidth="1"/>
    <col min="7" max="7" width="12.85546875" customWidth="1"/>
    <col min="9" max="9" width="12.7109375" customWidth="1"/>
    <col min="10" max="10" width="18" customWidth="1"/>
  </cols>
  <sheetData>
    <row r="1" spans="1:11" x14ac:dyDescent="0.2">
      <c r="A1" t="s">
        <v>0</v>
      </c>
      <c r="B1" t="s">
        <v>1</v>
      </c>
      <c r="E1" s="3" t="s">
        <v>14</v>
      </c>
      <c r="F1" s="3"/>
      <c r="G1" s="3" t="s">
        <v>15</v>
      </c>
      <c r="H1" s="3"/>
      <c r="I1" t="s">
        <v>14</v>
      </c>
      <c r="J1" t="s">
        <v>15</v>
      </c>
    </row>
    <row r="2" spans="1:11" x14ac:dyDescent="0.2">
      <c r="A2">
        <v>12.079000000000001</v>
      </c>
      <c r="B2">
        <v>19.277999999999999</v>
      </c>
      <c r="E2" t="s">
        <v>13</v>
      </c>
      <c r="F2" t="s">
        <v>12</v>
      </c>
      <c r="G2" t="s">
        <v>13</v>
      </c>
      <c r="H2" t="s">
        <v>16</v>
      </c>
    </row>
    <row r="3" spans="1:11" x14ac:dyDescent="0.2">
      <c r="A3">
        <v>16.791</v>
      </c>
      <c r="B3">
        <v>18.741</v>
      </c>
      <c r="D3">
        <v>-3.5</v>
      </c>
      <c r="E3">
        <f>$A$26+$A$27*D3</f>
        <v>1.5933721482418459</v>
      </c>
      <c r="F3" s="2">
        <f>$A$26+$A$27*(D3+1)</f>
        <v>5.1527301058870325</v>
      </c>
      <c r="G3" s="2">
        <f>$B$26+$B$27*D3</f>
        <v>5.2262167380246893</v>
      </c>
      <c r="H3" s="2">
        <f>$B$26+$B$27*(D3+1)</f>
        <v>10.023273860493827</v>
      </c>
      <c r="I3">
        <f>COUNTIF($A$2:$A$25,"&lt;"&amp;F3)-COUNTIF($A$2:$A$25,"&lt;"&amp;E3)</f>
        <v>0</v>
      </c>
      <c r="J3" s="2">
        <f>COUNTIF($B$2:$B$25,"&lt;"&amp;H3)-COUNTIF($B$2:$B$25,"&lt;"&amp;G3)</f>
        <v>0</v>
      </c>
    </row>
    <row r="4" spans="1:11" x14ac:dyDescent="0.2">
      <c r="A4">
        <v>9.5640000000000001</v>
      </c>
      <c r="B4">
        <v>21.213999999999999</v>
      </c>
      <c r="D4">
        <v>-3</v>
      </c>
      <c r="E4" s="2">
        <f t="shared" ref="E4:E17" si="0">$A$26+$A$27*D4</f>
        <v>3.3730511270644392</v>
      </c>
      <c r="F4" s="2">
        <f t="shared" ref="F4:F17" si="1">$A$26+$A$27*(D4+1)</f>
        <v>6.9324090847096267</v>
      </c>
      <c r="G4" s="2">
        <f t="shared" ref="G4:G17" si="2">$B$26+$B$27*D4</f>
        <v>7.6247452992592599</v>
      </c>
      <c r="H4" s="2">
        <f t="shared" ref="H4:H17" si="3">$B$26+$B$27*(D4+1)</f>
        <v>12.421802421728396</v>
      </c>
      <c r="I4" s="2">
        <f t="shared" ref="I4:I17" si="4">COUNTIF($A$2:$A$25,"&lt;"&amp;F4)-COUNTIF($A$2:$A$25,"&lt;"&amp;E4)</f>
        <v>0</v>
      </c>
      <c r="J4" s="2">
        <f t="shared" ref="J4:J17" si="5">COUNTIF($B$2:$B$25,"&lt;"&amp;H4)-COUNTIF($B$2:$B$25,"&lt;"&amp;G4)</f>
        <v>0</v>
      </c>
    </row>
    <row r="5" spans="1:11" x14ac:dyDescent="0.2">
      <c r="A5">
        <v>8.6300000000000008</v>
      </c>
      <c r="B5">
        <v>15.686999999999999</v>
      </c>
      <c r="D5">
        <v>-2.5</v>
      </c>
      <c r="E5" s="2">
        <f t="shared" si="0"/>
        <v>5.1527301058870325</v>
      </c>
      <c r="F5" s="2">
        <f t="shared" si="1"/>
        <v>8.7120880635322209</v>
      </c>
      <c r="G5" s="2">
        <f t="shared" si="2"/>
        <v>10.023273860493827</v>
      </c>
      <c r="H5" s="2">
        <f t="shared" si="3"/>
        <v>14.820330982962965</v>
      </c>
      <c r="I5" s="2">
        <f t="shared" si="4"/>
        <v>1</v>
      </c>
      <c r="J5" s="2">
        <f t="shared" si="5"/>
        <v>0</v>
      </c>
    </row>
    <row r="6" spans="1:11" x14ac:dyDescent="0.2">
      <c r="A6">
        <v>14.669</v>
      </c>
      <c r="B6">
        <v>22.803000000000001</v>
      </c>
      <c r="D6" s="2">
        <v>-2</v>
      </c>
      <c r="E6" s="2">
        <f t="shared" si="0"/>
        <v>6.9324090847096267</v>
      </c>
      <c r="F6" s="2">
        <f t="shared" si="1"/>
        <v>10.491767042354814</v>
      </c>
      <c r="G6" s="2">
        <f t="shared" si="2"/>
        <v>12.421802421728396</v>
      </c>
      <c r="H6" s="2">
        <f t="shared" si="3"/>
        <v>17.218859544197532</v>
      </c>
      <c r="I6" s="2">
        <f t="shared" si="4"/>
        <v>4</v>
      </c>
      <c r="J6" s="2">
        <f t="shared" si="5"/>
        <v>1</v>
      </c>
    </row>
    <row r="7" spans="1:11" x14ac:dyDescent="0.2">
      <c r="A7">
        <v>12.238</v>
      </c>
      <c r="B7">
        <v>20.878</v>
      </c>
      <c r="D7" s="2">
        <v>-1.5</v>
      </c>
      <c r="E7" s="2">
        <f t="shared" si="0"/>
        <v>8.7120880635322209</v>
      </c>
      <c r="F7" s="2">
        <f t="shared" si="1"/>
        <v>12.271446021177407</v>
      </c>
      <c r="G7" s="2">
        <f t="shared" si="2"/>
        <v>14.820330982962965</v>
      </c>
      <c r="H7" s="2">
        <f t="shared" si="3"/>
        <v>19.617388105432102</v>
      </c>
      <c r="I7" s="2">
        <f t="shared" si="4"/>
        <v>8</v>
      </c>
      <c r="J7" s="2">
        <f t="shared" si="5"/>
        <v>8</v>
      </c>
    </row>
    <row r="8" spans="1:11" x14ac:dyDescent="0.2">
      <c r="A8">
        <v>14.692</v>
      </c>
      <c r="B8">
        <v>24.571999999999999</v>
      </c>
      <c r="D8" s="2">
        <v>-1</v>
      </c>
      <c r="E8" s="2">
        <f t="shared" si="0"/>
        <v>10.491767042354814</v>
      </c>
      <c r="F8" s="2">
        <f t="shared" si="1"/>
        <v>14.051125000000001</v>
      </c>
      <c r="G8" s="2">
        <f t="shared" si="2"/>
        <v>17.218859544197532</v>
      </c>
      <c r="H8" s="2">
        <f t="shared" si="3"/>
        <v>22.015916666666669</v>
      </c>
      <c r="I8" s="2">
        <f t="shared" si="4"/>
        <v>7</v>
      </c>
      <c r="J8" s="2">
        <f t="shared" si="5"/>
        <v>13</v>
      </c>
    </row>
    <row r="9" spans="1:11" x14ac:dyDescent="0.2">
      <c r="A9">
        <v>8.9870000000000001</v>
      </c>
      <c r="B9">
        <v>17.393999999999998</v>
      </c>
      <c r="D9" s="2">
        <v>-0.5</v>
      </c>
      <c r="E9" s="2">
        <f t="shared" si="0"/>
        <v>12.271446021177407</v>
      </c>
      <c r="F9" s="2">
        <f t="shared" si="1"/>
        <v>15.830803978822594</v>
      </c>
      <c r="G9" s="2">
        <f t="shared" si="2"/>
        <v>19.617388105432102</v>
      </c>
      <c r="H9" s="2">
        <f t="shared" si="3"/>
        <v>24.414445227901236</v>
      </c>
      <c r="I9" s="2">
        <f t="shared" si="4"/>
        <v>8</v>
      </c>
      <c r="J9" s="2">
        <f t="shared" si="5"/>
        <v>10</v>
      </c>
    </row>
    <row r="10" spans="1:11" x14ac:dyDescent="0.2">
      <c r="A10">
        <v>9.4009999999999998</v>
      </c>
      <c r="B10">
        <v>20.762</v>
      </c>
      <c r="D10" s="2">
        <v>0</v>
      </c>
      <c r="E10" s="2">
        <f t="shared" si="0"/>
        <v>14.051125000000001</v>
      </c>
      <c r="F10" s="2">
        <f t="shared" si="1"/>
        <v>17.610482957645189</v>
      </c>
      <c r="G10" s="2">
        <f t="shared" si="2"/>
        <v>22.015916666666669</v>
      </c>
      <c r="H10" s="2">
        <f t="shared" si="3"/>
        <v>26.812973789135807</v>
      </c>
      <c r="I10" s="2">
        <f t="shared" si="4"/>
        <v>9</v>
      </c>
      <c r="J10" s="2">
        <f t="shared" si="5"/>
        <v>8</v>
      </c>
    </row>
    <row r="11" spans="1:11" x14ac:dyDescent="0.2">
      <c r="A11">
        <v>14.48</v>
      </c>
      <c r="B11">
        <v>26.282</v>
      </c>
      <c r="D11" s="2">
        <v>0.5</v>
      </c>
      <c r="E11" s="2">
        <f t="shared" si="0"/>
        <v>15.830803978822594</v>
      </c>
      <c r="F11" s="2">
        <f t="shared" si="1"/>
        <v>19.390161936467781</v>
      </c>
      <c r="G11" s="2">
        <f t="shared" si="2"/>
        <v>24.414445227901236</v>
      </c>
      <c r="H11" s="2">
        <f t="shared" si="3"/>
        <v>29.211502350370374</v>
      </c>
      <c r="I11" s="2">
        <f t="shared" si="4"/>
        <v>5</v>
      </c>
      <c r="J11" s="2">
        <f t="shared" si="5"/>
        <v>4</v>
      </c>
    </row>
    <row r="12" spans="1:11" x14ac:dyDescent="0.2">
      <c r="A12">
        <v>22.327999999999999</v>
      </c>
      <c r="B12">
        <v>24.524000000000001</v>
      </c>
      <c r="D12" s="2">
        <v>1</v>
      </c>
      <c r="E12" s="2">
        <f t="shared" si="0"/>
        <v>17.610482957645189</v>
      </c>
      <c r="F12" s="2">
        <f t="shared" si="1"/>
        <v>21.169840915290376</v>
      </c>
      <c r="G12" s="2">
        <f t="shared" si="2"/>
        <v>26.812973789135807</v>
      </c>
      <c r="H12" s="2">
        <f t="shared" si="3"/>
        <v>31.610030911604944</v>
      </c>
      <c r="I12" s="2">
        <f t="shared" si="4"/>
        <v>3</v>
      </c>
      <c r="J12" s="2">
        <f t="shared" si="5"/>
        <v>0</v>
      </c>
      <c r="K12" s="2"/>
    </row>
    <row r="13" spans="1:11" x14ac:dyDescent="0.2">
      <c r="A13">
        <v>15.298</v>
      </c>
      <c r="B13">
        <v>18.643999999999998</v>
      </c>
      <c r="D13" s="2">
        <v>1.5</v>
      </c>
      <c r="E13" s="2">
        <f t="shared" si="0"/>
        <v>19.390161936467781</v>
      </c>
      <c r="F13" s="2">
        <f t="shared" si="1"/>
        <v>22.949519894112967</v>
      </c>
      <c r="G13" s="2">
        <f t="shared" si="2"/>
        <v>29.211502350370374</v>
      </c>
      <c r="H13" s="2">
        <f t="shared" si="3"/>
        <v>34.008559472839508</v>
      </c>
      <c r="I13" s="2">
        <f t="shared" si="4"/>
        <v>2</v>
      </c>
      <c r="J13" s="2">
        <f t="shared" si="5"/>
        <v>0</v>
      </c>
      <c r="K13" s="2"/>
    </row>
    <row r="14" spans="1:11" x14ac:dyDescent="0.2">
      <c r="A14">
        <v>15.073</v>
      </c>
      <c r="B14">
        <v>17.510000000000002</v>
      </c>
      <c r="D14" s="2">
        <v>2</v>
      </c>
      <c r="E14" s="2">
        <f t="shared" si="0"/>
        <v>21.169840915290376</v>
      </c>
      <c r="F14" s="2">
        <f t="shared" si="1"/>
        <v>24.729198872935562</v>
      </c>
      <c r="G14" s="2">
        <f t="shared" si="2"/>
        <v>31.610030911604944</v>
      </c>
      <c r="H14" s="2">
        <f t="shared" si="3"/>
        <v>36.407088034074079</v>
      </c>
      <c r="I14" s="2">
        <f t="shared" si="4"/>
        <v>1</v>
      </c>
      <c r="J14" s="2">
        <f t="shared" si="5"/>
        <v>2</v>
      </c>
      <c r="K14" s="2"/>
    </row>
    <row r="15" spans="1:11" x14ac:dyDescent="0.2">
      <c r="A15">
        <v>16.928999999999998</v>
      </c>
      <c r="B15">
        <v>20.329999999999998</v>
      </c>
      <c r="D15" s="2">
        <v>2.5</v>
      </c>
      <c r="E15" s="2">
        <f t="shared" si="0"/>
        <v>22.949519894112967</v>
      </c>
      <c r="F15" s="2">
        <f t="shared" si="1"/>
        <v>26.508877851758157</v>
      </c>
      <c r="G15" s="2">
        <f t="shared" si="2"/>
        <v>34.008559472839508</v>
      </c>
      <c r="H15" s="2">
        <f t="shared" si="3"/>
        <v>38.805616595308649</v>
      </c>
      <c r="I15" s="2">
        <f t="shared" si="4"/>
        <v>0</v>
      </c>
      <c r="J15" s="2">
        <f t="shared" si="5"/>
        <v>2</v>
      </c>
      <c r="K15" s="2"/>
    </row>
    <row r="16" spans="1:11" x14ac:dyDescent="0.2">
      <c r="A16">
        <v>18.2</v>
      </c>
      <c r="B16">
        <v>35.255000000000003</v>
      </c>
      <c r="D16" s="2">
        <v>3</v>
      </c>
      <c r="E16" s="2">
        <f t="shared" si="0"/>
        <v>24.729198872935562</v>
      </c>
      <c r="F16" s="2">
        <f t="shared" si="1"/>
        <v>28.288556830580749</v>
      </c>
      <c r="G16" s="2">
        <f t="shared" si="2"/>
        <v>36.407088034074079</v>
      </c>
      <c r="H16" s="2">
        <f t="shared" si="3"/>
        <v>41.20414515654322</v>
      </c>
      <c r="I16" s="2">
        <f t="shared" si="4"/>
        <v>0</v>
      </c>
      <c r="J16" s="2">
        <f t="shared" si="5"/>
        <v>0</v>
      </c>
      <c r="K16" s="2"/>
    </row>
    <row r="17" spans="1:11" x14ac:dyDescent="0.2">
      <c r="A17">
        <v>12.13</v>
      </c>
      <c r="B17">
        <v>22.158000000000001</v>
      </c>
      <c r="D17" s="2">
        <v>3.5</v>
      </c>
      <c r="E17" s="2">
        <f t="shared" si="0"/>
        <v>26.508877851758157</v>
      </c>
      <c r="F17" s="2">
        <f t="shared" si="1"/>
        <v>30.06823580940334</v>
      </c>
      <c r="G17" s="2">
        <f t="shared" si="2"/>
        <v>38.805616595308649</v>
      </c>
      <c r="H17" s="2">
        <f t="shared" si="3"/>
        <v>43.602673717777783</v>
      </c>
      <c r="I17" s="2">
        <f t="shared" si="4"/>
        <v>0</v>
      </c>
      <c r="J17" s="2">
        <f t="shared" si="5"/>
        <v>0</v>
      </c>
      <c r="K17" s="2"/>
    </row>
    <row r="18" spans="1:11" x14ac:dyDescent="0.2">
      <c r="A18">
        <v>18.495000000000001</v>
      </c>
      <c r="B18">
        <v>25.138999999999999</v>
      </c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>
        <v>10.638999999999999</v>
      </c>
      <c r="B19">
        <v>20.428999999999998</v>
      </c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>
        <v>11.343999999999999</v>
      </c>
      <c r="B20">
        <v>17.425000000000001</v>
      </c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>
        <v>12.369</v>
      </c>
      <c r="B21">
        <v>34.287999999999997</v>
      </c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>
        <v>12.944000000000001</v>
      </c>
      <c r="B22">
        <v>23.893999999999998</v>
      </c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>
        <v>14.233000000000001</v>
      </c>
      <c r="B23">
        <v>17.96</v>
      </c>
    </row>
    <row r="24" spans="1:11" x14ac:dyDescent="0.2">
      <c r="A24">
        <v>19.71</v>
      </c>
      <c r="B24">
        <v>22.058</v>
      </c>
    </row>
    <row r="25" spans="1:11" x14ac:dyDescent="0.2">
      <c r="A25">
        <v>16.004000000000001</v>
      </c>
      <c r="B25">
        <v>21.157</v>
      </c>
      <c r="D25" t="s">
        <v>17</v>
      </c>
      <c r="E25" t="s">
        <v>14</v>
      </c>
      <c r="F25" t="s">
        <v>15</v>
      </c>
    </row>
    <row r="26" spans="1:11" x14ac:dyDescent="0.2">
      <c r="A26">
        <f>AVERAGE(A2:A25)</f>
        <v>14.051125000000001</v>
      </c>
      <c r="B26" s="2">
        <f>AVERAGE(B2:B25)</f>
        <v>22.015916666666669</v>
      </c>
      <c r="D26" s="4">
        <v>-3.5</v>
      </c>
      <c r="E26" s="4">
        <v>0</v>
      </c>
      <c r="F26" s="4">
        <v>0</v>
      </c>
    </row>
    <row r="27" spans="1:11" x14ac:dyDescent="0.2">
      <c r="A27">
        <f>_xlfn.STDEV.S(A2:A25)</f>
        <v>3.559357957645187</v>
      </c>
      <c r="B27">
        <f>_xlfn.STDEV.S(B2:B25)</f>
        <v>4.7970571224691367</v>
      </c>
      <c r="D27" s="4">
        <v>-3</v>
      </c>
      <c r="E27" s="4">
        <v>0</v>
      </c>
      <c r="F27" s="4">
        <v>0</v>
      </c>
    </row>
    <row r="28" spans="1:11" x14ac:dyDescent="0.2">
      <c r="D28" s="4">
        <v>-2.5</v>
      </c>
      <c r="E28" s="4">
        <v>1</v>
      </c>
      <c r="F28" s="4">
        <v>0</v>
      </c>
    </row>
    <row r="29" spans="1:11" x14ac:dyDescent="0.2">
      <c r="D29" s="4">
        <v>-2</v>
      </c>
      <c r="E29" s="4">
        <v>4</v>
      </c>
      <c r="F29" s="4">
        <v>1</v>
      </c>
    </row>
    <row r="30" spans="1:11" x14ac:dyDescent="0.2">
      <c r="D30" s="4">
        <v>-1.5</v>
      </c>
      <c r="E30" s="4">
        <v>8</v>
      </c>
      <c r="F30" s="4">
        <v>8</v>
      </c>
    </row>
    <row r="31" spans="1:11" x14ac:dyDescent="0.2">
      <c r="D31" s="4">
        <v>-1</v>
      </c>
      <c r="E31" s="4">
        <v>7</v>
      </c>
      <c r="F31" s="4">
        <v>13</v>
      </c>
    </row>
    <row r="32" spans="1:11" x14ac:dyDescent="0.2">
      <c r="D32" s="4">
        <v>-0.5</v>
      </c>
      <c r="E32" s="4">
        <v>8</v>
      </c>
      <c r="F32" s="4">
        <v>10</v>
      </c>
    </row>
    <row r="33" spans="4:6" x14ac:dyDescent="0.2">
      <c r="D33" s="4">
        <v>0</v>
      </c>
      <c r="E33" s="4">
        <v>9</v>
      </c>
      <c r="F33" s="4">
        <v>8</v>
      </c>
    </row>
    <row r="34" spans="4:6" x14ac:dyDescent="0.2">
      <c r="D34" s="4">
        <v>0.5</v>
      </c>
      <c r="E34" s="4">
        <v>5</v>
      </c>
      <c r="F34" s="4">
        <v>4</v>
      </c>
    </row>
    <row r="35" spans="4:6" x14ac:dyDescent="0.2">
      <c r="D35">
        <v>1</v>
      </c>
      <c r="E35">
        <v>3</v>
      </c>
      <c r="F35">
        <v>0</v>
      </c>
    </row>
    <row r="36" spans="4:6" x14ac:dyDescent="0.2">
      <c r="D36">
        <v>1.5</v>
      </c>
      <c r="E36">
        <v>2</v>
      </c>
      <c r="F36">
        <v>0</v>
      </c>
    </row>
    <row r="37" spans="4:6" x14ac:dyDescent="0.2">
      <c r="D37">
        <v>2</v>
      </c>
      <c r="E37">
        <v>1</v>
      </c>
      <c r="F37">
        <v>2</v>
      </c>
    </row>
    <row r="38" spans="4:6" x14ac:dyDescent="0.2">
      <c r="D38">
        <v>2.5</v>
      </c>
      <c r="E38">
        <v>0</v>
      </c>
      <c r="F38">
        <v>2</v>
      </c>
    </row>
    <row r="39" spans="4:6" x14ac:dyDescent="0.2">
      <c r="D39">
        <v>3</v>
      </c>
      <c r="E39">
        <v>0</v>
      </c>
      <c r="F39">
        <v>0</v>
      </c>
    </row>
    <row r="40" spans="4:6" x14ac:dyDescent="0.2">
      <c r="D40">
        <v>3.5</v>
      </c>
      <c r="E40">
        <v>0</v>
      </c>
      <c r="F40">
        <v>0</v>
      </c>
    </row>
  </sheetData>
  <mergeCells count="2">
    <mergeCell ref="E1:F1"/>
    <mergeCell ref="G1:H1"/>
  </mergeCells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Guo</dc:creator>
  <cp:lastModifiedBy>Yufeng Guo</cp:lastModifiedBy>
  <dcterms:created xsi:type="dcterms:W3CDTF">2017-12-24T11:46:04Z</dcterms:created>
  <dcterms:modified xsi:type="dcterms:W3CDTF">2017-12-30T13:39:52Z</dcterms:modified>
</cp:coreProperties>
</file>