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1608\Desktop\vba\"/>
    </mc:Choice>
  </mc:AlternateContent>
  <bookViews>
    <workbookView xWindow="0" yWindow="0" windowWidth="28800" windowHeight="12525" tabRatio="973" firstSheet="8" activeTab="25"/>
  </bookViews>
  <sheets>
    <sheet name="目录" sheetId="18" r:id="rId1"/>
    <sheet name="写工单_自定义函数" sheetId="22" r:id="rId2"/>
    <sheet name="帆软的脚本" sheetId="1" r:id="rId3"/>
    <sheet name="公式集合" sheetId="4" r:id="rId4"/>
    <sheet name="常用 的快捷 方式" sheetId="5" r:id="rId5"/>
    <sheet name="替换公式" sheetId="6" r:id="rId6"/>
    <sheet name="查找公式" sheetId="7" r:id="rId7"/>
    <sheet name="工单排产" sheetId="8" r:id="rId8"/>
    <sheet name="offset" sheetId="9" r:id="rId9"/>
    <sheet name="构造数组" sheetId="10" r:id="rId10"/>
    <sheet name="sumproduct" sheetId="20" r:id="rId11"/>
    <sheet name="vba" sheetId="21" r:id="rId12"/>
    <sheet name="工单排产VBA" sheetId="11" r:id="rId13"/>
    <sheet name="主生产计划" sheetId="12" r:id="rId14"/>
    <sheet name="VBA常用 " sheetId="13" r:id="rId15"/>
    <sheet name="将数字转为文本的方法" sheetId="16" r:id="rId16"/>
    <sheet name="ctrl+E" sheetId="14" r:id="rId17"/>
    <sheet name="数组函数" sheetId="17" r:id="rId18"/>
    <sheet name="图表的制作 " sheetId="15" r:id="rId19"/>
    <sheet name="sumif与sumifs结合INDIRECT" sheetId="19" r:id="rId20"/>
    <sheet name="区域" sheetId="23" r:id="rId21"/>
    <sheet name="ctrl+A" sheetId="25" r:id="rId22"/>
    <sheet name="视频的学习教程" sheetId="26" r:id="rId23"/>
    <sheet name="收集KPI" sheetId="24" r:id="rId24"/>
    <sheet name="收集股票" sheetId="27" r:id="rId25"/>
    <sheet name="权限" sheetId="28" r:id="rId26"/>
    <sheet name="新权限" sheetId="29" r:id="rId27"/>
  </sheets>
  <functionGroups builtInGroupCount="18"/>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17" l="1" a="1"/>
  <c r="J7" i="17" s="1"/>
  <c r="R4" i="10" a="1"/>
  <c r="R4" i="10" s="1"/>
  <c r="R7" i="10"/>
  <c r="R8" i="10"/>
  <c r="J19" i="9" a="1"/>
  <c r="J19" i="9" s="1"/>
  <c r="K16" i="9" a="1"/>
  <c r="K16" i="9" s="1"/>
  <c r="K18" i="9"/>
  <c r="K19" i="9"/>
  <c r="K20" i="9"/>
  <c r="K21" i="9"/>
  <c r="I19" i="9" a="1"/>
  <c r="I19" i="9" s="1"/>
  <c r="L2" i="9" a="1"/>
  <c r="L2" i="9" s="1"/>
  <c r="H19" i="9" a="1"/>
  <c r="H19" i="9" s="1"/>
  <c r="A18" i="9" a="1"/>
  <c r="A18" i="9" s="1"/>
  <c r="A19" i="9" a="1"/>
  <c r="A19" i="9" s="1"/>
  <c r="A20" i="9" a="1"/>
  <c r="A20" i="9" s="1"/>
  <c r="A21" i="9" a="1"/>
  <c r="A21" i="9" s="1"/>
  <c r="A22" i="9" a="1"/>
  <c r="A22" i="9" s="1"/>
  <c r="A23" i="9" a="1"/>
  <c r="A23" i="9" s="1"/>
  <c r="A24" i="9" a="1"/>
  <c r="A24" i="9" s="1"/>
  <c r="A25" i="9" a="1"/>
  <c r="A25" i="9" s="1"/>
  <c r="J2" i="9" a="1"/>
  <c r="J2" i="9" s="1"/>
  <c r="J7" i="9" a="1"/>
  <c r="J7" i="9" s="1"/>
  <c r="J6" i="9" a="1"/>
  <c r="J6" i="9" s="1"/>
  <c r="D31" i="4" a="1"/>
  <c r="D31" i="4" s="1"/>
  <c r="J28" i="4"/>
  <c r="J25" i="4"/>
  <c r="G17" i="4"/>
  <c r="G13" i="4"/>
  <c r="G8" i="4"/>
  <c r="G4" i="4"/>
  <c r="M16" i="9" a="1"/>
  <c r="R10" i="10" l="1"/>
  <c r="R11" i="10"/>
  <c r="R9" i="10"/>
  <c r="R6" i="10"/>
  <c r="R5" i="10"/>
  <c r="M16" i="9"/>
  <c r="K17" i="9"/>
  <c r="I21" i="9"/>
  <c r="I20" i="9"/>
  <c r="J4" i="9"/>
  <c r="J3" i="9"/>
  <c r="J5" i="9"/>
  <c r="G138" i="24"/>
  <c r="F126" i="24"/>
  <c r="G78" i="24" l="1"/>
  <c r="F6" i="24" l="1"/>
  <c r="I28" i="23" l="1"/>
  <c r="I27" i="23"/>
  <c r="I26" i="23"/>
  <c r="I25" i="23"/>
  <c r="I24" i="23"/>
  <c r="I23" i="23"/>
  <c r="B23" i="23" l="1"/>
  <c r="C23" i="23"/>
  <c r="D23" i="23"/>
  <c r="B24" i="23"/>
  <c r="C24" i="23"/>
  <c r="D24" i="23"/>
  <c r="B25" i="23"/>
  <c r="C25" i="23"/>
  <c r="D25" i="23"/>
  <c r="B26" i="23"/>
  <c r="C26" i="23"/>
  <c r="D26" i="23"/>
  <c r="B27" i="23"/>
  <c r="C27" i="23"/>
  <c r="D27" i="23"/>
  <c r="B28" i="23"/>
  <c r="C28" i="23"/>
  <c r="D28" i="23"/>
  <c r="B1" i="23"/>
  <c r="C1" i="23"/>
  <c r="D1" i="23"/>
  <c r="B2" i="23"/>
  <c r="C2" i="23"/>
  <c r="D2" i="23"/>
  <c r="B3" i="23"/>
  <c r="C3" i="23"/>
  <c r="D3" i="23"/>
  <c r="B4" i="23"/>
  <c r="C4" i="23"/>
  <c r="D4" i="23"/>
  <c r="B5" i="23"/>
  <c r="C5" i="23"/>
  <c r="D5" i="23"/>
  <c r="A7" i="19"/>
  <c r="A3" i="19"/>
  <c r="N6" i="15"/>
  <c r="M6" i="15"/>
  <c r="L6" i="15"/>
  <c r="K6" i="15"/>
  <c r="J6" i="15"/>
  <c r="I6" i="15"/>
  <c r="H6" i="15"/>
  <c r="G6" i="15"/>
  <c r="F6" i="15"/>
  <c r="E6" i="15"/>
  <c r="D6" i="15"/>
  <c r="C6" i="15"/>
  <c r="B6" i="15"/>
  <c r="P12" i="20" a="1"/>
  <c r="P12" i="20"/>
  <c r="P11" i="20" a="1"/>
  <c r="P11" i="20"/>
  <c r="A9" i="10" a="1"/>
  <c r="A10" i="10" s="1"/>
  <c r="A28" i="9" a="1"/>
  <c r="A28" i="9"/>
  <c r="E17" i="9"/>
  <c r="D17" i="9"/>
  <c r="C17" i="9"/>
  <c r="B17" i="9"/>
  <c r="A17" i="9" a="1"/>
  <c r="A17" i="9"/>
  <c r="A15" i="9"/>
  <c r="A14" i="9" s="1"/>
  <c r="G8" i="6"/>
  <c r="G7" i="6"/>
  <c r="G6" i="6"/>
  <c r="B1" i="6"/>
  <c r="A52" i="4"/>
  <c r="D36" i="4"/>
  <c r="C36" i="4"/>
  <c r="A35" i="4"/>
  <c r="D34" i="4"/>
  <c r="C34" i="4"/>
  <c r="B34" i="4"/>
  <c r="A34" i="4"/>
  <c r="F33" i="4" a="1"/>
  <c r="F33" i="4" s="1"/>
  <c r="A33" i="4"/>
  <c r="A32" i="4" a="1"/>
  <c r="A32" i="4" s="1"/>
  <c r="K28" i="4"/>
  <c r="I25" i="4"/>
  <c r="G24" i="4"/>
  <c r="J17" i="4"/>
  <c r="I17" i="4"/>
  <c r="H17" i="4"/>
  <c r="G15" i="4"/>
  <c r="G14" i="4"/>
  <c r="G5" i="4"/>
  <c r="X2" i="4" a="1"/>
  <c r="X2" i="4"/>
  <c r="E14" i="22"/>
  <c r="E55" i="22"/>
  <c r="E74" i="22"/>
  <c r="E96" i="22"/>
  <c r="E117" i="22"/>
  <c r="E102" i="22"/>
  <c r="E73" i="22"/>
  <c r="E123" i="22"/>
  <c r="E78" i="22"/>
  <c r="E84" i="22"/>
  <c r="E111" i="22"/>
  <c r="E77" i="22"/>
  <c r="E83" i="22"/>
  <c r="E52" i="22"/>
  <c r="E76" i="22"/>
  <c r="E97" i="22"/>
  <c r="E24" i="22"/>
  <c r="E31" i="22"/>
  <c r="E50" i="22"/>
  <c r="E127" i="22"/>
  <c r="E114" i="22"/>
  <c r="E98" i="22"/>
  <c r="E32" i="23"/>
  <c r="E92" i="22"/>
  <c r="E108" i="22"/>
  <c r="E121" i="22"/>
  <c r="E35" i="22"/>
  <c r="E64" i="22"/>
  <c r="E4" i="22"/>
  <c r="E71" i="22"/>
  <c r="E22" i="22"/>
  <c r="E68" i="22"/>
  <c r="E89" i="22"/>
  <c r="E23" i="22"/>
  <c r="E80" i="22"/>
  <c r="E13" i="22"/>
  <c r="E106" i="22"/>
  <c r="E39" i="22"/>
  <c r="E56" i="22"/>
  <c r="E27" i="22"/>
  <c r="E105" i="22"/>
  <c r="E19" i="22"/>
  <c r="E15" i="22"/>
  <c r="E88" i="22"/>
  <c r="E79" i="22"/>
  <c r="E124" i="22"/>
  <c r="E95" i="22"/>
  <c r="E3" i="22"/>
  <c r="E42" i="22"/>
  <c r="E41" i="22"/>
  <c r="E54" i="22"/>
  <c r="E6" i="22"/>
  <c r="E40" i="22"/>
  <c r="E43" i="22"/>
  <c r="E67" i="22"/>
  <c r="E33" i="22"/>
  <c r="E57" i="22"/>
  <c r="E69" i="22"/>
  <c r="E17" i="22"/>
  <c r="E7" i="22"/>
  <c r="E82" i="22"/>
  <c r="E38" i="22"/>
  <c r="E62" i="22"/>
  <c r="E60" i="22"/>
  <c r="E30" i="22"/>
  <c r="E103" i="22"/>
  <c r="E119" i="22"/>
  <c r="E126" i="22"/>
  <c r="E32" i="22"/>
  <c r="E70" i="22"/>
  <c r="E18" i="22"/>
  <c r="E53" i="22"/>
  <c r="E45" i="22"/>
  <c r="E36" i="22"/>
  <c r="E65" i="22"/>
  <c r="E63" i="22"/>
  <c r="E72" i="22"/>
  <c r="E99" i="22"/>
  <c r="E48" i="22"/>
  <c r="E113" i="22"/>
  <c r="E2" i="22"/>
  <c r="E66" i="22"/>
  <c r="E112" i="22"/>
  <c r="E94" i="22"/>
  <c r="E28" i="22"/>
  <c r="E90" i="22"/>
  <c r="E25" i="22"/>
  <c r="E11" i="22"/>
  <c r="E86" i="22"/>
  <c r="E47" i="22"/>
  <c r="E81" i="22"/>
  <c r="E29" i="22"/>
  <c r="E59" i="22"/>
  <c r="E51" i="22"/>
  <c r="E26" i="22"/>
  <c r="E120" i="22"/>
  <c r="E87" i="22"/>
  <c r="E21" i="22"/>
  <c r="E9" i="22"/>
  <c r="E16" i="22"/>
  <c r="E110" i="22"/>
  <c r="E49" i="22"/>
  <c r="E93" i="22"/>
  <c r="E91" i="22"/>
  <c r="E75" i="22"/>
  <c r="E5" i="22"/>
  <c r="E116" i="22"/>
  <c r="E107" i="22"/>
  <c r="E101" i="22"/>
  <c r="E46" i="22"/>
  <c r="E44" i="22"/>
  <c r="E37" i="22"/>
  <c r="E125" i="22"/>
  <c r="E10" i="22"/>
  <c r="E85" i="22"/>
  <c r="E61" i="22"/>
  <c r="E104" i="22"/>
  <c r="E118" i="22"/>
  <c r="E109" i="22"/>
  <c r="E115" i="22"/>
  <c r="E20" i="22"/>
  <c r="E100" i="22"/>
  <c r="E58" i="22"/>
  <c r="E12" i="22"/>
  <c r="E34" i="22"/>
  <c r="E122" i="22"/>
  <c r="E8" i="22"/>
  <c r="A9" i="10" l="1"/>
</calcChain>
</file>

<file path=xl/sharedStrings.xml><?xml version="1.0" encoding="utf-8"?>
<sst xmlns="http://schemas.openxmlformats.org/spreadsheetml/2006/main" count="5012" uniqueCount="1363">
  <si>
    <t>序号</t>
  </si>
  <si>
    <t>目录</t>
  </si>
  <si>
    <t>自定义函数</t>
  </si>
  <si>
    <t>帆软的脚本</t>
  </si>
  <si>
    <t>公式集合</t>
  </si>
  <si>
    <t>常用 的快捷 方式</t>
  </si>
  <si>
    <t>替换公式</t>
  </si>
  <si>
    <t>查找公式</t>
  </si>
  <si>
    <t>工单排产</t>
  </si>
  <si>
    <t>offset</t>
  </si>
  <si>
    <t>构造数组</t>
  </si>
  <si>
    <t>工单排产VBA</t>
  </si>
  <si>
    <t>主生产计划</t>
  </si>
  <si>
    <t xml:space="preserve">VBA常用 </t>
  </si>
  <si>
    <t>将数字转为文本的方法</t>
  </si>
  <si>
    <t>ctrl+E</t>
  </si>
  <si>
    <t>数组函数</t>
  </si>
  <si>
    <t xml:space="preserve">图表的制作 </t>
  </si>
  <si>
    <t>SUMIF与SUMIFS</t>
  </si>
  <si>
    <t>工单单号</t>
  </si>
  <si>
    <t>预计开工日</t>
  </si>
  <si>
    <t>预计完工日</t>
  </si>
  <si>
    <t>单据日期</t>
  </si>
  <si>
    <t>通过函数实现</t>
  </si>
  <si>
    <t>WLS05-22070600093</t>
  </si>
  <si>
    <t>2022/07/26</t>
  </si>
  <si>
    <t>2022/07/06</t>
  </si>
  <si>
    <t>WLS05-22071300051</t>
  </si>
  <si>
    <t>2022/07/25</t>
  </si>
  <si>
    <t>2022/07/28</t>
  </si>
  <si>
    <t>2022/07/13</t>
  </si>
  <si>
    <t>WLS05-22071300055</t>
  </si>
  <si>
    <t>2022/07/29</t>
  </si>
  <si>
    <t>WLS05-22070600073</t>
  </si>
  <si>
    <t>2022/07/27</t>
  </si>
  <si>
    <t>WLS05-22070600075</t>
  </si>
  <si>
    <t>WLS05-22070600077</t>
  </si>
  <si>
    <t>WLS05-22070600079</t>
  </si>
  <si>
    <t>WLS05-22070600081</t>
  </si>
  <si>
    <t>WLS05-22070600083</t>
  </si>
  <si>
    <t>WLS05-22071300028</t>
  </si>
  <si>
    <t>WLS05-22071300032</t>
  </si>
  <si>
    <t>2022/08/01</t>
  </si>
  <si>
    <t>WLS05-22071300080</t>
  </si>
  <si>
    <t>WLS05-22071300082</t>
  </si>
  <si>
    <t>2022/07/30</t>
  </si>
  <si>
    <t>WLS05-22071300084</t>
  </si>
  <si>
    <t>2022/08/02</t>
  </si>
  <si>
    <t>WLS05-22071300086</t>
  </si>
  <si>
    <t>WLS05-22071300091</t>
  </si>
  <si>
    <t>WLS05-22071300093</t>
  </si>
  <si>
    <t>WLS05-22071300109</t>
  </si>
  <si>
    <t>WLS05-22071300111</t>
  </si>
  <si>
    <t>WLS05-22061000243</t>
  </si>
  <si>
    <t>2022/07/23</t>
  </si>
  <si>
    <t>2022/06/10</t>
  </si>
  <si>
    <t>WLS05-22061000244</t>
  </si>
  <si>
    <t>WLS05-22061000245</t>
  </si>
  <si>
    <t>WLS05-22061000246</t>
  </si>
  <si>
    <t>WLS05-22061000247</t>
  </si>
  <si>
    <t>WLS05-22061000248</t>
  </si>
  <si>
    <t>WLS05-22061000265</t>
  </si>
  <si>
    <t>WLS05-22061000266</t>
  </si>
  <si>
    <t>WLS05-22061000267</t>
  </si>
  <si>
    <t>WLS05-22061000268</t>
  </si>
  <si>
    <t>WLS05-22061000269</t>
  </si>
  <si>
    <t>WLS05-22061000270</t>
  </si>
  <si>
    <t>WLS05-22061000287</t>
  </si>
  <si>
    <t>WLS05-22061000288</t>
  </si>
  <si>
    <t>WLS05-22061000289</t>
  </si>
  <si>
    <t>WLS05-22061000290</t>
  </si>
  <si>
    <t>WLS05-22061000291</t>
  </si>
  <si>
    <t>WLS05-22061000292</t>
  </si>
  <si>
    <t>WLS05-22061000309</t>
  </si>
  <si>
    <t>WLS05-22061000310</t>
  </si>
  <si>
    <t>WLS05-22061000311</t>
  </si>
  <si>
    <t>WLS05-22061000313</t>
  </si>
  <si>
    <t>WLS05-22061000314</t>
  </si>
  <si>
    <t>WLS05-22061000331</t>
  </si>
  <si>
    <t>WLS05-22061000332</t>
  </si>
  <si>
    <t>WLS05-22061000333</t>
  </si>
  <si>
    <t>WLS05-22061000334</t>
  </si>
  <si>
    <t>WLS05-22061000335</t>
  </si>
  <si>
    <t>WLS05-22061000336</t>
  </si>
  <si>
    <t>WLS05-22061100003</t>
  </si>
  <si>
    <t>2022/06/11</t>
  </si>
  <si>
    <t>WLS05-22061100010</t>
  </si>
  <si>
    <t>WLS05-22061600002</t>
  </si>
  <si>
    <t>2022/06/16</t>
  </si>
  <si>
    <t>WLS05-22061600010</t>
  </si>
  <si>
    <t>WLS05-22061600018</t>
  </si>
  <si>
    <t>WLS05-22061600026</t>
  </si>
  <si>
    <t>WLS05-22061600034</t>
  </si>
  <si>
    <t>WLS05-22061600041</t>
  </si>
  <si>
    <t>WLS05-22061600048</t>
  </si>
  <si>
    <t>WLS05-22061600056</t>
  </si>
  <si>
    <t>WLS05-22061600064</t>
  </si>
  <si>
    <t>WLS05-22061600071</t>
  </si>
  <si>
    <t>WLS05-22061600079</t>
  </si>
  <si>
    <t>WLS05-22061600080</t>
  </si>
  <si>
    <t>WLS05-22061700070</t>
  </si>
  <si>
    <t>2022/06/17</t>
  </si>
  <si>
    <t>WLS05-22070600042</t>
  </si>
  <si>
    <t>WLS05-22070600043</t>
  </si>
  <si>
    <t>WLS05-22070600044</t>
  </si>
  <si>
    <t>WLS05-22070600045</t>
  </si>
  <si>
    <t>WLS05-22070600046</t>
  </si>
  <si>
    <t>WLS05-22070600047</t>
  </si>
  <si>
    <t>WLS05-22070600064</t>
  </si>
  <si>
    <t>WLS05-22070600065</t>
  </si>
  <si>
    <t>WLS05-22070600066</t>
  </si>
  <si>
    <t>WLS05-22070600067</t>
  </si>
  <si>
    <t>WLS05-22070600068</t>
  </si>
  <si>
    <t>WLS05-22070600069</t>
  </si>
  <si>
    <t>WLS05-22061000249</t>
  </si>
  <si>
    <t>WLS05-22061000250</t>
  </si>
  <si>
    <t>WLS05-22061000251</t>
  </si>
  <si>
    <t>WLS05-22061000271</t>
  </si>
  <si>
    <t>WLS05-22061000272</t>
  </si>
  <si>
    <t>WLS05-22061000273</t>
  </si>
  <si>
    <t>WLS05-22061000293</t>
  </si>
  <si>
    <t>WLS05-22061000294</t>
  </si>
  <si>
    <t>WLS05-22061000295</t>
  </si>
  <si>
    <t>WLS05-22061000315</t>
  </si>
  <si>
    <t>WLS05-22061000316</t>
  </si>
  <si>
    <t>WLS05-22061000317</t>
  </si>
  <si>
    <t>WLS05-22061000337</t>
  </si>
  <si>
    <t>WLS05-22061000338</t>
  </si>
  <si>
    <t>WLS05-22061000339</t>
  </si>
  <si>
    <t>WLS05-22061600003</t>
  </si>
  <si>
    <t>WLS05-22061600011</t>
  </si>
  <si>
    <t>WLS05-22061600019</t>
  </si>
  <si>
    <t>WLS05-22061600027</t>
  </si>
  <si>
    <t>WLS05-22061600049</t>
  </si>
  <si>
    <t>WLS05-22061600057</t>
  </si>
  <si>
    <t>WLS05-22061600072</t>
  </si>
  <si>
    <t>WLS05-22070600048</t>
  </si>
  <si>
    <t>WLS05-22070600049</t>
  </si>
  <si>
    <t>WLS05-22070600050</t>
  </si>
  <si>
    <t>WLS05-22070600070</t>
  </si>
  <si>
    <t>WLS05-22070600071</t>
  </si>
  <si>
    <t>WLS05-22070600072</t>
  </si>
  <si>
    <t>WLS05-22061400120</t>
  </si>
  <si>
    <t>2022/06/14</t>
  </si>
  <si>
    <t>WLS05-22061400142</t>
  </si>
  <si>
    <t>WLS05-22061400164</t>
  </si>
  <si>
    <t>WLS05-22061400207</t>
  </si>
  <si>
    <t>WLS05-22070600063</t>
  </si>
  <si>
    <t>WLS05-22070700015</t>
  </si>
  <si>
    <t>2022/07/07</t>
  </si>
  <si>
    <t>WLS05-22070700022</t>
  </si>
  <si>
    <t>WLS05-22071400028</t>
  </si>
  <si>
    <t>2022/07/14</t>
  </si>
  <si>
    <t>WLS05-22071400029</t>
  </si>
  <si>
    <t>WLS05-22071400030</t>
  </si>
  <si>
    <t>WLS05-22071400031</t>
  </si>
  <si>
    <t>WLS05-22071400032</t>
  </si>
  <si>
    <t>WLS05-22071400034</t>
  </si>
  <si>
    <t>WLS05-22071400042</t>
  </si>
  <si>
    <t>WLS05-22071400050</t>
  </si>
  <si>
    <t>WLS05-22071400058</t>
  </si>
  <si>
    <t>WLS05-22071400066</t>
  </si>
  <si>
    <t>WLS05-22071400073</t>
  </si>
  <si>
    <t>WLS05-22071400080</t>
  </si>
  <si>
    <t>WLS05-22071400088</t>
  </si>
  <si>
    <t>WLS05-22071400096</t>
  </si>
  <si>
    <t>WLS05-22071400103</t>
  </si>
  <si>
    <t>WLS05-22071400110</t>
  </si>
  <si>
    <t>返回目录</t>
  </si>
  <si>
    <t>模板</t>
  </si>
  <si>
    <t>源代码</t>
  </si>
  <si>
    <t>生成代码</t>
  </si>
  <si>
    <t xml:space="preserve">1、FR：精确动态生成非空查询脚本 </t>
  </si>
  <si>
    <t>${if (len(qcba005) = 0 ,""," AND qcba005 = '"+qcba005+"'")}</t>
  </si>
  <si>
    <t>g.pmaal003,a,b,c,d,e</t>
  </si>
  <si>
    <t xml:space="preserve">${if (len(g.pmaal003) = 0 ,""," AND g.pmaal003 = '"+g.pmaal003+"'")}
${if (len(a) = 0 ,""," AND a = '"+a+"'")}
${if (len(b) = 0 ,""," AND b = '"+b+"'")}
${if (len(c) = 0 ,""," AND c = '"+c+"'")}
${if (len(d) = 0 ,""," AND d = '"+d+"'")}
${if (len(e) = 0 ,""," AND e = '"+e+"'")}
</t>
  </si>
  <si>
    <t>2、FR：模糊动态生成非空查询脚本</t>
  </si>
  <si>
    <t xml:space="preserve"> ${if (len(INBADOCNO) = 0 ,""," AND INBADOCNO LIKE '%"+INBADOCNO+"%'")}</t>
  </si>
  <si>
    <t>ps.客户编号,ps.品名,ps.客户订单号,ps.交易对象,ps.问题描述</t>
  </si>
  <si>
    <t xml:space="preserve"> ${if (len(ps.客户编号) = 0 ,""," AND ps.客户编号 LIKE '%"+ps.客户编号+"%'")}
 ${if (len(ps.品名) = 0 ,""," AND ps.品名 LIKE '%"+ps.品名+"%'")}
 ${if (len(ps.客户订单号) = 0 ,""," AND ps.客户订单号 LIKE '%"+ps.客户订单号+"%'")}
 ${if (len(ps.交易对象) = 0 ,""," AND ps.交易对象 LIKE '%"+ps.交易对象+"%'")}
 ${if (len(ps.问题描述) = 0 ,""," AND ps.问题描述 LIKE '%"+ps.问题描述+"%'")}
</t>
  </si>
  <si>
    <t>3、FR：精确动态生成多选查询脚本</t>
  </si>
  <si>
    <t xml:space="preserve"> ${if(len(EGRADE) = 0, "", " AND EGRADE in ('" + EGRADE + "')") }</t>
  </si>
  <si>
    <t>gys</t>
  </si>
  <si>
    <t xml:space="preserve"> ${if(len(gys) = 0, "", " AND gys in ('" + gys + "')") }
</t>
  </si>
  <si>
    <t>4:order by
charindex(','+left(a,3)+',',',集团办,财务部,品质管,技术中,业务发，事业一,事业一,事业二,事业三,事业四,电器公,广州销，万富公，环球有，智能家，')</t>
  </si>
  <si>
    <t>a2</t>
  </si>
  <si>
    <t>B2</t>
  </si>
  <si>
    <r>
      <rPr>
        <sz val="12"/>
        <rFont val="宋体"/>
        <family val="3"/>
        <charset val="134"/>
      </rPr>
      <t>c</t>
    </r>
    <r>
      <rPr>
        <sz val="12"/>
        <rFont val="宋体"/>
        <family val="3"/>
        <charset val="134"/>
      </rPr>
      <t>2</t>
    </r>
  </si>
  <si>
    <t>d2</t>
  </si>
  <si>
    <t>e2</t>
  </si>
  <si>
    <t>返回查找位置：match_type 1 升序 ，0，-1 降序 【1 默认】 【，为0】</t>
  </si>
  <si>
    <t>a3</t>
  </si>
  <si>
    <t>B3</t>
  </si>
  <si>
    <r>
      <rPr>
        <sz val="12"/>
        <rFont val="宋体"/>
        <family val="3"/>
        <charset val="134"/>
      </rPr>
      <t>c</t>
    </r>
    <r>
      <rPr>
        <sz val="12"/>
        <rFont val="宋体"/>
        <family val="3"/>
        <charset val="134"/>
      </rPr>
      <t>3</t>
    </r>
  </si>
  <si>
    <t>d3</t>
  </si>
  <si>
    <t>e3</t>
  </si>
  <si>
    <t>范围只能为一维，查出结果为数字</t>
  </si>
  <si>
    <t>a4</t>
  </si>
  <si>
    <t>B4</t>
  </si>
  <si>
    <r>
      <rPr>
        <sz val="12"/>
        <rFont val="宋体"/>
        <family val="3"/>
        <charset val="134"/>
      </rPr>
      <t>c</t>
    </r>
    <r>
      <rPr>
        <sz val="12"/>
        <rFont val="宋体"/>
        <family val="3"/>
        <charset val="134"/>
      </rPr>
      <t>4</t>
    </r>
  </si>
  <si>
    <t>d4</t>
  </si>
  <si>
    <t>e4</t>
  </si>
  <si>
    <r>
      <rPr>
        <sz val="12"/>
        <rFont val="宋体"/>
        <family val="3"/>
        <charset val="134"/>
      </rPr>
      <t>查不出结果为#</t>
    </r>
    <r>
      <rPr>
        <sz val="12"/>
        <rFont val="宋体"/>
        <family val="3"/>
        <charset val="134"/>
      </rPr>
      <t>N/A</t>
    </r>
  </si>
  <si>
    <t>a5</t>
  </si>
  <si>
    <t>B5</t>
  </si>
  <si>
    <r>
      <rPr>
        <sz val="12"/>
        <rFont val="宋体"/>
        <family val="3"/>
        <charset val="134"/>
      </rPr>
      <t>c</t>
    </r>
    <r>
      <rPr>
        <sz val="12"/>
        <rFont val="宋体"/>
        <family val="3"/>
        <charset val="134"/>
      </rPr>
      <t>5</t>
    </r>
  </si>
  <si>
    <t>d5</t>
  </si>
  <si>
    <t>e5</t>
  </si>
  <si>
    <t>a6</t>
  </si>
  <si>
    <t>B6</t>
  </si>
  <si>
    <r>
      <rPr>
        <sz val="12"/>
        <rFont val="宋体"/>
        <family val="3"/>
        <charset val="134"/>
      </rPr>
      <t>c</t>
    </r>
    <r>
      <rPr>
        <sz val="12"/>
        <rFont val="宋体"/>
        <family val="3"/>
        <charset val="134"/>
      </rPr>
      <t>6</t>
    </r>
  </si>
  <si>
    <t>d6</t>
  </si>
  <si>
    <t>e6</t>
  </si>
  <si>
    <t>查找符合条件求和,sum_range 为求和区域,range例如姓名,criteria为条件: sum_range 为分数</t>
  </si>
  <si>
    <t>a7</t>
  </si>
  <si>
    <t>B7</t>
  </si>
  <si>
    <r>
      <rPr>
        <sz val="12"/>
        <rFont val="宋体"/>
        <family val="3"/>
        <charset val="134"/>
      </rPr>
      <t>c</t>
    </r>
    <r>
      <rPr>
        <sz val="12"/>
        <rFont val="宋体"/>
        <family val="3"/>
        <charset val="134"/>
      </rPr>
      <t>7</t>
    </r>
  </si>
  <si>
    <t>d7</t>
  </si>
  <si>
    <t>e7</t>
  </si>
  <si>
    <t>区域与求和区域不同，使用 sum_range 中左上角的单元格作为起始单元格，然后包括与区域大小和形状相对应的单元格</t>
  </si>
  <si>
    <t>a8</t>
  </si>
  <si>
    <t>B8</t>
  </si>
  <si>
    <r>
      <rPr>
        <sz val="12"/>
        <rFont val="宋体"/>
        <family val="3"/>
        <charset val="134"/>
      </rPr>
      <t>c</t>
    </r>
    <r>
      <rPr>
        <sz val="12"/>
        <rFont val="宋体"/>
        <family val="3"/>
        <charset val="134"/>
      </rPr>
      <t>8</t>
    </r>
  </si>
  <si>
    <t>d8</t>
  </si>
  <si>
    <t>e8</t>
  </si>
  <si>
    <t>a9</t>
  </si>
  <si>
    <t>B9</t>
  </si>
  <si>
    <r>
      <rPr>
        <sz val="12"/>
        <rFont val="宋体"/>
        <family val="3"/>
        <charset val="134"/>
      </rPr>
      <t>c</t>
    </r>
    <r>
      <rPr>
        <sz val="12"/>
        <rFont val="宋体"/>
        <family val="3"/>
        <charset val="134"/>
      </rPr>
      <t>9</t>
    </r>
  </si>
  <si>
    <t>d9</t>
  </si>
  <si>
    <t>e9</t>
  </si>
  <si>
    <t>a10</t>
  </si>
  <si>
    <t>B10</t>
  </si>
  <si>
    <r>
      <rPr>
        <sz val="12"/>
        <rFont val="宋体"/>
        <family val="3"/>
        <charset val="134"/>
      </rPr>
      <t>c</t>
    </r>
    <r>
      <rPr>
        <sz val="12"/>
        <rFont val="宋体"/>
        <family val="3"/>
        <charset val="134"/>
      </rPr>
      <t>10</t>
    </r>
  </si>
  <si>
    <t>d10</t>
  </si>
  <si>
    <t>e10</t>
  </si>
  <si>
    <t>a11</t>
  </si>
  <si>
    <t>B11</t>
  </si>
  <si>
    <r>
      <rPr>
        <sz val="12"/>
        <rFont val="宋体"/>
        <family val="3"/>
        <charset val="134"/>
      </rPr>
      <t>c</t>
    </r>
    <r>
      <rPr>
        <sz val="12"/>
        <rFont val="宋体"/>
        <family val="3"/>
        <charset val="134"/>
      </rPr>
      <t>11</t>
    </r>
  </si>
  <si>
    <t>d11</t>
  </si>
  <si>
    <t>e11</t>
  </si>
  <si>
    <t>返回值,起为1,index只能返回1个单元格,offset可以返回一个n*m的区域</t>
  </si>
  <si>
    <t>a12</t>
  </si>
  <si>
    <t>B12</t>
  </si>
  <si>
    <r>
      <rPr>
        <sz val="12"/>
        <rFont val="宋体"/>
        <family val="3"/>
        <charset val="134"/>
      </rPr>
      <t>c</t>
    </r>
    <r>
      <rPr>
        <sz val="12"/>
        <rFont val="宋体"/>
        <family val="3"/>
        <charset val="134"/>
      </rPr>
      <t>12</t>
    </r>
  </si>
  <si>
    <t>d12</t>
  </si>
  <si>
    <t>e12</t>
  </si>
  <si>
    <r>
      <rPr>
        <sz val="12"/>
        <rFont val="宋体"/>
        <family val="3"/>
        <charset val="134"/>
      </rPr>
      <t>一维默认将起始为1，向后返第</t>
    </r>
    <r>
      <rPr>
        <sz val="12"/>
        <rFont val="宋体"/>
        <family val="3"/>
        <charset val="134"/>
      </rPr>
      <t>N个单元格</t>
    </r>
  </si>
  <si>
    <t>a13</t>
  </si>
  <si>
    <t>B13</t>
  </si>
  <si>
    <r>
      <rPr>
        <sz val="12"/>
        <rFont val="宋体"/>
        <family val="3"/>
        <charset val="134"/>
      </rPr>
      <t>c</t>
    </r>
    <r>
      <rPr>
        <sz val="12"/>
        <rFont val="宋体"/>
        <family val="3"/>
        <charset val="134"/>
      </rPr>
      <t>13</t>
    </r>
  </si>
  <si>
    <t>d13</t>
  </si>
  <si>
    <t>e13</t>
  </si>
  <si>
    <t>最后一个参数表示引用哪个区域</t>
  </si>
  <si>
    <t>a14</t>
  </si>
  <si>
    <t>B14</t>
  </si>
  <si>
    <r>
      <rPr>
        <sz val="12"/>
        <rFont val="宋体"/>
        <family val="3"/>
        <charset val="134"/>
      </rPr>
      <t>c</t>
    </r>
    <r>
      <rPr>
        <sz val="12"/>
        <rFont val="宋体"/>
        <family val="3"/>
        <charset val="134"/>
      </rPr>
      <t>14</t>
    </r>
  </si>
  <si>
    <t>d14</t>
  </si>
  <si>
    <t>e14</t>
  </si>
  <si>
    <t>a15</t>
  </si>
  <si>
    <t>B15</t>
  </si>
  <si>
    <r>
      <rPr>
        <sz val="12"/>
        <rFont val="宋体"/>
        <family val="3"/>
        <charset val="134"/>
      </rPr>
      <t>c</t>
    </r>
    <r>
      <rPr>
        <sz val="12"/>
        <rFont val="宋体"/>
        <family val="3"/>
        <charset val="134"/>
      </rPr>
      <t>15</t>
    </r>
  </si>
  <si>
    <t>d15</t>
  </si>
  <si>
    <t>e15</t>
  </si>
  <si>
    <t>左上角起为0，实际上并不移动任何单元格或更改选定区域，它只是返回一个引用</t>
  </si>
  <si>
    <t>a16</t>
  </si>
  <si>
    <t>B16</t>
  </si>
  <si>
    <r>
      <rPr>
        <sz val="12"/>
        <rFont val="宋体"/>
        <family val="3"/>
        <charset val="134"/>
      </rPr>
      <t>c</t>
    </r>
    <r>
      <rPr>
        <sz val="12"/>
        <rFont val="宋体"/>
        <family val="3"/>
        <charset val="134"/>
      </rPr>
      <t>16</t>
    </r>
  </si>
  <si>
    <t>d16</t>
  </si>
  <si>
    <t>e16</t>
  </si>
  <si>
    <t>a17</t>
  </si>
  <si>
    <t>B17</t>
  </si>
  <si>
    <r>
      <rPr>
        <sz val="12"/>
        <rFont val="宋体"/>
        <family val="3"/>
        <charset val="134"/>
      </rPr>
      <t>c</t>
    </r>
    <r>
      <rPr>
        <sz val="12"/>
        <rFont val="宋体"/>
        <family val="3"/>
        <charset val="134"/>
      </rPr>
      <t>17</t>
    </r>
  </si>
  <si>
    <t>d17</t>
  </si>
  <si>
    <t>e17</t>
  </si>
  <si>
    <t>a18</t>
  </si>
  <si>
    <t>B18</t>
  </si>
  <si>
    <r>
      <rPr>
        <sz val="12"/>
        <rFont val="宋体"/>
        <family val="3"/>
        <charset val="134"/>
      </rPr>
      <t>c</t>
    </r>
    <r>
      <rPr>
        <sz val="12"/>
        <rFont val="宋体"/>
        <family val="3"/>
        <charset val="134"/>
      </rPr>
      <t>18</t>
    </r>
  </si>
  <si>
    <t>d18</t>
  </si>
  <si>
    <t>e18</t>
  </si>
  <si>
    <r>
      <rPr>
        <sz val="12"/>
        <rFont val="宋体"/>
        <family val="3"/>
        <charset val="134"/>
      </rPr>
      <t>第三个参数是返行对应的内容,</t>
    </r>
    <r>
      <rPr>
        <sz val="12"/>
        <color rgb="FFFF0000"/>
        <rFont val="宋体"/>
        <family val="3"/>
        <charset val="134"/>
      </rPr>
      <t>如果出现匹配空值变零,在公式后&amp;""则会变空</t>
    </r>
  </si>
  <si>
    <t>a19</t>
  </si>
  <si>
    <t>B19</t>
  </si>
  <si>
    <r>
      <rPr>
        <sz val="12"/>
        <rFont val="宋体"/>
        <family val="3"/>
        <charset val="134"/>
      </rPr>
      <t>c</t>
    </r>
    <r>
      <rPr>
        <sz val="12"/>
        <rFont val="宋体"/>
        <family val="3"/>
        <charset val="134"/>
      </rPr>
      <t>19</t>
    </r>
  </si>
  <si>
    <t>d19</t>
  </si>
  <si>
    <t>e19</t>
  </si>
  <si>
    <r>
      <rPr>
        <sz val="12"/>
        <rFont val="宋体"/>
        <family val="3"/>
        <charset val="134"/>
      </rPr>
      <t>c</t>
    </r>
    <r>
      <rPr>
        <sz val="12"/>
        <rFont val="宋体"/>
        <family val="3"/>
        <charset val="134"/>
      </rPr>
      <t>ount 统计数字的个数  counta统计非空的个数</t>
    </r>
  </si>
  <si>
    <t xml:space="preserve">FIND(find_text,within_text,start_num) 查找字符在文本的位置
</t>
  </si>
  <si>
    <t>MID(text,start_num,num_chars)</t>
  </si>
  <si>
    <t>任意提取字符</t>
  </si>
  <si>
    <t>sumproduct</t>
  </si>
  <si>
    <r>
      <rPr>
        <sz val="11"/>
        <color theme="1"/>
        <rFont val="宋体"/>
        <family val="3"/>
        <charset val="134"/>
        <scheme val="minor"/>
      </rPr>
      <t>将两个同维度的元素相乘并求和，例如：单价列，数量列，</t>
    </r>
    <r>
      <rPr>
        <sz val="11"/>
        <color rgb="FFFF0000"/>
        <rFont val="宋体"/>
        <family val="3"/>
        <charset val="134"/>
        <scheme val="minor"/>
      </rPr>
      <t>处理数据类型</t>
    </r>
  </si>
  <si>
    <t>a20</t>
  </si>
  <si>
    <t>B20</t>
  </si>
  <si>
    <r>
      <rPr>
        <sz val="12"/>
        <rFont val="宋体"/>
        <family val="3"/>
        <charset val="134"/>
      </rPr>
      <t>c</t>
    </r>
    <r>
      <rPr>
        <sz val="12"/>
        <rFont val="宋体"/>
        <family val="3"/>
        <charset val="134"/>
      </rPr>
      <t>20</t>
    </r>
  </si>
  <si>
    <t>d20</t>
  </si>
  <si>
    <t>e20</t>
  </si>
  <si>
    <t xml:space="preserve">而search函数和find函数的不同点是 用于在文本中查找指定的子字符串，并返回其起始位置
search不区分大小写，而find区分大小写
search支持通配符查找，而find不支持通配符查找
</t>
  </si>
  <si>
    <t>SUBSTITUTE(需要替换的文本,旧文本,新文本,第N个旧文本)</t>
  </si>
  <si>
    <t>我人有的和,主产人不为和</t>
  </si>
  <si>
    <t>数组公式例子,统计偶数合计</t>
  </si>
  <si>
    <t>返回包含数字的单元格的个数以及返回参数列表中的数字个数，row($1:$100)返回100个数</t>
  </si>
  <si>
    <t>&lt;------</t>
  </si>
  <si>
    <t>普通公式</t>
  </si>
  <si>
    <t>数组公式</t>
  </si>
  <si>
    <t>----&gt;</t>
  </si>
  <si>
    <t>返回区域时，目标所在的位置，相对于width,height。</t>
  </si>
  <si>
    <t>//Ctrl+E 智能拆分数据//
//Ctrl+\ 找不同//
按住Ctrl+D 键，Ctrl+D 向下填充 Ctrl+R 向右填充 Ctrl+K 插入超链接 Ctrl+； 输入日期 Alt+= 快速求和
Alt+T 添加上框线
Alt+B 添加下框线
Alt+L 添加左框线
Alt+R 添加右框线
Alt+D 添加下对角框线
Alt+U 添加上对角框线
F5 定位</t>
  </si>
  <si>
    <t>2020/10/282020/10/282020/10/282020/10/282020/10/28</t>
  </si>
  <si>
    <t>拆分单元格</t>
  </si>
  <si>
    <t>姓名</t>
  </si>
  <si>
    <t>分数</t>
  </si>
  <si>
    <t>主90</t>
  </si>
  <si>
    <t>主</t>
  </si>
  <si>
    <t>我的90</t>
  </si>
  <si>
    <t>我80</t>
  </si>
  <si>
    <t>我</t>
  </si>
  <si>
    <t>我的80</t>
  </si>
  <si>
    <t>我81</t>
  </si>
  <si>
    <t>我的81</t>
  </si>
  <si>
    <t>我82</t>
  </si>
  <si>
    <t>我的82</t>
  </si>
  <si>
    <t>我83</t>
  </si>
  <si>
    <t>我的83</t>
  </si>
  <si>
    <t>我84</t>
  </si>
  <si>
    <t>我的84</t>
  </si>
  <si>
    <t>我85</t>
  </si>
  <si>
    <t>我的85</t>
  </si>
  <si>
    <t>我86</t>
  </si>
  <si>
    <t>我的86</t>
  </si>
  <si>
    <t>我87</t>
  </si>
  <si>
    <t>我的87</t>
  </si>
  <si>
    <t>我88</t>
  </si>
  <si>
    <t>我的88</t>
  </si>
  <si>
    <t>我89</t>
  </si>
  <si>
    <t>我的89</t>
  </si>
  <si>
    <t>我90</t>
  </si>
  <si>
    <t>我91</t>
  </si>
  <si>
    <t>我的91</t>
  </si>
  <si>
    <t>我92</t>
  </si>
  <si>
    <t>我的92</t>
  </si>
  <si>
    <t>我93</t>
  </si>
  <si>
    <t>我的93</t>
  </si>
  <si>
    <t>a</t>
  </si>
  <si>
    <t>b</t>
  </si>
  <si>
    <t>q</t>
  </si>
  <si>
    <t>SUM(G)</t>
  </si>
  <si>
    <t>height</t>
  </si>
  <si>
    <t>offset只是会返回第一个值,使用使用统计函数才知道包括的区域</t>
  </si>
  <si>
    <t>这里使用了统计函数,统计a1,b1的值</t>
  </si>
  <si>
    <t>计划</t>
  </si>
  <si>
    <t>实际</t>
  </si>
  <si>
    <t>重点:offset返回只是第一个值,实际上引用是按最后一个值,如果最后一个是3,则包括向右的三个数值.</t>
  </si>
  <si>
    <t>这里很有意思</t>
  </si>
  <si>
    <t>所有的函数的参数,如果使用的参数为数组参数,即返回的值也是一个数组.所有的数组计算都需要按数组那三个键才生
如果不是,只是计算数组的第一个参数.另采用数组运算的除外.</t>
  </si>
  <si>
    <t>SUMPRODUCT(array1, [array2], [array3], ...)</t>
  </si>
  <si>
    <t>Array1, array3,... 可选。 2 到 255 个数组参数，其相应元素需要进行相乘并求和。
数组参数必须具有相同的维数。 否则，函数 SUMPRODUCT 将返回 #VALUE! 错误值 #REF!。</t>
  </si>
  <si>
    <t>原理:同维度的两个数组相加,相当于两个分别相加后的组成,组成后是一个1为真0为假的数组,与别一组目标相X</t>
  </si>
  <si>
    <t>Curretregion属性的扩展</t>
  </si>
  <si>
    <t>.</t>
  </si>
  <si>
    <t xml:space="preserve">Range("D10").CurrentRegion.Select </t>
  </si>
  <si>
    <t xml:space="preserve"> 如下图</t>
  </si>
  <si>
    <t>ar=Range("D10").CurrentRegion 四周不为空的区域</t>
  </si>
  <si>
    <t>Ubound(ar)=10 默认取行</t>
  </si>
  <si>
    <t>A1</t>
  </si>
  <si>
    <t>A2</t>
  </si>
  <si>
    <t>A3</t>
  </si>
  <si>
    <t>A</t>
  </si>
  <si>
    <t>Range("o7").Resize(7, 7) = ar</t>
  </si>
  <si>
    <t>区域赋值,将符合形状的区域填充到目标区域,O7为区域的左上角</t>
  </si>
  <si>
    <t>sht.Range("a10000").End(3).Row</t>
  </si>
  <si>
    <t>一、提取生份证号码中的生日。</t>
  </si>
  <si>
    <t>们只需输入第一个人的身份证的日期，再按CTRL+E ，那后面的身份证日期就会部出来了。</t>
  </si>
  <si>
    <t>二、合并数据。</t>
  </si>
  <si>
    <t>我们如果想要将上表中的数据合并到一起，同样只需要在第一个单元格中输入姓名 和身份证号，再按CTRL+E，那后面的数据也就会自动合并了。</t>
  </si>
  <si>
    <t>三、拆分数据</t>
  </si>
  <si>
    <t>如果两个数据合并在一起，我们想要拆分的话，如一个一个地复制粘贴，那就太麻烦了。其实和上面合并数据一样，只需要在第一个单元格中输入拆分的第一个数据，再按下CTRL+E键，那下面所有的数据就自动折分了。</t>
  </si>
  <si>
    <t>三、隐藏电话号码</t>
  </si>
  <si>
    <t>当我们不想要别人看到完整的电话号码的时候，会将电话号码中间的几个数字变为星号。这个用函数也能实现，但是比较麻烦，同样，我们也可以用CTRL+E来快速实现。我们只需要将第一个电话号码录成我们想要的样子。然后再CTRL+E，那后面的号码就会全部变成这样。</t>
  </si>
  <si>
    <t>四、设置电话号码格式</t>
  </si>
  <si>
    <t>有时我们需要将电话号码设为136-2222-3333，这样子的，也可以用CTRL+E来实现。</t>
  </si>
  <si>
    <t>五、批量添加单位。</t>
  </si>
  <si>
    <t>六、批量除掉小数点</t>
  </si>
  <si>
    <t>总之，CTRL+E就是根据你输入的第一个数据，从相邻的数据中提取和你第一个输入的相同类型的数据。</t>
  </si>
  <si>
    <t>大家学会了没有，还有没有更好的用法呢？欢迎评论！觉得有用的请点个赞再走哦！</t>
  </si>
  <si>
    <t>万事泰铝线本厂验货情况</t>
  </si>
  <si>
    <t>月份</t>
  </si>
  <si>
    <t>1月份</t>
  </si>
  <si>
    <t>2月份</t>
  </si>
  <si>
    <t>3月份</t>
  </si>
  <si>
    <t>4月份</t>
  </si>
  <si>
    <t>5月份</t>
  </si>
  <si>
    <t>6月份</t>
  </si>
  <si>
    <t>7月份</t>
  </si>
  <si>
    <t>8月份</t>
  </si>
  <si>
    <t>9月份</t>
  </si>
  <si>
    <t>10月份</t>
  </si>
  <si>
    <t>11月份</t>
  </si>
  <si>
    <t>12月份</t>
  </si>
  <si>
    <t>合计</t>
  </si>
  <si>
    <t>目标</t>
  </si>
  <si>
    <t>检验总批次</t>
  </si>
  <si>
    <t>合格批次</t>
  </si>
  <si>
    <t>不合格批次</t>
  </si>
  <si>
    <t>合格率</t>
  </si>
  <si>
    <t>第一步,选择所有的数据,插入图表,组合图表,自定义</t>
  </si>
  <si>
    <t>第二步,将总批次不统计,有两种 方法,快捷在过滤,或者选择数据源,如右截图</t>
  </si>
  <si>
    <t>第三步,将族柱改为堆柱,如右图</t>
  </si>
  <si>
    <t>第 四步,调整相关的格式</t>
  </si>
  <si>
    <t>第 五步,显示数值</t>
  </si>
  <si>
    <t>条件区域</t>
  </si>
  <si>
    <t>汇总区域</t>
  </si>
  <si>
    <t>求和区域与条件区域不同，使用 sum_range 中左上角的单元格作为起始单元格，然后包括与区域大小和形状相对应的单元格</t>
  </si>
  <si>
    <t>第一列,为求和区域,后续为查询条件,相当与where 字段=值(1组)
  and 字段=(值)(2组)  须注意 sumif的顺序相反(第一个是查询条件组,第二才是求和区域)</t>
  </si>
  <si>
    <t>vlookup(查找的单元格,区域)一般这个区域是只限定在一个表里面.  如果这个区域再向上打包一个函数,这个函数就是indirect,这个函数会扩展字母,
这里补充说下,向下拖动受数量扩展,横向拖动受字母影响.因此,如果要写一个公式,填充一张二维表,可以考虑 vlookup+indirect</t>
  </si>
  <si>
    <t>indirect:默认只有一个参数,即不采用rc表达式.例如如果要表示一个表的一个区域为"表名!A:B"</t>
  </si>
  <si>
    <t>区域</t>
  </si>
  <si>
    <t>东部</t>
  </si>
  <si>
    <t>A产品</t>
  </si>
  <si>
    <t>南部</t>
  </si>
  <si>
    <t>B产品</t>
  </si>
  <si>
    <t>西部</t>
  </si>
  <si>
    <t>C产品</t>
  </si>
  <si>
    <t>北部</t>
  </si>
  <si>
    <t>D产品</t>
  </si>
  <si>
    <t>E产品</t>
  </si>
  <si>
    <t>请输入要查询的数据</t>
  </si>
  <si>
    <t>BV</t>
  </si>
  <si>
    <t>cc</t>
  </si>
  <si>
    <t>dd</t>
  </si>
  <si>
    <t>10、审计监察部部门月度年度KPI考核表.xlsx</t>
  </si>
  <si>
    <t>K1</t>
  </si>
  <si>
    <t>K2</t>
  </si>
  <si>
    <t>K3</t>
  </si>
  <si>
    <t>K4</t>
  </si>
  <si>
    <t>K5</t>
  </si>
  <si>
    <t>月度
合计</t>
  </si>
  <si>
    <t>月度审计计划完成率</t>
  </si>
  <si>
    <t>月度风险发现、识别、规避涉审计监察事项</t>
  </si>
  <si>
    <t>反贿赂管理计划达成率</t>
  </si>
  <si>
    <t>完成月度总裁办下达的稽核任务达成率</t>
  </si>
  <si>
    <t>本部门其他本职工作及上级交办的任务完成率</t>
  </si>
  <si>
    <t>12个月度考核的平均分数</t>
  </si>
  <si>
    <t>1.常规性审计
2.专项性审计</t>
  </si>
  <si>
    <t>负责公司稽核小组分工职责范围内的稽核工作</t>
  </si>
  <si>
    <t>部门职责内及上级交办的其他工作完成情况</t>
  </si>
  <si>
    <t>——</t>
  </si>
  <si>
    <t>月度绩效考核12个月平均分数(不足12个月的按实际考核月数计算）</t>
  </si>
  <si>
    <t>=实际审计次数/计划审计次数*100％</t>
  </si>
  <si>
    <t>≥30%的工作时间</t>
  </si>
  <si>
    <t>=实际签订人员数/计划签订人员数*100%</t>
  </si>
  <si>
    <t>=实际完成工作数量/应完成工作总数*100%</t>
  </si>
  <si>
    <t>=按实际宗数计算</t>
  </si>
  <si>
    <t>=12个月绩效考核分数总和/12（或实际考核月数）</t>
  </si>
  <si>
    <t>审计监察部</t>
  </si>
  <si>
    <t>稽核组</t>
  </si>
  <si>
    <t>直接上级</t>
  </si>
  <si>
    <t>人力资源部</t>
  </si>
  <si>
    <t>以实际分数为准</t>
  </si>
  <si>
    <t>达成目标值得满分</t>
  </si>
  <si>
    <t>每安排一项工作准时并出色完成奖1分</t>
  </si>
  <si>
    <t>按实际结果计算</t>
  </si>
  <si>
    <t>每下降1%，扣1分，扣完本项分值为止</t>
  </si>
  <si>
    <t>发现审计监察风险问题，每延误处理1宗扣5分，扣完本项分析为止</t>
  </si>
  <si>
    <t>每漏签订下降%1，扣1分，扣完本项分值为止</t>
  </si>
  <si>
    <t>1.少做一项工作倒扣1分
2.每一项工作每延迟一次倒扣1分</t>
  </si>
  <si>
    <t>11、采购部部门月度及年度KPI考核表.xlsx</t>
  </si>
  <si>
    <t>K6</t>
  </si>
  <si>
    <t>K7</t>
  </si>
  <si>
    <t>报价及时率</t>
  </si>
  <si>
    <t>供应商来料质量异常处理及时率</t>
  </si>
  <si>
    <t>考核期内采购供应商开发计划时间节点完成率</t>
  </si>
  <si>
    <t>常规产品1.5天内完成报价；非常规产品3天内完成报价</t>
  </si>
  <si>
    <t>采购单准确下单无差错</t>
  </si>
  <si>
    <t>=开发计划时间节点实际开发数量/计划时间节点应开发总数*100%</t>
  </si>
  <si>
    <t>=考核期内按时报价的宗数/总报价的宗数*100%</t>
  </si>
  <si>
    <t>采购部</t>
  </si>
  <si>
    <t>业务发展部、报价方案组</t>
  </si>
  <si>
    <t>PMC部</t>
  </si>
  <si>
    <t>总裁办</t>
  </si>
  <si>
    <t>零差错</t>
  </si>
  <si>
    <t>每下降5%，扣1分，扣完本项分值为止</t>
  </si>
  <si>
    <t>每下降1%扣1分，扣完本项分值为止</t>
  </si>
  <si>
    <t>12、信息中心部门月度年度KPI考核表6.25.xlsx</t>
  </si>
  <si>
    <t>信息化系统稳定达成率</t>
  </si>
  <si>
    <t>程序问题处理解决及时率</t>
  </si>
  <si>
    <t>系统流程直通率</t>
  </si>
  <si>
    <t>应用程序开发达成率</t>
  </si>
  <si>
    <t>报表开发达成率</t>
  </si>
  <si>
    <t>硬件故障解决及时率</t>
  </si>
  <si>
    <t>1.保障系统稳定使用
2.目标值：信息化系统稳定率≥98%
3.计划内的除减</t>
  </si>
  <si>
    <t>1.完成时间按双方确认为准
2.完成效果按双方确认为准
3.目标值：程序问题处理解决及时率≥95%</t>
  </si>
  <si>
    <t>1.保障公司定义好的标准流程在系统中应用流转
2.目标值：系统流程直通率≥98%
3.公司标准流程中现有规划好的功能全面应用</t>
  </si>
  <si>
    <t>1.反映新功能需求应用程序开发达成情况
2.程序及报表按需求实现的，视为已完成，否则视为未完成
3.如当月没有提交程序及报表进行开发，则视为100%达成
4.目标值：新功能需求应用程序开发准时率≥95%</t>
  </si>
  <si>
    <t>1.在程序及报表回复完成时间之前完成属于准时，否则视为延迟
2.如当月没有提交程序及报表进行开发，则视为100%达成
3.目标值：报表开发准时率≥95%</t>
  </si>
  <si>
    <t>1.完成效果按双方确认时间为准
2.完成效果按双方确认为准
3.目标值：硬件故障解决及时率≥95%</t>
  </si>
  <si>
    <t>=信息化系统服务时间/信息化系统总体应服务时间*B7100%（时间为小时）</t>
  </si>
  <si>
    <t>=月度开发完成项/K:K月度需求提交项*100％</t>
  </si>
  <si>
    <t>=按接到反映投诉宗数计算</t>
  </si>
  <si>
    <t>=实际应用开发数/计划应用开发数*100％</t>
  </si>
  <si>
    <t>=月度报表开发数量/月度报表开发总数*100％</t>
  </si>
  <si>
    <t>=月度解决问题数量/月度有效问题总数*100％</t>
  </si>
  <si>
    <t>信息中心</t>
  </si>
  <si>
    <t>≥98%</t>
  </si>
  <si>
    <t>≥95%</t>
  </si>
  <si>
    <t>达成目标值得满分，上升1%，再奖1分</t>
  </si>
  <si>
    <t xml:space="preserve"> 每下降1%，扣1分，直到扣完本项分值为止。</t>
  </si>
  <si>
    <t xml:space="preserve"> 每下降1%，扣1分，直到扣完本项分值为止。在目标值基础上升1%，奖1分</t>
  </si>
  <si>
    <t>13、体系运营部部门月度年度KPI考核表6.26.xlsx</t>
  </si>
  <si>
    <t>三大体系应用率</t>
  </si>
  <si>
    <t>验厂（客户）一次性通过率</t>
  </si>
  <si>
    <t>产品质量标准制订准时率</t>
  </si>
  <si>
    <t>企业产品标准化工作达成率</t>
  </si>
  <si>
    <t>完善体系流程文件工作计划完成率</t>
  </si>
  <si>
    <t>月度6S稽查执行率</t>
  </si>
  <si>
    <t>第三方测试安排的及时性</t>
  </si>
  <si>
    <t xml:space="preserve">1、根据既定的滚动维护计划对体系的有效运行进行监督检查，稽查相关部门实际运作与文件要求的一致性,得出稽查分数,于每月月底发出总结报告，并对不符项整改进行跟进，并每月通报结果
2、三体系：ISO9001/ISO14001/ISO45001
3.1-9月份目标值≥85%
4.10-12月份目标值≥90%
</t>
  </si>
  <si>
    <t>1、由体系运营部统计本月度验厂通过的单数与不通过的单数,并对各单验厂的重要程度进行分类
2、一次性通过率95%</t>
  </si>
  <si>
    <t>1、统计内控标准、新产品质量标准和常规产品质量标准制订并受控发布的准时性
2、按照PLM项目节点准时完成</t>
  </si>
  <si>
    <t>1.根据集团发展要求，在规定时间内，按计划完善明确企业标准化管理规范工作，包括企业标准、地方标准、联盟（团体）标准的制定及发布工作
2.凡有新产品（除暂时不能公开的产品标准）都必须有企业标准，按计划100%执行</t>
  </si>
  <si>
    <t>1、根据“5+10”要求，6月底完成体系梳理工作
2、工作计划完成率100%</t>
  </si>
  <si>
    <t>每月对全厂的现场进行两次6S监督检查，并对不符项整改进行跟进，督促按时完成</t>
  </si>
  <si>
    <t>其他部门对于第三方测试安排及时性的反馈</t>
  </si>
  <si>
    <t>=各板块稽核分数的平均分</t>
  </si>
  <si>
    <t>=本月验厂一次性通过单数/本月验厂总单数*100%</t>
  </si>
  <si>
    <t>=（产品质量标准制订准时完成个数/产品质量标准制订总个数）*100%</t>
  </si>
  <si>
    <t>=（企业产品标准化工作实际按时完成的宗数/当月企业产品标准化工作计划完成宗数）*100%</t>
  </si>
  <si>
    <t>=每月按计划文件梳理完成板块的文件数/每月文件梳理板块总文件数*100%</t>
  </si>
  <si>
    <t>=按实际稽查完成统计</t>
  </si>
  <si>
    <t>=以其他部门反馈次数统计</t>
  </si>
  <si>
    <t>体系运营部</t>
  </si>
  <si>
    <t>工程中心</t>
  </si>
  <si>
    <t>1.1-9月份目标值≥85%
2.10-12月份目标值≥90%</t>
  </si>
  <si>
    <t>应用率每降低3%，扣考核3分，直到扣完本项分值为止</t>
  </si>
  <si>
    <t>每降低1%，扣1分，直到扣完本项分值为止</t>
  </si>
  <si>
    <t>每发现一宗未及时完成的扣3分，直到扣完本项分值为止</t>
  </si>
  <si>
    <t>每发现一宗未及时完成的扣2分，直到扣完本项分值为止</t>
  </si>
  <si>
    <t>完成率每降低3%，扣1分，直到扣完本项分值为止</t>
  </si>
  <si>
    <t>无按计划进行稽查的每次扣1分，直到扣完本项分值为止</t>
  </si>
  <si>
    <t>每发现一宗未及时完成的扣1分，直到扣完本项分值为止</t>
  </si>
  <si>
    <t>14-1行政部部门月度年度KPI考核表.xlsx</t>
  </si>
  <si>
    <t>项目申报计划达成率（按时间节点）</t>
  </si>
  <si>
    <t>月度安全生产、消防、环保检查计划达成率</t>
  </si>
  <si>
    <t>工伤事故处理及时率</t>
  </si>
  <si>
    <t>安保目标管理完成率</t>
  </si>
  <si>
    <t>对外事务处理及时率</t>
  </si>
  <si>
    <t>会务工作完成达标率</t>
  </si>
  <si>
    <t>饭堂和宿舍管理满意度</t>
  </si>
  <si>
    <t>根据政策项目申报计划按时完成项目申报，包括资金类项目、荣誉类项目、资质认定项目</t>
  </si>
  <si>
    <t>按照月度计划开展各部门安全生产、消防、环保等检查工作</t>
  </si>
  <si>
    <t>按照工伤事故处理相关制度对发生的工伤事故及时处理及后续跟踪处理工作</t>
  </si>
  <si>
    <t>包括：
1.巡查
2.进出管理
3.防火防盗
4.防泄密
5.治安维护
6.车队行车安全及车辆日常维护安全</t>
  </si>
  <si>
    <t xml:space="preserve">包括：
1.日常接待
2.对外工作沟通
3.资料报送
4.各类证件办理
5.应急处理
</t>
  </si>
  <si>
    <t>100%按要求完成会务工作</t>
  </si>
  <si>
    <t>集团各部门对环境卫生管理工作满意度</t>
  </si>
  <si>
    <t>=实际按时完成的项目申报计划数/时间节点内应计划申报项目总数*100%</t>
  </si>
  <si>
    <t>=每月安全生产、消防、环保实际检查完成项/每月安全生产、消防、环保计划检查项*100%</t>
  </si>
  <si>
    <t>=按实际未及时处理发生宗数统计</t>
  </si>
  <si>
    <t>=按实际发生宗数统计</t>
  </si>
  <si>
    <t>=按要求完成会务工作数/月度会务工作发生数*100%</t>
  </si>
  <si>
    <t>=每月生活小组会议上，各部门代表对该项工作的满意度评分的平均值</t>
  </si>
  <si>
    <t>人力资源中心</t>
  </si>
  <si>
    <t>≥80%</t>
  </si>
  <si>
    <t>达到目标值得满分</t>
  </si>
  <si>
    <t>每下降1%，扣1分，直到扣完分值为止</t>
  </si>
  <si>
    <t>未按计划开展，缺1次，扣1分，直到扣完分值为止</t>
  </si>
  <si>
    <t>未及时处理工伤事故1宗，扣1分，直到扣完分值为止</t>
  </si>
  <si>
    <t>未按要求处理1次，扣1分，直到扣完分值为止</t>
  </si>
  <si>
    <t>未及时处理1次，扣1分，直到扣完分值为止</t>
  </si>
  <si>
    <t>未按要求完成会务工作1次，扣1分，直到扣完分值为止</t>
  </si>
  <si>
    <t>14-2人力资源部部门月度年度KPI考核表.xlsx</t>
  </si>
  <si>
    <t>月度公司各部门绩效考核工作执行及时率</t>
  </si>
  <si>
    <t>月度招聘计划达成率</t>
  </si>
  <si>
    <t>培训计划达成率</t>
  </si>
  <si>
    <t>月度人事管理流程及时率</t>
  </si>
  <si>
    <t>月度劳资纠纷处理及时率</t>
  </si>
  <si>
    <t>月度人力资源线口稽查任务完成率</t>
  </si>
  <si>
    <t>月度配合验厂工作出错率</t>
  </si>
  <si>
    <t>1.按计划完成月度公司各部门绩效考核
2.完成月度员工绩效分析报告
3.完成集团公司各部门员工绩效分析报表</t>
  </si>
  <si>
    <t>每月按照各部门增员或补编的招聘计划执行任务</t>
  </si>
  <si>
    <t>1.包含公司级培训和部门级培训，集团要求的培训和公司内训、外训
2.考核所有类型的培训计划达成率和考试合格率
3.完成培训且考核合格的视为达标</t>
  </si>
  <si>
    <t>1.根据相关制度、通知严格执行
2.根据HRM系统设定流程执行
3.人事档案管理</t>
  </si>
  <si>
    <t>劳资纠纷案件是指：向人社局提出的仲裁案件</t>
  </si>
  <si>
    <t>每月根据《人力资源线口稽核清单》对全公司进行稽核</t>
  </si>
  <si>
    <t>月度内确保验厂所需的人力资源资料及时准确性</t>
  </si>
  <si>
    <t>1.=实际完成部门数/应完成部门总数*100%
2.完成月度员工绩效分析报告1份
3.完成集团公司各部门员工绩效分析报表1份</t>
  </si>
  <si>
    <t>=月度录用人数/月度计划招聘人数*100%</t>
  </si>
  <si>
    <t>=当月实际完成按系统记录实际完成且考试全员合格的培训次数/计划完成的培训总数*100%
1.培训签到表
2.培训照片、视频
3.考核成绩单</t>
  </si>
  <si>
    <t>=按实际稽查结果计算</t>
  </si>
  <si>
    <t>集团公司各部门</t>
  </si>
  <si>
    <t>人社局</t>
  </si>
  <si>
    <t>≥90%</t>
  </si>
  <si>
    <t>达成目标值得满分，每上升1%加1分</t>
  </si>
  <si>
    <t>1.每下降1%，扣1分
2.未完成月度报表或未完成月度报告的每项各扣2分</t>
  </si>
  <si>
    <t>每延误1宗，扣1分，扣完本项分值为止</t>
  </si>
  <si>
    <t>每发生一起仲裁扣5分，扣完本项分值为止</t>
  </si>
  <si>
    <t>没完成该项不得分</t>
  </si>
  <si>
    <t>每错1单，扣5分，扣完本项分值为止</t>
  </si>
  <si>
    <t>14-3企业文化部部门月度年度KPI考核表.xlsx</t>
  </si>
  <si>
    <t>“工业+旅游”项目运营计划达成率</t>
  </si>
  <si>
    <t>企业对外宣传及时率</t>
  </si>
  <si>
    <t>知识产权业务办理达成率</t>
  </si>
  <si>
    <t>企业文化形象宣传达成率</t>
  </si>
  <si>
    <t>品牌宣传及时率</t>
  </si>
  <si>
    <t>考核期内按计划推进“工业+旅游”项目运营</t>
  </si>
  <si>
    <t>考核期内及时对外发布信息，包括重要客商及政务调研、企业重要活动新闻、集团举办的各类文化商务活动</t>
  </si>
  <si>
    <t>考核期内按时间节点完成知识产权的各项业务办理（包括专利、商标、软件著作权、项目申报）</t>
  </si>
  <si>
    <t>考核期内企业文化形象建设需求以及各部门形象建设需求、标识制作需求是否按计划完成。按时按质完成各类宣传材料（包括文字、图片、视频等）输出提供</t>
  </si>
  <si>
    <t>考核期内根据品牌推广计划，及时通过官网及其他自媒体平台、企业官网进行传播</t>
  </si>
  <si>
    <t>=实际完成项目/计划完成项目*100%</t>
  </si>
  <si>
    <t>=按实际完成时间统计</t>
  </si>
  <si>
    <t>=实际完成项目/应开展项目*100%</t>
  </si>
  <si>
    <t>=实际完成项目/计划开展项目数*100%</t>
  </si>
  <si>
    <t>活动结束后1个工作日内完成线上发布</t>
  </si>
  <si>
    <t>每延迟1个工作日，扣2分，扣完本项分值为止</t>
  </si>
  <si>
    <t>每下降1%，扣1分，直到本项分值为止</t>
  </si>
  <si>
    <t>14、人力资源中心月度年度KPI考核表.xlsx</t>
  </si>
  <si>
    <t>包括：
1.日常接待
2.对外工作沟通
3.资料报送
4.各类证件办理
5.应急处理</t>
  </si>
  <si>
    <t>1.'=实际完成部门数/应完成部门总数*100%
2.完成月度员工绩效分析报告1份
3.完成集团公司各部门员工绩效分析报表1份</t>
  </si>
  <si>
    <t>达成目标值得满分，每提升1%，奖励1分</t>
  </si>
  <si>
    <t>每下降5%扣1分，扣完本项分值为止</t>
  </si>
  <si>
    <t>15、进出口部部门月度及年度KPI考核表6.26.xlsx</t>
  </si>
  <si>
    <t>关务工作准确率</t>
  </si>
  <si>
    <t>船务文件准确率</t>
  </si>
  <si>
    <t>月度部门人为原因造成船期延误率</t>
  </si>
  <si>
    <t>月度报关网上申报出错率</t>
  </si>
  <si>
    <t>装柜货物安全事故零发生</t>
  </si>
  <si>
    <t>信保文件提交准时率</t>
  </si>
  <si>
    <t>系统使用覆盖率</t>
  </si>
  <si>
    <t>关务业务包含加工贸易类、一般贸易类的进出口规范申报、原产地证申领、报检业务、深加工结转、外发加工备案及收发货登记等项目符合海关法律法规及操作规范</t>
  </si>
  <si>
    <t>船务文件包括装箱单、发票、产地证、提单、相关证明文件等编制正确</t>
  </si>
  <si>
    <t>因船务、报关、拖车等原因
造成船期延误的票数（客观因素影响除外）</t>
  </si>
  <si>
    <t>网上报关单数人为出错</t>
  </si>
  <si>
    <t xml:space="preserve">装柜安全，指的是在公司内装运货柜过程中检查包括以下内容：
1.按照客人要求及进出口部门要求装柜
2.监督仓库按要求做好拍照存档
3.监督仓库在装货前检查货柜，确保货柜符合运输条件，零事故发生
</t>
  </si>
  <si>
    <t>需要提交信保文件的票数准时提交</t>
  </si>
  <si>
    <t xml:space="preserve">船务类岗位100%上CRM系统使用
</t>
  </si>
  <si>
    <t>=月度关务业务规范执行的宗数/涉及关务业务的总宗数*100％</t>
  </si>
  <si>
    <t>=当月船务文件正确票数/当月船务文件总票数*100％</t>
  </si>
  <si>
    <t>=因人为原因造成船期延误的票数/出货总票数*100％</t>
  </si>
  <si>
    <t>=网上报关人为出错报关单份数/月度报关单总份数*100％</t>
  </si>
  <si>
    <t>=实际发生以上因监督不到位造成装运安全事故的票数/实际出货的票数*100％</t>
  </si>
  <si>
    <t>=实际信保文件准时提交的票数/需要提供信保文件的票数*100％</t>
  </si>
  <si>
    <t>进出口部</t>
  </si>
  <si>
    <t>业务发展部</t>
  </si>
  <si>
    <t>PMC部、业务发展部</t>
  </si>
  <si>
    <t>财务中心</t>
  </si>
  <si>
    <t>0宗</t>
  </si>
  <si>
    <t>每发生1宗，扣5分，扣完本项分值为止。</t>
  </si>
  <si>
    <t>每发生1宗人为差错的扣2分，扣完本项分值为止</t>
  </si>
  <si>
    <t>发生1宗，得0分</t>
  </si>
  <si>
    <t>每下降1%扣2分，扣完本项分值为止</t>
  </si>
  <si>
    <t>发现1次未执行的扣2分，扣完本项分值为止</t>
  </si>
  <si>
    <t>16、业务管理部部门月度及年度KPI考核表 2022-7-4.xlsx</t>
  </si>
  <si>
    <t>业务流程规范和系统管理</t>
  </si>
  <si>
    <t>客户管理</t>
  </si>
  <si>
    <t>业务部门协调工作</t>
  </si>
  <si>
    <t>订单管理</t>
  </si>
  <si>
    <t>样板房管理</t>
  </si>
  <si>
    <t>1.规范业务运作流程，操作执行一致（占5%）
2.应用PLM、CRM系统，实现系统化管理（占5%）
3.及时处理当月出现的上述问题（占5%）
4.与信息中心部门对接，按照时间节点完成业务系统的建立与完善工作（占10%）
5.监督并督促业务部门按照系统的流程要求运作，业务部门出现不执行系统运作的，负10%的连带责任（占5%）</t>
  </si>
  <si>
    <t xml:space="preserve">1.按时完成客户审核和公海客户公布（占5%）
2.及时处理客户与客户之间的包销矛盾（占5%）
3.监督或协调相关部门解决客户投诉问题（占5%）
</t>
  </si>
  <si>
    <t>1.组织业务系统的公司级培训；
2.考核所有类型的培训计划达成率和考试合格率
3.完成培训且考核合格的视为达标。</t>
  </si>
  <si>
    <t>1.按业务系统考核内容准确考核
2.及时完成业务系统的考核工作</t>
  </si>
  <si>
    <t>=按实际结果计算</t>
  </si>
  <si>
    <t>=依据系统记录的数据</t>
  </si>
  <si>
    <t>按业务系统年度公司级培训计划，实际完成且考试全员合格的培训次数÷计划完成的培训总数×100%
1.培训签到表；
2.培训照片、视频；
3.考核成绩单</t>
  </si>
  <si>
    <t>=当月没有收到业务部门的投诉反馈</t>
  </si>
  <si>
    <t>CRM数据</t>
  </si>
  <si>
    <t>业务管理部</t>
  </si>
  <si>
    <t>OA工作流的客户到访反馈</t>
  </si>
  <si>
    <t>1.培训计划完成率100%；
2.考试合格率100%</t>
  </si>
  <si>
    <t>17、研究所部门月度年度KPI考核表6.26.xlsx</t>
  </si>
  <si>
    <t>新型清洗剂项目研发完成率</t>
  </si>
  <si>
    <t>对外技术交流任务完成率</t>
  </si>
  <si>
    <t xml:space="preserve">1.2月份完成项目方案PPT的编写、推进工作
2.3-6月完成项目工艺路线的整理工作
3.7月份完成项目产线方案的制定
4.8-12月份完成陶瓷项目工艺技术方案研究
（根据项目时间节点，按计划完成）
</t>
  </si>
  <si>
    <t>1.对熔覆生产提供技术支持，保障熔覆车间生产正常运行
2.在材料、技术工艺方面的改进优化
（根据项目时间节点，按计划完成）</t>
  </si>
  <si>
    <t xml:space="preserve">新型清洗剂项目根据项目时间节点，按计划完成
</t>
  </si>
  <si>
    <t>一些重点项目与研究机构、高校专家的洽谈，协议</t>
  </si>
  <si>
    <t>=（考核期内时间节点实际工作任务完成项÷时间节点计划应完成工作总量）×100％</t>
  </si>
  <si>
    <t>=（月度工作实际完成项÷月度工作计划提交项）×100％</t>
  </si>
  <si>
    <t>=（研究机构、高校专家对接工作实际完成÷研究机构、高校专家对接工作计划完成）×100％</t>
  </si>
  <si>
    <t>财务中心、总裁室</t>
  </si>
  <si>
    <t>总裁室</t>
  </si>
  <si>
    <t>研究所</t>
  </si>
  <si>
    <t>每低于10%扣1分，扣完本项分值为止</t>
  </si>
  <si>
    <t>18、总裁办部门月度年度KPI考核表.xlsx</t>
  </si>
  <si>
    <t>每月各部门“5+10”战术方案跟进督办工作完成率</t>
  </si>
  <si>
    <t>其他重点督办工作及时率</t>
  </si>
  <si>
    <t>月度部门组织统筹、协调、指导及时率</t>
  </si>
  <si>
    <t>文件起草及发布工作完成率</t>
  </si>
  <si>
    <t>会议组织工作完成率</t>
  </si>
  <si>
    <t>每月15日前对各部门“5+10”战术方案每月落实情况进行检查督促，并向总裁室领导提交跟进报告。</t>
  </si>
  <si>
    <t>按时完成总裁办日常督办的各项重点工作事项，形成工作报告或督办进度跟踪表</t>
  </si>
  <si>
    <t>按照总裁办职能要求，及时做好公司对外沟通协调、组织、统筹、协调公司各部门完成各项工作</t>
  </si>
  <si>
    <t>按要求完成总裁办负责起草的集团各类文件和发布下达工作</t>
  </si>
  <si>
    <t>按会议管理制度要求完成总裁办负责组织的各类会议的筹备、组织、主持和会后跟踪工作</t>
  </si>
  <si>
    <t>=按实际情况是否完成计算</t>
  </si>
  <si>
    <t>=按时完成督办工作事项个数/考核期内应完成督办工作事项总数</t>
  </si>
  <si>
    <t>=按实际情况是否完成累计</t>
  </si>
  <si>
    <t>总裁办公会纪要</t>
  </si>
  <si>
    <t>每延迟1天，扣1分，扣完本项分值为止</t>
  </si>
  <si>
    <t>每未完成1项，扣1分，扣完本项分值为止</t>
  </si>
  <si>
    <t>每未完成1次，扣1分，扣完本项分值为止</t>
  </si>
  <si>
    <t>2、嘉事泰公司部门月度年度KPI考核表.xlsx</t>
  </si>
  <si>
    <t>月度生产计划达成率</t>
  </si>
  <si>
    <t>月度订单准交率</t>
  </si>
  <si>
    <t>月度客户验货一次性合格率</t>
  </si>
  <si>
    <t>6S现场管理合格率</t>
  </si>
  <si>
    <t>重大安全生产、消防、环保事故零发生</t>
  </si>
  <si>
    <t xml:space="preserve">客户一次性验货合格率98.5%
</t>
  </si>
  <si>
    <t>1.月度无出现违法被处罚的重大的安全、消防、环保事故
2.工伤费用同比下降10%</t>
  </si>
  <si>
    <t>=当月实际完成产品数/计划完成产品数*100％</t>
  </si>
  <si>
    <t>=月度订单交付准确数/月度订单总数*100%</t>
  </si>
  <si>
    <t>=当月实际验货合格单数/当月实际验货总单数*100%</t>
  </si>
  <si>
    <t>业务部</t>
  </si>
  <si>
    <t>品检中心</t>
  </si>
  <si>
    <t>行政部</t>
  </si>
  <si>
    <t>≥98.5%</t>
  </si>
  <si>
    <t>1.0宗
2.≥10%</t>
  </si>
  <si>
    <t>达成目标值得满分，每上升1%，奖2分</t>
  </si>
  <si>
    <t>每下降1%，扣2分，直到扣完分值为止</t>
  </si>
  <si>
    <t>抽查现场不符合6S管理标准扣1分/次，直到扣完分值为止</t>
  </si>
  <si>
    <t>3、电器公司部门月度年度KPI考核表.xlsx</t>
  </si>
  <si>
    <t>月度产品开发项目时间节点完成及时率</t>
  </si>
  <si>
    <t>月度产量目标：31.5万台（单位：万台）</t>
  </si>
  <si>
    <t>按照PLM时间节点完成产品开发</t>
  </si>
  <si>
    <t>客户退货、赔偿1万元以上10万元以下的为质量事故，10万元或以上为重大质量事故</t>
  </si>
  <si>
    <t>=项目月度工作实际完成项/项目月度工作计划完成项*100%</t>
  </si>
  <si>
    <t>=质量事故宗数</t>
  </si>
  <si>
    <t>业务部、品检中心</t>
  </si>
  <si>
    <t>≥93%</t>
  </si>
  <si>
    <t>达成目标得满分</t>
  </si>
  <si>
    <t>每下降1%，扣1分，直到扣完本项分值为止</t>
  </si>
  <si>
    <t>客户退货、赔偿1万元以上5万元以下扣1分，5万元以上10万元以下的扣2分；10万元或以上的扣3分，直到扣完本项分值为止</t>
  </si>
  <si>
    <t>4、精密铸造事业部部门月度及年度KPI考核表.xlsx</t>
  </si>
  <si>
    <t>月度重大安全生产、消防、环保事故零发生</t>
  </si>
  <si>
    <t>按照订单出货计划按时交付</t>
  </si>
  <si>
    <t xml:space="preserve">客户一次性验货合格率94%
</t>
  </si>
  <si>
    <t>=实际完成任务订单数量/业务部安排订单总数*100%</t>
  </si>
  <si>
    <t>=每月实际准时交付的订单数量/计划订单总数*100%</t>
  </si>
  <si>
    <t>达成目标值得满分，每上升1%，奖励2分</t>
  </si>
  <si>
    <t>1.月度出现1宗违法被处罚的重大的安全、消防、环保事故，扣5分
2.工伤费用2500元内的扣2分，2501-5000元扣3分，超5000元的扣5分</t>
  </si>
  <si>
    <t>5、设备部部门月度及年度KPI考核表.xlsx</t>
  </si>
  <si>
    <t>特种设备限期内检查完成率</t>
  </si>
  <si>
    <t>设备安装项目按合同验收执行率</t>
  </si>
  <si>
    <t>固定资产设备管理账物相符率</t>
  </si>
  <si>
    <t>指所有使用中的生产设备</t>
  </si>
  <si>
    <t>按设备安装项目管理流程和相关管理制度实际执行情况</t>
  </si>
  <si>
    <t>各生产车间标有资产编号的设备</t>
  </si>
  <si>
    <t>=重点完好设备台数/全部重点设备台数*100%</t>
  </si>
  <si>
    <t>=实际完成的检查数量/计划完成的检查数量*100%</t>
  </si>
  <si>
    <t>设备管理科</t>
  </si>
  <si>
    <t>每下降1%，扣1分，直到扣完分值为止。</t>
  </si>
  <si>
    <t>6、品检中心部门月度年度KPI考核表6.25.xlsx</t>
  </si>
  <si>
    <t>外购物料回厂一次性合格率</t>
  </si>
  <si>
    <t>外购物料上线一次性合格率</t>
  </si>
  <si>
    <t>样板客户检验一次性合格率</t>
  </si>
  <si>
    <t>客户验货一次性合格率</t>
  </si>
  <si>
    <t>产品首检达成率</t>
  </si>
  <si>
    <t>批量产品质量事故零发生</t>
  </si>
  <si>
    <t>客户投诉和业务质量反馈处理及时率</t>
  </si>
  <si>
    <t>各事业部所有回仓物料，包括外检驻厂验收和内检IQC验收，以“批次”为单位，检验一次性合格率，其中让步接受（不需挑选/返工）可以列为合格批次，检验不合格退货视为不合格批次（包括供方来厂返工处理的），以《来料检验报告》最后的审批意见为准</t>
  </si>
  <si>
    <t>1.以“单”为单位，物料上线后，不良产品流到车间影响生产，按《不合格品控制程序》抽检比例超出15%，全检比例超出10%，由质检科开出《质量信息反馈表》经三方共同确认（质检科、IQC检验组、责任单位）为准
2.受天气影响导致玻盖起雾问题：及时配合生产安排人员在玻盖上线前或上线过程中返工，不影响生产货期，可以不纳入计算范围</t>
  </si>
  <si>
    <t>以“单”为单位，交出去的样板，收到业务反馈客户不接收，要求重新交板视为不合格，让步交板的不列入考核</t>
  </si>
  <si>
    <t>以“批次”为单位，大货客户验货一次性通过为合格，以客人验货报告或业务通知放货为准</t>
  </si>
  <si>
    <t>1.产品首检率100%
2.首检准确率100%</t>
  </si>
  <si>
    <t>1.产品质量出现问题造成经济损失10000元以上
2.客户退货、赔偿1万元以上10万元以下的为质量事故</t>
  </si>
  <si>
    <t>品检中心收到业务下发的《客户（业务）投诉表》为准，根据投诉的问题展开调查，品检中心定义为是否合理投诉（个别数量外观问题不计算），按公司规定时间及时处理</t>
  </si>
  <si>
    <t>=回厂合格批次/检验批次*100%</t>
  </si>
  <si>
    <t>=上线合格单数/上线总单数*100%</t>
  </si>
  <si>
    <t>=合格单/总单数*100%</t>
  </si>
  <si>
    <t>=合格批次/总检验批次*100%</t>
  </si>
  <si>
    <t>=合理投诉数量</t>
  </si>
  <si>
    <t>各生产部、品检中心</t>
  </si>
  <si>
    <t>生产部、业务部、品检中心</t>
  </si>
  <si>
    <t>≥99%</t>
  </si>
  <si>
    <t>达成目标值得满分，每上升1%，加1分</t>
  </si>
  <si>
    <t>达成目标值得满分，每上升0.5%，加2分。</t>
  </si>
  <si>
    <t>每发现1宗没有首检，扣5分，直到扣完本项分值为止</t>
  </si>
  <si>
    <t>月均每超出1宗，扣0.5分，直到扣完本项分值为止</t>
  </si>
  <si>
    <t>7-1工程中心部门月度年度KPI考核表.xlsx</t>
  </si>
  <si>
    <t>月度新品开发项目成功率</t>
  </si>
  <si>
    <t>月度PLM系统使用覆盖率</t>
  </si>
  <si>
    <t>月度技术资料的及时性与准确性</t>
  </si>
  <si>
    <t>月度新品报价方案资料的及时性与准确性</t>
  </si>
  <si>
    <t>1.PLM系统使用覆盖所有部门的相关岗位
2.目标值：100%</t>
  </si>
  <si>
    <t>=按PLM实际稽查数据为准</t>
  </si>
  <si>
    <t>=[（1-下发资料延时次数/下发资料总次数）+（1-下发资料错误次数/下发资料总次数）]/2*100%</t>
  </si>
  <si>
    <t>=[（1-报价延时次数/报价总次数）+（1-报价错误次数/报价总次数）]/2*100%</t>
  </si>
  <si>
    <t>标准化组</t>
  </si>
  <si>
    <t>业务部、报价方案组</t>
  </si>
  <si>
    <t>各生产车间PMC</t>
  </si>
  <si>
    <t>达成目标值得满分，高于95%-100%，奖10分</t>
  </si>
  <si>
    <t>工程部项目科在接到项目报价时，普通新产品报价在8小时内报出，产品异形或难度比较大自制的产品在48小时内报出，外购件的产品在72小时内报出，如因外部门或技术工艺问题不能按时报价完成，要组织相关业务员、技术人员、采购人员开会评审和沟通好，否则一旦未按时报出价格，其他部门或业务部投诉的，投诉一次，扣1分</t>
  </si>
  <si>
    <t>每减少1个扣5分</t>
  </si>
  <si>
    <t>少于95%，扣2分；少于90%-80%，扣5分；低于80%，得0分</t>
  </si>
  <si>
    <t>7-2工程中心标准化组部门月度年度KPI考核表.xlsx</t>
  </si>
  <si>
    <t>产品标准体系建立完成率</t>
  </si>
  <si>
    <t>PLM系统管理监督及时率</t>
  </si>
  <si>
    <t>监督PLM系统使用覆盖率</t>
  </si>
  <si>
    <t>技术资料的及时性与准确性</t>
  </si>
  <si>
    <t>模具标准成本数据库工作计划完成率</t>
  </si>
  <si>
    <t>旧产品资料收集工作完成率</t>
  </si>
  <si>
    <t>本部门其他本职工作任务完成率</t>
  </si>
  <si>
    <t>1.按计划完成（标准化组年度工作计划）产品标准体系的建立
2.目标值：100%</t>
  </si>
  <si>
    <t>1.确保系统正常运行（流程），不影响系统流程的正常执行
2.组织信息中心与相关部门解决系统运行的异常问题，在1天内对问题进行解决
3.目标值：100%</t>
  </si>
  <si>
    <t>1.时刻监控稽查工程设计部门100%实时使用PLM系统，工程设计部门不实时使用的负连带责任（占5%）
2.PLM系统覆盖的部门必须保证100%能使用系统（占5%）
3.目标值：100%</t>
  </si>
  <si>
    <t>1.上传生产部门用于量产的技术资料（包括工艺、图纸、BOM表等）准确无误，不影响生产进度
2.目标值：100%</t>
  </si>
  <si>
    <t>1.模具标准成本数据库工作按计划执行（部门需提供详细的计划，7.9号前完成）
2.目标值：100%</t>
  </si>
  <si>
    <t>1.对每月订单的旧产品必须100%完善产品图、工艺、模具图收集并上传PLM公用库
2.目标值：100%</t>
  </si>
  <si>
    <t>本部门职责内其他本职工作以及上级交办的其他工作</t>
  </si>
  <si>
    <t>=产品标准体系工作实际完成项数/产品标准体系工作计划总项数*100%</t>
  </si>
  <si>
    <t>=按实际投诉宗数计算</t>
  </si>
  <si>
    <t>按PLM月度实际稽查数据为准</t>
  </si>
  <si>
    <t>=数据库工作实际完成项数/数据库工作计划总项数*100%</t>
  </si>
  <si>
    <t>=每月旧产品资料收集实际数量</t>
  </si>
  <si>
    <t>=月度计划内实际完成项/月度计划完成总项*100％</t>
  </si>
  <si>
    <t>各部门</t>
  </si>
  <si>
    <t>信息中心、标准化组</t>
  </si>
  <si>
    <t>达成目标值奖1分</t>
  </si>
  <si>
    <t>按PLM\T100\MES\SRM系统的要求及时、准确完成数据资料的整理上传，未能做到的，每项次扣1分</t>
  </si>
  <si>
    <t>达成目标值得满分，每增加一项奖2分</t>
  </si>
  <si>
    <t>每发生1宗投诉，扣1分，直到扣完本项分值为止</t>
  </si>
  <si>
    <t>以PLM月度稽核报告扣分为准，直到扣完本项分值为止</t>
  </si>
  <si>
    <t>每减少一项扣5分</t>
  </si>
  <si>
    <t>8、技术中心部门月度年度KPI考核表6.24.xlsx</t>
  </si>
  <si>
    <t>当月单个完结项目变更次数达成率</t>
  </si>
  <si>
    <t>新品类开发前调研与策划达成率</t>
  </si>
  <si>
    <t>新产品设计资料上系统运行达成率</t>
  </si>
  <si>
    <t>项目资料完整性</t>
  </si>
  <si>
    <t>1.厨具产品单个完结项目时间节点变更次数（≤2次）
2.电器产品单个完结项目时间节点变更次数（≤3次）</t>
  </si>
  <si>
    <t>所有新品类开发必须100%进行市场调研和策划后立项</t>
  </si>
  <si>
    <t>新产品资料上传到PLM系统；设计的作品评审通过后上传共享平台</t>
  </si>
  <si>
    <t>=按稽核结果统计</t>
  </si>
  <si>
    <t>技术中心</t>
  </si>
  <si>
    <t>每缺少1份调研扣2分，扣完本项分值为止</t>
  </si>
  <si>
    <t>每缺少1份新产品设计资料扣2分，扣完本项分值为止</t>
  </si>
  <si>
    <t>9、财务中心部门月度年度KPI考核表.xlsx</t>
  </si>
  <si>
    <t>月度资金安全零风险</t>
  </si>
  <si>
    <t>应收应付账款准确率</t>
  </si>
  <si>
    <t>融资计划达成率</t>
  </si>
  <si>
    <t>税务策划达成率</t>
  </si>
  <si>
    <t>账套上系统运行覆盖率</t>
  </si>
  <si>
    <t>会计报表申报及时率</t>
  </si>
  <si>
    <t>月度经营数据分析准时率</t>
  </si>
  <si>
    <t>当月不出现因资金安排而影响正常生产经营的情况</t>
  </si>
  <si>
    <t>1.月度应收应付账款对帐的及时性和准确率
2.应收款的回款及时性和准确率
3.应收款风险管理（信用保险、赊销客户信用保险）</t>
  </si>
  <si>
    <t>根据资金需求完成融资，保证资金的需求</t>
  </si>
  <si>
    <t xml:space="preserve">1.增值税税负率控制在2.5%-5%；
2.出口退税率≥6%
</t>
  </si>
  <si>
    <t>1.欧德罗公司、电器公司、嘉事泰公司、技术研究公司账套100%上系统运行
2.万事泰集团公司账套上系统运行（除总账外）
3.及时处理T00运行上财务职责的工作</t>
  </si>
  <si>
    <t>1.按相关部门规定准时申报
2.按公司规定准时申报
3.财务会计报表准确性</t>
  </si>
  <si>
    <t>会计报表完成四天内完成经营数据分析</t>
  </si>
  <si>
    <t>=实际融资额/需求融资额*100%</t>
  </si>
  <si>
    <t>1.=当月实际实现税额/当月应税销售收入*100％
2.=当月实际退税额/当月申报出口退税销售额*100%</t>
  </si>
  <si>
    <t>=按实际时间核准</t>
  </si>
  <si>
    <t>每出现1次，扣1分，扣完本项分值为止</t>
  </si>
  <si>
    <t>出现1宗，扣1分，扣完本项分值为止</t>
  </si>
  <si>
    <t>每下降1%，扣1分,扣完本项分值为止</t>
  </si>
  <si>
    <t>未完成1个系统，扣2分，扣完本项分值为止</t>
  </si>
  <si>
    <t>每项每延迟1天，扣1分，扣完本项分值为止</t>
  </si>
  <si>
    <t>直接上级：</t>
  </si>
  <si>
    <t>考核部门负责人：</t>
  </si>
  <si>
    <t>日  期：</t>
  </si>
  <si>
    <t>写工单_自定义函数</t>
  </si>
  <si>
    <t>vba</t>
  </si>
  <si>
    <t>sumif与sumifs结合INDIRECT</t>
  </si>
  <si>
    <t>收集KPI</t>
  </si>
  <si>
    <t>表示可以定位任意单元格的连续区域</t>
    <phoneticPr fontId="32" type="noConversion"/>
  </si>
  <si>
    <r>
      <t>这个o</t>
    </r>
    <r>
      <rPr>
        <sz val="11"/>
        <color theme="1"/>
        <rFont val="宋体"/>
        <family val="3"/>
        <charset val="134"/>
        <scheme val="minor"/>
      </rPr>
      <t>ffset,是基于cell,1参数为行向下偏移0行,2表示向右偏移1列</t>
    </r>
    <phoneticPr fontId="32" type="noConversion"/>
  </si>
  <si>
    <r>
      <t>这个是通过数组的方式去实现vl</t>
    </r>
    <r>
      <rPr>
        <sz val="11"/>
        <color theme="1"/>
        <rFont val="宋体"/>
        <family val="3"/>
        <charset val="134"/>
        <scheme val="minor"/>
      </rPr>
      <t>ookup,最终目标是br</t>
    </r>
    <phoneticPr fontId="32" type="noConversion"/>
  </si>
  <si>
    <t>这个是通过字典的方式,字典是无序,唯一的KEY</t>
    <phoneticPr fontId="32" type="noConversion"/>
  </si>
  <si>
    <t>一对多</t>
    <phoneticPr fontId="32" type="noConversion"/>
  </si>
  <si>
    <t>通过数组的方式</t>
    <phoneticPr fontId="32" type="noConversion"/>
  </si>
  <si>
    <t>字典</t>
    <phoneticPr fontId="32" type="noConversion"/>
  </si>
  <si>
    <t>like 运算符号 *多?一个   instr 查不到为0,空为1</t>
    <phoneticPr fontId="32" type="noConversion"/>
  </si>
  <si>
    <r>
      <t>自动填充表格:将数据源的列表,填充到模板表,然后导出独立的</t>
    </r>
    <r>
      <rPr>
        <sz val="11"/>
        <color theme="1"/>
        <rFont val="宋体"/>
        <family val="3"/>
        <charset val="134"/>
        <scheme val="minor"/>
      </rPr>
      <t>excel文件.</t>
    </r>
    <phoneticPr fontId="32" type="noConversion"/>
  </si>
  <si>
    <t>通过数组解决</t>
    <phoneticPr fontId="32" type="noConversion"/>
  </si>
  <si>
    <r>
      <t>自动汇总各个e</t>
    </r>
    <r>
      <rPr>
        <sz val="11"/>
        <color theme="1"/>
        <rFont val="宋体"/>
        <family val="3"/>
        <charset val="134"/>
        <scheme val="minor"/>
      </rPr>
      <t>xcel表的数据到一 个汇总表</t>
    </r>
    <phoneticPr fontId="32" type="noConversion"/>
  </si>
  <si>
    <t>通过宏函数</t>
    <phoneticPr fontId="32" type="noConversion"/>
  </si>
  <si>
    <r>
      <t>数据去重.区域.</t>
    </r>
    <r>
      <rPr>
        <sz val="11"/>
        <color theme="1"/>
        <rFont val="宋体"/>
        <family val="3"/>
        <charset val="134"/>
        <scheme val="minor"/>
      </rPr>
      <t>removeduplicates 数组(列) 选定哪些列判定去重 第二个参数是否有标题</t>
    </r>
    <phoneticPr fontId="32" type="noConversion"/>
  </si>
  <si>
    <t>通过字典与数组的方式解决</t>
    <phoneticPr fontId="32" type="noConversion"/>
  </si>
  <si>
    <r>
      <t xml:space="preserve">最终将 </t>
    </r>
    <r>
      <rPr>
        <sz val="11"/>
        <color theme="1"/>
        <rFont val="宋体"/>
        <family val="3"/>
        <charset val="134"/>
        <scheme val="minor"/>
      </rPr>
      <t>br 输出到f1</t>
    </r>
    <phoneticPr fontId="32" type="noConversion"/>
  </si>
  <si>
    <t>去重复取最后一行</t>
    <phoneticPr fontId="32" type="noConversion"/>
  </si>
  <si>
    <t>多条件汇总</t>
    <phoneticPr fontId="32" type="noConversion"/>
  </si>
  <si>
    <t>多条件查询</t>
    <phoneticPr fontId="32" type="noConversion"/>
  </si>
  <si>
    <r>
      <t>合并 单</t>
    </r>
    <r>
      <rPr>
        <sz val="11"/>
        <color theme="1"/>
        <rFont val="宋体"/>
        <family val="3"/>
        <charset val="134"/>
        <scheme val="minor"/>
      </rPr>
      <t xml:space="preserve"> 元格汇总数据</t>
    </r>
    <phoneticPr fontId="32" type="noConversion"/>
  </si>
  <si>
    <t>合并 工作表</t>
    <phoneticPr fontId="32" type="noConversion"/>
  </si>
  <si>
    <t>数组的解决办法</t>
    <phoneticPr fontId="32" type="noConversion"/>
  </si>
  <si>
    <t>多个工作簿多个工作表汇总到一个工作簿下</t>
    <phoneticPr fontId="32" type="noConversion"/>
  </si>
  <si>
    <t>拆分工作表,按部门拆分单独的子表</t>
    <phoneticPr fontId="32" type="noConversion"/>
  </si>
  <si>
    <t xml:space="preserve">按符合条件的区域安装到字典的值 </t>
    <phoneticPr fontId="32" type="noConversion"/>
  </si>
  <si>
    <t>单列转多列</t>
    <phoneticPr fontId="32" type="noConversion"/>
  </si>
  <si>
    <r>
      <t>Arr</t>
    </r>
    <r>
      <rPr>
        <sz val="11"/>
        <color theme="1"/>
        <rFont val="宋体"/>
        <family val="3"/>
        <charset val="134"/>
        <scheme val="minor"/>
      </rPr>
      <t>ayList</t>
    </r>
    <phoneticPr fontId="32" type="noConversion"/>
  </si>
  <si>
    <r>
      <t>s</t>
    </r>
    <r>
      <rPr>
        <sz val="11"/>
        <color theme="1"/>
        <rFont val="宋体"/>
        <family val="3"/>
        <charset val="134"/>
        <scheme val="minor"/>
      </rPr>
      <t>ortedlist</t>
    </r>
    <phoneticPr fontId="32" type="noConversion"/>
  </si>
  <si>
    <t>同鑫人事系统更新权限开通架构调整</t>
  </si>
  <si>
    <t>部门名称</t>
  </si>
  <si>
    <t>是否验厂</t>
  </si>
  <si>
    <t>厨具中心</t>
  </si>
  <si>
    <t>厨具中心办公室</t>
  </si>
  <si>
    <t>验厂</t>
  </si>
  <si>
    <t>厨具中心方案报价组</t>
  </si>
  <si>
    <t>厨具中心生产保障科</t>
  </si>
  <si>
    <t>厨具中心生产保障科钢线维修</t>
  </si>
  <si>
    <t>厨具中心生产保障科铝线维修</t>
  </si>
  <si>
    <t>厨具中心生产保障科配件维修</t>
  </si>
  <si>
    <t>厨具中心钢线生产部</t>
  </si>
  <si>
    <t>厨具中心钢线生产部总检科</t>
  </si>
  <si>
    <t>厨具中心钢线生产部总检科一线总检</t>
  </si>
  <si>
    <t>厨具中心钢线生产部总检科一线质检</t>
  </si>
  <si>
    <t>厨具中心钢线生产部总检科二线总检</t>
  </si>
  <si>
    <t>厨具中心钢线生产部总检科二线质检</t>
  </si>
  <si>
    <t>厨具中心钢线生产部PMC科</t>
  </si>
  <si>
    <t>厨具中心钢线生产部PC组</t>
  </si>
  <si>
    <t>厨具中心钢线生产部MC组</t>
  </si>
  <si>
    <t>厨具中心钢线生产部MC组配套仓</t>
  </si>
  <si>
    <t>厨具中心钢线生产部MC组圆片仓</t>
  </si>
  <si>
    <t>厨具中心钢线生产部MC组成品仓</t>
  </si>
  <si>
    <t>厨具中心钢线生产部MC组五金仓</t>
  </si>
  <si>
    <t>厨具中心钢线生产部MC组搬运组</t>
  </si>
  <si>
    <t>厨具中心钢线生产部成型段</t>
  </si>
  <si>
    <r>
      <t>梁秀梅（工号：</t>
    </r>
    <r>
      <rPr>
        <sz val="11"/>
        <rFont val="Calibri"/>
        <family val="2"/>
      </rPr>
      <t>57325</t>
    </r>
    <r>
      <rPr>
        <sz val="11"/>
        <rFont val="宋体"/>
        <family val="3"/>
        <charset val="134"/>
      </rPr>
      <t>）</t>
    </r>
  </si>
  <si>
    <t>完成</t>
  </si>
  <si>
    <t>厨具中心钢线生产部成型段拉伸线</t>
  </si>
  <si>
    <t>叶兴宇(工号：32526）、孙海青（工号：57267）
梁秀梅（工号：57325）、杜秋爱（工号：39910）李秀娟（工号：20060）</t>
  </si>
  <si>
    <t>厨具中心钢线生产部成型段拉伸办公室</t>
  </si>
  <si>
    <t>厨具中心钢线生产部成型段拉伸开料线</t>
  </si>
  <si>
    <t>厨具中心钢线生产部成型段拉伸1线</t>
  </si>
  <si>
    <t>厨具中心钢线生产部成型段拉伸2线</t>
  </si>
  <si>
    <t>叶兴宇(工号：32526）、孙海青（工号：57267）梁秀梅（工号：57325）
杜秋爱（工号：39910）、李秀娟（工号：20060）</t>
  </si>
  <si>
    <t>N否</t>
  </si>
  <si>
    <t>厨具中心钢线生产部成型段打底线</t>
  </si>
  <si>
    <r>
      <t>张小梅</t>
    </r>
    <r>
      <rPr>
        <sz val="11"/>
        <color indexed="8"/>
        <rFont val="宋体"/>
        <family val="3"/>
        <charset val="134"/>
      </rPr>
      <t xml:space="preserve">（工号：33463） 、梁秀梅（工号：57325）
</t>
    </r>
    <r>
      <rPr>
        <sz val="11"/>
        <color indexed="10"/>
        <rFont val="宋体"/>
        <family val="3"/>
        <charset val="134"/>
      </rPr>
      <t>莫美娥</t>
    </r>
    <r>
      <rPr>
        <sz val="11"/>
        <color indexed="8"/>
        <rFont val="宋体"/>
        <family val="3"/>
        <charset val="134"/>
      </rPr>
      <t>（工号：23547）</t>
    </r>
  </si>
  <si>
    <t>厨具中心钢线生产部成型段打底办公室</t>
  </si>
  <si>
    <t>厨具中心钢线生产部成型段打底线1组</t>
  </si>
  <si>
    <t>厨具中心钢线生产部成型段打底线2组</t>
  </si>
  <si>
    <t>厨具中心钢线生产部成型段打底线3组</t>
  </si>
  <si>
    <t>厨具中心钢线生产部成型段打底线4组</t>
  </si>
  <si>
    <t>厨具中心钢线生产部成型段打底线5组</t>
  </si>
  <si>
    <t>厨具中心钢线生产部成型段打底线6组</t>
  </si>
  <si>
    <t>厨具中心钢线生产部成型段打底线7组</t>
  </si>
  <si>
    <t>厨具中心钢线生产部成型段打底线8组</t>
  </si>
  <si>
    <t>厨具中心钢线生产部成型段打底线清洗组</t>
  </si>
  <si>
    <t>厨具中心钢线生产部成型段钎焊线</t>
  </si>
  <si>
    <t>廖志洁(工号：22076）、梁秀梅（工号：57325）</t>
  </si>
  <si>
    <t>厨具中心钢线生产部成型段钎焊办公室</t>
  </si>
  <si>
    <t>厨具中心钢线生产部成型段钎焊线A班</t>
  </si>
  <si>
    <t>厨具中心钢线生产部成型段钎焊线B班</t>
  </si>
  <si>
    <t>厨具中心钢线生产部成型段钎焊线清洗班</t>
  </si>
  <si>
    <t>厨具中心钢线生产部抛光表面处理段</t>
  </si>
  <si>
    <t>麦小婕（工号：56366）</t>
  </si>
  <si>
    <t>厨具中心钢线生产部抛光表面处理段一线抛光线</t>
  </si>
  <si>
    <t>厨具中心钢线生产部抛光表面处理段一线办公室</t>
  </si>
  <si>
    <t>厨具中心钢线生产部抛光表面处理段一线大件</t>
  </si>
  <si>
    <t>厨具中心钢线生产部抛光表面处理段一线机抛</t>
  </si>
  <si>
    <t>厨具中心钢线生产部抛光表面处理段二线抛光线</t>
  </si>
  <si>
    <r>
      <t>梁剑庆（工号：</t>
    </r>
    <r>
      <rPr>
        <sz val="11"/>
        <rFont val="Calibri"/>
        <family val="2"/>
      </rPr>
      <t>21995</t>
    </r>
    <r>
      <rPr>
        <sz val="11"/>
        <rFont val="宋体"/>
        <family val="3"/>
        <charset val="134"/>
      </rPr>
      <t>）</t>
    </r>
  </si>
  <si>
    <t>厨具中心钢线生产部抛光表面处理段二线办公室</t>
  </si>
  <si>
    <t>厨具中心钢线生产部抛光表面处理段二线大件</t>
  </si>
  <si>
    <t>厨具中心钢线生产部抛光表面处理段二线机抛</t>
  </si>
  <si>
    <t>厨具中心钢线生产部砂光装配段</t>
  </si>
  <si>
    <t>厨具中心钢线生产部砂光装配段一线</t>
  </si>
  <si>
    <t>杨秋银（工号：59639）</t>
  </si>
  <si>
    <t>厨具中心钢线生产部砂光一线办公室</t>
  </si>
  <si>
    <r>
      <t>练冬霞（工号：53796）、杨秋银（工号：</t>
    </r>
    <r>
      <rPr>
        <sz val="11"/>
        <rFont val="Calibri"/>
        <family val="2"/>
      </rPr>
      <t>59639</t>
    </r>
    <r>
      <rPr>
        <sz val="11"/>
        <rFont val="宋体"/>
        <family val="3"/>
        <charset val="134"/>
      </rPr>
      <t>）</t>
    </r>
  </si>
  <si>
    <t>厨具中心钢线生产部砂光一线B1拉</t>
  </si>
  <si>
    <t>厨具中心钢线生产部砂光一线B2拉</t>
  </si>
  <si>
    <t>厨具中心钢线生产部砂光一线B3拉</t>
  </si>
  <si>
    <t>厨具中心钢线生产部砂光一线B4拉</t>
  </si>
  <si>
    <t>厨具中心钢线生产部砂光一线B5拉</t>
  </si>
  <si>
    <t>厨具中心钢线生产部砂光一线B6拉</t>
  </si>
  <si>
    <t>厨具中心钢线生产部砂光一线B7拉</t>
  </si>
  <si>
    <t>厨具中心钢线生产部砂光一线B8拉</t>
  </si>
  <si>
    <t>厨具中心钢线生产部砂光一线B9拉</t>
  </si>
  <si>
    <t>厨具中心钢线生产部砂光一线B10拉</t>
  </si>
  <si>
    <t>厨具中心钢线生产部砂光一线B11拉</t>
  </si>
  <si>
    <r>
      <t>厨具中心钢线生产部砂光一线</t>
    </r>
    <r>
      <rPr>
        <sz val="11"/>
        <rFont val="Calibri"/>
        <family val="2"/>
      </rPr>
      <t>B</t>
    </r>
    <r>
      <rPr>
        <sz val="11"/>
        <rFont val="宋体"/>
        <family val="3"/>
        <charset val="134"/>
      </rPr>
      <t>盖拉</t>
    </r>
  </si>
  <si>
    <t>厨具中心钢线生产部砂光二线1拉</t>
  </si>
  <si>
    <t>梁奇彩（工号：20230）</t>
  </si>
  <si>
    <t>厨具中心钢线生产部砂光二线2拉</t>
  </si>
  <si>
    <t>厨具中心钢线生产部砂光二线3拉</t>
  </si>
  <si>
    <t>厨具中心钢线生产部砂光二线4拉</t>
  </si>
  <si>
    <t>厨具中心钢线生产部砂光二线5拉</t>
  </si>
  <si>
    <t>厨具中心钢线生产部砂光二线散机位</t>
  </si>
  <si>
    <t>厨具中心钢线生产部砂光装配段二线</t>
  </si>
  <si>
    <t>厨具中心钢线生产部装配二线办公室</t>
  </si>
  <si>
    <t>陶美霞（工号：21563）、欧桂芳（工号：22437）</t>
  </si>
  <si>
    <t>厨具中心钢线生产部装配二线1拉</t>
  </si>
  <si>
    <t>厨具中心钢线生产部装配二线2拉</t>
  </si>
  <si>
    <t>厨具中心钢线生产部装配二线3拉</t>
  </si>
  <si>
    <t>厨具中心钢线生产部装配二线4拉</t>
  </si>
  <si>
    <t>厨具中心钢线生产部装配二线5拉</t>
  </si>
  <si>
    <t>厨具中心钢线生产部装配二线包装1拉</t>
  </si>
  <si>
    <t>厨具中心钢线生产部装配二线包装2拉</t>
  </si>
  <si>
    <t>厨具中心钢线生产部装配二线包装3拉</t>
  </si>
  <si>
    <t>厨具中心钢线生产部装配二线包装4拉</t>
  </si>
  <si>
    <t>厨具中心钢线生产部装配二线包装5拉</t>
  </si>
  <si>
    <t>厨具中心钢线生产部装配二线包装6拉</t>
  </si>
  <si>
    <t>厨具中心钢线生产部装配二线玻盖1拉</t>
  </si>
  <si>
    <t>厨具中心钢线生产部装配二线玻盖2拉</t>
  </si>
  <si>
    <t>厨具中心钢线生产部装配二线返修组</t>
  </si>
  <si>
    <t>厨具中心钢线生产部砂光装配段装盖、装箱班</t>
  </si>
  <si>
    <r>
      <t>黎国燕（工号：</t>
    </r>
    <r>
      <rPr>
        <sz val="11"/>
        <rFont val="Calibri"/>
        <family val="2"/>
      </rPr>
      <t>59648</t>
    </r>
    <r>
      <rPr>
        <sz val="11"/>
        <rFont val="宋体"/>
        <family val="3"/>
        <charset val="134"/>
      </rPr>
      <t>）、杨秋银（工号：</t>
    </r>
    <r>
      <rPr>
        <sz val="11"/>
        <rFont val="Calibri"/>
        <family val="2"/>
      </rPr>
      <t>59639</t>
    </r>
    <r>
      <rPr>
        <sz val="11"/>
        <rFont val="宋体"/>
        <family val="3"/>
        <charset val="134"/>
      </rPr>
      <t>）</t>
    </r>
  </si>
  <si>
    <t>厨具中心钢线生产部装配一线办公室</t>
  </si>
  <si>
    <t>厨具中心钢线生产部装配一线质检组</t>
  </si>
  <si>
    <t>厨具中心钢线生产部装配一线1拉</t>
  </si>
  <si>
    <t>厨具中心钢线生产部装配一线2拉</t>
  </si>
  <si>
    <t>厨具中心钢线生产部装配一线3拉</t>
  </si>
  <si>
    <t>厨具中心钢线生产部装配一线4拉</t>
  </si>
  <si>
    <t>厨具中心钢线生产部装配一线5拉</t>
  </si>
  <si>
    <t>厨具中心钢线生产部装配一线6拉</t>
  </si>
  <si>
    <t>厨具中心钢线生产部装配一线7拉</t>
  </si>
  <si>
    <t>厨具中心钢线生产部装配一线8拉</t>
  </si>
  <si>
    <t>厨具中心钢线生产部装配一线9拉</t>
  </si>
  <si>
    <t>厨具中心钢线生产部装配一线配送拉</t>
  </si>
  <si>
    <t>厨具中心钢线生产部装配一线返抛砂</t>
  </si>
  <si>
    <r>
      <t>厨具中心钢线生产部装配一线玻盖</t>
    </r>
    <r>
      <rPr>
        <sz val="11"/>
        <rFont val="Calibri"/>
        <family val="2"/>
      </rPr>
      <t>1</t>
    </r>
    <r>
      <rPr>
        <sz val="11"/>
        <rFont val="宋体"/>
        <family val="3"/>
        <charset val="134"/>
      </rPr>
      <t>拉</t>
    </r>
  </si>
  <si>
    <r>
      <t>厨具中心钢线生产部装配一线玻盖</t>
    </r>
    <r>
      <rPr>
        <sz val="11"/>
        <rFont val="Calibri"/>
        <family val="2"/>
      </rPr>
      <t>2</t>
    </r>
    <r>
      <rPr>
        <sz val="11"/>
        <rFont val="宋体"/>
        <family val="3"/>
        <charset val="134"/>
      </rPr>
      <t>拉</t>
    </r>
  </si>
  <si>
    <r>
      <t>厨具中心钢线生产部装配一线玻盖</t>
    </r>
    <r>
      <rPr>
        <sz val="11"/>
        <rFont val="Calibri"/>
        <family val="2"/>
      </rPr>
      <t>3</t>
    </r>
    <r>
      <rPr>
        <sz val="11"/>
        <rFont val="宋体"/>
        <family val="3"/>
        <charset val="134"/>
      </rPr>
      <t>拉</t>
    </r>
  </si>
  <si>
    <r>
      <t>厨具中心钢线生产部装配一线玻盖</t>
    </r>
    <r>
      <rPr>
        <sz val="11"/>
        <rFont val="Calibri"/>
        <family val="2"/>
      </rPr>
      <t>4</t>
    </r>
    <r>
      <rPr>
        <sz val="11"/>
        <rFont val="宋体"/>
        <family val="3"/>
        <charset val="134"/>
      </rPr>
      <t>拉</t>
    </r>
  </si>
  <si>
    <r>
      <t>厨具中心钢线生产部装配一线玻盖</t>
    </r>
    <r>
      <rPr>
        <sz val="11"/>
        <rFont val="Calibri"/>
        <family val="2"/>
      </rPr>
      <t>5</t>
    </r>
    <r>
      <rPr>
        <sz val="11"/>
        <rFont val="宋体"/>
        <family val="3"/>
        <charset val="134"/>
      </rPr>
      <t>拉</t>
    </r>
  </si>
  <si>
    <r>
      <t>厨具中心钢线生产部装配一线玻盖</t>
    </r>
    <r>
      <rPr>
        <sz val="11"/>
        <rFont val="Calibri"/>
        <family val="2"/>
      </rPr>
      <t>6</t>
    </r>
    <r>
      <rPr>
        <sz val="11"/>
        <rFont val="宋体"/>
        <family val="3"/>
        <charset val="134"/>
      </rPr>
      <t>拉</t>
    </r>
  </si>
  <si>
    <r>
      <t>厨具中心钢线生产部装配一线玻盖</t>
    </r>
    <r>
      <rPr>
        <sz val="11"/>
        <rFont val="Calibri"/>
        <family val="2"/>
      </rPr>
      <t>7</t>
    </r>
    <r>
      <rPr>
        <sz val="11"/>
        <rFont val="宋体"/>
        <family val="3"/>
        <charset val="134"/>
      </rPr>
      <t>拉</t>
    </r>
  </si>
  <si>
    <t>厨具中心钢线生产部装配一线玻盖点焊组</t>
  </si>
  <si>
    <t>厨具中心钢线生产部配件车间</t>
  </si>
  <si>
    <r>
      <t>赖海珍（工号：</t>
    </r>
    <r>
      <rPr>
        <sz val="11"/>
        <rFont val="Calibri"/>
        <family val="2"/>
      </rPr>
      <t>37130</t>
    </r>
    <r>
      <rPr>
        <sz val="11"/>
        <rFont val="宋体"/>
        <family val="3"/>
        <charset val="134"/>
      </rPr>
      <t>）、</t>
    </r>
    <r>
      <rPr>
        <sz val="11"/>
        <color indexed="10"/>
        <rFont val="宋体"/>
        <family val="3"/>
        <charset val="134"/>
      </rPr>
      <t>欧小燕</t>
    </r>
    <r>
      <rPr>
        <sz val="11"/>
        <rFont val="宋体"/>
        <family val="3"/>
        <charset val="134"/>
      </rPr>
      <t>（工号：37646）</t>
    </r>
  </si>
  <si>
    <t>厨具中心钢线生产部配件车间冲压配件线</t>
  </si>
  <si>
    <r>
      <t>区小燕（工号：</t>
    </r>
    <r>
      <rPr>
        <sz val="11"/>
        <rFont val="Calibri"/>
        <family val="2"/>
      </rPr>
      <t>37646</t>
    </r>
    <r>
      <rPr>
        <sz val="11"/>
        <rFont val="宋体"/>
        <family val="3"/>
        <charset val="134"/>
      </rPr>
      <t>）、何小慧（工号：</t>
    </r>
    <r>
      <rPr>
        <sz val="11"/>
        <rFont val="Calibri"/>
        <family val="2"/>
      </rPr>
      <t>60119</t>
    </r>
    <r>
      <rPr>
        <sz val="11"/>
        <rFont val="宋体"/>
        <family val="3"/>
        <charset val="134"/>
      </rPr>
      <t>）、赖海珍（工号：</t>
    </r>
    <r>
      <rPr>
        <sz val="11"/>
        <rFont val="Calibri"/>
        <family val="2"/>
      </rPr>
      <t>37130</t>
    </r>
    <r>
      <rPr>
        <sz val="11"/>
        <rFont val="宋体"/>
        <family val="3"/>
        <charset val="134"/>
      </rPr>
      <t>）</t>
    </r>
  </si>
  <si>
    <t>厨具中心钢线生产部配件车间冲压配件线办公室</t>
  </si>
  <si>
    <t>厨具中心钢线生产部配件车间冲压配件线氩焊</t>
  </si>
  <si>
    <t>厨具中心钢线生产部配件车间冲压配件线开料组</t>
  </si>
  <si>
    <t>厨具中心钢线生产部配件车间冲压配件线A组</t>
  </si>
  <si>
    <t>厨具中心钢线生产部配件车间冲压配件线B组</t>
  </si>
  <si>
    <t>厨具中心钢线生产部配件车间冲压配件线C组</t>
  </si>
  <si>
    <t>厨具中心钢线生产部配件车间冲压配件线D组</t>
  </si>
  <si>
    <t>厨具中心钢线生产部配件车间抛光（振光）线</t>
  </si>
  <si>
    <t>赖海珍（工号：37130）、陈美红（工号：47397）、叶志好（工号：47667）</t>
  </si>
  <si>
    <t>厨具中心钢线生产部配件车间抛光（振光）线办公室</t>
  </si>
  <si>
    <t>厨具中心钢线生产部配件车间抛光（振光）线A组</t>
  </si>
  <si>
    <t>厨具中心钢线生产部配件车间抛光（振光）线B组</t>
  </si>
  <si>
    <t>厨具中心铝线生产部</t>
  </si>
  <si>
    <t>厨具中心铝线生产部总检科</t>
  </si>
  <si>
    <t>厨具中心铝线生产部总检科A线总检</t>
  </si>
  <si>
    <t>厨具中心铝线生产部总检科B线总检</t>
  </si>
  <si>
    <t>厨具中心铝线生产部PMC科</t>
  </si>
  <si>
    <t>厨具中心铝线生产部PC组</t>
  </si>
  <si>
    <t>厨具中心铝线生产部MC组</t>
  </si>
  <si>
    <t>厨具中心铝线生产部MC组物料请购跟进组</t>
  </si>
  <si>
    <t>厨具中心铝线生产部MC组配套仓</t>
  </si>
  <si>
    <t>厨具中心铝线生产部MC组成品仓</t>
  </si>
  <si>
    <t>厨具中心铝线生产部MC组搬运组</t>
  </si>
  <si>
    <t>厨具中心铝线生产部MC组劳资组</t>
  </si>
  <si>
    <t>厨具中心铝线生产部成型段</t>
  </si>
  <si>
    <r>
      <t>区远红（工号：</t>
    </r>
    <r>
      <rPr>
        <sz val="11"/>
        <rFont val="Calibri"/>
        <family val="2"/>
      </rPr>
      <t>56384</t>
    </r>
    <r>
      <rPr>
        <sz val="11"/>
        <rFont val="宋体"/>
        <family val="3"/>
        <charset val="134"/>
      </rPr>
      <t>）</t>
    </r>
  </si>
  <si>
    <t>厨具中心铝线生产部成型段A线</t>
  </si>
  <si>
    <r>
      <t>吴丽怡（工号：</t>
    </r>
    <r>
      <rPr>
        <sz val="11"/>
        <rFont val="Calibri"/>
        <family val="2"/>
      </rPr>
      <t>63246</t>
    </r>
    <r>
      <rPr>
        <sz val="11"/>
        <rFont val="宋体"/>
        <family val="3"/>
        <charset val="134"/>
      </rPr>
      <t>）、区远红（工号：56384）</t>
    </r>
  </si>
  <si>
    <t>厨具中心铝线生产部成型段A线办公室</t>
  </si>
  <si>
    <t>厨具中心铝线生产部成型段A线打底组</t>
  </si>
  <si>
    <t>厨具中心铝线生产部成型段A线清洗组</t>
  </si>
  <si>
    <t>厨具中心铝线生产部成型段A线抛光组</t>
  </si>
  <si>
    <t>厨具中心铝线生产部成型段B线</t>
  </si>
  <si>
    <t>区远红（工号：56384）</t>
  </si>
  <si>
    <t>厨具中心铝线生产部成型段B线办公室</t>
  </si>
  <si>
    <t>厨具中心铝线生产部成型段B线拉伸组</t>
  </si>
  <si>
    <t>厨具中心铝线生产部成型段B线清洗组</t>
  </si>
  <si>
    <t>厨具中心铝线生产部成型段B线抛光组</t>
  </si>
  <si>
    <t>厨具中心铝线生产部表面处理段</t>
  </si>
  <si>
    <t>厨具中心铝线生产部表面处理段喷涂A线</t>
  </si>
  <si>
    <r>
      <t>苏丽婵（工号：61866）、</t>
    </r>
    <r>
      <rPr>
        <sz val="11"/>
        <color indexed="10"/>
        <rFont val="宋体"/>
        <family val="3"/>
        <charset val="134"/>
      </rPr>
      <t>叶梦茔</t>
    </r>
    <r>
      <rPr>
        <sz val="11"/>
        <rFont val="宋体"/>
        <family val="3"/>
        <charset val="134"/>
      </rPr>
      <t>（工号：62723）</t>
    </r>
  </si>
  <si>
    <t>厨具中心铝线生产部表面处理段喷涂A线办公室</t>
  </si>
  <si>
    <t>苏丽婵（工号：61866）、叶梦茔（工号：62723）</t>
  </si>
  <si>
    <t>厨具中心铝线生产部表面处理段喷涂A线打砂A组</t>
  </si>
  <si>
    <t>厨具中心铝线生产部表面处理段喷涂A线打砂B组</t>
  </si>
  <si>
    <t>厨具中心铝线生产部表面处理段喷涂A线砂底</t>
  </si>
  <si>
    <t>厨具中心铝线生产部表面处理段喷涂A线内砂</t>
  </si>
  <si>
    <t>厨具中心铝线生产部表面处理段喷涂A线清洗</t>
  </si>
  <si>
    <t>厨具中心铝线生产部表面处理段喷涂A线内涂</t>
  </si>
  <si>
    <t>厨具中心铝线生产部表面处理段喷涂A线外涂</t>
  </si>
  <si>
    <t>厨具中心铝线生产部表面处理段喷涂A线抛光</t>
  </si>
  <si>
    <t>厨具中心铝线生产部表面处理段氧化A线</t>
  </si>
  <si>
    <t>苏丽婵（工号：61866）、叶梦莹（工号：62723）</t>
  </si>
  <si>
    <t>厨具中心铝线生产部表面处理段喷涂B线</t>
  </si>
  <si>
    <r>
      <t>李淑娇</t>
    </r>
    <r>
      <rPr>
        <sz val="11"/>
        <rFont val="宋体"/>
        <family val="3"/>
        <charset val="134"/>
      </rPr>
      <t>（工号：62888）、杜燕容（工号：</t>
    </r>
    <r>
      <rPr>
        <sz val="11"/>
        <rFont val="Calibri"/>
        <family val="2"/>
      </rPr>
      <t>63447</t>
    </r>
    <r>
      <rPr>
        <sz val="11"/>
        <rFont val="宋体"/>
        <family val="3"/>
        <charset val="134"/>
      </rPr>
      <t>）</t>
    </r>
  </si>
  <si>
    <t>厨具中心铝线生产部表面处理段喷涂B线办公室</t>
  </si>
  <si>
    <r>
      <t>李淑娇（工号：62888）、杜燕容（工号：</t>
    </r>
    <r>
      <rPr>
        <sz val="11"/>
        <rFont val="Calibri"/>
        <family val="2"/>
      </rPr>
      <t>63447</t>
    </r>
    <r>
      <rPr>
        <sz val="11"/>
        <rFont val="宋体"/>
        <family val="3"/>
        <charset val="134"/>
      </rPr>
      <t>）</t>
    </r>
  </si>
  <si>
    <t>厨具中心铝线生产部表面处理段喷涂B线打砂A组</t>
  </si>
  <si>
    <t>厨具中心铝线生产部表面处理段喷涂B线内喷涂A组</t>
  </si>
  <si>
    <t>厨具中心铝线生产部表面处理段喷涂B线内喷涂B组</t>
  </si>
  <si>
    <t>厨具中心铝线生产部表面处理段喷涂B线外喷涂A组</t>
  </si>
  <si>
    <t>厨具中心铝线生产部表面处理段喷涂B线外喷涂B组</t>
  </si>
  <si>
    <t>厨具中心铝线生产部表面处理段喷涂B线水磨A组</t>
  </si>
  <si>
    <t>厨具中心铝线生产部表面处理段喷涂B线水磨B组</t>
  </si>
  <si>
    <t>厨具中心铝线生产部表面处理段喷涂B线冲孔组</t>
  </si>
  <si>
    <t>厨具中心铝线生产部表面处理段喷涂B线返抛</t>
  </si>
  <si>
    <t>厨具中心铝线生产部表面处理段氧化AB线</t>
  </si>
  <si>
    <t>厨具中心铝线生产部表面处理段氧化B线</t>
  </si>
  <si>
    <t>厨具中心铝线生产部装配段</t>
  </si>
  <si>
    <t>厨具中心铝线生产部装配段A线</t>
  </si>
  <si>
    <r>
      <t>刘锦滢</t>
    </r>
    <r>
      <rPr>
        <sz val="10"/>
        <color indexed="8"/>
        <rFont val="宋体"/>
        <family val="3"/>
        <charset val="134"/>
      </rPr>
      <t>（工号：64004）、梁彩娣（工号：63347）</t>
    </r>
  </si>
  <si>
    <t>厨具中心铝线生产部装配段A线办公室</t>
  </si>
  <si>
    <t>刘锦滢（工号：64004）、梁彩娣（工号：63347）</t>
  </si>
  <si>
    <t>厨具中心铝线生产部装配段A线验货组</t>
  </si>
  <si>
    <t>厨具中心铝线生产部装配段A线砂底组</t>
  </si>
  <si>
    <t>厨具中心铝线生产部装配段A线自动化组</t>
  </si>
  <si>
    <t>厨具中心铝线生产部装配段A线1拉</t>
  </si>
  <si>
    <t>厨具中心铝线生产部装配段A线2拉</t>
  </si>
  <si>
    <t>厨具中心铝线生产部装配段A线3拉</t>
  </si>
  <si>
    <t>厨具中心铝线生产部装配段A线玻盖拉</t>
  </si>
  <si>
    <t>厨具中心铝线生产部装配段A线装箱1拉</t>
  </si>
  <si>
    <t>厨具中心铝线生产部装配段A线装箱2拉</t>
  </si>
  <si>
    <t>厨具中心铝线生产部装配段A线杂工组</t>
  </si>
  <si>
    <t>厨具中心铝线生产部装配段B线</t>
  </si>
  <si>
    <r>
      <t>苏英莲（工号：</t>
    </r>
    <r>
      <rPr>
        <sz val="11"/>
        <rFont val="Calibri"/>
        <family val="2"/>
      </rPr>
      <t>61121</t>
    </r>
    <r>
      <rPr>
        <sz val="11"/>
        <rFont val="宋体"/>
        <family val="3"/>
        <charset val="134"/>
      </rPr>
      <t>）</t>
    </r>
  </si>
  <si>
    <t>厨具中心铝线生产部装配段B线办公室</t>
  </si>
  <si>
    <t>厨具中心铝线生产部装配段B线1拉</t>
  </si>
  <si>
    <t>厨具中心铝线生产部装配段B线2拉</t>
  </si>
  <si>
    <t>厨具中心铝线生产部装配段B线3拉</t>
  </si>
  <si>
    <t>厨具中心铝线生产部装配段B线4拉</t>
  </si>
  <si>
    <t>厨具中心铝线生产部装配段B线5拉</t>
  </si>
  <si>
    <t>厨具中心铝线生产部装配段B线6拉</t>
  </si>
  <si>
    <t>厨具中心铝线生产部装配段B线7拉</t>
  </si>
  <si>
    <t>厨具中心铝线生产部装配段B线8拉</t>
  </si>
  <si>
    <t>厨具中心铝线生产部装配段B线9拉</t>
  </si>
  <si>
    <t>厨具中心铝线生产部装配段B线A拉</t>
  </si>
  <si>
    <t>厨具中心铝线生产部装配段B线B拉</t>
  </si>
  <si>
    <t>厨具中心铝线生产部装配段B线C拉</t>
  </si>
  <si>
    <t>厨具中心铝线生产部装配段B线D拉</t>
  </si>
  <si>
    <t>厨具中心铝线生产部装配段B线车底组</t>
  </si>
  <si>
    <t>厨具中心铝线生产部装配段B线搬运组</t>
  </si>
  <si>
    <t>潘桂彩（工号：57004）开通钢线生产部</t>
  </si>
  <si>
    <t>潘丽霞（工号：57487开通铝线生产部）</t>
  </si>
  <si>
    <t>制表：苏锦红</t>
  </si>
  <si>
    <t>日期：2024年4月9日</t>
  </si>
  <si>
    <t>张小梅（工号：33463） 、梁秀梅（工号：57325）
莫美娥（工号：23547）</t>
  </si>
  <si>
    <t>梁剑庆（工号：21995）</t>
  </si>
  <si>
    <t>练冬霞（工号：53796）、杨秋银（工号：59639）</t>
  </si>
  <si>
    <t>李淑娇（工号：62888）、杜燕容（工号：63447）</t>
  </si>
  <si>
    <t>孙海青</t>
  </si>
  <si>
    <t>杜秋爱</t>
  </si>
  <si>
    <t>李秀娟</t>
  </si>
  <si>
    <t>张小梅</t>
  </si>
  <si>
    <t>莫美娥</t>
  </si>
  <si>
    <t>廖志洁</t>
  </si>
  <si>
    <t>麦小婕</t>
  </si>
  <si>
    <t>梁剑庆</t>
  </si>
  <si>
    <t>厨具中心钢线生产部砂光一线B盖拉</t>
  </si>
  <si>
    <t>杨秋银</t>
  </si>
  <si>
    <t>练冬霞</t>
  </si>
  <si>
    <t>厨具中心钢线生产部装配一线玻盖1拉</t>
  </si>
  <si>
    <t>厨具中心钢线生产部装配一线玻盖2拉</t>
  </si>
  <si>
    <t>厨具中心钢线生产部装配一线玻盖3拉</t>
  </si>
  <si>
    <t>厨具中心钢线生产部装配一线玻盖4拉</t>
  </si>
  <si>
    <t>厨具中心钢线生产部装配一线玻盖5拉</t>
  </si>
  <si>
    <t>厨具中心钢线生产部装配一线玻盖6拉</t>
  </si>
  <si>
    <t>厨具中心钢线生产部装配一线玻盖7拉</t>
  </si>
  <si>
    <t>梁奇彩</t>
  </si>
  <si>
    <t>陶美霞</t>
  </si>
  <si>
    <t>欧桂芳</t>
  </si>
  <si>
    <t>黎国燕</t>
  </si>
  <si>
    <t>赖海珍</t>
  </si>
  <si>
    <t>区小燕</t>
  </si>
  <si>
    <t>何小慧</t>
  </si>
  <si>
    <t>陈美红</t>
  </si>
  <si>
    <t>叶志好</t>
  </si>
  <si>
    <t>区远红</t>
  </si>
  <si>
    <t>吴丽怡</t>
  </si>
  <si>
    <t>苏丽婵</t>
  </si>
  <si>
    <t>叶梦茔</t>
  </si>
  <si>
    <t>李淑娇</t>
  </si>
  <si>
    <t>杜燕容</t>
  </si>
  <si>
    <t>刘锦滢</t>
  </si>
  <si>
    <t>梁彩娣</t>
  </si>
  <si>
    <t>苏英莲</t>
  </si>
  <si>
    <t>欧小燕</t>
  </si>
  <si>
    <t>叶梦莹</t>
  </si>
  <si>
    <t>向下填充</t>
    <phoneticPr fontId="32" type="noConversion"/>
  </si>
  <si>
    <t>1.主动获取资源或发现涉审计监察事项
2.审查识别风险、发现风险，及时规避风险事项
3.每月提供风险识别报告≥1份（有问题就需要提供）</t>
    <phoneticPr fontId="32" type="noConversion"/>
  </si>
  <si>
    <t>1.涉有关岗位人员签订《廉洁自律承诺书》
2.涉有关供应商人员签订《反商业贿赂协议书》
3.对出现违规违纪的责任人进行查处处理</t>
    <phoneticPr fontId="32" type="noConversion"/>
  </si>
  <si>
    <t>供应商开发计划达成率</t>
    <phoneticPr fontId="32" type="noConversion"/>
  </si>
  <si>
    <t>部门内部管理</t>
    <phoneticPr fontId="32" type="noConversion"/>
  </si>
  <si>
    <t>采购订单下单差错数</t>
    <phoneticPr fontId="32" type="noConversion"/>
  </si>
  <si>
    <t>生产物料到厂交货准时率</t>
    <phoneticPr fontId="32" type="noConversion"/>
  </si>
  <si>
    <t>其他部门投诉</t>
    <phoneticPr fontId="32" type="noConversion"/>
  </si>
  <si>
    <t>建全、优化部门各项业务管理制度及流程，按流程执行。</t>
    <phoneticPr fontId="32" type="noConversion"/>
  </si>
  <si>
    <t>采购标准周期内，按PMC提供的周计划跟进物料到厂交货时间准时到厂</t>
    <phoneticPr fontId="32" type="noConversion"/>
  </si>
  <si>
    <t>及时（24小时内）组织相关部门响应处理供应商来料质量异常问题，超时算逾期。</t>
    <phoneticPr fontId="32" type="noConversion"/>
  </si>
  <si>
    <t>其他部门有效的投诉</t>
    <phoneticPr fontId="32" type="noConversion"/>
  </si>
  <si>
    <t>=按实际发生次数统计</t>
    <phoneticPr fontId="32" type="noConversion"/>
  </si>
  <si>
    <t>=按实际发生次数统计</t>
    <phoneticPr fontId="32" type="noConversion"/>
  </si>
  <si>
    <t>=按各种物料-非标准周期内的订单数量考核,各种物料交期考核结果计算加权平均值。</t>
    <phoneticPr fontId="32" type="noConversion"/>
  </si>
  <si>
    <t>=实际处理来料质量异常问题单数/应处理来料质量问题总数*100%</t>
    <phoneticPr fontId="32" type="noConversion"/>
  </si>
  <si>
    <t>=按总裁办通过的有效投诉累计</t>
    <phoneticPr fontId="32" type="noConversion"/>
  </si>
  <si>
    <t>采购部、稽核小组、总裁办</t>
    <phoneticPr fontId="32" type="noConversion"/>
  </si>
  <si>
    <t>PMC部</t>
    <phoneticPr fontId="32" type="noConversion"/>
  </si>
  <si>
    <t>总裁办</t>
    <phoneticPr fontId="32" type="noConversion"/>
  </si>
  <si>
    <t>按各种物料的设定值为准</t>
    <phoneticPr fontId="32" type="noConversion"/>
  </si>
  <si>
    <t>零投诉</t>
    <phoneticPr fontId="32" type="noConversion"/>
  </si>
  <si>
    <t>达成目标值得满分</t>
    <phoneticPr fontId="32" type="noConversion"/>
  </si>
  <si>
    <t>每下降5%，扣1分，扣完本项分值为止</t>
    <phoneticPr fontId="32" type="noConversion"/>
  </si>
  <si>
    <t>无执行1次扣2分，收到有效投诉扣2分</t>
    <phoneticPr fontId="32" type="noConversion"/>
  </si>
  <si>
    <t>每错1单扣5分，扣完本项分值为止</t>
    <phoneticPr fontId="32" type="noConversion"/>
  </si>
  <si>
    <t>每下降1%扣1分，扣完本项分值为止</t>
    <phoneticPr fontId="32" type="noConversion"/>
  </si>
  <si>
    <t>每发生一个有效投诉则扣2分，扣完本项分值为止</t>
    <phoneticPr fontId="32" type="noConversion"/>
  </si>
  <si>
    <t>达成目标值得满分</t>
    <phoneticPr fontId="32" type="noConversion"/>
  </si>
  <si>
    <t>=按实际发生宗数统计</t>
    <phoneticPr fontId="32" type="noConversion"/>
  </si>
  <si>
    <t>=实际完成项目/计划完成项目*100%</t>
    <phoneticPr fontId="32" type="noConversion"/>
  </si>
  <si>
    <t>≥90%</t>
    <phoneticPr fontId="32" type="noConversion"/>
  </si>
  <si>
    <t>对业务部门考核工作及时率</t>
    <phoneticPr fontId="32" type="noConversion"/>
  </si>
  <si>
    <t>1.及时处理业务员之间的客户与产品冲突问题（占5%）
2.及时处理业务员投诉的问题（占5%）
3.及时处理财务与船务之间所遇到的业务出货、收款问题（占5%）</t>
    <phoneticPr fontId="32" type="noConversion"/>
  </si>
  <si>
    <t xml:space="preserve">每周/每月CRM报表推送发布，数据统计准确
</t>
    <phoneticPr fontId="32" type="noConversion"/>
  </si>
  <si>
    <t>按样板房管理制度管理样板和配合业务部门到访工作</t>
    <phoneticPr fontId="32" type="noConversion"/>
  </si>
  <si>
    <t>CRM数据/PLM数据/信息中心</t>
    <phoneticPr fontId="32" type="noConversion"/>
  </si>
  <si>
    <t>每下降1%，扣1分，扣完本项分值为止</t>
    <phoneticPr fontId="32" type="noConversion"/>
  </si>
  <si>
    <t>每延迟一天，扣1分，扣完本项分值为止</t>
    <phoneticPr fontId="32" type="noConversion"/>
  </si>
  <si>
    <t>激光熔覆新项目开发计划完成率</t>
    <phoneticPr fontId="32" type="noConversion"/>
  </si>
  <si>
    <t>配合生产工作完成率</t>
    <phoneticPr fontId="32" type="noConversion"/>
  </si>
  <si>
    <t>总裁室</t>
    <phoneticPr fontId="32" type="noConversion"/>
  </si>
  <si>
    <t>总裁室</t>
    <phoneticPr fontId="32" type="noConversion"/>
  </si>
  <si>
    <t>总裁室</t>
    <phoneticPr fontId="32" type="noConversion"/>
  </si>
  <si>
    <t>新产品研发项目计划达成率</t>
    <phoneticPr fontId="32" type="noConversion"/>
  </si>
  <si>
    <t>设备维护保养</t>
    <phoneticPr fontId="32" type="noConversion"/>
  </si>
  <si>
    <t>按照公司业务月度订单总任务数100%完成</t>
    <phoneticPr fontId="32" type="noConversion"/>
  </si>
  <si>
    <t>按照订单出货计划按时交付(1.因生产部门造成的由生产部门负全责。
2.非生产部门造成的，主责部门占70%责任，生产部门占30%责任。)</t>
    <phoneticPr fontId="32" type="noConversion"/>
  </si>
  <si>
    <t>按照嘉事泰5+10战术方案的新产品研发项目目标及计划完成时间执行</t>
    <phoneticPr fontId="32" type="noConversion"/>
  </si>
  <si>
    <t>1.根据集团公司6S现场考核数据
2.抽查现场不符合6S管理标准，包括集团公司检查与内部检查为准，以相关的通报为依据</t>
    <phoneticPr fontId="32" type="noConversion"/>
  </si>
  <si>
    <t>每台设备点检保养（按照一、二、三级保养标准手册要求100%完成。）</t>
    <phoneticPr fontId="32" type="noConversion"/>
  </si>
  <si>
    <t>=按实际结果计算</t>
    <phoneticPr fontId="32" type="noConversion"/>
  </si>
  <si>
    <t>=现场管理合格次数/现场管理总次数*100%</t>
    <phoneticPr fontId="32" type="noConversion"/>
  </si>
  <si>
    <t>1.月度无出现违法被处罚的重大的安全、消防、环保事故
2.工伤费用同比下降10%</t>
    <phoneticPr fontId="32" type="noConversion"/>
  </si>
  <si>
    <t>嘉事泰公司</t>
    <phoneticPr fontId="32" type="noConversion"/>
  </si>
  <si>
    <t>设备部</t>
    <phoneticPr fontId="32" type="noConversion"/>
  </si>
  <si>
    <t>达成目标值得满分，每上升1%，奖2分</t>
    <phoneticPr fontId="32" type="noConversion"/>
  </si>
  <si>
    <t>每下降1%，扣2分，直到扣完分值为止</t>
    <phoneticPr fontId="32" type="noConversion"/>
  </si>
  <si>
    <t>每减少1款，扣2分，直到扣完分值为止</t>
    <phoneticPr fontId="32" type="noConversion"/>
  </si>
  <si>
    <t>抽查现场不符合6S管理标准扣1分/次，直到扣完分值为止</t>
    <phoneticPr fontId="32" type="noConversion"/>
  </si>
  <si>
    <t>1.少做一项工作扣1分
2.每一项工作每延迟一次扣1分</t>
    <phoneticPr fontId="32" type="noConversion"/>
  </si>
  <si>
    <t>1.月度出现1宗违法被处罚的重大的安全、消防、环保事故，扣5分。
2.工伤费用2500元内的扣2分，2501-5000元扣3分，超5000元的扣5分。</t>
    <phoneticPr fontId="32" type="noConversion"/>
  </si>
  <si>
    <t>重大质量事故发生率为零</t>
    <phoneticPr fontId="32" type="noConversion"/>
  </si>
  <si>
    <t>月度降本项目数量</t>
    <phoneticPr fontId="32" type="noConversion"/>
  </si>
  <si>
    <t>按照订单出货计划按时交付(1.因生产部门造成的由生产部门负全责。
2.非生产部门造成的，主责部门占70%责任，生产部门占30%责任。)</t>
    <phoneticPr fontId="32" type="noConversion"/>
  </si>
  <si>
    <t>1.根据集团公司6S现场考核数据
2.抽查现场不符合6S管理标准，包括集团公司检查与内部检查为准，以相关的通报为依据</t>
    <phoneticPr fontId="32" type="noConversion"/>
  </si>
  <si>
    <t>月度降本项目数量≥2项</t>
    <phoneticPr fontId="32" type="noConversion"/>
  </si>
  <si>
    <t>=现场管理合格次数/现场管理总次数*100%</t>
    <phoneticPr fontId="32" type="noConversion"/>
  </si>
  <si>
    <t>=质量事故宗数</t>
    <phoneticPr fontId="32" type="noConversion"/>
  </si>
  <si>
    <t>=当月实际验货合格单数/当月实际验货总单数*100%</t>
    <phoneticPr fontId="32" type="noConversion"/>
  </si>
  <si>
    <t>=按实际结果计算</t>
    <phoneticPr fontId="32" type="noConversion"/>
  </si>
  <si>
    <t>≥2项</t>
    <phoneticPr fontId="32" type="noConversion"/>
  </si>
  <si>
    <t>每减少1万台，扣1分，直到扣完本项分值为止</t>
    <phoneticPr fontId="32" type="noConversion"/>
  </si>
  <si>
    <t>每下降1%，扣1分，直到扣完本项分值为止</t>
    <phoneticPr fontId="32" type="noConversion"/>
  </si>
  <si>
    <t>每下降1%，扣1分，直到扣完本项分值为止</t>
    <phoneticPr fontId="32" type="noConversion"/>
  </si>
  <si>
    <t>每下降0.5%，扣1分，直到扣完本项分值为止</t>
    <phoneticPr fontId="32" type="noConversion"/>
  </si>
  <si>
    <t>未完成1项，扣2.5分，直到扣完本项分值为止</t>
    <phoneticPr fontId="32" type="noConversion"/>
  </si>
  <si>
    <t>产品直通率</t>
    <phoneticPr fontId="32" type="noConversion"/>
  </si>
  <si>
    <t>新产品开发项目时间计划达成率</t>
    <phoneticPr fontId="32" type="noConversion"/>
  </si>
  <si>
    <t>按照公司月度订单总数任务100%完成</t>
    <phoneticPr fontId="32" type="noConversion"/>
  </si>
  <si>
    <t>产品一次性合格的直通率≥65%</t>
    <phoneticPr fontId="32" type="noConversion"/>
  </si>
  <si>
    <t>每台设备点检保养（按照一、二、三级保养标准手册要求100%完成。）</t>
    <phoneticPr fontId="32" type="noConversion"/>
  </si>
  <si>
    <t>按照新产品开发项目按时100%完成</t>
    <phoneticPr fontId="32" type="noConversion"/>
  </si>
  <si>
    <t>=按批次产品一次性通过的实际值统计</t>
    <phoneticPr fontId="32" type="noConversion"/>
  </si>
  <si>
    <t>=按实际结果计算</t>
    <phoneticPr fontId="32" type="noConversion"/>
  </si>
  <si>
    <t>=按实际结果计算</t>
    <phoneticPr fontId="32" type="noConversion"/>
  </si>
  <si>
    <t>=按实际结果计算</t>
    <phoneticPr fontId="32" type="noConversion"/>
  </si>
  <si>
    <t>1.月度无出现违法被处罚的重大的安全、消防、环保事故
2.工伤费用同比下降10%</t>
    <phoneticPr fontId="32" type="noConversion"/>
  </si>
  <si>
    <t>品检中心</t>
    <phoneticPr fontId="32" type="noConversion"/>
  </si>
  <si>
    <t>设备部</t>
    <phoneticPr fontId="32" type="noConversion"/>
  </si>
  <si>
    <t>精密铸造事业部</t>
    <phoneticPr fontId="32" type="noConversion"/>
  </si>
  <si>
    <t>≥94%</t>
    <phoneticPr fontId="32" type="noConversion"/>
  </si>
  <si>
    <t>≥65%</t>
    <phoneticPr fontId="32" type="noConversion"/>
  </si>
  <si>
    <t>达成目标值得满分，每上升1%，奖励2分</t>
    <phoneticPr fontId="32" type="noConversion"/>
  </si>
  <si>
    <t>1.少做一项工作扣1分
2.每一项工作每延迟一次扣1分</t>
    <phoneticPr fontId="32" type="noConversion"/>
  </si>
  <si>
    <t>1.少做一项工作扣1分
2.每一项工作每延迟一次扣1分</t>
    <phoneticPr fontId="32" type="noConversion"/>
  </si>
  <si>
    <t>设备管理稽查计划完成率</t>
    <phoneticPr fontId="32" type="noConversion"/>
  </si>
  <si>
    <t>设备维保计划完成率</t>
    <phoneticPr fontId="32" type="noConversion"/>
  </si>
  <si>
    <t>重点设备完好率</t>
    <phoneticPr fontId="32" type="noConversion"/>
  </si>
  <si>
    <t>设备选用采购及时率</t>
    <phoneticPr fontId="32" type="noConversion"/>
  </si>
  <si>
    <t>设备部设备维修保养计划实际执行完成情况：
1.重点设备按维保计划100%完成
2.一般设备按计划100%完成点检</t>
    <phoneticPr fontId="32" type="noConversion"/>
  </si>
  <si>
    <t>1.10年前设备完好率85%；
2.10年内设备完好率90%。
包括：1500T以上液压机、电动螺旋压力机、动力站水电气设备、喷涂、氧化、环保设备。
3.完好的设备是指：没有异常，不需要维修，且可以正常使用的设备。</t>
    <phoneticPr fontId="32" type="noConversion"/>
  </si>
  <si>
    <t>生产车间使用的压力容器、安全阀、电动叉车、桥式吊车</t>
    <phoneticPr fontId="32" type="noConversion"/>
  </si>
  <si>
    <t>1.设备选型同类设备对比三家以上
2.按时完成选型设备的技术参数（技术协议）
3.按计划完成选型设备的价格分析
4.设备采购计划回厂及时率（因采购部超了时间的顺延）</t>
    <phoneticPr fontId="32" type="noConversion"/>
  </si>
  <si>
    <t>=实际稽查设备数量/计划稽查设备数量*100%</t>
    <phoneticPr fontId="32" type="noConversion"/>
  </si>
  <si>
    <t>=实际维保设备数量/计划维保设备数量*100%</t>
    <phoneticPr fontId="32" type="noConversion"/>
  </si>
  <si>
    <t>=实际资产数量/台账资产数量*100%</t>
    <phoneticPr fontId="32" type="noConversion"/>
  </si>
  <si>
    <t>采购部</t>
    <phoneticPr fontId="32" type="noConversion"/>
  </si>
  <si>
    <t>≥95%</t>
    <phoneticPr fontId="32" type="noConversion"/>
  </si>
  <si>
    <t>≥98%</t>
    <phoneticPr fontId="32" type="noConversion"/>
  </si>
  <si>
    <t>业务部、品检中心、业务发展部</t>
    <phoneticPr fontId="32" type="noConversion"/>
  </si>
  <si>
    <t>达成目标值得满分</t>
    <phoneticPr fontId="32" type="noConversion"/>
  </si>
  <si>
    <t>每下降1%，扣1分，直到扣完本项分值为止</t>
    <phoneticPr fontId="32" type="noConversion"/>
  </si>
  <si>
    <r>
      <t>经济损失（含客户退货、赔偿）1万元以上5万元以下扣1分，5万元以上10万元以下的扣</t>
    </r>
    <r>
      <rPr>
        <sz val="8"/>
        <color rgb="FFFF0000"/>
        <rFont val="宋体"/>
        <family val="3"/>
        <charset val="134"/>
      </rPr>
      <t>3</t>
    </r>
    <r>
      <rPr>
        <sz val="8"/>
        <rFont val="宋体"/>
        <family val="3"/>
        <charset val="134"/>
      </rPr>
      <t>分；10万元或以上的扣</t>
    </r>
    <r>
      <rPr>
        <sz val="8"/>
        <color rgb="FFFF0000"/>
        <rFont val="宋体"/>
        <family val="3"/>
        <charset val="134"/>
      </rPr>
      <t>5</t>
    </r>
    <r>
      <rPr>
        <sz val="8"/>
        <rFont val="宋体"/>
        <family val="3"/>
        <charset val="134"/>
      </rPr>
      <t>分，直到扣完本项分值为止</t>
    </r>
  </si>
  <si>
    <t>立项项目计划完成率</t>
    <phoneticPr fontId="32" type="noConversion"/>
  </si>
  <si>
    <t>月度新开发产品样板合格率</t>
    <phoneticPr fontId="32" type="noConversion"/>
  </si>
  <si>
    <t>模具试产一次性合格率</t>
    <phoneticPr fontId="32" type="noConversion"/>
  </si>
  <si>
    <t>按立项项目计划的时间节点准时完成</t>
    <phoneticPr fontId="32" type="noConversion"/>
  </si>
  <si>
    <t>在计划时间内完成开发任务（要多出几个方案提供给客户选择，最终以客户签板成功为项目开发成功）</t>
    <phoneticPr fontId="32" type="noConversion"/>
  </si>
  <si>
    <t>1.项目开发完成后所有工艺资料要收集整理并上传到系统
2.下发生产部门用于量产的技术资料（包括工艺、图纸、BOM表等）准确无误，不影响生产进度
3.目标值：100%</t>
    <phoneticPr fontId="32" type="noConversion"/>
  </si>
  <si>
    <t>1.指走报价流程的项目报价方案
2.按要求准时提交报价资料
3.报价内容符合实际生产要求
4.目标值≥95%</t>
    <phoneticPr fontId="32" type="noConversion"/>
  </si>
  <si>
    <t>指能够按照项目要求，项目定出来的计划，准时交付样板
1.样板准时率：以项目时间节点为准（占40%）
2.样板合格率：以品检检验结果为准（占60%）</t>
    <phoneticPr fontId="32" type="noConversion"/>
  </si>
  <si>
    <t>1.以单个规格产品的模具试产一次性合格计算（目标值：一次性合格率≥80%，二次合格率≥100%）
2.每个项目有多个规格的以加权平均数计算（目标值：一次性合格率≥80%，二次合格率≥95%）
3.本月多个项目的按每个项目多规格的加权平均数计算（目标值：一次性合格率≥80%，二次合格率≥93%）</t>
    <phoneticPr fontId="32" type="noConversion"/>
  </si>
  <si>
    <t>=按实际产品立项书统计</t>
    <phoneticPr fontId="32" type="noConversion"/>
  </si>
  <si>
    <t>=按PLM实际稽查数据为准</t>
    <phoneticPr fontId="32" type="noConversion"/>
  </si>
  <si>
    <t>=按PLM实际稽查数据为准</t>
    <phoneticPr fontId="32" type="noConversion"/>
  </si>
  <si>
    <t>=按实际结果计算</t>
    <phoneticPr fontId="32" type="noConversion"/>
  </si>
  <si>
    <t>标准化组</t>
    <phoneticPr fontId="32" type="noConversion"/>
  </si>
  <si>
    <t>标准化组/各生产车间PMC</t>
    <phoneticPr fontId="32" type="noConversion"/>
  </si>
  <si>
    <t>各生产车间PMC</t>
    <phoneticPr fontId="32" type="noConversion"/>
  </si>
  <si>
    <t>各生产车间</t>
    <phoneticPr fontId="32" type="noConversion"/>
  </si>
  <si>
    <t>≥17项</t>
    <phoneticPr fontId="32" type="noConversion"/>
  </si>
  <si>
    <t>≥95%</t>
    <phoneticPr fontId="32" type="noConversion"/>
  </si>
  <si>
    <t>达成目标值得满分，每增加1个，奖5分</t>
    <phoneticPr fontId="32" type="noConversion"/>
  </si>
  <si>
    <t>按PLM\T100\MES\SRM系统的要求及时、准确完成数据资料的整理上传，未能做到的，每项每次扣1分</t>
    <phoneticPr fontId="32" type="noConversion"/>
  </si>
  <si>
    <t>①每提前1天，奖1分；每推迟1天，扣1分。       
②样板一次性合格奖2分，二次合格奖1分，三次以上（含三次）每次扣2分。</t>
    <phoneticPr fontId="32" type="noConversion"/>
  </si>
  <si>
    <t>三项都达成目标值得满分</t>
    <phoneticPr fontId="32" type="noConversion"/>
  </si>
  <si>
    <t>每下降1%，扣1分，直到扣完本项分值为止</t>
    <phoneticPr fontId="32" type="noConversion"/>
  </si>
  <si>
    <t>每一项未达到该项的要求得0分</t>
    <phoneticPr fontId="32" type="noConversion"/>
  </si>
  <si>
    <t>考核期内立项项目开发计划（时间节点）达成率</t>
    <phoneticPr fontId="32" type="noConversion"/>
  </si>
  <si>
    <t>1.在计划时间内完成开发任务（以客户签板成功为项目开发成功）
2.计划时间内完成整体项目的开发视为及时
3.目标值≥90%</t>
    <phoneticPr fontId="32" type="noConversion"/>
  </si>
  <si>
    <t>按照PLM系统资料上传要求100%达到完整性</t>
    <phoneticPr fontId="32" type="noConversion"/>
  </si>
  <si>
    <r>
      <t>1</t>
    </r>
    <r>
      <rPr>
        <sz val="8"/>
        <rFont val="宋体"/>
        <family val="3"/>
        <charset val="134"/>
        <scheme val="minor"/>
      </rPr>
      <t>.厨具产品</t>
    </r>
    <r>
      <rPr>
        <sz val="8"/>
        <rFont val="宋体"/>
        <family val="3"/>
        <charset val="134"/>
        <scheme val="minor"/>
      </rPr>
      <t>≤</t>
    </r>
    <r>
      <rPr>
        <sz val="8"/>
        <rFont val="宋体"/>
        <family val="3"/>
        <charset val="134"/>
        <scheme val="minor"/>
      </rPr>
      <t>2</t>
    </r>
    <r>
      <rPr>
        <sz val="8"/>
        <rFont val="宋体"/>
        <family val="3"/>
        <charset val="134"/>
        <scheme val="minor"/>
      </rPr>
      <t xml:space="preserve">次
</t>
    </r>
    <r>
      <rPr>
        <sz val="8"/>
        <rFont val="宋体"/>
        <family val="3"/>
        <charset val="134"/>
        <scheme val="minor"/>
      </rPr>
      <t>2.电器产品≤3次</t>
    </r>
    <phoneticPr fontId="32" type="noConversion"/>
  </si>
  <si>
    <t>达成目标值得满分</t>
    <phoneticPr fontId="32" type="noConversion"/>
  </si>
  <si>
    <t>每下降1%，扣1分，扣完本项分值为止</t>
    <phoneticPr fontId="32" type="noConversion"/>
  </si>
  <si>
    <t>每单个完结项目每超过1次扣1分，扣完本项分值为止</t>
    <phoneticPr fontId="32" type="noConversion"/>
  </si>
  <si>
    <t>每出现一单资料不完整，扣1分，扣完本项分值为止</t>
    <phoneticPr fontId="32" type="noConversion"/>
  </si>
  <si>
    <r>
      <t>2</t>
    </r>
    <r>
      <rPr>
        <sz val="11"/>
        <color theme="1"/>
        <rFont val="宋体"/>
        <family val="3"/>
        <charset val="134"/>
        <scheme val="minor"/>
      </rPr>
      <t>22</t>
    </r>
    <r>
      <rPr>
        <sz val="11"/>
        <color theme="1"/>
        <rFont val="宋体"/>
        <charset val="134"/>
        <scheme val="minor"/>
      </rPr>
      <t>12*34*66*</t>
    </r>
    <phoneticPr fontId="32" type="noConversion"/>
  </si>
  <si>
    <t>数组以;隔开的为行,对应为ROW,以,隔开为列,对应为col
在 Excel 中，数组函数通常使用 Ctrl+Shift+Enter（有时简写为 CSE）来进行输入</t>
    <phoneticPr fontId="32" type="noConversion"/>
  </si>
  <si>
    <t>Sub lkyy() 'ctrl+F8 表示逐步执行
Dim sht As Worksheet
Set d = CreateObject("Scripting.Dictionary")
y = 0
 '创建数组
    myArray = Array("1拉", "2拉", "3拉", "4拉", "5拉")
    '预先在数组中筛选包含1的元素
    myFilteredArray = Filter(myArray, 1)
For Each sht In Worksheets
y = y + 1
   ' MsgBox (sht.Name)
    ' MsgBox (UBound(Filter(myArray, sht.Name)))
    If UBound(Filter(myArray, sht.Name)) &gt;= 0 Then
        m = sht.Range("a10000").End(3).Row '向下最后一个不为空的 值 的所在行
        ar = sht.Range("a7:bu" &amp; m)  'ar为全区域
        For i = 1 To UBound(ar) 'i为38行数,ubound 第二个参数，默认为1表示行数，2表示列数
      ' pp = MsgBox(i, vbYesNo) '这个是测试,强制退出 ctrl+空格+scroll lock  || ctrl+break  其它格式：pp = MsgBox("是否退出？", vbYesNo + vbDefaultButton2)
      ' If pp = 7 Then Exit Sub '增加这个判断，可以实际自动退出
            t = ar(i, 1) 't 为取的cells值，这里取了第一列  这里实际的值 就是客户订单号
            For j = 12 To 73 'j为列
                tt = t &amp; "|" &amp; j 'tt为客户订单号加列号 3180309|12 3180309|13
                If Not d.exists(tt) Then
                    d(tt) = ar(i, j)  'd(ar(i,1) &amp; "|" &amp; j)=ar(i, j)  i 表示行 ,j 表示列
                Else
                    d(tt) = d(tt) + ar(i, j)
                End If
            Next j
        Next i
    End If
Next sht
m = Range("a10000").End(3).Row '取第一列有数值的行数 向下最后一个不为空的 值 的所在行
ReDim br(1 To m, 1 To 62) '行多定义 应该 没关系 吧?但至少 这里的列是准确的
For i = 7 To m '从第七项开始 行 i行 j列
n = n + 1 '这里实际就是ubound(ar)的值
    For j = 1 To 62 'j 是列
        br(n, j) = d(Cells(i, 1).Value &amp; "|" &amp; j + 11) '检索cells(i,1)第一列的值-&gt;d 的dey,对应填充到 br二维数组
    Next j
Next i
Range("o7").Resize(n, 62) = br 'n为38行数
Set d = Nothing
End Sub</t>
    <phoneticPr fontId="32" type="noConversion"/>
  </si>
  <si>
    <r>
      <t>厨具中心钢线生产部</t>
    </r>
    <r>
      <rPr>
        <sz val="11"/>
        <rFont val="Calibri"/>
        <family val="2"/>
      </rPr>
      <t>MC</t>
    </r>
    <r>
      <rPr>
        <sz val="11"/>
        <rFont val="宋体"/>
        <family val="3"/>
        <charset val="134"/>
      </rPr>
      <t>组劳资组</t>
    </r>
  </si>
  <si>
    <t>叶兴宇(工号：32526）、孙海青（工号：57267）
梁秀梅（工号：57325）、杜秋爱（工号：39910）
李秀娟（工号：20060）</t>
  </si>
  <si>
    <t>叶兴宇(工号：32526）、孙海青（工号：57267）
梁秀梅（工号：57325）
杜秋爱（工号：39910）、李秀娟（工号：20060）</t>
  </si>
  <si>
    <r>
      <t>厨具中心钢线生产部成型段拉伸</t>
    </r>
    <r>
      <rPr>
        <sz val="11"/>
        <rFont val="Calibri"/>
        <family val="2"/>
      </rPr>
      <t>2</t>
    </r>
    <r>
      <rPr>
        <sz val="11"/>
        <rFont val="宋体"/>
        <family val="3"/>
        <charset val="134"/>
      </rPr>
      <t>线办公室</t>
    </r>
  </si>
  <si>
    <r>
      <t>厨具中心钢线生产部成型段拉伸</t>
    </r>
    <r>
      <rPr>
        <sz val="11"/>
        <rFont val="Calibri"/>
        <family val="2"/>
      </rPr>
      <t>2</t>
    </r>
    <r>
      <rPr>
        <sz val="11"/>
        <rFont val="宋体"/>
        <family val="3"/>
        <charset val="134"/>
      </rPr>
      <t>线开料线</t>
    </r>
  </si>
  <si>
    <t>厨具中心钢线生产部成型段拉伸2线生产线</t>
  </si>
  <si>
    <t>张小梅（工号：33463） 、梁秀梅（工号：57325）</t>
  </si>
  <si>
    <r>
      <t>练冬霞（工号：53796）
杨秋银（工号：</t>
    </r>
    <r>
      <rPr>
        <sz val="11"/>
        <rFont val="Calibri"/>
        <family val="2"/>
      </rPr>
      <t>59639</t>
    </r>
    <r>
      <rPr>
        <sz val="11"/>
        <rFont val="宋体"/>
        <family val="3"/>
        <charset val="134"/>
      </rPr>
      <t>）</t>
    </r>
  </si>
  <si>
    <r>
      <t>厨具中心钢线生产部砂光二线</t>
    </r>
    <r>
      <rPr>
        <sz val="11"/>
        <rFont val="Calibri"/>
        <family val="2"/>
      </rPr>
      <t>1</t>
    </r>
    <r>
      <rPr>
        <sz val="11"/>
        <rFont val="宋体"/>
        <family val="3"/>
        <charset val="134"/>
      </rPr>
      <t>拉</t>
    </r>
  </si>
  <si>
    <t>梁奇彩（工号：20230）、陶美霞（工号：21563）</t>
  </si>
  <si>
    <t>厨具中心钢线生产部装配一线玻盖A拉</t>
  </si>
  <si>
    <t>厨具中心钢线生产部装配一线玻盖B拉</t>
  </si>
  <si>
    <r>
      <t>赖海珍（工号：</t>
    </r>
    <r>
      <rPr>
        <sz val="11"/>
        <rFont val="Calibri"/>
        <family val="2"/>
      </rPr>
      <t>37130</t>
    </r>
    <r>
      <rPr>
        <sz val="11"/>
        <rFont val="宋体"/>
        <family val="3"/>
        <charset val="134"/>
      </rPr>
      <t>）、欧小燕（工号：37646）</t>
    </r>
  </si>
  <si>
    <r>
      <t>区小燕（工号：</t>
    </r>
    <r>
      <rPr>
        <sz val="11"/>
        <rFont val="Calibri"/>
        <family val="2"/>
      </rPr>
      <t>37646</t>
    </r>
    <r>
      <rPr>
        <sz val="11"/>
        <rFont val="宋体"/>
        <family val="3"/>
        <charset val="134"/>
      </rPr>
      <t>）、何小慧（工号：</t>
    </r>
    <r>
      <rPr>
        <sz val="11"/>
        <rFont val="Calibri"/>
        <family val="2"/>
      </rPr>
      <t>60119</t>
    </r>
    <r>
      <rPr>
        <sz val="11"/>
        <rFont val="宋体"/>
        <family val="3"/>
        <charset val="134"/>
      </rPr>
      <t>）
赖海珍（工号：</t>
    </r>
    <r>
      <rPr>
        <sz val="11"/>
        <rFont val="Calibri"/>
        <family val="2"/>
      </rPr>
      <t>37130</t>
    </r>
    <r>
      <rPr>
        <sz val="11"/>
        <rFont val="宋体"/>
        <family val="3"/>
        <charset val="134"/>
      </rPr>
      <t>）、陈美红（工号：47397）</t>
    </r>
  </si>
  <si>
    <t>赖海珍（工号：37130）、陈美红（工号：47397）
叶志好（工号：47667）</t>
  </si>
  <si>
    <r>
      <t>厨具中心铝线生产部</t>
    </r>
    <r>
      <rPr>
        <sz val="11"/>
        <rFont val="Calibri"/>
        <family val="2"/>
      </rPr>
      <t>PC</t>
    </r>
    <r>
      <rPr>
        <sz val="11"/>
        <rFont val="宋体"/>
        <family val="3"/>
        <charset val="134"/>
      </rPr>
      <t>组</t>
    </r>
  </si>
  <si>
    <r>
      <t>厨具中心铝线生产部</t>
    </r>
    <r>
      <rPr>
        <sz val="11"/>
        <rFont val="Calibri"/>
        <family val="2"/>
      </rPr>
      <t>MC</t>
    </r>
    <r>
      <rPr>
        <sz val="11"/>
        <rFont val="宋体"/>
        <family val="3"/>
        <charset val="134"/>
      </rPr>
      <t>组物料请购跟进组</t>
    </r>
  </si>
  <si>
    <r>
      <t>厨具中心铝线生产部</t>
    </r>
    <r>
      <rPr>
        <sz val="11"/>
        <rFont val="Calibri"/>
        <family val="2"/>
      </rPr>
      <t>MC</t>
    </r>
    <r>
      <rPr>
        <sz val="11"/>
        <rFont val="宋体"/>
        <family val="3"/>
        <charset val="134"/>
      </rPr>
      <t>组五金仓</t>
    </r>
  </si>
  <si>
    <r>
      <t>厨具中心铝线生产部</t>
    </r>
    <r>
      <rPr>
        <sz val="11"/>
        <rFont val="Calibri"/>
        <family val="2"/>
      </rPr>
      <t>MC</t>
    </r>
    <r>
      <rPr>
        <sz val="11"/>
        <rFont val="宋体"/>
        <family val="3"/>
        <charset val="134"/>
      </rPr>
      <t>组包材仓</t>
    </r>
  </si>
  <si>
    <r>
      <t>厨具中心铝线生产部</t>
    </r>
    <r>
      <rPr>
        <sz val="11"/>
        <rFont val="Calibri"/>
        <family val="2"/>
      </rPr>
      <t>MC</t>
    </r>
    <r>
      <rPr>
        <sz val="11"/>
        <rFont val="宋体"/>
        <family val="3"/>
        <charset val="134"/>
      </rPr>
      <t>组配套仓</t>
    </r>
  </si>
  <si>
    <t>李结梅（工号：61219）、区远红（工号：56384）</t>
  </si>
  <si>
    <r>
      <t>厨具中心铝线生产部表面处理段喷涂</t>
    </r>
    <r>
      <rPr>
        <sz val="11"/>
        <rFont val="Calibri"/>
        <family val="2"/>
      </rPr>
      <t>A</t>
    </r>
    <r>
      <rPr>
        <sz val="11"/>
        <rFont val="宋体"/>
        <family val="3"/>
        <charset val="134"/>
      </rPr>
      <t>线</t>
    </r>
  </si>
  <si>
    <t>苏丽婵（工号：61866）</t>
  </si>
  <si>
    <r>
      <t>厨具中心铝线生产部表面处理段喷涂</t>
    </r>
    <r>
      <rPr>
        <sz val="11"/>
        <rFont val="Calibri"/>
        <family val="2"/>
      </rPr>
      <t>A</t>
    </r>
    <r>
      <rPr>
        <sz val="11"/>
        <rFont val="宋体"/>
        <family val="3"/>
        <charset val="134"/>
      </rPr>
      <t>线激光</t>
    </r>
  </si>
  <si>
    <t>梁彩娣（工号：63347）</t>
  </si>
  <si>
    <t>潘桂彩（工号：57004）负责——钢线生产部</t>
  </si>
  <si>
    <t>潘丽霞（工号：57487）负责——铝线生产部</t>
  </si>
  <si>
    <t>日期：2024年4月18日</t>
  </si>
  <si>
    <t>练冬霞（工号：53796）
杨秋银（工号：59639）</t>
  </si>
  <si>
    <t>区小燕（工号：37646）、何小慧（工号：60119）
赖海珍（工号：37130）、陈美红（工号：47397）</t>
  </si>
  <si>
    <t>向下填充</t>
    <phoneticPr fontId="32" type="noConversion"/>
  </si>
  <si>
    <t>叶兴宇</t>
  </si>
  <si>
    <t>厨具中心钢线生产部成型段拉伸2线办公室</t>
  </si>
  <si>
    <t>厨具中心钢线生产部成型段拉伸2线开料线</t>
  </si>
  <si>
    <t>梁秀梅</t>
  </si>
  <si>
    <t>厨具中心铝线生产部MC组五金仓</t>
  </si>
  <si>
    <t>厨具中心铝线生产部MC组包材仓</t>
  </si>
  <si>
    <t>李结梅</t>
  </si>
  <si>
    <t>厨具中心铝线生产部表面处理段喷涂A线激光</t>
  </si>
  <si>
    <t>赖海珍（工号：37130）、陈美红（工号：47397）、叶志好（工号：47667）</t>
    <phoneticPr fontId="32" type="noConversion"/>
  </si>
  <si>
    <r>
      <rPr>
        <sz val="11"/>
        <rFont val="宋体"/>
        <family val="3"/>
        <charset val="134"/>
      </rPr>
      <t>赖海珍（工号：</t>
    </r>
    <r>
      <rPr>
        <sz val="11"/>
        <rFont val="Calibri"/>
        <family val="2"/>
      </rPr>
      <t>37130</t>
    </r>
    <r>
      <rPr>
        <sz val="11"/>
        <rFont val="宋体"/>
        <family val="3"/>
        <charset val="134"/>
      </rPr>
      <t>）、陈美红（工号：</t>
    </r>
    <r>
      <rPr>
        <sz val="11"/>
        <rFont val="Calibri"/>
        <family val="2"/>
      </rPr>
      <t>47397</t>
    </r>
    <r>
      <rPr>
        <sz val="11"/>
        <rFont val="宋体"/>
        <family val="3"/>
        <charset val="134"/>
      </rPr>
      <t>）
叶志好（工号：</t>
    </r>
    <r>
      <rPr>
        <sz val="11"/>
        <rFont val="Calibri"/>
        <family val="2"/>
      </rPr>
      <t>47667</t>
    </r>
    <r>
      <rPr>
        <sz val="11"/>
        <rFont val="宋体"/>
        <family val="3"/>
        <charset val="134"/>
      </rPr>
      <t>）</t>
    </r>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</si>
</sst>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Red]0"/>
    <numFmt numFmtId="179" formatCode="0.00_ "/>
    <numFmt numFmtId="180" formatCode="m/d;@"/>
  </numFmts>
  <fonts count="44" x14ac:knownFonts="1">
    <font>
      <sz val="11"/>
      <color theme="1"/>
      <name val="宋体"/>
      <charset val="134"/>
      <scheme val="minor"/>
    </font>
    <font>
      <sz val="18"/>
      <color rgb="FF000000"/>
      <name val="宋体"/>
      <family val="3"/>
      <charset val="134"/>
      <scheme val="minor"/>
    </font>
    <font>
      <b/>
      <sz val="8"/>
      <name val="宋体"/>
      <family val="3"/>
      <charset val="134"/>
    </font>
    <font>
      <sz val="8"/>
      <name val="宋体"/>
      <family val="3"/>
      <charset val="134"/>
    </font>
    <font>
      <sz val="8"/>
      <color theme="1"/>
      <name val="宋体"/>
      <family val="3"/>
      <charset val="134"/>
    </font>
    <font>
      <sz val="18"/>
      <color rgb="FF000000"/>
      <name val="宋体"/>
      <family val="3"/>
      <charset val="134"/>
    </font>
    <font>
      <sz val="8"/>
      <name val="宋体"/>
      <family val="3"/>
      <charset val="134"/>
      <scheme val="minor"/>
    </font>
    <font>
      <sz val="12"/>
      <name val="宋体"/>
      <family val="3"/>
      <charset val="134"/>
    </font>
    <font>
      <sz val="11"/>
      <color rgb="FFFF0000"/>
      <name val="宋体"/>
      <family val="3"/>
      <charset val="134"/>
      <scheme val="minor"/>
    </font>
    <font>
      <b/>
      <sz val="12"/>
      <name val="宋体"/>
      <family val="3"/>
      <charset val="134"/>
    </font>
    <font>
      <sz val="11"/>
      <name val="宋体"/>
      <family val="3"/>
      <charset val="134"/>
    </font>
    <font>
      <b/>
      <sz val="11"/>
      <name val="宋体"/>
      <family val="3"/>
      <charset val="134"/>
    </font>
    <font>
      <sz val="11"/>
      <color rgb="FFFFFFFF"/>
      <name val="宋体"/>
      <family val="3"/>
      <charset val="134"/>
    </font>
    <font>
      <sz val="12"/>
      <color rgb="FFFFFFFF"/>
      <name val="宋体"/>
      <family val="3"/>
      <charset val="134"/>
    </font>
    <font>
      <b/>
      <sz val="11"/>
      <color rgb="FF92D050"/>
      <name val="宋体"/>
      <family val="3"/>
      <charset val="134"/>
    </font>
    <font>
      <u/>
      <sz val="11"/>
      <color theme="10"/>
      <name val="宋体"/>
      <family val="3"/>
      <charset val="134"/>
      <scheme val="minor"/>
    </font>
    <font>
      <b/>
      <sz val="14"/>
      <color rgb="FF333333"/>
      <name val="Arial"/>
      <family val="2"/>
    </font>
    <font>
      <sz val="12"/>
      <color rgb="FF333333"/>
      <name val="Arial"/>
      <family val="2"/>
    </font>
    <font>
      <sz val="12"/>
      <color indexed="8"/>
      <name val="宋体"/>
      <family val="3"/>
      <charset val="134"/>
    </font>
    <font>
      <sz val="11"/>
      <color rgb="FF9C6500"/>
      <name val="宋体"/>
      <family val="3"/>
      <charset val="134"/>
      <scheme val="minor"/>
    </font>
    <font>
      <sz val="11"/>
      <color rgb="FF006100"/>
      <name val="宋体"/>
      <family val="3"/>
      <charset val="134"/>
      <scheme val="minor"/>
    </font>
    <font>
      <sz val="11"/>
      <color rgb="FF9C6500"/>
      <name val="宋体"/>
      <family val="3"/>
      <charset val="134"/>
      <scheme val="minor"/>
    </font>
    <font>
      <sz val="11"/>
      <color rgb="FF006100"/>
      <name val="宋体"/>
      <family val="3"/>
      <charset val="134"/>
      <scheme val="minor"/>
    </font>
    <font>
      <b/>
      <sz val="11"/>
      <color theme="1"/>
      <name val="宋体"/>
      <family val="3"/>
      <charset val="134"/>
      <scheme val="minor"/>
    </font>
    <font>
      <b/>
      <sz val="20"/>
      <color theme="1"/>
      <name val="宋体"/>
      <family val="3"/>
      <charset val="134"/>
      <scheme val="minor"/>
    </font>
    <font>
      <b/>
      <sz val="16"/>
      <color theme="1"/>
      <name val="宋体"/>
      <family val="3"/>
      <charset val="134"/>
      <scheme val="minor"/>
    </font>
    <font>
      <b/>
      <u/>
      <sz val="20"/>
      <color theme="10"/>
      <name val="宋体"/>
      <family val="3"/>
      <charset val="134"/>
      <scheme val="minor"/>
    </font>
    <font>
      <sz val="10"/>
      <name val="Arial"/>
      <family val="2"/>
    </font>
    <font>
      <sz val="11"/>
      <color theme="1"/>
      <name val="宋体"/>
      <family val="3"/>
      <charset val="134"/>
      <scheme val="minor"/>
    </font>
    <font>
      <sz val="8"/>
      <color rgb="FFFF0000"/>
      <name val="宋体"/>
      <family val="3"/>
      <charset val="134"/>
    </font>
    <font>
      <sz val="12"/>
      <color rgb="FFFF0000"/>
      <name val="宋体"/>
      <family val="3"/>
      <charset val="134"/>
    </font>
    <font>
      <sz val="11"/>
      <color rgb="FF000000"/>
      <name val="宋体"/>
      <family val="3"/>
      <charset val="134"/>
    </font>
    <font>
      <sz val="9"/>
      <name val="宋体"/>
      <family val="3"/>
      <charset val="134"/>
      <scheme val="minor"/>
    </font>
    <font>
      <b/>
      <sz val="11"/>
      <color theme="1"/>
      <name val="宋体"/>
      <family val="3"/>
      <charset val="134"/>
      <scheme val="minor"/>
    </font>
    <font>
      <sz val="11"/>
      <color theme="1"/>
      <name val="宋体"/>
      <family val="3"/>
      <charset val="134"/>
      <scheme val="minor"/>
    </font>
    <font>
      <sz val="11"/>
      <color indexed="8"/>
      <name val="宋体"/>
      <family val="3"/>
      <charset val="134"/>
    </font>
    <font>
      <b/>
      <sz val="20"/>
      <color indexed="10"/>
      <name val="宋体"/>
      <family val="3"/>
      <charset val="134"/>
    </font>
    <font>
      <sz val="16"/>
      <name val="宋体"/>
      <family val="3"/>
      <charset val="134"/>
    </font>
    <font>
      <sz val="16"/>
      <color indexed="8"/>
      <name val="宋体"/>
      <family val="3"/>
      <charset val="134"/>
    </font>
    <font>
      <sz val="11"/>
      <name val="Calibri"/>
      <family val="2"/>
    </font>
    <font>
      <sz val="11"/>
      <color indexed="10"/>
      <name val="宋体"/>
      <family val="3"/>
      <charset val="134"/>
    </font>
    <font>
      <sz val="10"/>
      <color indexed="8"/>
      <name val="宋体"/>
      <family val="3"/>
      <charset val="134"/>
    </font>
    <font>
      <sz val="10"/>
      <color indexed="10"/>
      <name val="宋体"/>
      <family val="3"/>
      <charset val="134"/>
    </font>
    <font>
      <sz val="14"/>
      <color indexed="8"/>
      <name val="宋体"/>
      <family val="3"/>
      <charset val="134"/>
    </font>
  </fonts>
  <fills count="21">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EB9C"/>
        <bgColor indexed="64"/>
      </patternFill>
    </fill>
    <fill>
      <patternFill patternType="solid">
        <fgColor rgb="FFC6EFCE"/>
        <bgColor indexed="64"/>
      </patternFill>
    </fill>
    <fill>
      <patternFill patternType="solid">
        <fgColor theme="3" tint="0.59999389629810485"/>
        <bgColor indexed="64"/>
      </patternFill>
    </fill>
    <fill>
      <patternFill patternType="solid">
        <fgColor theme="5" tint="0.79995117038483843"/>
        <bgColor indexed="64"/>
      </patternFill>
    </fill>
    <fill>
      <patternFill patternType="solid">
        <fgColor theme="2"/>
        <bgColor indexed="64"/>
      </patternFill>
    </fill>
    <fill>
      <patternFill patternType="solid">
        <fgColor theme="5" tint="0.39994506668294322"/>
        <bgColor indexed="64"/>
      </patternFill>
    </fill>
    <fill>
      <patternFill patternType="solid">
        <fgColor theme="2" tint="-0.749992370372631"/>
        <bgColor indexed="64"/>
      </patternFill>
    </fill>
    <fill>
      <gradientFill degree="90">
        <stop position="0">
          <color theme="0"/>
        </stop>
        <stop position="1">
          <color theme="5" tint="0.39997558519241921"/>
        </stop>
      </gradientFill>
    </fill>
    <fill>
      <patternFill patternType="solid">
        <fgColor rgb="FF91AADF"/>
        <bgColor indexed="64"/>
      </patternFill>
    </fill>
    <fill>
      <patternFill patternType="solid">
        <fgColor rgb="FFB5C6EA"/>
        <bgColor indexed="64"/>
      </patternFill>
    </fill>
    <fill>
      <patternFill patternType="solid">
        <fgColor rgb="FFD9E1F4"/>
        <bgColor indexed="64"/>
      </patternFill>
    </fill>
    <fill>
      <patternFill patternType="solid">
        <fgColor rgb="FFF4B7BE"/>
        <bgColor indexed="64"/>
      </patternFill>
    </fill>
    <fill>
      <patternFill patternType="solid">
        <fgColor rgb="FFADD88D"/>
        <bgColor indexed="64"/>
      </patternFill>
    </fill>
  </fills>
  <borders count="4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diagonal/>
    </border>
    <border>
      <left/>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double">
        <color auto="1"/>
      </right>
      <top style="thin">
        <color auto="1"/>
      </top>
      <bottom/>
      <diagonal/>
    </border>
    <border>
      <left style="thin">
        <color auto="1"/>
      </left>
      <right style="double">
        <color auto="1"/>
      </right>
      <top style="double">
        <color auto="1"/>
      </top>
      <bottom style="thin">
        <color auto="1"/>
      </bottom>
      <diagonal/>
    </border>
    <border>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double">
        <color auto="1"/>
      </bottom>
      <diagonal/>
    </border>
    <border>
      <left/>
      <right style="thin">
        <color auto="1"/>
      </right>
      <top style="thin">
        <color auto="1"/>
      </top>
      <bottom style="double">
        <color auto="1"/>
      </bottom>
      <diagonal/>
    </border>
    <border>
      <left/>
      <right/>
      <top style="double">
        <color auto="1"/>
      </top>
      <bottom/>
      <diagonal/>
    </border>
    <border>
      <left style="double">
        <color auto="1"/>
      </left>
      <right style="double">
        <color auto="1"/>
      </right>
      <top style="thin">
        <color auto="1"/>
      </top>
      <bottom/>
      <diagonal/>
    </border>
    <border>
      <left style="double">
        <color auto="1"/>
      </left>
      <right style="double">
        <color auto="1"/>
      </right>
      <top style="double">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style="medium">
        <color auto="1"/>
      </right>
      <top style="thin">
        <color auto="1"/>
      </top>
      <bottom style="thin">
        <color auto="1"/>
      </bottom>
      <diagonal/>
    </border>
    <border>
      <left style="thin">
        <color rgb="FF000000"/>
      </left>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top style="thin">
        <color rgb="FF000000"/>
      </top>
      <bottom/>
      <diagonal/>
    </border>
    <border>
      <left style="thin">
        <color auto="1"/>
      </left>
      <right/>
      <top/>
      <bottom style="thin">
        <color auto="1"/>
      </bottom>
      <diagonal/>
    </border>
    <border>
      <left style="thin">
        <color rgb="FF000000"/>
      </left>
      <right/>
      <top/>
      <bottom style="thin">
        <color rgb="FF000000"/>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8">
    <xf numFmtId="0" fontId="0" fillId="0" borderId="0">
      <alignment vertical="center"/>
    </xf>
    <xf numFmtId="0" fontId="15" fillId="0" borderId="0" applyNumberFormat="0" applyFill="0" applyBorder="0" applyAlignment="0" applyProtection="0">
      <alignment vertical="center"/>
    </xf>
    <xf numFmtId="0" fontId="20" fillId="9" borderId="0" applyNumberFormat="0" applyBorder="0" applyAlignment="0" applyProtection="0">
      <alignment vertical="center"/>
    </xf>
    <xf numFmtId="0" fontId="19" fillId="8" borderId="0" applyNumberFormat="0" applyBorder="0" applyAlignment="0" applyProtection="0">
      <alignment vertical="center"/>
    </xf>
    <xf numFmtId="0" fontId="27" fillId="0" borderId="0">
      <alignment vertical="center"/>
    </xf>
    <xf numFmtId="9" fontId="28" fillId="0" borderId="0" applyFont="0" applyFill="0" applyBorder="0" applyAlignment="0" applyProtection="0">
      <alignment vertical="center"/>
    </xf>
    <xf numFmtId="0" fontId="7" fillId="0" borderId="0">
      <alignment vertical="center"/>
    </xf>
    <xf numFmtId="0" fontId="7" fillId="0" borderId="0"/>
  </cellStyleXfs>
  <cellXfs count="329">
    <xf numFmtId="0" fontId="0" fillId="0" borderId="0" xfId="0">
      <alignment vertical="center"/>
    </xf>
    <xf numFmtId="0" fontId="3" fillId="0" borderId="4" xfId="4" applyFont="1" applyFill="1" applyBorder="1" applyAlignment="1">
      <alignment horizontal="center" vertical="center" wrapText="1"/>
    </xf>
    <xf numFmtId="0" fontId="3" fillId="0" borderId="4" xfId="6" applyFont="1" applyFill="1" applyBorder="1" applyAlignment="1">
      <alignment horizontal="center" vertical="center" wrapText="1"/>
    </xf>
    <xf numFmtId="9" fontId="3" fillId="0" borderId="4" xfId="6" applyNumberFormat="1" applyFont="1" applyFill="1" applyBorder="1" applyAlignment="1">
      <alignment horizontal="center" vertical="center" wrapText="1"/>
    </xf>
    <xf numFmtId="176" fontId="3" fillId="0" borderId="4" xfId="0" applyNumberFormat="1" applyFont="1" applyFill="1" applyBorder="1" applyAlignment="1">
      <alignment horizontal="center" vertical="center" wrapText="1"/>
    </xf>
    <xf numFmtId="176" fontId="3" fillId="3" borderId="7" xfId="0" applyNumberFormat="1" applyFont="1" applyFill="1" applyBorder="1" applyAlignment="1">
      <alignment horizontal="center" vertical="center" wrapText="1"/>
    </xf>
    <xf numFmtId="176" fontId="3" fillId="0" borderId="7" xfId="0" applyNumberFormat="1" applyFont="1" applyFill="1" applyBorder="1" applyAlignment="1">
      <alignment horizontal="center" vertical="center" wrapText="1"/>
    </xf>
    <xf numFmtId="0" fontId="2" fillId="3" borderId="7" xfId="0" applyFont="1" applyFill="1" applyBorder="1" applyAlignment="1">
      <alignment horizontal="center" vertical="center"/>
    </xf>
    <xf numFmtId="0" fontId="3" fillId="0" borderId="0" xfId="6" applyFont="1" applyFill="1" applyBorder="1" applyAlignment="1">
      <alignment horizontal="center" vertical="center" wrapText="1"/>
    </xf>
    <xf numFmtId="0" fontId="2" fillId="0" borderId="9" xfId="6" applyFont="1" applyFill="1" applyBorder="1" applyAlignment="1">
      <alignment vertical="center"/>
    </xf>
    <xf numFmtId="0" fontId="2" fillId="0" borderId="9" xfId="4" applyFont="1" applyFill="1" applyBorder="1" applyAlignment="1">
      <alignment vertical="center"/>
    </xf>
    <xf numFmtId="0" fontId="3" fillId="0" borderId="0" xfId="6" applyFont="1" applyFill="1" applyAlignment="1"/>
    <xf numFmtId="0" fontId="2" fillId="0" borderId="0" xfId="6" applyFont="1" applyFill="1" applyAlignment="1">
      <alignment vertical="center"/>
    </xf>
    <xf numFmtId="0" fontId="2" fillId="0" borderId="0" xfId="6" applyFont="1" applyFill="1" applyBorder="1" applyAlignment="1">
      <alignment vertical="center"/>
    </xf>
    <xf numFmtId="0" fontId="0" fillId="0" borderId="0" xfId="0" applyAlignment="1">
      <alignment horizontal="center" vertical="center"/>
    </xf>
    <xf numFmtId="0" fontId="0" fillId="4" borderId="7" xfId="0" applyFill="1" applyBorder="1" applyAlignment="1">
      <alignment horizontal="left" vertical="top"/>
    </xf>
    <xf numFmtId="0" fontId="0" fillId="4" borderId="8" xfId="0" applyFill="1" applyBorder="1" applyAlignment="1">
      <alignment horizontal="left" vertical="top"/>
    </xf>
    <xf numFmtId="0" fontId="0" fillId="4" borderId="13" xfId="0" applyFill="1" applyBorder="1" applyAlignment="1">
      <alignment horizontal="left" vertical="top"/>
    </xf>
    <xf numFmtId="0" fontId="0" fillId="4" borderId="1" xfId="0" applyFill="1" applyBorder="1" applyAlignment="1">
      <alignment horizontal="left" vertical="top"/>
    </xf>
    <xf numFmtId="0" fontId="0" fillId="3" borderId="1" xfId="0" applyFill="1" applyBorder="1" applyAlignment="1">
      <alignment horizontal="left" vertical="top"/>
    </xf>
    <xf numFmtId="0" fontId="8" fillId="3" borderId="1" xfId="0" applyFont="1" applyFill="1" applyBorder="1" applyAlignment="1">
      <alignment horizontal="left" vertical="top"/>
    </xf>
    <xf numFmtId="0" fontId="0" fillId="5" borderId="1" xfId="0" applyFill="1" applyBorder="1" applyAlignment="1">
      <alignment horizontal="left" vertical="top"/>
    </xf>
    <xf numFmtId="0" fontId="0" fillId="4" borderId="2" xfId="0" applyFill="1" applyBorder="1" applyAlignment="1">
      <alignment horizontal="left" vertical="top"/>
    </xf>
    <xf numFmtId="0" fontId="8" fillId="3" borderId="2" xfId="0" applyFont="1" applyFill="1" applyBorder="1" applyAlignment="1">
      <alignment horizontal="left" vertical="top"/>
    </xf>
    <xf numFmtId="0" fontId="0" fillId="5" borderId="2" xfId="0" applyFill="1" applyBorder="1" applyAlignment="1">
      <alignment horizontal="left" vertical="top"/>
    </xf>
    <xf numFmtId="0" fontId="0" fillId="4" borderId="6" xfId="0" applyFill="1" applyBorder="1" applyAlignment="1">
      <alignment horizontal="left" vertical="top"/>
    </xf>
    <xf numFmtId="0" fontId="8" fillId="3" borderId="6" xfId="0" applyFont="1" applyFill="1" applyBorder="1" applyAlignment="1">
      <alignment horizontal="left" vertical="top"/>
    </xf>
    <xf numFmtId="0" fontId="0" fillId="5" borderId="6" xfId="0" applyFill="1" applyBorder="1" applyAlignment="1">
      <alignment horizontal="left" vertical="top"/>
    </xf>
    <xf numFmtId="0" fontId="10" fillId="6" borderId="14" xfId="6" applyFont="1" applyFill="1" applyBorder="1" applyAlignment="1">
      <alignment horizontal="center" vertical="center"/>
    </xf>
    <xf numFmtId="0" fontId="10" fillId="6" borderId="8" xfId="6" applyFont="1" applyFill="1" applyBorder="1" applyAlignment="1">
      <alignment horizontal="center" vertical="center"/>
    </xf>
    <xf numFmtId="0" fontId="10" fillId="6" borderId="2" xfId="6" applyFont="1" applyFill="1" applyBorder="1" applyAlignment="1">
      <alignment horizontal="center" vertical="center"/>
    </xf>
    <xf numFmtId="0" fontId="10" fillId="6" borderId="15" xfId="6" applyFont="1" applyFill="1" applyBorder="1" applyAlignment="1">
      <alignment horizontal="center" vertical="center"/>
    </xf>
    <xf numFmtId="0" fontId="10" fillId="0" borderId="16" xfId="6" applyFont="1" applyBorder="1" applyAlignment="1">
      <alignment horizontal="center" vertical="center"/>
    </xf>
    <xf numFmtId="0" fontId="10" fillId="0" borderId="17" xfId="6" applyFont="1" applyBorder="1" applyAlignment="1">
      <alignment horizontal="center" vertical="center"/>
    </xf>
    <xf numFmtId="0" fontId="10" fillId="6" borderId="18" xfId="6" applyFont="1" applyFill="1" applyBorder="1" applyAlignment="1">
      <alignment horizontal="center" vertical="center"/>
    </xf>
    <xf numFmtId="0" fontId="10" fillId="0" borderId="7" xfId="6" applyFont="1" applyBorder="1" applyAlignment="1">
      <alignment horizontal="center" vertical="center"/>
    </xf>
    <xf numFmtId="0" fontId="10" fillId="6" borderId="19" xfId="6" applyFont="1" applyFill="1" applyBorder="1" applyAlignment="1">
      <alignment horizontal="center" vertical="center"/>
    </xf>
    <xf numFmtId="10" fontId="11" fillId="0" borderId="20" xfId="6" applyNumberFormat="1" applyFont="1" applyBorder="1" applyAlignment="1">
      <alignment horizontal="center" vertical="center"/>
    </xf>
    <xf numFmtId="0" fontId="12" fillId="0" borderId="21" xfId="6" applyFont="1" applyFill="1" applyBorder="1" applyAlignment="1">
      <alignment horizontal="center" vertical="center"/>
    </xf>
    <xf numFmtId="10" fontId="13" fillId="0" borderId="0" xfId="6" applyNumberFormat="1" applyFont="1">
      <alignment vertical="center"/>
    </xf>
    <xf numFmtId="0" fontId="10" fillId="6" borderId="5" xfId="6" applyFont="1" applyFill="1" applyBorder="1" applyAlignment="1">
      <alignment horizontal="center" vertical="center"/>
    </xf>
    <xf numFmtId="0" fontId="11" fillId="6" borderId="22" xfId="6" applyFont="1" applyFill="1" applyBorder="1" applyAlignment="1">
      <alignment horizontal="center" vertical="center"/>
    </xf>
    <xf numFmtId="0" fontId="14" fillId="6" borderId="22" xfId="6" applyFont="1" applyFill="1" applyBorder="1" applyAlignment="1">
      <alignment horizontal="center" vertical="center"/>
    </xf>
    <xf numFmtId="0" fontId="11" fillId="0" borderId="23" xfId="6" applyFont="1" applyBorder="1" applyAlignment="1">
      <alignment horizontal="center" vertical="center"/>
    </xf>
    <xf numFmtId="0" fontId="14" fillId="0" borderId="23" xfId="6" applyFont="1" applyBorder="1" applyAlignment="1">
      <alignment horizontal="center" vertical="center"/>
    </xf>
    <xf numFmtId="0" fontId="11" fillId="0" borderId="24" xfId="6" applyFont="1" applyBorder="1" applyAlignment="1">
      <alignment horizontal="center" vertical="center"/>
    </xf>
    <xf numFmtId="0" fontId="14" fillId="0" borderId="24" xfId="6" applyFont="1" applyBorder="1" applyAlignment="1">
      <alignment horizontal="center" vertical="center"/>
    </xf>
    <xf numFmtId="10" fontId="14" fillId="0" borderId="25" xfId="6" applyNumberFormat="1" applyFont="1" applyBorder="1" applyAlignment="1">
      <alignment horizontal="center" vertical="center"/>
    </xf>
    <xf numFmtId="0" fontId="13" fillId="0" borderId="0" xfId="6" applyFont="1">
      <alignment vertical="center"/>
    </xf>
    <xf numFmtId="0" fontId="15" fillId="0" borderId="0" xfId="1" applyAlignment="1" applyProtection="1">
      <alignment vertical="center"/>
    </xf>
    <xf numFmtId="0" fontId="16" fillId="0" borderId="0" xfId="0" applyFont="1">
      <alignment vertical="center"/>
    </xf>
    <xf numFmtId="0" fontId="17" fillId="0" borderId="0" xfId="0" applyFont="1">
      <alignment vertical="center"/>
    </xf>
    <xf numFmtId="0" fontId="0" fillId="0" borderId="0" xfId="0" applyAlignment="1">
      <alignment vertical="center" wrapText="1"/>
    </xf>
    <xf numFmtId="0" fontId="0" fillId="2" borderId="0" xfId="0" applyFill="1">
      <alignment vertical="center"/>
    </xf>
    <xf numFmtId="0" fontId="0" fillId="4" borderId="0" xfId="0" applyFill="1">
      <alignment vertical="center"/>
    </xf>
    <xf numFmtId="0" fontId="0" fillId="7" borderId="0" xfId="0" applyFill="1" applyAlignment="1">
      <alignment horizontal="center" vertical="center"/>
    </xf>
    <xf numFmtId="0" fontId="0" fillId="7" borderId="0" xfId="0" applyFill="1">
      <alignment vertical="center"/>
    </xf>
    <xf numFmtId="0" fontId="0" fillId="3" borderId="1" xfId="0" applyFill="1" applyBorder="1" applyAlignment="1">
      <alignment horizontal="left" vertical="center"/>
    </xf>
    <xf numFmtId="0" fontId="0" fillId="5" borderId="0" xfId="0" applyFill="1">
      <alignment vertical="center"/>
    </xf>
    <xf numFmtId="180" fontId="18" fillId="0" borderId="7" xfId="7" applyNumberFormat="1" applyFont="1" applyFill="1" applyBorder="1" applyAlignment="1">
      <alignment horizontal="center" vertical="center"/>
    </xf>
    <xf numFmtId="180" fontId="18" fillId="0" borderId="1" xfId="7" applyNumberFormat="1" applyFont="1" applyFill="1" applyBorder="1" applyAlignment="1">
      <alignment horizontal="center" vertical="center"/>
    </xf>
    <xf numFmtId="180" fontId="18" fillId="0" borderId="26" xfId="7" applyNumberFormat="1" applyFont="1" applyFill="1" applyBorder="1" applyAlignment="1">
      <alignment horizontal="center" vertical="center"/>
    </xf>
    <xf numFmtId="0" fontId="0" fillId="0" borderId="0" xfId="0" applyAlignment="1">
      <alignment vertical="top" wrapText="1"/>
    </xf>
    <xf numFmtId="0" fontId="0" fillId="3" borderId="0" xfId="0" applyFill="1" applyAlignment="1"/>
    <xf numFmtId="0" fontId="0" fillId="3" borderId="0" xfId="0" applyFill="1" applyBorder="1" applyAlignment="1"/>
    <xf numFmtId="0" fontId="0" fillId="3" borderId="11" xfId="0" applyFill="1" applyBorder="1" applyAlignment="1"/>
    <xf numFmtId="0" fontId="0" fillId="0" borderId="0" xfId="0" applyAlignment="1"/>
    <xf numFmtId="0" fontId="0" fillId="5" borderId="0" xfId="0" applyFill="1" applyAlignment="1"/>
    <xf numFmtId="0" fontId="7" fillId="5" borderId="0" xfId="0" applyFont="1" applyFill="1" applyAlignment="1"/>
    <xf numFmtId="0" fontId="0" fillId="3" borderId="9" xfId="0" applyFill="1" applyBorder="1" applyAlignment="1">
      <alignment horizontal="left" vertical="center" wrapText="1"/>
    </xf>
    <xf numFmtId="0" fontId="7" fillId="3" borderId="1" xfId="0" applyFont="1" applyFill="1" applyBorder="1" applyAlignment="1">
      <alignment horizontal="left" vertical="top"/>
    </xf>
    <xf numFmtId="0" fontId="0" fillId="3" borderId="4" xfId="0" applyFill="1" applyBorder="1" applyAlignment="1">
      <alignment horizontal="left" vertical="center"/>
    </xf>
    <xf numFmtId="0" fontId="0" fillId="3" borderId="6" xfId="0" applyFill="1" applyBorder="1" applyAlignment="1">
      <alignment horizontal="left" vertical="center"/>
    </xf>
    <xf numFmtId="0" fontId="7" fillId="3" borderId="0" xfId="0" applyFont="1" applyFill="1" applyAlignment="1"/>
    <xf numFmtId="0" fontId="19" fillId="8" borderId="7" xfId="3" applyNumberFormat="1" applyBorder="1" applyAlignment="1">
      <alignment horizontal="center" vertical="center"/>
    </xf>
    <xf numFmtId="0" fontId="19" fillId="4" borderId="1" xfId="3" applyNumberFormat="1" applyFill="1" applyBorder="1" applyAlignment="1">
      <alignment horizontal="center" vertical="center"/>
    </xf>
    <xf numFmtId="0" fontId="19" fillId="8" borderId="1" xfId="3" applyNumberFormat="1" applyBorder="1" applyAlignment="1">
      <alignment horizontal="center" vertical="center"/>
    </xf>
    <xf numFmtId="0" fontId="20" fillId="9" borderId="0" xfId="2" applyAlignment="1"/>
    <xf numFmtId="0" fontId="19" fillId="8" borderId="0" xfId="3" applyAlignment="1"/>
    <xf numFmtId="0" fontId="7" fillId="3" borderId="1" xfId="0" applyFont="1" applyFill="1" applyBorder="1" applyAlignment="1"/>
    <xf numFmtId="0" fontId="0" fillId="3" borderId="0" xfId="0" applyFill="1" applyBorder="1" applyAlignment="1">
      <alignment horizontal="left" vertical="top"/>
    </xf>
    <xf numFmtId="0" fontId="0" fillId="10" borderId="7" xfId="0" applyFill="1" applyBorder="1" applyAlignment="1">
      <alignment horizontal="left" vertical="top"/>
    </xf>
    <xf numFmtId="0" fontId="0" fillId="7" borderId="7" xfId="0" applyFill="1" applyBorder="1" applyAlignment="1">
      <alignment horizontal="left" vertical="top"/>
    </xf>
    <xf numFmtId="0" fontId="0" fillId="11" borderId="7" xfId="0" applyFill="1" applyBorder="1" applyAlignment="1">
      <alignment horizontal="left" vertical="top"/>
    </xf>
    <xf numFmtId="0" fontId="0" fillId="7" borderId="8" xfId="0" applyFill="1" applyBorder="1" applyAlignment="1">
      <alignment horizontal="left" vertical="top"/>
    </xf>
    <xf numFmtId="0" fontId="0" fillId="3" borderId="12" xfId="0" applyFill="1" applyBorder="1" applyAlignment="1">
      <alignment horizontal="left" vertical="center"/>
    </xf>
    <xf numFmtId="0" fontId="0" fillId="7" borderId="13" xfId="0" applyFill="1" applyBorder="1" applyAlignment="1">
      <alignment horizontal="left" vertical="top"/>
    </xf>
    <xf numFmtId="0" fontId="0" fillId="10" borderId="0" xfId="0" applyFill="1" applyBorder="1" applyAlignment="1">
      <alignment horizontal="left" vertical="top"/>
    </xf>
    <xf numFmtId="0" fontId="0" fillId="3" borderId="0" xfId="0" applyFill="1" applyAlignment="1">
      <alignment horizontal="left" vertical="top"/>
    </xf>
    <xf numFmtId="0" fontId="0" fillId="7" borderId="1" xfId="0" applyFill="1" applyBorder="1" applyAlignment="1">
      <alignment horizontal="left" vertical="center"/>
    </xf>
    <xf numFmtId="0" fontId="0" fillId="7" borderId="1" xfId="0" applyFill="1" applyBorder="1" applyAlignment="1">
      <alignment horizontal="left" vertical="top"/>
    </xf>
    <xf numFmtId="0" fontId="8" fillId="7" borderId="1" xfId="0" applyFont="1" applyFill="1" applyBorder="1" applyAlignment="1">
      <alignment horizontal="left" vertical="top"/>
    </xf>
    <xf numFmtId="0" fontId="0" fillId="12" borderId="1" xfId="0" applyFill="1" applyBorder="1" applyAlignment="1">
      <alignment horizontal="left" vertical="top"/>
    </xf>
    <xf numFmtId="0" fontId="0" fillId="13" borderId="1" xfId="0" applyFill="1" applyBorder="1" applyAlignment="1">
      <alignment horizontal="left" vertical="top"/>
    </xf>
    <xf numFmtId="0" fontId="0" fillId="14" borderId="1" xfId="0" applyFill="1" applyBorder="1" applyAlignment="1">
      <alignment horizontal="left" vertical="top"/>
    </xf>
    <xf numFmtId="0" fontId="0" fillId="7" borderId="2" xfId="0" applyFill="1" applyBorder="1" applyAlignment="1">
      <alignment horizontal="left" vertical="top"/>
    </xf>
    <xf numFmtId="0" fontId="0" fillId="3" borderId="2" xfId="0" applyFill="1" applyBorder="1" applyAlignment="1">
      <alignment horizontal="left" vertical="top"/>
    </xf>
    <xf numFmtId="0" fontId="8" fillId="7" borderId="2" xfId="0" applyFont="1" applyFill="1" applyBorder="1" applyAlignment="1">
      <alignment horizontal="left" vertical="top"/>
    </xf>
    <xf numFmtId="0" fontId="0" fillId="7" borderId="6" xfId="0" applyFill="1" applyBorder="1" applyAlignment="1">
      <alignment horizontal="left" vertical="top"/>
    </xf>
    <xf numFmtId="0" fontId="0" fillId="3" borderId="6" xfId="0" applyFill="1" applyBorder="1" applyAlignment="1">
      <alignment horizontal="left" vertical="top"/>
    </xf>
    <xf numFmtId="0" fontId="8" fillId="7" borderId="6" xfId="0" applyFont="1" applyFill="1" applyBorder="1" applyAlignment="1">
      <alignment horizontal="left" vertical="top"/>
    </xf>
    <xf numFmtId="0" fontId="0" fillId="0" borderId="1" xfId="0" applyBorder="1">
      <alignment vertical="center"/>
    </xf>
    <xf numFmtId="0" fontId="0" fillId="0" borderId="1" xfId="0" applyBorder="1" applyAlignment="1">
      <alignment vertical="center" wrapText="1"/>
    </xf>
    <xf numFmtId="0" fontId="0" fillId="7" borderId="1" xfId="0" applyFill="1" applyBorder="1">
      <alignment vertical="center"/>
    </xf>
    <xf numFmtId="0" fontId="0" fillId="7" borderId="1" xfId="0" applyFill="1" applyBorder="1" applyAlignment="1">
      <alignment vertical="center" wrapText="1"/>
    </xf>
    <xf numFmtId="0" fontId="0" fillId="7" borderId="1" xfId="0" applyNumberFormat="1" applyFill="1" applyBorder="1" applyAlignment="1">
      <alignment vertical="center" wrapText="1"/>
    </xf>
    <xf numFmtId="0" fontId="23" fillId="7" borderId="1" xfId="0" applyFont="1" applyFill="1" applyBorder="1">
      <alignment vertical="center"/>
    </xf>
    <xf numFmtId="0" fontId="10" fillId="0" borderId="1" xfId="6" applyNumberFormat="1" applyFont="1" applyFill="1" applyBorder="1" applyAlignment="1" applyProtection="1">
      <alignment vertical="center"/>
    </xf>
    <xf numFmtId="0" fontId="10" fillId="7" borderId="1" xfId="6" applyNumberFormat="1" applyFont="1" applyFill="1" applyBorder="1" applyAlignment="1" applyProtection="1">
      <alignment vertical="center"/>
    </xf>
    <xf numFmtId="0" fontId="0" fillId="3" borderId="0" xfId="0" applyFill="1" applyBorder="1">
      <alignment vertical="center"/>
    </xf>
    <xf numFmtId="0" fontId="24" fillId="15" borderId="1" xfId="0" applyFont="1" applyFill="1" applyBorder="1" applyAlignment="1">
      <alignment horizontal="center" vertical="center"/>
    </xf>
    <xf numFmtId="0" fontId="25" fillId="15" borderId="1" xfId="0" applyFont="1" applyFill="1" applyBorder="1" applyAlignment="1">
      <alignment horizontal="center" vertical="center"/>
    </xf>
    <xf numFmtId="0" fontId="26" fillId="15" borderId="1" xfId="1" applyFont="1" applyFill="1" applyBorder="1" applyAlignment="1">
      <alignment horizontal="center" vertical="center"/>
    </xf>
    <xf numFmtId="0" fontId="7" fillId="3" borderId="0" xfId="0" quotePrefix="1" applyFont="1" applyFill="1" applyAlignment="1"/>
    <xf numFmtId="0" fontId="3" fillId="0" borderId="4" xfId="6" quotePrefix="1" applyFont="1" applyFill="1" applyBorder="1" applyAlignment="1">
      <alignment horizontal="center" vertical="center" wrapText="1"/>
    </xf>
    <xf numFmtId="0" fontId="33" fillId="0" borderId="0" xfId="0" applyFont="1">
      <alignment vertical="center"/>
    </xf>
    <xf numFmtId="0" fontId="33" fillId="0" borderId="1" xfId="0" applyFont="1" applyBorder="1" applyAlignment="1">
      <alignment horizontal="center" vertical="center"/>
    </xf>
    <xf numFmtId="0" fontId="0" fillId="0" borderId="1" xfId="0" applyBorder="1" applyAlignment="1">
      <alignment horizontal="center" vertical="center"/>
    </xf>
    <xf numFmtId="0" fontId="34" fillId="0" borderId="0" xfId="0" applyFont="1">
      <alignment vertical="center"/>
    </xf>
    <xf numFmtId="0" fontId="35" fillId="0" borderId="0" xfId="0" applyNumberFormat="1" applyFont="1" applyFill="1" applyBorder="1" applyAlignment="1" applyProtection="1">
      <alignment horizontal="left" vertical="center"/>
    </xf>
    <xf numFmtId="0" fontId="35" fillId="0" borderId="0" xfId="0" applyNumberFormat="1" applyFont="1" applyFill="1" applyBorder="1" applyAlignment="1" applyProtection="1">
      <alignment horizontal="center" vertical="center"/>
    </xf>
    <xf numFmtId="0" fontId="37" fillId="7" borderId="27" xfId="0" applyNumberFormat="1" applyFont="1" applyFill="1" applyBorder="1" applyAlignment="1" applyProtection="1">
      <alignment horizontal="left" vertical="center"/>
    </xf>
    <xf numFmtId="0" fontId="37" fillId="7" borderId="28" xfId="0" applyNumberFormat="1" applyFont="1" applyFill="1" applyBorder="1" applyAlignment="1" applyProtection="1">
      <alignment horizontal="center" vertical="center"/>
    </xf>
    <xf numFmtId="0" fontId="38" fillId="7" borderId="28" xfId="0" applyNumberFormat="1" applyFont="1" applyFill="1" applyBorder="1" applyAlignment="1" applyProtection="1">
      <alignment horizontal="center" vertical="center"/>
    </xf>
    <xf numFmtId="0" fontId="39" fillId="0" borderId="27" xfId="0" applyNumberFormat="1" applyFont="1" applyFill="1" applyBorder="1" applyAlignment="1" applyProtection="1">
      <alignment horizontal="left" vertical="center"/>
    </xf>
    <xf numFmtId="0" fontId="10" fillId="0" borderId="28" xfId="0" applyNumberFormat="1" applyFont="1" applyFill="1" applyBorder="1" applyAlignment="1" applyProtection="1">
      <alignment horizontal="center" vertical="center"/>
    </xf>
    <xf numFmtId="0" fontId="35" fillId="0" borderId="28" xfId="0" applyNumberFormat="1" applyFont="1" applyFill="1" applyBorder="1" applyAlignment="1" applyProtection="1">
      <alignment horizontal="center" vertical="center"/>
    </xf>
    <xf numFmtId="0" fontId="39" fillId="0" borderId="28" xfId="0" applyNumberFormat="1" applyFont="1" applyFill="1" applyBorder="1" applyAlignment="1" applyProtection="1">
      <alignment horizontal="center" vertical="center"/>
    </xf>
    <xf numFmtId="0" fontId="10" fillId="0" borderId="28" xfId="0" applyNumberFormat="1" applyFont="1" applyFill="1" applyBorder="1" applyAlignment="1" applyProtection="1">
      <alignment horizontal="center" vertical="center" wrapText="1"/>
    </xf>
    <xf numFmtId="0" fontId="39" fillId="7" borderId="27" xfId="0" applyNumberFormat="1" applyFont="1" applyFill="1" applyBorder="1" applyAlignment="1" applyProtection="1">
      <alignment horizontal="left" vertical="center"/>
    </xf>
    <xf numFmtId="0" fontId="35" fillId="7" borderId="29" xfId="0" applyNumberFormat="1" applyFont="1" applyFill="1" applyBorder="1" applyAlignment="1" applyProtection="1">
      <alignment horizontal="center" vertical="center" wrapText="1"/>
    </xf>
    <xf numFmtId="0" fontId="35" fillId="16" borderId="28" xfId="0" applyNumberFormat="1" applyFont="1" applyFill="1" applyBorder="1" applyAlignment="1" applyProtection="1">
      <alignment horizontal="center" vertical="center"/>
    </xf>
    <xf numFmtId="0" fontId="39" fillId="17" borderId="27" xfId="0" applyNumberFormat="1" applyFont="1" applyFill="1" applyBorder="1" applyAlignment="1" applyProtection="1">
      <alignment horizontal="left" vertical="center"/>
    </xf>
    <xf numFmtId="0" fontId="41" fillId="17" borderId="28" xfId="0" applyNumberFormat="1" applyFont="1" applyFill="1" applyBorder="1" applyAlignment="1" applyProtection="1">
      <alignment horizontal="center" vertical="center"/>
    </xf>
    <xf numFmtId="0" fontId="35" fillId="7" borderId="28" xfId="0" applyNumberFormat="1" applyFont="1" applyFill="1" applyBorder="1" applyAlignment="1" applyProtection="1">
      <alignment horizontal="center" vertical="center"/>
    </xf>
    <xf numFmtId="0" fontId="39" fillId="18" borderId="27" xfId="0" applyNumberFormat="1" applyFont="1" applyFill="1" applyBorder="1" applyAlignment="1" applyProtection="1">
      <alignment horizontal="left" vertical="center"/>
    </xf>
    <xf numFmtId="0" fontId="10" fillId="18" borderId="29" xfId="0" applyNumberFormat="1" applyFont="1" applyFill="1" applyBorder="1" applyAlignment="1" applyProtection="1">
      <alignment horizontal="center" vertical="center"/>
    </xf>
    <xf numFmtId="0" fontId="35" fillId="18" borderId="28" xfId="0" applyNumberFormat="1" applyFont="1" applyFill="1" applyBorder="1" applyAlignment="1" applyProtection="1">
      <alignment horizontal="center" vertical="center"/>
    </xf>
    <xf numFmtId="0" fontId="39" fillId="18" borderId="32" xfId="0" applyNumberFormat="1" applyFont="1" applyFill="1" applyBorder="1" applyAlignment="1" applyProtection="1">
      <alignment horizontal="left" vertical="center"/>
    </xf>
    <xf numFmtId="0" fontId="39" fillId="0" borderId="28" xfId="0" applyNumberFormat="1" applyFont="1" applyFill="1" applyBorder="1" applyAlignment="1" applyProtection="1">
      <alignment horizontal="left" vertical="center"/>
    </xf>
    <xf numFmtId="0" fontId="10" fillId="19" borderId="33" xfId="0" applyNumberFormat="1" applyFont="1" applyFill="1" applyBorder="1" applyAlignment="1" applyProtection="1">
      <alignment horizontal="left" vertical="center"/>
    </xf>
    <xf numFmtId="0" fontId="39" fillId="17" borderId="34" xfId="0" applyNumberFormat="1" applyFont="1" applyFill="1" applyBorder="1" applyAlignment="1" applyProtection="1">
      <alignment horizontal="left" vertical="center"/>
    </xf>
    <xf numFmtId="0" fontId="41" fillId="17" borderId="31" xfId="0" applyNumberFormat="1" applyFont="1" applyFill="1" applyBorder="1" applyAlignment="1" applyProtection="1">
      <alignment horizontal="center" vertical="center"/>
    </xf>
    <xf numFmtId="0" fontId="10" fillId="17" borderId="28" xfId="0" applyNumberFormat="1" applyFont="1" applyFill="1" applyBorder="1" applyAlignment="1" applyProtection="1">
      <alignment horizontal="center" vertical="center"/>
    </xf>
    <xf numFmtId="0" fontId="10" fillId="7" borderId="27" xfId="0" applyNumberFormat="1" applyFont="1" applyFill="1" applyBorder="1" applyAlignment="1" applyProtection="1">
      <alignment horizontal="left" vertical="center"/>
    </xf>
    <xf numFmtId="0" fontId="10" fillId="7" borderId="28" xfId="0" applyNumberFormat="1" applyFont="1" applyFill="1" applyBorder="1" applyAlignment="1" applyProtection="1">
      <alignment horizontal="center" vertical="center"/>
    </xf>
    <xf numFmtId="0" fontId="35" fillId="17" borderId="28" xfId="0" applyNumberFormat="1" applyFont="1" applyFill="1" applyBorder="1" applyAlignment="1" applyProtection="1">
      <alignment horizontal="center" vertical="center"/>
    </xf>
    <xf numFmtId="0" fontId="39" fillId="20" borderId="27" xfId="0" applyNumberFormat="1" applyFont="1" applyFill="1" applyBorder="1" applyAlignment="1" applyProtection="1">
      <alignment horizontal="left" vertical="center"/>
    </xf>
    <xf numFmtId="0" fontId="40" fillId="0" borderId="28" xfId="0" applyNumberFormat="1" applyFont="1" applyFill="1" applyBorder="1" applyAlignment="1" applyProtection="1">
      <alignment horizontal="center" vertical="center"/>
    </xf>
    <xf numFmtId="0" fontId="42" fillId="17" borderId="28" xfId="0" applyNumberFormat="1" applyFont="1" applyFill="1" applyBorder="1" applyAlignment="1" applyProtection="1">
      <alignment horizontal="center" vertical="center" wrapText="1"/>
    </xf>
    <xf numFmtId="0" fontId="41" fillId="17" borderId="28" xfId="0" applyNumberFormat="1" applyFont="1" applyFill="1" applyBorder="1" applyAlignment="1" applyProtection="1">
      <alignment horizontal="center" vertical="center" wrapText="1"/>
    </xf>
    <xf numFmtId="0" fontId="35" fillId="7" borderId="30" xfId="0" applyNumberFormat="1" applyFont="1" applyFill="1" applyBorder="1" applyAlignment="1" applyProtection="1">
      <alignment horizontal="center" vertical="center" wrapText="1"/>
    </xf>
    <xf numFmtId="0" fontId="40" fillId="0" borderId="29" xfId="0" applyNumberFormat="1" applyFont="1" applyFill="1" applyBorder="1" applyAlignment="1" applyProtection="1">
      <alignment horizontal="center" vertical="center" wrapText="1"/>
    </xf>
    <xf numFmtId="0" fontId="40" fillId="0" borderId="30" xfId="0" applyNumberFormat="1" applyFont="1" applyFill="1" applyBorder="1" applyAlignment="1" applyProtection="1">
      <alignment horizontal="center" vertical="center" wrapText="1"/>
    </xf>
    <xf numFmtId="0" fontId="40" fillId="0" borderId="31" xfId="0" applyNumberFormat="1" applyFont="1" applyFill="1" applyBorder="1" applyAlignment="1" applyProtection="1">
      <alignment horizontal="center" vertical="center" wrapText="1"/>
    </xf>
    <xf numFmtId="0" fontId="41" fillId="17" borderId="29" xfId="0" applyNumberFormat="1" applyFont="1" applyFill="1" applyBorder="1" applyAlignment="1" applyProtection="1">
      <alignment horizontal="center" vertical="center"/>
    </xf>
    <xf numFmtId="0" fontId="41" fillId="17" borderId="30" xfId="0" applyNumberFormat="1" applyFont="1" applyFill="1" applyBorder="1" applyAlignment="1" applyProtection="1">
      <alignment horizontal="center" vertical="center"/>
    </xf>
    <xf numFmtId="0" fontId="41" fillId="7" borderId="29" xfId="0" applyNumberFormat="1" applyFont="1" applyFill="1" applyBorder="1" applyAlignment="1" applyProtection="1">
      <alignment horizontal="center" vertical="center" wrapText="1"/>
    </xf>
    <xf numFmtId="0" fontId="41" fillId="7" borderId="30" xfId="0" applyNumberFormat="1" applyFont="1" applyFill="1" applyBorder="1" applyAlignment="1" applyProtection="1">
      <alignment horizontal="center" vertical="center" wrapText="1"/>
    </xf>
    <xf numFmtId="0" fontId="41" fillId="7" borderId="31" xfId="0" applyNumberFormat="1" applyFont="1" applyFill="1" applyBorder="1" applyAlignment="1" applyProtection="1">
      <alignment horizontal="center" vertical="center" wrapText="1"/>
    </xf>
    <xf numFmtId="0" fontId="10" fillId="18" borderId="30" xfId="0" applyNumberFormat="1" applyFont="1" applyFill="1" applyBorder="1" applyAlignment="1" applyProtection="1">
      <alignment horizontal="center" vertical="center"/>
    </xf>
    <xf numFmtId="0" fontId="10" fillId="0" borderId="29" xfId="0" applyNumberFormat="1" applyFont="1" applyFill="1" applyBorder="1" applyAlignment="1" applyProtection="1">
      <alignment horizontal="center" vertical="center"/>
    </xf>
    <xf numFmtId="0" fontId="10" fillId="0" borderId="30" xfId="0" applyNumberFormat="1" applyFont="1" applyFill="1" applyBorder="1" applyAlignment="1" applyProtection="1">
      <alignment horizontal="center" vertical="center"/>
    </xf>
    <xf numFmtId="0" fontId="10" fillId="0" borderId="31" xfId="0" applyNumberFormat="1" applyFont="1" applyFill="1" applyBorder="1" applyAlignment="1" applyProtection="1">
      <alignment horizontal="center" vertical="center"/>
    </xf>
    <xf numFmtId="0" fontId="0" fillId="0" borderId="0" xfId="0" applyAlignment="1">
      <alignment horizontal="center" vertical="center"/>
    </xf>
    <xf numFmtId="0" fontId="0" fillId="0" borderId="0" xfId="0">
      <alignment vertical="center"/>
    </xf>
    <xf numFmtId="0" fontId="0" fillId="0" borderId="0" xfId="0">
      <alignment vertical="center"/>
    </xf>
    <xf numFmtId="0" fontId="35" fillId="7" borderId="31" xfId="0" applyNumberFormat="1" applyFont="1" applyFill="1" applyBorder="1" applyAlignment="1" applyProtection="1">
      <alignment horizontal="center" vertical="center" wrapText="1"/>
    </xf>
    <xf numFmtId="0" fontId="2" fillId="0" borderId="28" xfId="6" applyFont="1" applyFill="1" applyBorder="1" applyAlignment="1">
      <alignment horizontal="center" vertical="center" wrapText="1"/>
    </xf>
    <xf numFmtId="0" fontId="3" fillId="0" borderId="28" xfId="0" applyFont="1" applyFill="1" applyBorder="1" applyAlignment="1">
      <alignment horizontal="center" vertical="center" wrapText="1"/>
    </xf>
    <xf numFmtId="0" fontId="3" fillId="0" borderId="28" xfId="6" applyFont="1" applyFill="1" applyBorder="1" applyAlignment="1">
      <alignment horizontal="center" vertical="center" wrapText="1"/>
    </xf>
    <xf numFmtId="9" fontId="3" fillId="0" borderId="28" xfId="6" applyNumberFormat="1" applyFont="1" applyFill="1" applyBorder="1" applyAlignment="1">
      <alignment horizontal="center" vertical="center" wrapText="1"/>
    </xf>
    <xf numFmtId="9" fontId="3" fillId="3" borderId="28" xfId="6" applyNumberFormat="1" applyFont="1" applyFill="1" applyBorder="1" applyAlignment="1">
      <alignment horizontal="center" vertical="center" wrapText="1"/>
    </xf>
    <xf numFmtId="0" fontId="3" fillId="0" borderId="28" xfId="6" quotePrefix="1" applyFont="1" applyFill="1" applyBorder="1" applyAlignment="1">
      <alignment horizontal="center" vertical="center" wrapText="1"/>
    </xf>
    <xf numFmtId="9" fontId="3" fillId="0" borderId="28" xfId="6" quotePrefix="1" applyNumberFormat="1" applyFont="1" applyFill="1" applyBorder="1" applyAlignment="1">
      <alignment horizontal="center" vertical="center" wrapText="1"/>
    </xf>
    <xf numFmtId="0" fontId="3" fillId="3" borderId="28" xfId="6" applyFont="1" applyFill="1" applyBorder="1" applyAlignment="1">
      <alignment horizontal="center" vertical="center" wrapText="1"/>
    </xf>
    <xf numFmtId="176" fontId="3" fillId="0" borderId="28" xfId="0" applyNumberFormat="1" applyFont="1" applyFill="1" applyBorder="1" applyAlignment="1">
      <alignment horizontal="center" vertical="center" wrapText="1"/>
    </xf>
    <xf numFmtId="0" fontId="4" fillId="0" borderId="28" xfId="0" applyFont="1" applyBorder="1" applyAlignment="1">
      <alignment horizontal="center" vertical="center"/>
    </xf>
    <xf numFmtId="0" fontId="3" fillId="0" borderId="28" xfId="6" applyFont="1" applyFill="1" applyBorder="1" applyAlignment="1">
      <alignment horizontal="left" vertical="center" wrapText="1"/>
    </xf>
    <xf numFmtId="0" fontId="3" fillId="0" borderId="28" xfId="4" applyFont="1" applyFill="1" applyBorder="1" applyAlignment="1">
      <alignment horizontal="center" vertical="center" wrapText="1"/>
    </xf>
    <xf numFmtId="0" fontId="3" fillId="0" borderId="28" xfId="6" applyNumberFormat="1" applyFont="1" applyFill="1" applyBorder="1" applyAlignment="1" applyProtection="1">
      <alignment horizontal="center" vertical="center" wrapText="1"/>
    </xf>
    <xf numFmtId="0" fontId="3" fillId="3" borderId="28" xfId="0" applyFont="1" applyFill="1" applyBorder="1" applyAlignment="1">
      <alignment horizontal="center" vertical="center" wrapText="1"/>
    </xf>
    <xf numFmtId="0" fontId="3" fillId="3" borderId="28" xfId="0" applyFont="1" applyFill="1" applyBorder="1" applyAlignment="1">
      <alignment horizontal="left" vertical="center" wrapText="1"/>
    </xf>
    <xf numFmtId="0" fontId="3" fillId="3" borderId="28" xfId="0" quotePrefix="1" applyFont="1" applyFill="1" applyBorder="1" applyAlignment="1">
      <alignment horizontal="center" vertical="center" wrapText="1"/>
    </xf>
    <xf numFmtId="0" fontId="3" fillId="3" borderId="28" xfId="6" quotePrefix="1" applyFont="1" applyFill="1" applyBorder="1" applyAlignment="1">
      <alignment horizontal="center" vertical="center" wrapText="1"/>
    </xf>
    <xf numFmtId="0" fontId="3" fillId="3" borderId="28" xfId="4" applyFont="1" applyFill="1" applyBorder="1" applyAlignment="1">
      <alignment horizontal="center" vertical="center" wrapText="1"/>
    </xf>
    <xf numFmtId="9" fontId="6" fillId="3" borderId="28" xfId="6" applyNumberFormat="1" applyFont="1" applyFill="1" applyBorder="1" applyAlignment="1">
      <alignment horizontal="center" vertical="center" wrapText="1"/>
    </xf>
    <xf numFmtId="176" fontId="3" fillId="3" borderId="28" xfId="0" applyNumberFormat="1" applyFont="1" applyFill="1" applyBorder="1" applyAlignment="1">
      <alignment horizontal="center" vertical="center" wrapText="1"/>
    </xf>
    <xf numFmtId="0" fontId="3" fillId="0" borderId="28" xfId="4" applyFont="1" applyFill="1" applyBorder="1" applyAlignment="1">
      <alignment horizontal="left" vertical="center" wrapText="1"/>
    </xf>
    <xf numFmtId="0" fontId="3" fillId="0" borderId="28" xfId="4" quotePrefix="1" applyFont="1" applyFill="1" applyBorder="1" applyAlignment="1">
      <alignment horizontal="center" vertical="center" wrapText="1"/>
    </xf>
    <xf numFmtId="0" fontId="3" fillId="0" borderId="28" xfId="6" quotePrefix="1" applyFont="1" applyFill="1" applyBorder="1" applyAlignment="1">
      <alignment horizontal="left" vertical="center" wrapText="1"/>
    </xf>
    <xf numFmtId="9" fontId="3" fillId="0" borderId="28" xfId="6" quotePrefix="1" applyNumberFormat="1" applyFont="1" applyFill="1" applyBorder="1" applyAlignment="1">
      <alignment horizontal="left" vertical="center" wrapText="1"/>
    </xf>
    <xf numFmtId="9" fontId="3" fillId="0" borderId="28" xfId="5" applyFont="1" applyFill="1" applyBorder="1" applyAlignment="1" applyProtection="1">
      <alignment horizontal="center" vertical="center" wrapText="1"/>
    </xf>
    <xf numFmtId="9" fontId="3" fillId="0" borderId="28" xfId="6" applyNumberFormat="1" applyFont="1" applyFill="1" applyBorder="1" applyAlignment="1">
      <alignment horizontal="left" vertical="center" wrapText="1"/>
    </xf>
    <xf numFmtId="176" fontId="3" fillId="0" borderId="28" xfId="0" applyNumberFormat="1" applyFont="1" applyFill="1" applyBorder="1" applyAlignment="1">
      <alignment horizontal="left" vertical="center" wrapText="1"/>
    </xf>
    <xf numFmtId="9" fontId="3" fillId="0" borderId="31" xfId="6" applyNumberFormat="1" applyFont="1" applyFill="1" applyBorder="1" applyAlignment="1">
      <alignment horizontal="center" vertical="center" wrapText="1"/>
    </xf>
    <xf numFmtId="0" fontId="3" fillId="3" borderId="29" xfId="4" applyFont="1" applyFill="1" applyBorder="1" applyAlignment="1">
      <alignment horizontal="center" vertical="center" wrapText="1"/>
    </xf>
    <xf numFmtId="0" fontId="3" fillId="3" borderId="28" xfId="6" applyFont="1" applyFill="1" applyBorder="1" applyAlignment="1">
      <alignment horizontal="left" vertical="center" wrapText="1"/>
    </xf>
    <xf numFmtId="0" fontId="3" fillId="3" borderId="29" xfId="4" quotePrefix="1" applyFont="1" applyFill="1" applyBorder="1" applyAlignment="1">
      <alignment horizontal="center" vertical="center" wrapText="1"/>
    </xf>
    <xf numFmtId="10" fontId="3" fillId="0" borderId="28" xfId="6" quotePrefix="1" applyNumberFormat="1" applyFont="1" applyFill="1" applyBorder="1" applyAlignment="1">
      <alignment horizontal="center" vertical="center" wrapText="1"/>
    </xf>
    <xf numFmtId="9" fontId="6" fillId="0" borderId="28" xfId="6" applyNumberFormat="1" applyFont="1" applyFill="1" applyBorder="1" applyAlignment="1">
      <alignment horizontal="center" vertical="center" wrapText="1"/>
    </xf>
    <xf numFmtId="0" fontId="3" fillId="0" borderId="29" xfId="4" applyFont="1" applyFill="1" applyBorder="1" applyAlignment="1">
      <alignment horizontal="center" vertical="center" wrapText="1"/>
    </xf>
    <xf numFmtId="0" fontId="3" fillId="0" borderId="29" xfId="4" quotePrefix="1" applyFont="1" applyFill="1" applyBorder="1" applyAlignment="1">
      <alignment horizontal="center" vertical="center" wrapText="1"/>
    </xf>
    <xf numFmtId="176" fontId="3" fillId="0" borderId="28" xfId="0" applyNumberFormat="1" applyFont="1" applyFill="1" applyBorder="1" applyAlignment="1">
      <alignment vertical="center" wrapText="1"/>
    </xf>
    <xf numFmtId="176" fontId="4" fillId="0" borderId="28" xfId="0" applyNumberFormat="1" applyFont="1" applyFill="1" applyBorder="1" applyAlignment="1">
      <alignment vertical="center" wrapText="1"/>
    </xf>
    <xf numFmtId="176" fontId="4" fillId="3" borderId="28" xfId="0" applyNumberFormat="1" applyFont="1" applyFill="1" applyBorder="1" applyAlignment="1">
      <alignment vertical="center" wrapText="1"/>
    </xf>
    <xf numFmtId="176" fontId="4" fillId="0" borderId="28" xfId="0" applyNumberFormat="1" applyFont="1" applyFill="1" applyBorder="1" applyAlignment="1">
      <alignment horizontal="center" vertical="center" wrapText="1"/>
    </xf>
    <xf numFmtId="176" fontId="3" fillId="3" borderId="28" xfId="0" applyNumberFormat="1" applyFont="1" applyFill="1" applyBorder="1" applyAlignment="1">
      <alignment vertical="center" wrapText="1"/>
    </xf>
    <xf numFmtId="0" fontId="3" fillId="0" borderId="28" xfId="6" applyFont="1" applyFill="1" applyBorder="1" applyAlignment="1">
      <alignment vertical="center" wrapText="1"/>
    </xf>
    <xf numFmtId="0" fontId="3" fillId="0" borderId="28" xfId="6" applyFont="1" applyFill="1" applyBorder="1" applyAlignment="1">
      <alignment horizontal="center" vertical="center"/>
    </xf>
    <xf numFmtId="0" fontId="4" fillId="3" borderId="28" xfId="6" applyFont="1" applyFill="1" applyBorder="1" applyAlignment="1">
      <alignment horizontal="center" vertical="center" wrapText="1"/>
    </xf>
    <xf numFmtId="176" fontId="3" fillId="0" borderId="28" xfId="6" applyNumberFormat="1" applyFont="1" applyFill="1" applyBorder="1" applyAlignment="1">
      <alignment horizontal="center" vertical="center" wrapText="1"/>
    </xf>
    <xf numFmtId="0" fontId="3" fillId="3" borderId="29" xfId="4" applyFont="1" applyFill="1" applyBorder="1" applyAlignment="1">
      <alignment horizontal="left" vertical="center" wrapText="1"/>
    </xf>
    <xf numFmtId="0" fontId="2" fillId="3" borderId="28" xfId="6" applyFont="1" applyFill="1" applyBorder="1" applyAlignment="1">
      <alignment horizontal="center" vertical="center" wrapText="1"/>
    </xf>
    <xf numFmtId="0" fontId="3" fillId="3" borderId="29" xfId="6" applyFont="1" applyFill="1" applyBorder="1" applyAlignment="1">
      <alignment horizontal="left" vertical="center" wrapText="1"/>
    </xf>
    <xf numFmtId="10" fontId="3" fillId="3" borderId="28" xfId="6" applyNumberFormat="1" applyFont="1" applyFill="1" applyBorder="1" applyAlignment="1">
      <alignment horizontal="center" vertical="center" wrapText="1"/>
    </xf>
    <xf numFmtId="177" fontId="3" fillId="3" borderId="28" xfId="6" applyNumberFormat="1" applyFont="1" applyFill="1" applyBorder="1" applyAlignment="1">
      <alignment horizontal="center" vertical="center" wrapText="1"/>
    </xf>
    <xf numFmtId="9" fontId="3" fillId="3" borderId="28" xfId="6" quotePrefix="1" applyNumberFormat="1" applyFont="1" applyFill="1" applyBorder="1" applyAlignment="1">
      <alignment horizontal="center" vertical="center" wrapText="1"/>
    </xf>
    <xf numFmtId="0" fontId="3" fillId="3" borderId="29" xfId="6" applyFont="1" applyFill="1" applyBorder="1" applyAlignment="1">
      <alignment horizontal="center" vertical="center" wrapText="1"/>
    </xf>
    <xf numFmtId="0" fontId="3" fillId="3" borderId="29" xfId="6" quotePrefix="1" applyFont="1" applyFill="1" applyBorder="1" applyAlignment="1">
      <alignment horizontal="center" vertical="center" wrapText="1"/>
    </xf>
    <xf numFmtId="9" fontId="3" fillId="3" borderId="28" xfId="6" applyNumberFormat="1" applyFont="1" applyFill="1" applyBorder="1" applyAlignment="1">
      <alignment horizontal="left" vertical="center" wrapText="1"/>
    </xf>
    <xf numFmtId="0" fontId="2" fillId="3" borderId="28" xfId="0" applyFont="1" applyFill="1" applyBorder="1" applyAlignment="1">
      <alignment horizontal="center" vertical="center"/>
    </xf>
    <xf numFmtId="0" fontId="3" fillId="3" borderId="28" xfId="4" applyFont="1" applyFill="1" applyBorder="1" applyAlignment="1">
      <alignment horizontal="left" vertical="center" wrapText="1"/>
    </xf>
    <xf numFmtId="0" fontId="3" fillId="3" borderId="28" xfId="4" quotePrefix="1" applyFont="1" applyFill="1" applyBorder="1" applyAlignment="1">
      <alignment horizontal="center" vertical="center" wrapText="1"/>
    </xf>
    <xf numFmtId="9" fontId="3" fillId="3" borderId="28" xfId="4" applyNumberFormat="1" applyFont="1" applyFill="1" applyBorder="1" applyAlignment="1">
      <alignment horizontal="center" vertical="center" wrapText="1"/>
    </xf>
    <xf numFmtId="0" fontId="3" fillId="0" borderId="28" xfId="7" quotePrefix="1" applyFont="1" applyFill="1" applyBorder="1" applyAlignment="1">
      <alignment horizontal="center" vertical="center" wrapText="1"/>
    </xf>
    <xf numFmtId="0" fontId="3" fillId="3" borderId="28" xfId="7" quotePrefix="1" applyFont="1" applyFill="1" applyBorder="1" applyAlignment="1">
      <alignment horizontal="center" vertical="center" wrapText="1"/>
    </xf>
    <xf numFmtId="0" fontId="4" fillId="0" borderId="28" xfId="7" applyFont="1" applyFill="1" applyBorder="1" applyAlignment="1">
      <alignment horizontal="center" vertical="center" wrapText="1"/>
    </xf>
    <xf numFmtId="0" fontId="4" fillId="3" borderId="28" xfId="7" applyFont="1" applyFill="1" applyBorder="1" applyAlignment="1">
      <alignment horizontal="center" vertical="center" wrapText="1"/>
    </xf>
    <xf numFmtId="9" fontId="3" fillId="0" borderId="28" xfId="4" applyNumberFormat="1" applyFont="1" applyFill="1" applyBorder="1" applyAlignment="1">
      <alignment horizontal="center" vertical="center" wrapText="1"/>
    </xf>
    <xf numFmtId="9" fontId="4" fillId="3" borderId="28" xfId="6" applyNumberFormat="1" applyFont="1" applyFill="1" applyBorder="1" applyAlignment="1">
      <alignment horizontal="center" vertical="center" wrapText="1"/>
    </xf>
    <xf numFmtId="9" fontId="4" fillId="0" borderId="28" xfId="6" applyNumberFormat="1" applyFont="1" applyFill="1" applyBorder="1" applyAlignment="1">
      <alignment horizontal="center" vertical="center" wrapText="1"/>
    </xf>
    <xf numFmtId="176" fontId="4" fillId="3" borderId="28" xfId="0" applyNumberFormat="1" applyFont="1" applyFill="1" applyBorder="1" applyAlignment="1">
      <alignment horizontal="center" vertical="center" wrapText="1"/>
    </xf>
    <xf numFmtId="176" fontId="6" fillId="3" borderId="28" xfId="0" applyNumberFormat="1" applyFont="1" applyFill="1" applyBorder="1" applyAlignment="1">
      <alignment horizontal="center" vertical="center" wrapText="1"/>
    </xf>
    <xf numFmtId="0" fontId="6" fillId="0" borderId="28" xfId="6" applyFont="1" applyFill="1" applyBorder="1" applyAlignment="1">
      <alignment horizontal="center" vertical="center" wrapText="1"/>
    </xf>
    <xf numFmtId="0" fontId="6" fillId="3" borderId="28" xfId="4" applyFont="1" applyFill="1" applyBorder="1" applyAlignment="1">
      <alignment horizontal="center" vertical="center" wrapText="1"/>
    </xf>
    <xf numFmtId="0" fontId="6" fillId="3" borderId="28" xfId="6" applyFont="1" applyFill="1" applyBorder="1" applyAlignment="1">
      <alignment horizontal="center" vertical="center" wrapText="1"/>
    </xf>
    <xf numFmtId="0" fontId="6" fillId="3" borderId="29" xfId="4" applyFont="1" applyFill="1" applyBorder="1" applyAlignment="1">
      <alignment horizontal="center" vertical="center" wrapText="1"/>
    </xf>
    <xf numFmtId="0" fontId="6" fillId="0" borderId="28" xfId="4" quotePrefix="1" applyFont="1" applyFill="1" applyBorder="1" applyAlignment="1">
      <alignment horizontal="center" vertical="center" wrapText="1"/>
    </xf>
    <xf numFmtId="0" fontId="6" fillId="3" borderId="29" xfId="4" quotePrefix="1" applyFont="1" applyFill="1" applyBorder="1" applyAlignment="1">
      <alignment horizontal="center" vertical="center" wrapText="1"/>
    </xf>
    <xf numFmtId="0" fontId="6" fillId="0" borderId="28" xfId="4" applyFont="1" applyFill="1" applyBorder="1" applyAlignment="1">
      <alignment horizontal="center" vertical="center" wrapText="1"/>
    </xf>
    <xf numFmtId="178" fontId="6" fillId="0" borderId="28" xfId="6" applyNumberFormat="1" applyFont="1" applyFill="1" applyBorder="1" applyAlignment="1">
      <alignment horizontal="center" vertical="center" wrapText="1"/>
    </xf>
    <xf numFmtId="176" fontId="6" fillId="0" borderId="28" xfId="0" applyNumberFormat="1" applyFont="1" applyFill="1" applyBorder="1" applyAlignment="1">
      <alignment horizontal="center" vertical="center" wrapText="1"/>
    </xf>
    <xf numFmtId="0" fontId="3" fillId="0" borderId="31" xfId="0" applyFont="1" applyFill="1" applyBorder="1" applyAlignment="1">
      <alignment horizontal="center" vertical="center" wrapText="1"/>
    </xf>
    <xf numFmtId="0" fontId="3" fillId="0" borderId="28" xfId="0" applyFont="1" applyBorder="1" applyAlignment="1">
      <alignment horizontal="center" vertical="center" wrapText="1"/>
    </xf>
    <xf numFmtId="0" fontId="3" fillId="0" borderId="28" xfId="0" quotePrefix="1" applyFont="1" applyFill="1" applyBorder="1" applyAlignment="1">
      <alignment horizontal="center" vertical="center" wrapText="1"/>
    </xf>
    <xf numFmtId="0" fontId="35" fillId="0" borderId="0" xfId="0" applyNumberFormat="1" applyFont="1" applyFill="1" applyBorder="1" applyAlignment="1" applyProtection="1">
      <alignment horizontal="center" vertical="center"/>
    </xf>
    <xf numFmtId="0" fontId="28" fillId="3" borderId="6" xfId="0" applyFont="1" applyFill="1" applyBorder="1" applyAlignment="1">
      <alignment horizontal="left" vertical="center"/>
    </xf>
    <xf numFmtId="0" fontId="28" fillId="0" borderId="0" xfId="0" applyFont="1" applyAlignment="1">
      <alignment vertical="center" wrapText="1"/>
    </xf>
    <xf numFmtId="0" fontId="37" fillId="5" borderId="27" xfId="0" applyNumberFormat="1" applyFont="1" applyFill="1" applyBorder="1" applyAlignment="1" applyProtection="1">
      <alignment horizontal="left" vertical="center"/>
    </xf>
    <xf numFmtId="0" fontId="37" fillId="5" borderId="36" xfId="0" applyNumberFormat="1" applyFont="1" applyFill="1" applyBorder="1" applyAlignment="1" applyProtection="1">
      <alignment horizontal="center" vertical="center"/>
    </xf>
    <xf numFmtId="0" fontId="10" fillId="0" borderId="36" xfId="0" applyNumberFormat="1" applyFont="1" applyFill="1" applyBorder="1" applyAlignment="1" applyProtection="1">
      <alignment horizontal="center" vertical="center"/>
    </xf>
    <xf numFmtId="0" fontId="39" fillId="0" borderId="36" xfId="0" applyNumberFormat="1" applyFont="1" applyFill="1" applyBorder="1" applyAlignment="1" applyProtection="1">
      <alignment horizontal="center" vertical="center"/>
    </xf>
    <xf numFmtId="0" fontId="10" fillId="0" borderId="27" xfId="0" applyNumberFormat="1" applyFont="1" applyFill="1" applyBorder="1" applyAlignment="1" applyProtection="1">
      <alignment horizontal="left" vertical="center"/>
    </xf>
    <xf numFmtId="0" fontId="35" fillId="0" borderId="37" xfId="0" applyNumberFormat="1" applyFont="1" applyFill="1" applyBorder="1" applyAlignment="1" applyProtection="1">
      <alignment horizontal="center" vertical="center" wrapText="1"/>
    </xf>
    <xf numFmtId="0" fontId="39" fillId="0" borderId="32" xfId="0" applyNumberFormat="1" applyFont="1" applyFill="1" applyBorder="1" applyAlignment="1" applyProtection="1">
      <alignment horizontal="left" vertical="center"/>
    </xf>
    <xf numFmtId="0" fontId="35" fillId="0" borderId="38" xfId="0" applyNumberFormat="1" applyFont="1" applyFill="1" applyBorder="1" applyAlignment="1" applyProtection="1">
      <alignment horizontal="center" vertical="center" wrapText="1"/>
    </xf>
    <xf numFmtId="0" fontId="39" fillId="0" borderId="34" xfId="0" applyNumberFormat="1" applyFont="1" applyFill="1" applyBorder="1" applyAlignment="1" applyProtection="1">
      <alignment horizontal="left" vertical="center"/>
    </xf>
    <xf numFmtId="0" fontId="10" fillId="0" borderId="37" xfId="0" applyNumberFormat="1" applyFont="1" applyFill="1" applyBorder="1" applyAlignment="1" applyProtection="1">
      <alignment horizontal="center" vertical="center"/>
    </xf>
    <xf numFmtId="0" fontId="39" fillId="0" borderId="36" xfId="0" applyNumberFormat="1" applyFont="1" applyFill="1" applyBorder="1" applyAlignment="1" applyProtection="1">
      <alignment horizontal="left" vertical="center"/>
    </xf>
    <xf numFmtId="0" fontId="10" fillId="0" borderId="40" xfId="0" applyNumberFormat="1" applyFont="1" applyFill="1" applyBorder="1" applyAlignment="1" applyProtection="1">
      <alignment horizontal="left" vertical="center"/>
    </xf>
    <xf numFmtId="0" fontId="10" fillId="0" borderId="34" xfId="0" applyNumberFormat="1" applyFont="1" applyFill="1" applyBorder="1" applyAlignment="1" applyProtection="1">
      <alignment horizontal="left" vertical="center"/>
    </xf>
    <xf numFmtId="0" fontId="41" fillId="0" borderId="39" xfId="0" applyNumberFormat="1" applyFont="1" applyFill="1" applyBorder="1" applyAlignment="1" applyProtection="1">
      <alignment horizontal="center" vertical="center"/>
    </xf>
    <xf numFmtId="0" fontId="41" fillId="0" borderId="37" xfId="0" applyNumberFormat="1" applyFont="1" applyFill="1" applyBorder="1" applyAlignment="1" applyProtection="1">
      <alignment horizontal="center" vertical="center" wrapText="1"/>
    </xf>
    <xf numFmtId="0" fontId="41" fillId="0" borderId="37" xfId="0" applyNumberFormat="1" applyFont="1" applyFill="1" applyBorder="1" applyAlignment="1" applyProtection="1">
      <alignment horizontal="center" vertical="center"/>
    </xf>
    <xf numFmtId="0" fontId="10" fillId="0" borderId="37" xfId="0" applyNumberFormat="1" applyFont="1" applyFill="1" applyBorder="1" applyAlignment="1" applyProtection="1">
      <alignment horizontal="center" vertical="center" wrapText="1"/>
    </xf>
    <xf numFmtId="0" fontId="35" fillId="0" borderId="0" xfId="0" applyNumberFormat="1" applyFont="1" applyFill="1" applyBorder="1" applyAlignment="1" applyProtection="1">
      <alignment horizontal="center" vertical="center" wrapText="1"/>
    </xf>
    <xf numFmtId="0" fontId="39" fillId="0" borderId="36" xfId="0" applyNumberFormat="1" applyFont="1" applyFill="1" applyBorder="1" applyAlignment="1" applyProtection="1">
      <alignment horizontal="center" vertical="center" wrapText="1"/>
    </xf>
    <xf numFmtId="0" fontId="7" fillId="3" borderId="4" xfId="0" applyFont="1" applyFill="1" applyBorder="1" applyAlignment="1">
      <alignment horizontal="left" vertical="top"/>
    </xf>
    <xf numFmtId="0" fontId="0" fillId="3" borderId="10" xfId="0" applyFill="1" applyBorder="1" applyAlignment="1">
      <alignment horizontal="left" vertical="top"/>
    </xf>
    <xf numFmtId="0" fontId="7" fillId="3" borderId="4" xfId="0" applyFont="1" applyFill="1" applyBorder="1" applyAlignment="1">
      <alignment horizontal="left" vertical="center"/>
    </xf>
    <xf numFmtId="0" fontId="0" fillId="3" borderId="10" xfId="0" applyFill="1" applyBorder="1" applyAlignment="1">
      <alignment horizontal="left" vertical="center"/>
    </xf>
    <xf numFmtId="0" fontId="0" fillId="3" borderId="4" xfId="0" applyFill="1" applyBorder="1" applyAlignment="1">
      <alignment horizontal="center" vertical="center"/>
    </xf>
    <xf numFmtId="0" fontId="0" fillId="3" borderId="10" xfId="0" applyFill="1" applyBorder="1" applyAlignment="1">
      <alignment horizontal="center" vertical="center"/>
    </xf>
    <xf numFmtId="0" fontId="7" fillId="3" borderId="10" xfId="0" applyFont="1" applyFill="1" applyBorder="1" applyAlignment="1">
      <alignment horizontal="left"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19" fillId="8" borderId="0" xfId="3" applyAlignment="1">
      <alignment horizontal="left" vertical="top"/>
    </xf>
    <xf numFmtId="0" fontId="21" fillId="8" borderId="0" xfId="3" applyFont="1" applyAlignment="1">
      <alignment horizontal="left" vertical="top"/>
    </xf>
    <xf numFmtId="0" fontId="7" fillId="3" borderId="4" xfId="0" applyFont="1" applyFill="1" applyBorder="1" applyAlignment="1">
      <alignment horizontal="left"/>
    </xf>
    <xf numFmtId="0" fontId="0" fillId="3" borderId="10" xfId="0" applyFill="1" applyBorder="1" applyAlignment="1">
      <alignment horizontal="left"/>
    </xf>
    <xf numFmtId="0" fontId="0" fillId="3" borderId="7" xfId="0" applyFill="1" applyBorder="1" applyAlignment="1">
      <alignment horizontal="left"/>
    </xf>
    <xf numFmtId="0" fontId="7" fillId="3" borderId="5" xfId="0" applyFont="1" applyFill="1" applyBorder="1" applyAlignment="1">
      <alignment horizontal="left" vertical="top"/>
    </xf>
    <xf numFmtId="0" fontId="0" fillId="3" borderId="9" xfId="0" applyFill="1" applyBorder="1" applyAlignment="1">
      <alignment horizontal="left" vertical="top"/>
    </xf>
    <xf numFmtId="0" fontId="0" fillId="3" borderId="9" xfId="0" applyFill="1" applyBorder="1" applyAlignment="1">
      <alignment horizontal="left" vertical="center" wrapText="1"/>
    </xf>
    <xf numFmtId="0" fontId="0" fillId="3" borderId="9" xfId="0" applyFill="1" applyBorder="1" applyAlignment="1">
      <alignment horizontal="left" vertical="center"/>
    </xf>
    <xf numFmtId="0" fontId="20" fillId="9" borderId="0" xfId="2" applyAlignment="1">
      <alignment horizontal="left" vertical="top"/>
    </xf>
    <xf numFmtId="0" fontId="22" fillId="9" borderId="0" xfId="2" applyFont="1" applyAlignment="1">
      <alignment horizontal="left" vertical="top"/>
    </xf>
    <xf numFmtId="179" fontId="7" fillId="3" borderId="5" xfId="0" applyNumberFormat="1" applyFont="1" applyFill="1" applyBorder="1" applyAlignment="1">
      <alignment horizontal="left" vertical="top" wrapText="1"/>
    </xf>
    <xf numFmtId="179" fontId="7" fillId="3" borderId="9" xfId="0" applyNumberFormat="1" applyFont="1" applyFill="1" applyBorder="1" applyAlignment="1">
      <alignment horizontal="left" vertical="top" wrapText="1"/>
    </xf>
    <xf numFmtId="179" fontId="7" fillId="3" borderId="12" xfId="0" applyNumberFormat="1" applyFont="1" applyFill="1" applyBorder="1" applyAlignment="1">
      <alignment horizontal="left" vertical="top" wrapText="1"/>
    </xf>
    <xf numFmtId="179" fontId="7" fillId="3" borderId="11" xfId="0" applyNumberFormat="1" applyFont="1" applyFill="1" applyBorder="1" applyAlignment="1">
      <alignment horizontal="left" vertical="top" wrapText="1"/>
    </xf>
    <xf numFmtId="0" fontId="0" fillId="3" borderId="5" xfId="0" applyFill="1" applyBorder="1" applyAlignment="1">
      <alignment horizontal="center" vertical="center"/>
    </xf>
    <xf numFmtId="0" fontId="0" fillId="3" borderId="9" xfId="0" applyFill="1" applyBorder="1" applyAlignment="1">
      <alignment horizontal="center" vertical="center"/>
    </xf>
    <xf numFmtId="0" fontId="0" fillId="3" borderId="12" xfId="0" applyFill="1" applyBorder="1" applyAlignment="1">
      <alignment horizontal="center" vertical="center"/>
    </xf>
    <xf numFmtId="0" fontId="0" fillId="3" borderId="11" xfId="0" applyFill="1" applyBorder="1" applyAlignment="1">
      <alignment horizontal="center" vertical="center"/>
    </xf>
    <xf numFmtId="0" fontId="0" fillId="3" borderId="4" xfId="0" applyFill="1" applyBorder="1" applyAlignment="1">
      <alignment horizontal="center" vertical="top"/>
    </xf>
    <xf numFmtId="0" fontId="0" fillId="3" borderId="10" xfId="0" applyFill="1" applyBorder="1" applyAlignment="1">
      <alignment horizontal="center" vertical="top"/>
    </xf>
    <xf numFmtId="0" fontId="0" fillId="3" borderId="4" xfId="0" applyFill="1" applyBorder="1" applyAlignment="1">
      <alignment horizontal="left" vertical="center"/>
    </xf>
    <xf numFmtId="0" fontId="0" fillId="5" borderId="9" xfId="0" applyFill="1"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28" fillId="0" borderId="0" xfId="0" applyFont="1" applyAlignment="1">
      <alignment horizontal="center" vertical="center" wrapText="1"/>
    </xf>
    <xf numFmtId="0" fontId="0" fillId="0" borderId="0" xfId="0" applyAlignment="1">
      <alignment horizontal="center" vertical="center" wrapText="1"/>
    </xf>
    <xf numFmtId="0" fontId="9" fillId="6" borderId="11" xfId="6"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0" fillId="5" borderId="0" xfId="0" applyFill="1" applyAlignment="1">
      <alignment horizontal="center" vertical="center"/>
    </xf>
    <xf numFmtId="0" fontId="0" fillId="0" borderId="11" xfId="0" applyBorder="1" applyAlignment="1">
      <alignment horizontal="center" vertical="center"/>
    </xf>
    <xf numFmtId="0" fontId="0" fillId="0" borderId="35" xfId="0" applyBorder="1" applyAlignment="1">
      <alignment horizontal="center" vertical="center"/>
    </xf>
    <xf numFmtId="0" fontId="28" fillId="4" borderId="0" xfId="0" applyFont="1" applyFill="1">
      <alignment vertical="center"/>
    </xf>
    <xf numFmtId="0" fontId="0" fillId="4" borderId="0" xfId="0" applyFill="1">
      <alignment vertical="center"/>
    </xf>
    <xf numFmtId="0" fontId="0" fillId="0" borderId="0" xfId="0">
      <alignment vertical="center"/>
    </xf>
    <xf numFmtId="0" fontId="34" fillId="0" borderId="0" xfId="0" applyFont="1" applyAlignment="1">
      <alignment horizontal="center" vertical="center"/>
    </xf>
    <xf numFmtId="0" fontId="28" fillId="0" borderId="0" xfId="0" applyFont="1">
      <alignment vertical="center"/>
    </xf>
    <xf numFmtId="0" fontId="1" fillId="4" borderId="0" xfId="0" applyFont="1" applyFill="1">
      <alignment vertical="center"/>
    </xf>
    <xf numFmtId="0" fontId="5" fillId="4" borderId="3" xfId="6" applyFont="1" applyFill="1" applyBorder="1" applyAlignment="1">
      <alignment horizontal="left" vertical="center" wrapText="1"/>
    </xf>
    <xf numFmtId="0" fontId="4" fillId="4" borderId="0" xfId="6" applyFont="1" applyFill="1" applyBorder="1" applyAlignment="1">
      <alignment horizontal="left" vertical="center" wrapText="1"/>
    </xf>
    <xf numFmtId="0" fontId="5" fillId="4" borderId="0" xfId="6" applyFont="1" applyFill="1" applyBorder="1" applyAlignment="1">
      <alignment horizontal="left" vertical="center" wrapText="1"/>
    </xf>
    <xf numFmtId="0" fontId="3" fillId="4" borderId="0" xfId="6" applyFont="1" applyFill="1" applyBorder="1" applyAlignment="1">
      <alignment horizontal="left" vertical="center" wrapText="1"/>
    </xf>
    <xf numFmtId="9" fontId="3" fillId="3" borderId="29" xfId="6" applyNumberFormat="1" applyFont="1" applyFill="1" applyBorder="1" applyAlignment="1">
      <alignment horizontal="center" vertical="center" wrapText="1"/>
    </xf>
    <xf numFmtId="9" fontId="3" fillId="3" borderId="31" xfId="6" applyNumberFormat="1" applyFont="1" applyFill="1" applyBorder="1" applyAlignment="1">
      <alignment horizontal="center" vertical="center" wrapText="1"/>
    </xf>
    <xf numFmtId="0" fontId="2" fillId="2" borderId="28" xfId="6" applyFont="1" applyFill="1" applyBorder="1" applyAlignment="1">
      <alignment horizontal="center" vertical="center" wrapText="1"/>
    </xf>
    <xf numFmtId="9" fontId="3" fillId="0" borderId="28" xfId="6" applyNumberFormat="1" applyFont="1" applyFill="1" applyBorder="1" applyAlignment="1">
      <alignment horizontal="center" vertical="center" wrapText="1"/>
    </xf>
    <xf numFmtId="9" fontId="3" fillId="0" borderId="29" xfId="6" applyNumberFormat="1" applyFont="1" applyFill="1" applyBorder="1" applyAlignment="1">
      <alignment horizontal="center" vertical="center" wrapText="1"/>
    </xf>
    <xf numFmtId="9" fontId="3" fillId="0" borderId="31" xfId="6" applyNumberFormat="1" applyFont="1" applyFill="1" applyBorder="1" applyAlignment="1">
      <alignment horizontal="center" vertical="center" wrapText="1"/>
    </xf>
    <xf numFmtId="0" fontId="36" fillId="0" borderId="0" xfId="0" applyNumberFormat="1" applyFont="1" applyFill="1" applyBorder="1" applyAlignment="1" applyProtection="1">
      <alignment horizontal="left" vertical="center"/>
    </xf>
    <xf numFmtId="0" fontId="43" fillId="5" borderId="0" xfId="0" applyNumberFormat="1" applyFont="1" applyFill="1" applyBorder="1" applyAlignment="1" applyProtection="1">
      <alignment horizontal="center" vertical="center"/>
    </xf>
    <xf numFmtId="0" fontId="43" fillId="16" borderId="0" xfId="0" applyNumberFormat="1" applyFont="1" applyFill="1" applyBorder="1" applyAlignment="1" applyProtection="1">
      <alignment horizontal="center" vertical="center"/>
    </xf>
  </cellXfs>
  <cellStyles count="8">
    <cellStyle name="_ET_STYLE_NoName_00_" xfId="4"/>
    <cellStyle name="百分比 2" xfId="5"/>
    <cellStyle name="常规" xfId="0" builtinId="0"/>
    <cellStyle name="常规 2" xfId="6"/>
    <cellStyle name="常规 3" xfId="7"/>
    <cellStyle name="超链接" xfId="1" builtinId="8"/>
    <cellStyle name="好" xfId="2" builtinId="26"/>
    <cellStyle name="适中" xfId="3" builtinId="28"/>
  </cellStyles>
  <dxfs count="1">
    <dxf>
      <font>
        <color rgb="FF9C0006"/>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39.jpe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39.jpeg"/><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0"/>
          <c:order val="0"/>
          <c:tx>
            <c:strRef>
              <c:f>'图表的制作 '!$A$3</c:f>
              <c:strCache>
                <c:ptCount val="1"/>
                <c:pt idx="0">
                  <c:v>检验总批次</c:v>
                </c:pt>
              </c:strCache>
            </c:strRef>
          </c:tx>
          <c:spPr>
            <a:solidFill>
              <a:schemeClr val="accent1"/>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'!$B$3:$O$3</c:f>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9120-46E0-9C52-4AB3E07A3355}"/>
            </c:ext>
          </c:extLst>
        </c:ser>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9120-46E0-9C52-4AB3E07A3355}"/>
            </c:ext>
          </c:extLst>
        </c:ser>
        <c:dLbls>
          <c:showLegendKey val="0"/>
          <c:showVal val="0"/>
          <c:showCatName val="0"/>
          <c:showSerName val="0"/>
          <c:showPercent val="0"/>
          <c:showBubbleSize val="0"/>
        </c:dLbls>
        <c:gapWidth val="219"/>
        <c:overlap val="-27"/>
        <c:axId val="266789632"/>
        <c:axId val="266791168"/>
      </c:barChart>
      <c:lineChart>
        <c:grouping val="standard"/>
        <c:varyColors val="0"/>
        <c:ser>
          <c:idx val="2"/>
          <c:order val="2"/>
          <c:tx>
            <c:strRef>
              <c:f>'图表的制作 '!$A$5</c:f>
              <c:strCache>
                <c:ptCount val="1"/>
                <c:pt idx="0">
                  <c:v>不合格批次</c:v>
                </c:pt>
              </c:strCache>
            </c:strRef>
          </c:tx>
          <c:spPr>
            <a:ln w="28575" cap="rnd">
              <a:solidFill>
                <a:schemeClr val="accent3"/>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smooth val="0"/>
          <c:extLst>
            <c:ext xmlns:c16="http://schemas.microsoft.com/office/drawing/2014/chart" uri="{C3380CC4-5D6E-409C-BE32-E72D297353CC}">
              <c16:uniqueId val="{00000002-9120-46E0-9C52-4AB3E07A3355}"/>
            </c:ext>
          </c:extLst>
        </c:ser>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3-9120-46E0-9C52-4AB3E07A3355}"/>
            </c:ext>
          </c:extLst>
        </c:ser>
        <c:dLbls>
          <c:showLegendKey val="0"/>
          <c:showVal val="0"/>
          <c:showCatName val="0"/>
          <c:showSerName val="0"/>
          <c:showPercent val="0"/>
          <c:showBubbleSize val="0"/>
        </c:dLbls>
        <c:marker val="1"/>
        <c:smooth val="0"/>
        <c:axId val="266789632"/>
        <c:axId val="266791168"/>
      </c:lineChart>
      <c:catAx>
        <c:axId val="26678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791168"/>
        <c:crosses val="autoZero"/>
        <c:auto val="1"/>
        <c:lblAlgn val="ctr"/>
        <c:lblOffset val="100"/>
        <c:noMultiLvlLbl val="0"/>
      </c:catAx>
      <c:valAx>
        <c:axId val="26679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78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cluster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FC5B-4022-989D-108EF792CFC2}"/>
            </c:ext>
          </c:extLst>
        </c:ser>
        <c:dLbls>
          <c:showLegendKey val="0"/>
          <c:showVal val="0"/>
          <c:showCatName val="0"/>
          <c:showSerName val="0"/>
          <c:showPercent val="0"/>
          <c:showBubbleSize val="0"/>
        </c:dLbls>
        <c:gapWidth val="219"/>
        <c:overlap val="-27"/>
        <c:axId val="266851456"/>
        <c:axId val="266852992"/>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FC5B-4022-989D-108EF792CFC2}"/>
                  </c:ext>
                </c:extLst>
              </c15:ser>
            </c15:filteredBarSeries>
          </c:ext>
        </c:extLst>
      </c:barChart>
      <c:lineChart>
        <c:grouping val="standard"/>
        <c:varyColors val="0"/>
        <c:ser>
          <c:idx val="2"/>
          <c:order val="2"/>
          <c:tx>
            <c:strRef>
              <c:f>'图表的制作 '!$A$5</c:f>
              <c:strCache>
                <c:ptCount val="1"/>
                <c:pt idx="0">
                  <c:v>不合格批次</c:v>
                </c:pt>
              </c:strCache>
            </c:strRef>
          </c:tx>
          <c:spPr>
            <a:ln w="28575" cap="rnd">
              <a:solidFill>
                <a:schemeClr val="accent3"/>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smooth val="0"/>
          <c:extLst>
            <c:ext xmlns:c16="http://schemas.microsoft.com/office/drawing/2014/chart" uri="{C3380CC4-5D6E-409C-BE32-E72D297353CC}">
              <c16:uniqueId val="{00000001-FC5B-4022-989D-108EF792CFC2}"/>
            </c:ext>
          </c:extLst>
        </c:ser>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FC5B-4022-989D-108EF792CFC2}"/>
            </c:ext>
          </c:extLst>
        </c:ser>
        <c:dLbls>
          <c:showLegendKey val="0"/>
          <c:showVal val="0"/>
          <c:showCatName val="0"/>
          <c:showSerName val="0"/>
          <c:showPercent val="0"/>
          <c:showBubbleSize val="0"/>
        </c:dLbls>
        <c:marker val="1"/>
        <c:smooth val="0"/>
        <c:axId val="266851456"/>
        <c:axId val="266852992"/>
      </c:lineChart>
      <c:catAx>
        <c:axId val="266851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852992"/>
        <c:crosses val="autoZero"/>
        <c:auto val="1"/>
        <c:lblAlgn val="ctr"/>
        <c:lblOffset val="100"/>
        <c:noMultiLvlLbl val="0"/>
      </c:catAx>
      <c:valAx>
        <c:axId val="266852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6685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27F6-43DA-A551-E81A13D7AE9A}"/>
            </c:ext>
          </c:extLst>
        </c:ser>
        <c:ser>
          <c:idx val="2"/>
          <c:order val="2"/>
          <c:tx>
            <c:strRef>
              <c:f>'图表的制作 '!$A$5</c:f>
              <c:strCache>
                <c:ptCount val="1"/>
                <c:pt idx="0">
                  <c:v>不合格批次</c:v>
                </c:pt>
              </c:strCache>
            </c:strRef>
          </c:tx>
          <c:spPr>
            <a:solidFill>
              <a:schemeClr val="accent3"/>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27F6-43DA-A551-E81A13D7AE9A}"/>
            </c:ext>
          </c:extLst>
        </c:ser>
        <c:dLbls>
          <c:showLegendKey val="0"/>
          <c:showVal val="0"/>
          <c:showCatName val="0"/>
          <c:showSerName val="0"/>
          <c:showPercent val="0"/>
          <c:showBubbleSize val="0"/>
        </c:dLbls>
        <c:gapWidth val="150"/>
        <c:overlap val="100"/>
        <c:axId val="282596864"/>
        <c:axId val="282598400"/>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27F6-43DA-A551-E81A13D7AE9A}"/>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27F6-43DA-A551-E81A13D7AE9A}"/>
            </c:ext>
          </c:extLst>
        </c:ser>
        <c:dLbls>
          <c:showLegendKey val="0"/>
          <c:showVal val="0"/>
          <c:showCatName val="0"/>
          <c:showSerName val="0"/>
          <c:showPercent val="0"/>
          <c:showBubbleSize val="0"/>
        </c:dLbls>
        <c:marker val="1"/>
        <c:smooth val="0"/>
        <c:axId val="282596864"/>
        <c:axId val="282598400"/>
      </c:lineChart>
      <c:catAx>
        <c:axId val="28259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598400"/>
        <c:crosses val="autoZero"/>
        <c:auto val="1"/>
        <c:lblAlgn val="ctr"/>
        <c:lblOffset val="100"/>
        <c:noMultiLvlLbl val="0"/>
      </c:catAx>
      <c:valAx>
        <c:axId val="282598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59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9F9B-487E-AD51-997015694EAF}"/>
            </c:ext>
          </c:extLst>
        </c:ser>
        <c:ser>
          <c:idx val="2"/>
          <c:order val="2"/>
          <c:tx>
            <c:strRef>
              <c:f>'图表的制作 '!$A$5</c:f>
              <c:strCache>
                <c:ptCount val="1"/>
                <c:pt idx="0">
                  <c:v>不合格批次</c:v>
                </c:pt>
              </c:strCache>
            </c:strRef>
          </c:tx>
          <c:spPr>
            <a:solidFill>
              <a:schemeClr val="accent3"/>
            </a:solidFill>
            <a:ln>
              <a:noFill/>
            </a:ln>
            <a:effectLst/>
          </c:spPr>
          <c:invertIfNegative val="0"/>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9F9B-487E-AD51-997015694EAF}"/>
            </c:ext>
          </c:extLst>
        </c:ser>
        <c:dLbls>
          <c:showLegendKey val="0"/>
          <c:showVal val="0"/>
          <c:showCatName val="0"/>
          <c:showSerName val="0"/>
          <c:showPercent val="0"/>
          <c:showBubbleSize val="0"/>
        </c:dLbls>
        <c:gapWidth val="150"/>
        <c:overlap val="100"/>
        <c:axId val="282724992"/>
        <c:axId val="282734976"/>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9F9B-487E-AD51-997015694EAF}"/>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9F9B-487E-AD51-997015694EAF}"/>
            </c:ext>
          </c:extLst>
        </c:ser>
        <c:dLbls>
          <c:showLegendKey val="0"/>
          <c:showVal val="0"/>
          <c:showCatName val="0"/>
          <c:showSerName val="0"/>
          <c:showPercent val="0"/>
          <c:showBubbleSize val="0"/>
        </c:dLbls>
        <c:marker val="1"/>
        <c:smooth val="0"/>
        <c:axId val="282738048"/>
        <c:axId val="282736512"/>
      </c:lineChart>
      <c:catAx>
        <c:axId val="28272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34976"/>
        <c:crosses val="autoZero"/>
        <c:auto val="1"/>
        <c:lblAlgn val="ctr"/>
        <c:lblOffset val="100"/>
        <c:noMultiLvlLbl val="0"/>
      </c:catAx>
      <c:valAx>
        <c:axId val="282734976"/>
        <c:scaling>
          <c:orientation val="minMax"/>
        </c:scaling>
        <c:delete val="0"/>
        <c:axPos val="l"/>
        <c:majorGridlines>
          <c:spPr>
            <a:ln w="9525" cap="flat" cmpd="dbl" algn="ctr">
              <a:solidFill>
                <a:srgbClr val="FFC00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24992"/>
        <c:crosses val="autoZero"/>
        <c:crossBetween val="between"/>
      </c:valAx>
      <c:catAx>
        <c:axId val="282738048"/>
        <c:scaling>
          <c:orientation val="minMax"/>
        </c:scaling>
        <c:delete val="1"/>
        <c:axPos val="b"/>
        <c:numFmt formatCode="General" sourceLinked="1"/>
        <c:majorTickMark val="out"/>
        <c:minorTickMark val="none"/>
        <c:tickLblPos val="nextTo"/>
        <c:crossAx val="282736512"/>
        <c:crosses val="autoZero"/>
        <c:auto val="1"/>
        <c:lblAlgn val="ctr"/>
        <c:lblOffset val="100"/>
        <c:noMultiLvlLbl val="0"/>
      </c:catAx>
      <c:valAx>
        <c:axId val="282736512"/>
        <c:scaling>
          <c:orientation val="minMax"/>
          <c:max val="1"/>
          <c:min val="0.9"/>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38048"/>
        <c:crosses val="max"/>
        <c:crossBetween val="between"/>
        <c:majorUnit val="0.02"/>
      </c:valAx>
      <c:spPr>
        <a:solidFill>
          <a:schemeClr val="bg1"/>
        </a:solidFill>
        <a:ln w="12700">
          <a:solidFill>
            <a:srgbClr val="FF0000"/>
          </a:solidFill>
        </a:ln>
        <a:effectLst/>
      </c:spPr>
    </c:plotArea>
    <c:legend>
      <c:legendPos val="r"/>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万事泰铝线本厂验货情况</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col"/>
        <c:grouping val="stacked"/>
        <c:varyColors val="0"/>
        <c:ser>
          <c:idx val="1"/>
          <c:order val="1"/>
          <c:tx>
            <c:strRef>
              <c:f>'图表的制作 '!$A$4</c:f>
              <c:strCache>
                <c:ptCount val="1"/>
                <c:pt idx="0">
                  <c:v>合格批次</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'!$B$4:$O$4</c:f>
              <c:numCache>
                <c:formatCode>General</c:formatCode>
                <c:ptCount val="14"/>
                <c:pt idx="0">
                  <c:v>76</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0-01B5-4533-9951-B70F3ABD6A91}"/>
            </c:ext>
          </c:extLst>
        </c:ser>
        <c:ser>
          <c:idx val="2"/>
          <c:order val="2"/>
          <c:tx>
            <c:strRef>
              <c:f>'图表的制作 '!$A$5</c:f>
              <c:strCache>
                <c:ptCount val="1"/>
                <c:pt idx="0">
                  <c:v>不合格批次</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'!$B$5:$O$5</c:f>
              <c:numCache>
                <c:formatCode>General</c:formatCode>
                <c:ptCount val="14"/>
                <c:pt idx="0">
                  <c:v>19</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1-01B5-4533-9951-B70F3ABD6A91}"/>
            </c:ext>
          </c:extLst>
        </c:ser>
        <c:dLbls>
          <c:showLegendKey val="0"/>
          <c:showVal val="0"/>
          <c:showCatName val="0"/>
          <c:showSerName val="0"/>
          <c:showPercent val="0"/>
          <c:showBubbleSize val="0"/>
        </c:dLbls>
        <c:gapWidth val="150"/>
        <c:overlap val="100"/>
        <c:axId val="282795392"/>
        <c:axId val="282817664"/>
        <c:extLst>
          <c:ext xmlns:c15="http://schemas.microsoft.com/office/drawing/2012/chart" uri="{02D57815-91ED-43cb-92C2-25804820EDAC}">
            <c15:filteredBarSeries>
              <c15:ser>
                <c:idx val="0"/>
                <c:order val="0"/>
                <c:tx>
                  <c:strRef>
                    <c:extLst>
                      <c:ext uri="{02D57815-91ED-43cb-92C2-25804820EDAC}">
                        <c15:formulaRef>
                          <c15:sqref>'图表的制作 '!$A$3</c15:sqref>
                        </c15:formulaRef>
                      </c:ext>
                    </c:extLst>
                    <c:strCache>
                      <c:ptCount val="1"/>
                      <c:pt idx="0">
                        <c:v>检验总批次</c:v>
                      </c:pt>
                    </c:strCache>
                  </c:strRef>
                </c:tx>
                <c:spPr>
                  <a:solidFill>
                    <a:schemeClr val="accent1"/>
                  </a:solidFill>
                  <a:ln>
                    <a:noFill/>
                  </a:ln>
                  <a:effectLst/>
                </c:spPr>
                <c:invertIfNegative val="0"/>
                <c:cat>
                  <c:strRef>
                    <c:extLst>
                      <c:ext uri="{02D57815-91ED-43cb-92C2-25804820EDAC}">
                        <c15:formulaRef>
                          <c15:sqref>'图表的制作 '!$B$1:$O$2</c15:sqref>
                        </c15:formulaRef>
                      </c:ext>
                    </c:extLst>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extLst>
                      <c:ext uri="{02D57815-91ED-43cb-92C2-25804820EDAC}">
                        <c15:formulaRef>
                          <c15:sqref>'图表的制作 '!$B$3:$O$3</c15:sqref>
                        </c15:formulaRef>
                      </c:ext>
                    </c:extLst>
                    <c:numCache>
                      <c:formatCode>General</c:formatCode>
                      <c:ptCount val="14"/>
                      <c:pt idx="0">
                        <c:v>80</c:v>
                      </c:pt>
                      <c:pt idx="1">
                        <c:v>46</c:v>
                      </c:pt>
                      <c:pt idx="2">
                        <c:v>46</c:v>
                      </c:pt>
                      <c:pt idx="3">
                        <c:v>46</c:v>
                      </c:pt>
                      <c:pt idx="4">
                        <c:v>46</c:v>
                      </c:pt>
                      <c:pt idx="5">
                        <c:v>46</c:v>
                      </c:pt>
                      <c:pt idx="6">
                        <c:v>46</c:v>
                      </c:pt>
                      <c:pt idx="7">
                        <c:v>46</c:v>
                      </c:pt>
                      <c:pt idx="8">
                        <c:v>46</c:v>
                      </c:pt>
                      <c:pt idx="9">
                        <c:v>46</c:v>
                      </c:pt>
                      <c:pt idx="10">
                        <c:v>46</c:v>
                      </c:pt>
                      <c:pt idx="11">
                        <c:v>46</c:v>
                      </c:pt>
                    </c:numCache>
                  </c:numRef>
                </c:val>
                <c:extLst>
                  <c:ext xmlns:c16="http://schemas.microsoft.com/office/drawing/2014/chart" uri="{C3380CC4-5D6E-409C-BE32-E72D297353CC}">
                    <c16:uniqueId val="{00000003-01B5-4533-9951-B70F3ABD6A91}"/>
                  </c:ext>
                </c:extLst>
              </c15:ser>
            </c15:filteredBarSeries>
          </c:ext>
        </c:extLst>
      </c:barChart>
      <c:lineChart>
        <c:grouping val="standard"/>
        <c:varyColors val="0"/>
        <c:ser>
          <c:idx val="3"/>
          <c:order val="3"/>
          <c:tx>
            <c:strRef>
              <c:f>'图表的制作 '!$A$6</c:f>
              <c:strCache>
                <c:ptCount val="1"/>
                <c:pt idx="0">
                  <c:v>合格率</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lang="zh-CN" sz="900" b="0" i="0" u="none" strike="noStrike" kern="1200" baseline="0">
                    <a:solidFill>
                      <a:schemeClr val="tx1">
                        <a:lumMod val="75000"/>
                        <a:lumOff val="25000"/>
                      </a:schemeClr>
                    </a:solidFill>
                    <a:latin typeface="+mn-lt"/>
                    <a:ea typeface="+mn-ea"/>
                    <a:cs typeface="+mn-cs"/>
                  </a:defRPr>
                </a:pPr>
                <a:endParaRPr lang="zh-CN"/>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'图表的制作 '!$B$1:$O$2</c:f>
              <c:strCache>
                <c:ptCount val="14"/>
                <c:pt idx="0">
                  <c:v>1月份</c:v>
                </c:pt>
                <c:pt idx="1">
                  <c:v>2月份</c:v>
                </c:pt>
                <c:pt idx="2">
                  <c:v>3月份</c:v>
                </c:pt>
                <c:pt idx="3">
                  <c:v>4月份</c:v>
                </c:pt>
                <c:pt idx="4">
                  <c:v>5月份</c:v>
                </c:pt>
                <c:pt idx="5">
                  <c:v>6月份</c:v>
                </c:pt>
                <c:pt idx="6">
                  <c:v>7月份</c:v>
                </c:pt>
                <c:pt idx="7">
                  <c:v>8月份</c:v>
                </c:pt>
                <c:pt idx="8">
                  <c:v>9月份</c:v>
                </c:pt>
                <c:pt idx="9">
                  <c:v>10月份</c:v>
                </c:pt>
                <c:pt idx="10">
                  <c:v>11月份</c:v>
                </c:pt>
                <c:pt idx="11">
                  <c:v>12月份</c:v>
                </c:pt>
                <c:pt idx="12">
                  <c:v>合计</c:v>
                </c:pt>
                <c:pt idx="13">
                  <c:v>目标</c:v>
                </c:pt>
              </c:strCache>
            </c:strRef>
          </c:cat>
          <c:val>
            <c:numRef>
              <c:f>'图表的制作 '!$B$6:$O$6</c:f>
              <c:numCache>
                <c:formatCode>0.00%</c:formatCode>
                <c:ptCount val="14"/>
                <c:pt idx="0">
                  <c:v>0.95</c:v>
                </c:pt>
                <c:pt idx="1">
                  <c:v>1</c:v>
                </c:pt>
                <c:pt idx="2">
                  <c:v>1</c:v>
                </c:pt>
                <c:pt idx="3">
                  <c:v>1</c:v>
                </c:pt>
                <c:pt idx="4">
                  <c:v>1</c:v>
                </c:pt>
                <c:pt idx="5">
                  <c:v>1</c:v>
                </c:pt>
                <c:pt idx="6">
                  <c:v>1</c:v>
                </c:pt>
                <c:pt idx="7">
                  <c:v>1</c:v>
                </c:pt>
                <c:pt idx="8">
                  <c:v>1</c:v>
                </c:pt>
                <c:pt idx="9">
                  <c:v>1</c:v>
                </c:pt>
                <c:pt idx="10">
                  <c:v>1</c:v>
                </c:pt>
                <c:pt idx="11">
                  <c:v>1</c:v>
                </c:pt>
                <c:pt idx="12">
                  <c:v>0</c:v>
                </c:pt>
                <c:pt idx="13">
                  <c:v>0.995</c:v>
                </c:pt>
              </c:numCache>
            </c:numRef>
          </c:val>
          <c:smooth val="0"/>
          <c:extLst>
            <c:ext xmlns:c16="http://schemas.microsoft.com/office/drawing/2014/chart" uri="{C3380CC4-5D6E-409C-BE32-E72D297353CC}">
              <c16:uniqueId val="{00000002-01B5-4533-9951-B70F3ABD6A91}"/>
            </c:ext>
          </c:extLst>
        </c:ser>
        <c:dLbls>
          <c:showLegendKey val="0"/>
          <c:showVal val="0"/>
          <c:showCatName val="0"/>
          <c:showSerName val="0"/>
          <c:showPercent val="0"/>
          <c:showBubbleSize val="0"/>
        </c:dLbls>
        <c:marker val="1"/>
        <c:smooth val="0"/>
        <c:axId val="282825088"/>
        <c:axId val="282819200"/>
      </c:lineChart>
      <c:catAx>
        <c:axId val="28279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817664"/>
        <c:crosses val="autoZero"/>
        <c:auto val="1"/>
        <c:lblAlgn val="ctr"/>
        <c:lblOffset val="100"/>
        <c:noMultiLvlLbl val="0"/>
      </c:catAx>
      <c:valAx>
        <c:axId val="282817664"/>
        <c:scaling>
          <c:orientation val="minMax"/>
        </c:scaling>
        <c:delete val="0"/>
        <c:axPos val="l"/>
        <c:majorGridlines>
          <c:spPr>
            <a:ln w="9525" cap="flat" cmpd="dbl" algn="ctr">
              <a:solidFill>
                <a:srgbClr val="FFC00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795392"/>
        <c:crosses val="autoZero"/>
        <c:crossBetween val="between"/>
      </c:valAx>
      <c:catAx>
        <c:axId val="282825088"/>
        <c:scaling>
          <c:orientation val="minMax"/>
        </c:scaling>
        <c:delete val="1"/>
        <c:axPos val="b"/>
        <c:numFmt formatCode="General" sourceLinked="1"/>
        <c:majorTickMark val="out"/>
        <c:minorTickMark val="none"/>
        <c:tickLblPos val="nextTo"/>
        <c:crossAx val="282819200"/>
        <c:crosses val="autoZero"/>
        <c:auto val="1"/>
        <c:lblAlgn val="ctr"/>
        <c:lblOffset val="100"/>
        <c:noMultiLvlLbl val="0"/>
      </c:catAx>
      <c:valAx>
        <c:axId val="282819200"/>
        <c:scaling>
          <c:orientation val="minMax"/>
          <c:max val="1"/>
          <c:min val="0.9"/>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282825088"/>
        <c:crosses val="max"/>
        <c:crossBetween val="between"/>
        <c:majorUnit val="0.02"/>
      </c:valAx>
      <c:spPr>
        <a:solidFill>
          <a:schemeClr val="bg1"/>
        </a:solidFill>
        <a:ln w="12700">
          <a:solidFill>
            <a:srgbClr val="FF0000"/>
          </a:solidFill>
        </a:ln>
        <a:effectLst/>
      </c:spPr>
    </c:plotArea>
    <c:legend>
      <c:legendPos val="r"/>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blipFill>
      <a:blip xmlns:r="http://schemas.openxmlformats.org/officeDocument/2006/relationships" r:embed="rId3"/>
      <a:tile tx="0" ty="0" sx="100000" sy="100000" flip="none" algn="tl"/>
    </a:blip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4.png"/><Relationship Id="rId2" Type="http://schemas.openxmlformats.org/officeDocument/2006/relationships/image" Target="../media/image33.png"/><Relationship Id="rId1" Type="http://schemas.openxmlformats.org/officeDocument/2006/relationships/image" Target="../media/image3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7.png"/></Relationships>
</file>

<file path=xl/drawings/_rels/drawing16.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8.png"/><Relationship Id="rId7" Type="http://schemas.openxmlformats.org/officeDocument/2006/relationships/image" Target="../media/image41.png"/><Relationship Id="rId12" Type="http://schemas.openxmlformats.org/officeDocument/2006/relationships/image" Target="../media/image4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0.png"/><Relationship Id="rId11"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4.png"/><Relationship Id="rId4" Type="http://schemas.openxmlformats.org/officeDocument/2006/relationships/chart" Target="../charts/chart3.xml"/><Relationship Id="rId9" Type="http://schemas.openxmlformats.org/officeDocument/2006/relationships/image" Target="../media/image4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7.png"/><Relationship Id="rId2" Type="http://schemas.openxmlformats.org/officeDocument/2006/relationships/image" Target="../media/image46.png"/><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8" Type="http://schemas.openxmlformats.org/officeDocument/2006/relationships/image" Target="../media/image55.png"/><Relationship Id="rId13" Type="http://schemas.openxmlformats.org/officeDocument/2006/relationships/image" Target="../media/image60.png"/><Relationship Id="rId18" Type="http://schemas.openxmlformats.org/officeDocument/2006/relationships/image" Target="../media/image65.png"/><Relationship Id="rId26" Type="http://schemas.openxmlformats.org/officeDocument/2006/relationships/image" Target="../media/image73.png"/><Relationship Id="rId3" Type="http://schemas.openxmlformats.org/officeDocument/2006/relationships/image" Target="../media/image50.png"/><Relationship Id="rId21" Type="http://schemas.openxmlformats.org/officeDocument/2006/relationships/image" Target="../media/image68.png"/><Relationship Id="rId7" Type="http://schemas.openxmlformats.org/officeDocument/2006/relationships/image" Target="../media/image54.png"/><Relationship Id="rId12" Type="http://schemas.openxmlformats.org/officeDocument/2006/relationships/image" Target="../media/image59.png"/><Relationship Id="rId17" Type="http://schemas.openxmlformats.org/officeDocument/2006/relationships/image" Target="../media/image64.png"/><Relationship Id="rId25" Type="http://schemas.openxmlformats.org/officeDocument/2006/relationships/image" Target="../media/image72.png"/><Relationship Id="rId2" Type="http://schemas.openxmlformats.org/officeDocument/2006/relationships/image" Target="../media/image49.png"/><Relationship Id="rId16" Type="http://schemas.openxmlformats.org/officeDocument/2006/relationships/image" Target="../media/image63.png"/><Relationship Id="rId20" Type="http://schemas.openxmlformats.org/officeDocument/2006/relationships/image" Target="../media/image67.png"/><Relationship Id="rId29" Type="http://schemas.openxmlformats.org/officeDocument/2006/relationships/image" Target="../media/image76.png"/><Relationship Id="rId1" Type="http://schemas.openxmlformats.org/officeDocument/2006/relationships/image" Target="../media/image48.png"/><Relationship Id="rId6" Type="http://schemas.openxmlformats.org/officeDocument/2006/relationships/image" Target="../media/image53.png"/><Relationship Id="rId11" Type="http://schemas.openxmlformats.org/officeDocument/2006/relationships/image" Target="../media/image58.png"/><Relationship Id="rId24" Type="http://schemas.openxmlformats.org/officeDocument/2006/relationships/image" Target="../media/image71.png"/><Relationship Id="rId5" Type="http://schemas.openxmlformats.org/officeDocument/2006/relationships/image" Target="../media/image52.png"/><Relationship Id="rId15" Type="http://schemas.openxmlformats.org/officeDocument/2006/relationships/image" Target="../media/image62.png"/><Relationship Id="rId23" Type="http://schemas.openxmlformats.org/officeDocument/2006/relationships/image" Target="../media/image70.png"/><Relationship Id="rId28" Type="http://schemas.openxmlformats.org/officeDocument/2006/relationships/image" Target="../media/image75.png"/><Relationship Id="rId10" Type="http://schemas.openxmlformats.org/officeDocument/2006/relationships/image" Target="../media/image57.png"/><Relationship Id="rId19" Type="http://schemas.openxmlformats.org/officeDocument/2006/relationships/image" Target="../media/image66.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61.png"/><Relationship Id="rId22" Type="http://schemas.openxmlformats.org/officeDocument/2006/relationships/image" Target="../media/image69.png"/><Relationship Id="rId27" Type="http://schemas.openxmlformats.org/officeDocument/2006/relationships/image" Target="../media/image74.png"/><Relationship Id="rId30" Type="http://schemas.openxmlformats.org/officeDocument/2006/relationships/image" Target="../media/image7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7</xdr:col>
      <xdr:colOff>228600</xdr:colOff>
      <xdr:row>1</xdr:row>
      <xdr:rowOff>9525</xdr:rowOff>
    </xdr:from>
    <xdr:to>
      <xdr:col>10</xdr:col>
      <xdr:colOff>523875</xdr:colOff>
      <xdr:row>4</xdr:row>
      <xdr:rowOff>142875</xdr:rowOff>
    </xdr:to>
    <xdr:sp macro="" textlink="">
      <xdr:nvSpPr>
        <xdr:cNvPr id="2" name="椭圆 1"/>
        <xdr:cNvSpPr/>
      </xdr:nvSpPr>
      <xdr:spPr>
        <a:xfrm>
          <a:off x="9820275" y="180975"/>
          <a:ext cx="2352675" cy="647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19050</xdr:rowOff>
        </xdr:from>
        <xdr:to>
          <xdr:col>4</xdr:col>
          <xdr:colOff>1285875</xdr:colOff>
          <xdr:row>0</xdr:row>
          <xdr:rowOff>323850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xdr:row>
          <xdr:rowOff>19050</xdr:rowOff>
        </xdr:from>
        <xdr:to>
          <xdr:col>4</xdr:col>
          <xdr:colOff>1438275</xdr:colOff>
          <xdr:row>3</xdr:row>
          <xdr:rowOff>19050</xdr:rowOff>
        </xdr:to>
        <xdr:sp macro="" textlink="">
          <xdr:nvSpPr>
            <xdr:cNvPr id="1027" name="CommandButton2"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5</xdr:row>
          <xdr:rowOff>104775</xdr:rowOff>
        </xdr:from>
        <xdr:to>
          <xdr:col>4</xdr:col>
          <xdr:colOff>1419225</xdr:colOff>
          <xdr:row>5</xdr:row>
          <xdr:rowOff>390525</xdr:rowOff>
        </xdr:to>
        <xdr:sp macro="" textlink="">
          <xdr:nvSpPr>
            <xdr:cNvPr id="1028" name="CommandButton3"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200025</xdr:colOff>
      <xdr:row>2</xdr:row>
      <xdr:rowOff>0</xdr:rowOff>
    </xdr:to>
    <xdr:pic>
      <xdr:nvPicPr>
        <xdr:cNvPr id="2" name="Picture 1"/>
        <xdr:cNvPicPr>
          <a:picLocks noChangeAspect="1" noChangeArrowheads="1"/>
        </xdr:cNvPicPr>
      </xdr:nvPicPr>
      <xdr:blipFill>
        <a:blip xmlns:r="http://schemas.openxmlformats.org/officeDocument/2006/relationships" r:embed="rId1"/>
        <a:srcRect/>
        <a:stretch>
          <a:fillRect/>
        </a:stretch>
      </xdr:blipFill>
      <xdr:spPr>
        <a:xfrm>
          <a:off x="4114800" y="171450"/>
          <a:ext cx="2943225" cy="180975"/>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6</xdr:col>
      <xdr:colOff>9525</xdr:colOff>
      <xdr:row>5</xdr:row>
      <xdr:rowOff>0</xdr:rowOff>
    </xdr:from>
    <xdr:to>
      <xdr:col>9</xdr:col>
      <xdr:colOff>38100</xdr:colOff>
      <xdr:row>6</xdr:row>
      <xdr:rowOff>19050</xdr:rowOff>
    </xdr:to>
    <xdr:pic>
      <xdr:nvPicPr>
        <xdr:cNvPr id="3" name="Picture 2"/>
        <xdr:cNvPicPr>
          <a:picLocks noChangeAspect="1" noChangeArrowheads="1"/>
        </xdr:cNvPicPr>
      </xdr:nvPicPr>
      <xdr:blipFill>
        <a:blip xmlns:r="http://schemas.openxmlformats.org/officeDocument/2006/relationships" r:embed="rId2"/>
        <a:srcRect/>
        <a:stretch>
          <a:fillRect/>
        </a:stretch>
      </xdr:blipFill>
      <xdr:spPr>
        <a:xfrm>
          <a:off x="4124325" y="895350"/>
          <a:ext cx="2085975" cy="200025"/>
        </a:xfrm>
        <a:prstGeom prst="rect">
          <a:avLst/>
        </a:prstGeom>
        <a:noFill/>
        <a:ln w="1">
          <a:noFill/>
          <a:miter lim="800000"/>
          <a:headEnd/>
          <a:tailEnd type="none" w="med" len="med"/>
        </a:ln>
        <a:effectLst/>
      </xdr:spPr>
    </xdr:pic>
    <xdr:clientData/>
  </xdr:twoCellAnchor>
  <xdr:twoCellAnchor>
    <xdr:from>
      <xdr:col>6</xdr:col>
      <xdr:colOff>9525</xdr:colOff>
      <xdr:row>9</xdr:row>
      <xdr:rowOff>0</xdr:rowOff>
    </xdr:from>
    <xdr:to>
      <xdr:col>10</xdr:col>
      <xdr:colOff>438150</xdr:colOff>
      <xdr:row>11</xdr:row>
      <xdr:rowOff>0</xdr:rowOff>
    </xdr:to>
    <xdr:pic>
      <xdr:nvPicPr>
        <xdr:cNvPr id="4" name="Picture 3"/>
        <xdr:cNvPicPr>
          <a:picLocks noChangeAspect="1" noChangeArrowheads="1"/>
        </xdr:cNvPicPr>
      </xdr:nvPicPr>
      <xdr:blipFill>
        <a:blip xmlns:r="http://schemas.openxmlformats.org/officeDocument/2006/relationships" r:embed="rId3"/>
        <a:srcRect/>
        <a:stretch>
          <a:fillRect/>
        </a:stretch>
      </xdr:blipFill>
      <xdr:spPr>
        <a:xfrm>
          <a:off x="4124325" y="1619250"/>
          <a:ext cx="3171825" cy="361950"/>
        </a:xfrm>
        <a:prstGeom prst="rect">
          <a:avLst/>
        </a:prstGeom>
        <a:noFill/>
        <a:ln w="1">
          <a:noFill/>
          <a:miter lim="800000"/>
          <a:headEnd/>
          <a:tailEnd type="none" w="med" len="med"/>
        </a:ln>
        <a:effectLst/>
      </xdr:spPr>
    </xdr:pic>
    <xdr:clientData/>
  </xdr:twoCellAnchor>
  <xdr:twoCellAnchor editAs="oneCell">
    <xdr:from>
      <xdr:col>6</xdr:col>
      <xdr:colOff>19050</xdr:colOff>
      <xdr:row>14</xdr:row>
      <xdr:rowOff>0</xdr:rowOff>
    </xdr:from>
    <xdr:to>
      <xdr:col>9</xdr:col>
      <xdr:colOff>657225</xdr:colOff>
      <xdr:row>15</xdr:row>
      <xdr:rowOff>9525</xdr:rowOff>
    </xdr:to>
    <xdr:pic>
      <xdr:nvPicPr>
        <xdr:cNvPr id="5" name="Picture 1"/>
        <xdr:cNvPicPr>
          <a:picLocks noChangeAspect="1" noChangeArrowheads="1"/>
        </xdr:cNvPicPr>
      </xdr:nvPicPr>
      <xdr:blipFill>
        <a:blip xmlns:r="http://schemas.openxmlformats.org/officeDocument/2006/relationships" r:embed="rId4"/>
        <a:srcRect/>
        <a:stretch>
          <a:fillRect/>
        </a:stretch>
      </xdr:blipFill>
      <xdr:spPr>
        <a:xfrm>
          <a:off x="4133850" y="2524125"/>
          <a:ext cx="2695575" cy="190500"/>
        </a:xfrm>
        <a:prstGeom prst="rect">
          <a:avLst/>
        </a:prstGeom>
        <a:noFill/>
        <a:ln w="1">
          <a:noFill/>
          <a:miter lim="800000"/>
          <a:headEnd/>
          <a:tailEnd type="none" w="med" len="med"/>
        </a:ln>
        <a:effectLst/>
      </xdr:spPr>
    </xdr:pic>
    <xdr:clientData/>
  </xdr:twoCellAnchor>
  <xdr:twoCellAnchor>
    <xdr:from>
      <xdr:col>6</xdr:col>
      <xdr:colOff>0</xdr:colOff>
      <xdr:row>17</xdr:row>
      <xdr:rowOff>0</xdr:rowOff>
    </xdr:from>
    <xdr:to>
      <xdr:col>11</xdr:col>
      <xdr:colOff>533400</xdr:colOff>
      <xdr:row>18</xdr:row>
      <xdr:rowOff>19050</xdr:rowOff>
    </xdr:to>
    <xdr:pic>
      <xdr:nvPicPr>
        <xdr:cNvPr id="6" name="Picture 1"/>
        <xdr:cNvPicPr>
          <a:picLocks noChangeAspect="1" noChangeArrowheads="1"/>
        </xdr:cNvPicPr>
      </xdr:nvPicPr>
      <xdr:blipFill>
        <a:blip xmlns:r="http://schemas.openxmlformats.org/officeDocument/2006/relationships" r:embed="rId5"/>
        <a:srcRect/>
        <a:stretch>
          <a:fillRect/>
        </a:stretch>
      </xdr:blipFill>
      <xdr:spPr>
        <a:xfrm>
          <a:off x="4114800" y="3067050"/>
          <a:ext cx="3962400" cy="200025"/>
        </a:xfrm>
        <a:prstGeom prst="rect">
          <a:avLst/>
        </a:prstGeom>
        <a:noFill/>
        <a:ln w="1">
          <a:noFill/>
          <a:miter lim="800000"/>
          <a:headEnd/>
          <a:tailEnd type="none" w="med" len="med"/>
        </a:ln>
        <a:effectLst/>
      </xdr:spPr>
    </xdr:pic>
    <xdr:clientData/>
  </xdr:twoCellAnchor>
  <xdr:twoCellAnchor editAs="oneCell">
    <xdr:from>
      <xdr:col>0</xdr:col>
      <xdr:colOff>666750</xdr:colOff>
      <xdr:row>38</xdr:row>
      <xdr:rowOff>114300</xdr:rowOff>
    </xdr:from>
    <xdr:to>
      <xdr:col>8</xdr:col>
      <xdr:colOff>257175</xdr:colOff>
      <xdr:row>49</xdr:row>
      <xdr:rowOff>142875</xdr:rowOff>
    </xdr:to>
    <xdr:pic>
      <xdr:nvPicPr>
        <xdr:cNvPr id="3073" name="Picture 1"/>
        <xdr:cNvPicPr>
          <a:picLocks noChangeAspect="1" noChangeArrowheads="1"/>
        </xdr:cNvPicPr>
      </xdr:nvPicPr>
      <xdr:blipFill>
        <a:blip xmlns:r="http://schemas.openxmlformats.org/officeDocument/2006/relationships" r:embed="rId6"/>
        <a:srcRect/>
        <a:stretch>
          <a:fillRect/>
        </a:stretch>
      </xdr:blipFill>
      <xdr:spPr>
        <a:xfrm>
          <a:off x="666750" y="7096125"/>
          <a:ext cx="5076825" cy="1914525"/>
        </a:xfrm>
        <a:prstGeom prst="rect">
          <a:avLst/>
        </a:prstGeom>
        <a:noFill/>
        <a:ln w="1">
          <a:noFill/>
          <a:miter lim="800000"/>
          <a:headEnd/>
          <a:tailEnd type="none" w="med" len="med"/>
        </a:ln>
        <a:effectLst/>
      </xdr:spPr>
    </xdr:pic>
    <xdr:clientData/>
  </xdr:twoCellAnchor>
  <xdr:twoCellAnchor editAs="oneCell">
    <xdr:from>
      <xdr:col>8</xdr:col>
      <xdr:colOff>590550</xdr:colOff>
      <xdr:row>36</xdr:row>
      <xdr:rowOff>19050</xdr:rowOff>
    </xdr:from>
    <xdr:to>
      <xdr:col>16</xdr:col>
      <xdr:colOff>666018</xdr:colOff>
      <xdr:row>58</xdr:row>
      <xdr:rowOff>56673</xdr:rowOff>
    </xdr:to>
    <xdr:pic>
      <xdr:nvPicPr>
        <xdr:cNvPr id="7" name="图片 6"/>
        <xdr:cNvPicPr>
          <a:picLocks noChangeAspect="1"/>
        </xdr:cNvPicPr>
      </xdr:nvPicPr>
      <xdr:blipFill>
        <a:blip xmlns:r="http://schemas.openxmlformats.org/officeDocument/2006/relationships" r:embed="rId7"/>
        <a:stretch>
          <a:fillRect/>
        </a:stretch>
      </xdr:blipFill>
      <xdr:spPr>
        <a:xfrm>
          <a:off x="6076950" y="6648450"/>
          <a:ext cx="5856605" cy="3818890"/>
        </a:xfrm>
        <a:prstGeom prst="rect">
          <a:avLst/>
        </a:prstGeom>
      </xdr:spPr>
    </xdr:pic>
    <xdr:clientData/>
  </xdr:twoCellAnchor>
  <xdr:twoCellAnchor>
    <xdr:from>
      <xdr:col>16</xdr:col>
      <xdr:colOff>228599</xdr:colOff>
      <xdr:row>42</xdr:row>
      <xdr:rowOff>114300</xdr:rowOff>
    </xdr:from>
    <xdr:to>
      <xdr:col>21</xdr:col>
      <xdr:colOff>257175</xdr:colOff>
      <xdr:row>52</xdr:row>
      <xdr:rowOff>142875</xdr:rowOff>
    </xdr:to>
    <xdr:sp macro="" textlink="">
      <xdr:nvSpPr>
        <xdr:cNvPr id="8" name="横卷形 7"/>
        <xdr:cNvSpPr/>
      </xdr:nvSpPr>
      <xdr:spPr>
        <a:xfrm>
          <a:off x="11496674" y="7781925"/>
          <a:ext cx="3457576" cy="1743075"/>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=SUM(OFFSET(P2:Q3,3,1,2,3)),</a:t>
          </a:r>
          <a:r>
            <a:rPr lang="zh-CN" altLang="en-US" sz="1100"/>
            <a:t>第一个</a:t>
          </a:r>
          <a:r>
            <a:rPr lang="en-US" altLang="zh-CN" sz="1100"/>
            <a:t>rows,cols,</a:t>
          </a:r>
          <a:r>
            <a:rPr lang="zh-CN" altLang="en-US" sz="1100"/>
            <a:t>是针对</a:t>
          </a:r>
          <a:r>
            <a:rPr lang="en-US" altLang="zh-CN" sz="1100"/>
            <a:t>ref</a:t>
          </a:r>
          <a:r>
            <a:rPr lang="zh-CN" altLang="en-US" sz="1100"/>
            <a:t>的左上角</a:t>
          </a:r>
          <a:r>
            <a:rPr lang="en-US" altLang="zh-CN" sz="1100"/>
            <a:t>,</a:t>
          </a:r>
          <a:r>
            <a:rPr lang="zh-CN" altLang="en-US" sz="1100"/>
            <a:t>起始值为零</a:t>
          </a:r>
          <a:r>
            <a:rPr lang="en-US" altLang="zh-CN" sz="1100"/>
            <a:t>,</a:t>
          </a:r>
          <a:r>
            <a:rPr lang="zh-CN" altLang="en-US" sz="1100"/>
            <a:t>定位一个单元格</a:t>
          </a:r>
          <a:r>
            <a:rPr lang="en-US" altLang="zh-CN" sz="1100"/>
            <a:t>A,height,width</a:t>
          </a:r>
          <a:r>
            <a:rPr lang="zh-CN" altLang="en-US" sz="1100"/>
            <a:t>对于</a:t>
          </a:r>
          <a:r>
            <a:rPr lang="en-US" altLang="zh-CN" sz="1100"/>
            <a:t>A</a:t>
          </a:r>
          <a:r>
            <a:rPr lang="zh-CN" altLang="en-US" sz="1100"/>
            <a:t>扩展即为最终区域</a:t>
          </a:r>
          <a:r>
            <a:rPr lang="en-US" altLang="zh-CN" sz="1100"/>
            <a:t>.</a:t>
          </a:r>
          <a:r>
            <a:rPr lang="zh-CN" altLang="en-US" sz="1100"/>
            <a:t>起始为</a:t>
          </a:r>
          <a:r>
            <a:rPr lang="en-US" altLang="zh-CN" sz="1100"/>
            <a:t>1.row,cols</a:t>
          </a:r>
          <a:r>
            <a:rPr lang="zh-CN" altLang="en-US" sz="1100"/>
            <a:t>的缺省就是</a:t>
          </a:r>
          <a:r>
            <a:rPr lang="en-US" altLang="zh-CN" sz="1100"/>
            <a:t>ref</a:t>
          </a:r>
          <a:r>
            <a:rPr lang="zh-CN" altLang="en-US" sz="1100"/>
            <a:t>左上角</a:t>
          </a:r>
          <a:r>
            <a:rPr lang="en-US" altLang="zh-CN" sz="1100"/>
            <a:t>,height,width,</a:t>
          </a:r>
          <a:r>
            <a:rPr lang="zh-CN" altLang="en-US" sz="1100"/>
            <a:t>缺省为</a:t>
          </a:r>
          <a:r>
            <a:rPr lang="en-US" altLang="zh-CN" sz="1100"/>
            <a:t>ref</a:t>
          </a:r>
          <a:r>
            <a:rPr lang="zh-CN" altLang="en-US" sz="1100"/>
            <a:t>的形态</a:t>
          </a:r>
          <a:r>
            <a:rPr lang="en-US" altLang="zh-CN" sz="1100"/>
            <a:t>,</a:t>
          </a:r>
          <a:r>
            <a:rPr lang="zh-CN" altLang="en-US" sz="1100"/>
            <a:t>缺省</a:t>
          </a:r>
          <a:r>
            <a:rPr lang="en-US" altLang="zh-CN" sz="1100"/>
            <a:t>height</a:t>
          </a:r>
          <a:r>
            <a:rPr lang="zh-CN" altLang="en-US" sz="1100"/>
            <a:t>即默认为</a:t>
          </a:r>
          <a:r>
            <a:rPr lang="en-US" altLang="zh-CN" sz="1100"/>
            <a:t>ref</a:t>
          </a:r>
          <a:r>
            <a:rPr lang="zh-CN" altLang="en-US" sz="1100"/>
            <a:t>的形态向右扩充</a:t>
          </a:r>
          <a:r>
            <a:rPr lang="en-US" altLang="zh-CN" sz="1100"/>
            <a:t>width</a:t>
          </a:r>
          <a:r>
            <a:rPr lang="zh-CN" altLang="en-US" sz="1100"/>
            <a:t>列</a:t>
          </a:r>
          <a:r>
            <a:rPr lang="en-US" altLang="zh-CN" sz="1100"/>
            <a:t>,</a:t>
          </a:r>
          <a:r>
            <a:rPr lang="zh-CN" altLang="en-US" sz="1100"/>
            <a:t>缺省</a:t>
          </a:r>
          <a:r>
            <a:rPr lang="en-US" altLang="zh-CN" sz="1100"/>
            <a:t>width,</a:t>
          </a:r>
          <a:r>
            <a:rPr lang="zh-CN" altLang="en-US" sz="1100"/>
            <a:t>即默认为</a:t>
          </a:r>
          <a:r>
            <a:rPr lang="en-US" altLang="zh-CN" sz="1100"/>
            <a:t>ref</a:t>
          </a:r>
          <a:r>
            <a:rPr lang="zh-CN" altLang="en-US" sz="1100"/>
            <a:t>形态向下扩充</a:t>
          </a:r>
          <a:r>
            <a:rPr lang="en-US" altLang="zh-CN" sz="1100"/>
            <a:t>height</a:t>
          </a:r>
          <a:r>
            <a:rPr lang="zh-CN" altLang="en-US" sz="1100"/>
            <a:t>行</a:t>
          </a:r>
        </a:p>
      </xdr:txBody>
    </xdr:sp>
    <xdr:clientData/>
  </xdr:twoCellAnchor>
  <xdr:twoCellAnchor>
    <xdr:from>
      <xdr:col>12</xdr:col>
      <xdr:colOff>314325</xdr:colOff>
      <xdr:row>20</xdr:row>
      <xdr:rowOff>123826</xdr:rowOff>
    </xdr:from>
    <xdr:to>
      <xdr:col>15</xdr:col>
      <xdr:colOff>171450</xdr:colOff>
      <xdr:row>24</xdr:row>
      <xdr:rowOff>161926</xdr:rowOff>
    </xdr:to>
    <xdr:sp macro="" textlink="">
      <xdr:nvSpPr>
        <xdr:cNvPr id="10" name="横卷形 9"/>
        <xdr:cNvSpPr/>
      </xdr:nvSpPr>
      <xdr:spPr>
        <a:xfrm>
          <a:off x="8543925" y="3733800"/>
          <a:ext cx="2209800" cy="762000"/>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=index(ref,row,col),</a:t>
          </a:r>
          <a:r>
            <a:rPr lang="zh-CN" altLang="en-US" sz="1100"/>
            <a:t>返回</a:t>
          </a:r>
          <a:r>
            <a:rPr lang="en-US" altLang="zh-CN" sz="1100"/>
            <a:t>ref</a:t>
          </a:r>
          <a:r>
            <a:rPr lang="zh-CN" altLang="en-US" sz="1100"/>
            <a:t>中第</a:t>
          </a:r>
          <a:r>
            <a:rPr lang="en-US" altLang="zh-CN" sz="1100"/>
            <a:t>row</a:t>
          </a:r>
          <a:r>
            <a:rPr lang="zh-CN" altLang="en-US" sz="1100"/>
            <a:t>行第</a:t>
          </a:r>
          <a:r>
            <a:rPr lang="en-US" altLang="zh-CN" sz="1100"/>
            <a:t>col</a:t>
          </a:r>
          <a:r>
            <a:rPr lang="zh-CN" altLang="en-US" sz="1100"/>
            <a:t>列的单个值</a:t>
          </a:r>
          <a:r>
            <a:rPr lang="en-US" altLang="zh-CN" sz="1100"/>
            <a:t>.</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7</xdr:col>
      <xdr:colOff>199418</xdr:colOff>
      <xdr:row>9</xdr:row>
      <xdr:rowOff>161083</xdr:rowOff>
    </xdr:to>
    <xdr:pic>
      <xdr:nvPicPr>
        <xdr:cNvPr id="2" name="图片 1"/>
        <xdr:cNvPicPr>
          <a:picLocks noChangeAspect="1"/>
        </xdr:cNvPicPr>
      </xdr:nvPicPr>
      <xdr:blipFill>
        <a:blip xmlns:r="http://schemas.openxmlformats.org/officeDocument/2006/relationships" r:embed="rId1"/>
        <a:stretch>
          <a:fillRect/>
        </a:stretch>
      </xdr:blipFill>
      <xdr:spPr>
        <a:xfrm>
          <a:off x="9610725" y="0"/>
          <a:ext cx="4857115" cy="6732905"/>
        </a:xfrm>
        <a:prstGeom prst="rect">
          <a:avLst/>
        </a:prstGeom>
      </xdr:spPr>
    </xdr:pic>
    <xdr:clientData/>
  </xdr:twoCellAnchor>
  <xdr:twoCellAnchor editAs="oneCell">
    <xdr:from>
      <xdr:col>0</xdr:col>
      <xdr:colOff>0</xdr:colOff>
      <xdr:row>3</xdr:row>
      <xdr:rowOff>0</xdr:rowOff>
    </xdr:from>
    <xdr:to>
      <xdr:col>0</xdr:col>
      <xdr:colOff>6428571</xdr:colOff>
      <xdr:row>29</xdr:row>
      <xdr:rowOff>94681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5543550"/>
          <a:ext cx="6428105" cy="455231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256371</xdr:colOff>
      <xdr:row>45</xdr:row>
      <xdr:rowOff>103798</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428105" cy="7818755"/>
        </a:xfrm>
        <a:prstGeom prst="rect">
          <a:avLst/>
        </a:prstGeom>
      </xdr:spPr>
    </xdr:pic>
    <xdr:clientData/>
  </xdr:twoCellAnchor>
  <xdr:twoCellAnchor>
    <xdr:from>
      <xdr:col>9</xdr:col>
      <xdr:colOff>361950</xdr:colOff>
      <xdr:row>1</xdr:row>
      <xdr:rowOff>123825</xdr:rowOff>
    </xdr:from>
    <xdr:to>
      <xdr:col>22</xdr:col>
      <xdr:colOff>381000</xdr:colOff>
      <xdr:row>12</xdr:row>
      <xdr:rowOff>133350</xdr:rowOff>
    </xdr:to>
    <xdr:sp macro="" textlink="">
      <xdr:nvSpPr>
        <xdr:cNvPr id="3" name="矩形标注 2"/>
        <xdr:cNvSpPr/>
      </xdr:nvSpPr>
      <xdr:spPr>
        <a:xfrm>
          <a:off x="6534150" y="295275"/>
          <a:ext cx="8934450" cy="1895475"/>
        </a:xfrm>
        <a:prstGeom prst="wedgeRectCallout">
          <a:avLst>
            <a:gd name="adj1" fmla="val -91302"/>
            <a:gd name="adj2" fmla="val 1655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参数</a:t>
          </a:r>
          <a:r>
            <a:rPr lang="en-US" altLang="zh-CN" sz="1100"/>
            <a:t>:</a:t>
          </a:r>
          <a:r>
            <a:rPr lang="zh-CN" altLang="en-US" sz="1100"/>
            <a:t>第一个是源</a:t>
          </a:r>
          <a:r>
            <a:rPr lang="en-US" altLang="zh-CN" sz="1100"/>
            <a:t>,</a:t>
          </a:r>
          <a:r>
            <a:rPr lang="zh-CN" altLang="en-US" sz="1100"/>
            <a:t>第二个是开始的位置</a:t>
          </a:r>
          <a:r>
            <a:rPr lang="en-US" altLang="zh-CN" sz="1100"/>
            <a:t>,</a:t>
          </a:r>
          <a:r>
            <a:rPr lang="zh-CN" altLang="en-US" sz="1100"/>
            <a:t>第三个从开始的位置开始计算要替换的数量</a:t>
          </a:r>
          <a:r>
            <a:rPr lang="en-US" altLang="zh-CN" sz="1100"/>
            <a:t>,</a:t>
          </a:r>
          <a:r>
            <a:rPr lang="zh-CN" altLang="en-US" sz="1100"/>
            <a:t>第四个是要替换的字符</a:t>
          </a:r>
          <a:r>
            <a:rPr lang="en-US" altLang="zh-CN" sz="1100"/>
            <a:t>.</a:t>
          </a:r>
          <a:endParaRPr lang="zh-CN" altLang="en-US" sz="1100"/>
        </a:p>
      </xdr:txBody>
    </xdr:sp>
    <xdr:clientData/>
  </xdr:twoCellAnchor>
  <xdr:twoCellAnchor>
    <xdr:from>
      <xdr:col>13</xdr:col>
      <xdr:colOff>133350</xdr:colOff>
      <xdr:row>24</xdr:row>
      <xdr:rowOff>38100</xdr:rowOff>
    </xdr:from>
    <xdr:to>
      <xdr:col>26</xdr:col>
      <xdr:colOff>152400</xdr:colOff>
      <xdr:row>35</xdr:row>
      <xdr:rowOff>47625</xdr:rowOff>
    </xdr:to>
    <xdr:sp macro="" textlink="">
      <xdr:nvSpPr>
        <xdr:cNvPr id="5" name="矩形标注 4"/>
        <xdr:cNvSpPr/>
      </xdr:nvSpPr>
      <xdr:spPr>
        <a:xfrm>
          <a:off x="9048750" y="4152900"/>
          <a:ext cx="8934450" cy="1895475"/>
        </a:xfrm>
        <a:prstGeom prst="wedgeRectCallout">
          <a:avLst>
            <a:gd name="adj1" fmla="val -109426"/>
            <a:gd name="adj2" fmla="val 6099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参数</a:t>
          </a:r>
          <a:r>
            <a:rPr lang="en-US" altLang="zh-CN" sz="1100"/>
            <a:t>:</a:t>
          </a:r>
          <a:r>
            <a:rPr lang="zh-CN" altLang="en-US" sz="1100"/>
            <a:t>第一个是源</a:t>
          </a:r>
          <a:r>
            <a:rPr lang="en-US" altLang="zh-CN" sz="1100"/>
            <a:t>,</a:t>
          </a:r>
          <a:r>
            <a:rPr lang="zh-CN" altLang="en-US" sz="1100"/>
            <a:t>第二个是旧字符串</a:t>
          </a:r>
          <a:r>
            <a:rPr lang="en-US" altLang="zh-CN" sz="1100"/>
            <a:t>,</a:t>
          </a:r>
          <a:r>
            <a:rPr lang="zh-CN" altLang="en-US" sz="1100"/>
            <a:t>第三个是新字符串</a:t>
          </a:r>
          <a:r>
            <a:rPr lang="en-US" altLang="zh-CN" sz="1100"/>
            <a:t>,</a:t>
          </a:r>
          <a:r>
            <a:rPr lang="zh-CN" altLang="en-US" sz="1100"/>
            <a:t>第四个是要替换第几次出现的旧字符串</a:t>
          </a:r>
          <a:r>
            <a:rPr lang="en-US" altLang="zh-CN" sz="1100"/>
            <a:t>,</a:t>
          </a:r>
          <a:r>
            <a:rPr lang="zh-CN" altLang="en-US" sz="1100"/>
            <a:t>如果不指定则替换所有</a:t>
          </a:r>
        </a:p>
      </xdr:txBody>
    </xdr:sp>
    <xdr:clientData/>
  </xdr:twoCellAnchor>
  <mc:AlternateContent xmlns:mc="http://schemas.openxmlformats.org/markup-compatibility/2006">
    <mc:Choice xmlns:a14="http://schemas.microsoft.com/office/drawing/2010/main" Requires="a14">
      <xdr:twoCellAnchor editAs="oneCell">
        <xdr:from>
          <xdr:col>9</xdr:col>
          <xdr:colOff>552450</xdr:colOff>
          <xdr:row>6</xdr:row>
          <xdr:rowOff>76200</xdr:rowOff>
        </xdr:from>
        <xdr:to>
          <xdr:col>12</xdr:col>
          <xdr:colOff>57150</xdr:colOff>
          <xdr:row>10</xdr:row>
          <xdr:rowOff>123825</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389705</xdr:colOff>
      <xdr:row>36</xdr:row>
      <xdr:rowOff>65895</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561455" cy="6237605"/>
        </a:xfrm>
        <a:prstGeom prst="rect">
          <a:avLst/>
        </a:prstGeom>
      </xdr:spPr>
    </xdr:pic>
    <xdr:clientData/>
  </xdr:twoCellAnchor>
  <xdr:twoCellAnchor editAs="oneCell">
    <xdr:from>
      <xdr:col>10</xdr:col>
      <xdr:colOff>142875</xdr:colOff>
      <xdr:row>0</xdr:row>
      <xdr:rowOff>38100</xdr:rowOff>
    </xdr:from>
    <xdr:to>
      <xdr:col>20</xdr:col>
      <xdr:colOff>113446</xdr:colOff>
      <xdr:row>43</xdr:row>
      <xdr:rowOff>151464</xdr:rowOff>
    </xdr:to>
    <xdr:pic>
      <xdr:nvPicPr>
        <xdr:cNvPr id="4" name="图片 3"/>
        <xdr:cNvPicPr>
          <a:picLocks noChangeAspect="1"/>
        </xdr:cNvPicPr>
      </xdr:nvPicPr>
      <xdr:blipFill>
        <a:blip xmlns:r="http://schemas.openxmlformats.org/officeDocument/2006/relationships" r:embed="rId2"/>
        <a:stretch>
          <a:fillRect/>
        </a:stretch>
      </xdr:blipFill>
      <xdr:spPr>
        <a:xfrm>
          <a:off x="7000875" y="38100"/>
          <a:ext cx="6828155" cy="74853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20</xdr:col>
      <xdr:colOff>57150</xdr:colOff>
      <xdr:row>27</xdr:row>
      <xdr:rowOff>114300</xdr:rowOff>
    </xdr:to>
    <xdr:pic>
      <xdr:nvPicPr>
        <xdr:cNvPr id="2" name="图片 1"/>
        <xdr:cNvPicPr>
          <a:picLocks noChangeAspect="1"/>
        </xdr:cNvPicPr>
      </xdr:nvPicPr>
      <xdr:blipFill>
        <a:blip xmlns:r="http://schemas.openxmlformats.org/officeDocument/2006/relationships" r:embed="rId1"/>
        <a:stretch>
          <a:fillRect/>
        </a:stretch>
      </xdr:blipFill>
      <xdr:spPr>
        <a:xfrm>
          <a:off x="0" y="19050"/>
          <a:ext cx="13773150" cy="4724400"/>
        </a:xfrm>
        <a:prstGeom prst="rect">
          <a:avLst/>
        </a:prstGeom>
      </xdr:spPr>
    </xdr:pic>
    <xdr:clientData/>
  </xdr:twoCellAnchor>
  <xdr:twoCellAnchor editAs="oneCell">
    <xdr:from>
      <xdr:col>0</xdr:col>
      <xdr:colOff>0</xdr:colOff>
      <xdr:row>28</xdr:row>
      <xdr:rowOff>152400</xdr:rowOff>
    </xdr:from>
    <xdr:to>
      <xdr:col>14</xdr:col>
      <xdr:colOff>285750</xdr:colOff>
      <xdr:row>58</xdr:row>
      <xdr:rowOff>38100</xdr:rowOff>
    </xdr:to>
    <xdr:pic>
      <xdr:nvPicPr>
        <xdr:cNvPr id="3" name="图片 2"/>
        <xdr:cNvPicPr>
          <a:picLocks noChangeAspect="1"/>
        </xdr:cNvPicPr>
      </xdr:nvPicPr>
      <xdr:blipFill>
        <a:blip xmlns:r="http://schemas.openxmlformats.org/officeDocument/2006/relationships" r:embed="rId2"/>
        <a:stretch>
          <a:fillRect/>
        </a:stretch>
      </xdr:blipFill>
      <xdr:spPr>
        <a:xfrm>
          <a:off x="0" y="4953000"/>
          <a:ext cx="9886950" cy="5029200"/>
        </a:xfrm>
        <a:prstGeom prst="rect">
          <a:avLst/>
        </a:prstGeom>
      </xdr:spPr>
    </xdr:pic>
    <xdr:clientData/>
  </xdr:twoCellAnchor>
  <xdr:twoCellAnchor editAs="oneCell">
    <xdr:from>
      <xdr:col>14</xdr:col>
      <xdr:colOff>495300</xdr:colOff>
      <xdr:row>29</xdr:row>
      <xdr:rowOff>66675</xdr:rowOff>
    </xdr:from>
    <xdr:to>
      <xdr:col>34</xdr:col>
      <xdr:colOff>0</xdr:colOff>
      <xdr:row>59</xdr:row>
      <xdr:rowOff>133350</xdr:rowOff>
    </xdr:to>
    <xdr:pic>
      <xdr:nvPicPr>
        <xdr:cNvPr id="4" name="图片 3"/>
        <xdr:cNvPicPr>
          <a:picLocks noChangeAspect="1"/>
        </xdr:cNvPicPr>
      </xdr:nvPicPr>
      <xdr:blipFill>
        <a:blip xmlns:r="http://schemas.openxmlformats.org/officeDocument/2006/relationships" r:embed="rId3"/>
        <a:stretch>
          <a:fillRect/>
        </a:stretch>
      </xdr:blipFill>
      <xdr:spPr>
        <a:xfrm>
          <a:off x="10096500" y="5038725"/>
          <a:ext cx="13220700" cy="5210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3</xdr:col>
      <xdr:colOff>657225</xdr:colOff>
      <xdr:row>1</xdr:row>
      <xdr:rowOff>19050</xdr:rowOff>
    </xdr:to>
    <xdr:pic>
      <xdr:nvPicPr>
        <xdr:cNvPr id="2" name="Picture 1"/>
        <xdr:cNvPicPr>
          <a:picLocks noChangeAspect="1" noChangeArrowheads="1"/>
        </xdr:cNvPicPr>
      </xdr:nvPicPr>
      <xdr:blipFill>
        <a:blip xmlns:r="http://schemas.openxmlformats.org/officeDocument/2006/relationships" r:embed="rId1"/>
        <a:srcRect/>
        <a:stretch>
          <a:fillRect/>
        </a:stretch>
      </xdr:blipFill>
      <xdr:spPr>
        <a:xfrm>
          <a:off x="19050" y="0"/>
          <a:ext cx="2695575" cy="200025"/>
        </a:xfrm>
        <a:prstGeom prst="rect">
          <a:avLst/>
        </a:prstGeom>
        <a:noFill/>
        <a:ln w="1">
          <a:noFill/>
          <a:miter lim="800000"/>
          <a:headEnd/>
          <a:tailEnd type="none" w="med" len="med"/>
        </a:ln>
        <a:effec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2</xdr:row>
      <xdr:rowOff>47625</xdr:rowOff>
    </xdr:from>
    <xdr:to>
      <xdr:col>3</xdr:col>
      <xdr:colOff>427780</xdr:colOff>
      <xdr:row>39</xdr:row>
      <xdr:rowOff>113499</xdr:rowOff>
    </xdr:to>
    <xdr:pic>
      <xdr:nvPicPr>
        <xdr:cNvPr id="3" name="图片 2"/>
        <xdr:cNvPicPr>
          <a:picLocks noChangeAspect="1"/>
        </xdr:cNvPicPr>
      </xdr:nvPicPr>
      <xdr:blipFill>
        <a:blip xmlns:r="http://schemas.openxmlformats.org/officeDocument/2006/relationships" r:embed="rId1"/>
        <a:stretch>
          <a:fillRect/>
        </a:stretch>
      </xdr:blipFill>
      <xdr:spPr>
        <a:xfrm>
          <a:off x="66675" y="1590675"/>
          <a:ext cx="6761480" cy="6409055"/>
        </a:xfrm>
        <a:prstGeom prst="rect">
          <a:avLst/>
        </a:prstGeom>
      </xdr:spPr>
    </xdr:pic>
    <xdr:clientData/>
  </xdr:twoCellAnchor>
  <xdr:twoCellAnchor editAs="oneCell">
    <xdr:from>
      <xdr:col>3</xdr:col>
      <xdr:colOff>428625</xdr:colOff>
      <xdr:row>2</xdr:row>
      <xdr:rowOff>38100</xdr:rowOff>
    </xdr:from>
    <xdr:to>
      <xdr:col>13</xdr:col>
      <xdr:colOff>123006</xdr:colOff>
      <xdr:row>41</xdr:row>
      <xdr:rowOff>113455</xdr:rowOff>
    </xdr:to>
    <xdr:pic>
      <xdr:nvPicPr>
        <xdr:cNvPr id="4" name="图片 3"/>
        <xdr:cNvPicPr>
          <a:picLocks noChangeAspect="1"/>
        </xdr:cNvPicPr>
      </xdr:nvPicPr>
      <xdr:blipFill>
        <a:blip xmlns:r="http://schemas.openxmlformats.org/officeDocument/2006/relationships" r:embed="rId2"/>
        <a:stretch>
          <a:fillRect/>
        </a:stretch>
      </xdr:blipFill>
      <xdr:spPr>
        <a:xfrm>
          <a:off x="6829425" y="1581150"/>
          <a:ext cx="6551930" cy="676148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228600</xdr:colOff>
          <xdr:row>4</xdr:row>
          <xdr:rowOff>142875</xdr:rowOff>
        </xdr:from>
        <xdr:to>
          <xdr:col>9</xdr:col>
          <xdr:colOff>161925</xdr:colOff>
          <xdr:row>6</xdr:row>
          <xdr:rowOff>152400</xdr:rowOff>
        </xdr:to>
        <xdr:sp macro="" textlink="">
          <xdr:nvSpPr>
            <xdr:cNvPr id="17409" name="CommandButton1" hidden="1">
              <a:extLst>
                <a:ext uri="{63B3BB69-23CF-44E3-9099-C40C66FF867C}">
                  <a14:compatExt spid="_x0000_s174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104775</xdr:colOff>
      <xdr:row>1</xdr:row>
      <xdr:rowOff>104775</xdr:rowOff>
    </xdr:from>
    <xdr:to>
      <xdr:col>19</xdr:col>
      <xdr:colOff>638175</xdr:colOff>
      <xdr:row>31</xdr:row>
      <xdr:rowOff>161925</xdr:rowOff>
    </xdr:to>
    <xdr:pic>
      <xdr:nvPicPr>
        <xdr:cNvPr id="8" name="图片 7"/>
        <xdr:cNvPicPr>
          <a:picLocks noChangeAspect="1"/>
        </xdr:cNvPicPr>
      </xdr:nvPicPr>
      <xdr:blipFill>
        <a:blip xmlns:r="http://schemas.openxmlformats.org/officeDocument/2006/relationships" r:embed="rId1"/>
        <a:stretch>
          <a:fillRect/>
        </a:stretch>
      </xdr:blipFill>
      <xdr:spPr>
        <a:xfrm>
          <a:off x="104775" y="276225"/>
          <a:ext cx="13563600" cy="52006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293952</xdr:colOff>
      <xdr:row>36</xdr:row>
      <xdr:rowOff>142086</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10580370" cy="6313805"/>
        </a:xfrm>
        <a:prstGeom prst="rect">
          <a:avLst/>
        </a:prstGeom>
      </xdr:spPr>
    </xdr:pic>
    <xdr:clientData/>
  </xdr:twoCellAnchor>
  <xdr:twoCellAnchor editAs="oneCell">
    <xdr:from>
      <xdr:col>15</xdr:col>
      <xdr:colOff>285750</xdr:colOff>
      <xdr:row>4</xdr:row>
      <xdr:rowOff>47625</xdr:rowOff>
    </xdr:from>
    <xdr:to>
      <xdr:col>20</xdr:col>
      <xdr:colOff>209131</xdr:colOff>
      <xdr:row>15</xdr:row>
      <xdr:rowOff>47389</xdr:rowOff>
    </xdr:to>
    <xdr:pic>
      <xdr:nvPicPr>
        <xdr:cNvPr id="3" name="图片 2"/>
        <xdr:cNvPicPr>
          <a:picLocks noChangeAspect="1"/>
        </xdr:cNvPicPr>
      </xdr:nvPicPr>
      <xdr:blipFill>
        <a:blip xmlns:r="http://schemas.openxmlformats.org/officeDocument/2006/relationships" r:embed="rId2"/>
        <a:stretch>
          <a:fillRect/>
        </a:stretch>
      </xdr:blipFill>
      <xdr:spPr>
        <a:xfrm>
          <a:off x="10572750" y="733425"/>
          <a:ext cx="3352165" cy="1885315"/>
        </a:xfrm>
        <a:prstGeom prst="rect">
          <a:avLst/>
        </a:prstGeom>
      </xdr:spPr>
    </xdr:pic>
    <xdr:clientData/>
  </xdr:twoCellAnchor>
  <xdr:twoCellAnchor>
    <xdr:from>
      <xdr:col>19</xdr:col>
      <xdr:colOff>447675</xdr:colOff>
      <xdr:row>6</xdr:row>
      <xdr:rowOff>66675</xdr:rowOff>
    </xdr:from>
    <xdr:to>
      <xdr:col>23</xdr:col>
      <xdr:colOff>314325</xdr:colOff>
      <xdr:row>14</xdr:row>
      <xdr:rowOff>104775</xdr:rowOff>
    </xdr:to>
    <xdr:sp macro="" textlink="">
      <xdr:nvSpPr>
        <xdr:cNvPr id="7" name="椭圆形标注 6"/>
        <xdr:cNvSpPr/>
      </xdr:nvSpPr>
      <xdr:spPr>
        <a:xfrm>
          <a:off x="13477875" y="1095375"/>
          <a:ext cx="2609850" cy="1409700"/>
        </a:xfrm>
        <a:prstGeom prst="wedgeEllipseCallout">
          <a:avLst>
            <a:gd name="adj1" fmla="val -61709"/>
            <a:gd name="adj2" fmla="val -27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不打开是这有分号路径 </a:t>
          </a:r>
        </a:p>
      </xdr:txBody>
    </xdr:sp>
    <xdr:clientData/>
  </xdr:twoCellAnchor>
  <xdr:twoCellAnchor>
    <xdr:from>
      <xdr:col>16</xdr:col>
      <xdr:colOff>57150</xdr:colOff>
      <xdr:row>16</xdr:row>
      <xdr:rowOff>152400</xdr:rowOff>
    </xdr:from>
    <xdr:to>
      <xdr:col>19</xdr:col>
      <xdr:colOff>609600</xdr:colOff>
      <xdr:row>25</xdr:row>
      <xdr:rowOff>19050</xdr:rowOff>
    </xdr:to>
    <xdr:sp macro="" textlink="">
      <xdr:nvSpPr>
        <xdr:cNvPr id="8" name="椭圆形标注 7"/>
        <xdr:cNvSpPr/>
      </xdr:nvSpPr>
      <xdr:spPr>
        <a:xfrm>
          <a:off x="11029950" y="2895600"/>
          <a:ext cx="2609850" cy="1409700"/>
        </a:xfrm>
        <a:prstGeom prst="wedgeEllipseCallout">
          <a:avLst>
            <a:gd name="adj1" fmla="val -32512"/>
            <a:gd name="adj2" fmla="val -10844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这个是去除公式</a:t>
          </a:r>
        </a:p>
      </xdr:txBody>
    </xdr:sp>
    <xdr:clientData/>
  </xdr:twoCellAnchor>
  <xdr:twoCellAnchor>
    <xdr:from>
      <xdr:col>15</xdr:col>
      <xdr:colOff>400050</xdr:colOff>
      <xdr:row>28</xdr:row>
      <xdr:rowOff>19050</xdr:rowOff>
    </xdr:from>
    <xdr:to>
      <xdr:col>19</xdr:col>
      <xdr:colOff>266700</xdr:colOff>
      <xdr:row>36</xdr:row>
      <xdr:rowOff>57150</xdr:rowOff>
    </xdr:to>
    <xdr:sp macro="" textlink="">
      <xdr:nvSpPr>
        <xdr:cNvPr id="9" name="椭圆形标注 8"/>
        <xdr:cNvSpPr/>
      </xdr:nvSpPr>
      <xdr:spPr>
        <a:xfrm>
          <a:off x="10687050" y="4819650"/>
          <a:ext cx="2609850" cy="1409700"/>
        </a:xfrm>
        <a:prstGeom prst="wedgeEllipseCallout">
          <a:avLst>
            <a:gd name="adj1" fmla="val -192366"/>
            <a:gd name="adj2" fmla="val -1381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forma.....</a:t>
          </a:r>
          <a:r>
            <a:rPr lang="zh-CN" altLang="en-US" sz="1100"/>
            <a:t>这个是可以对多个表格进行写公式的</a:t>
          </a:r>
          <a:r>
            <a:rPr lang="en-US" altLang="zh-CN" sz="1100"/>
            <a:t>.</a:t>
          </a:r>
        </a:p>
      </xdr:txBody>
    </xdr:sp>
    <xdr:clientData/>
  </xdr:twoCellAnchor>
  <xdr:twoCellAnchor editAs="oneCell">
    <xdr:from>
      <xdr:col>0</xdr:col>
      <xdr:colOff>0</xdr:colOff>
      <xdr:row>37</xdr:row>
      <xdr:rowOff>152400</xdr:rowOff>
    </xdr:from>
    <xdr:to>
      <xdr:col>5</xdr:col>
      <xdr:colOff>637667</xdr:colOff>
      <xdr:row>49</xdr:row>
      <xdr:rowOff>47381</xdr:rowOff>
    </xdr:to>
    <xdr:pic>
      <xdr:nvPicPr>
        <xdr:cNvPr id="10" name="图片 9"/>
        <xdr:cNvPicPr>
          <a:picLocks noChangeAspect="1"/>
        </xdr:cNvPicPr>
      </xdr:nvPicPr>
      <xdr:blipFill>
        <a:blip xmlns:r="http://schemas.openxmlformats.org/officeDocument/2006/relationships" r:embed="rId3"/>
        <a:stretch>
          <a:fillRect/>
        </a:stretch>
      </xdr:blipFill>
      <xdr:spPr>
        <a:xfrm>
          <a:off x="0" y="6496050"/>
          <a:ext cx="4066540" cy="1951990"/>
        </a:xfrm>
        <a:prstGeom prst="rect">
          <a:avLst/>
        </a:prstGeom>
      </xdr:spPr>
    </xdr:pic>
    <xdr:clientData/>
  </xdr:twoCellAnchor>
  <xdr:twoCellAnchor>
    <xdr:from>
      <xdr:col>10</xdr:col>
      <xdr:colOff>114300</xdr:colOff>
      <xdr:row>42</xdr:row>
      <xdr:rowOff>114300</xdr:rowOff>
    </xdr:from>
    <xdr:to>
      <xdr:col>13</xdr:col>
      <xdr:colOff>666750</xdr:colOff>
      <xdr:row>50</xdr:row>
      <xdr:rowOff>152400</xdr:rowOff>
    </xdr:to>
    <xdr:sp macro="" textlink="">
      <xdr:nvSpPr>
        <xdr:cNvPr id="11" name="椭圆形标注 10"/>
        <xdr:cNvSpPr/>
      </xdr:nvSpPr>
      <xdr:spPr>
        <a:xfrm>
          <a:off x="6972300" y="7315200"/>
          <a:ext cx="2609850" cy="1409700"/>
        </a:xfrm>
        <a:prstGeom prst="wedgeEllipseCallout">
          <a:avLst>
            <a:gd name="adj1" fmla="val -232512"/>
            <a:gd name="adj2" fmla="val 574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清除表内容</a:t>
          </a:r>
          <a:endParaRPr lang="en-US" altLang="zh-CN" sz="1100"/>
        </a:p>
      </xdr:txBody>
    </xdr:sp>
    <xdr:clientData/>
  </xdr:twoCellAnchor>
  <xdr:twoCellAnchor editAs="oneCell">
    <xdr:from>
      <xdr:col>0</xdr:col>
      <xdr:colOff>0</xdr:colOff>
      <xdr:row>50</xdr:row>
      <xdr:rowOff>85725</xdr:rowOff>
    </xdr:from>
    <xdr:to>
      <xdr:col>9</xdr:col>
      <xdr:colOff>656371</xdr:colOff>
      <xdr:row>76</xdr:row>
      <xdr:rowOff>123263</xdr:rowOff>
    </xdr:to>
    <xdr:pic>
      <xdr:nvPicPr>
        <xdr:cNvPr id="12" name="图片 11"/>
        <xdr:cNvPicPr>
          <a:picLocks noChangeAspect="1"/>
        </xdr:cNvPicPr>
      </xdr:nvPicPr>
      <xdr:blipFill>
        <a:blip xmlns:r="http://schemas.openxmlformats.org/officeDocument/2006/relationships" r:embed="rId4"/>
        <a:stretch>
          <a:fillRect/>
        </a:stretch>
      </xdr:blipFill>
      <xdr:spPr>
        <a:xfrm>
          <a:off x="0" y="8658225"/>
          <a:ext cx="6828155" cy="4495165"/>
        </a:xfrm>
        <a:prstGeom prst="rect">
          <a:avLst/>
        </a:prstGeom>
      </xdr:spPr>
    </xdr:pic>
    <xdr:clientData/>
  </xdr:twoCellAnchor>
  <xdr:twoCellAnchor>
    <xdr:from>
      <xdr:col>16</xdr:col>
      <xdr:colOff>85725</xdr:colOff>
      <xdr:row>62</xdr:row>
      <xdr:rowOff>152400</xdr:rowOff>
    </xdr:from>
    <xdr:to>
      <xdr:col>19</xdr:col>
      <xdr:colOff>638175</xdr:colOff>
      <xdr:row>71</xdr:row>
      <xdr:rowOff>19050</xdr:rowOff>
    </xdr:to>
    <xdr:sp macro="" textlink="">
      <xdr:nvSpPr>
        <xdr:cNvPr id="13" name="椭圆形标注 12"/>
        <xdr:cNvSpPr/>
      </xdr:nvSpPr>
      <xdr:spPr>
        <a:xfrm>
          <a:off x="11058525" y="10782300"/>
          <a:ext cx="2609850" cy="1409700"/>
        </a:xfrm>
        <a:prstGeom prst="wedgeEllipseCallout">
          <a:avLst>
            <a:gd name="adj1" fmla="val -232512"/>
            <a:gd name="adj2" fmla="val 574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精确查找</a:t>
          </a:r>
          <a:endParaRPr lang="en-US" altLang="zh-CN" sz="1100"/>
        </a:p>
      </xdr:txBody>
    </xdr:sp>
    <xdr:clientData/>
  </xdr:twoCellAnchor>
  <xdr:twoCellAnchor editAs="oneCell">
    <xdr:from>
      <xdr:col>0</xdr:col>
      <xdr:colOff>9525</xdr:colOff>
      <xdr:row>77</xdr:row>
      <xdr:rowOff>19050</xdr:rowOff>
    </xdr:from>
    <xdr:to>
      <xdr:col>5</xdr:col>
      <xdr:colOff>380525</xdr:colOff>
      <xdr:row>98</xdr:row>
      <xdr:rowOff>75743</xdr:rowOff>
    </xdr:to>
    <xdr:pic>
      <xdr:nvPicPr>
        <xdr:cNvPr id="14" name="图片 13"/>
        <xdr:cNvPicPr>
          <a:picLocks noChangeAspect="1"/>
        </xdr:cNvPicPr>
      </xdr:nvPicPr>
      <xdr:blipFill>
        <a:blip xmlns:r="http://schemas.openxmlformats.org/officeDocument/2006/relationships" r:embed="rId5"/>
        <a:stretch>
          <a:fillRect/>
        </a:stretch>
      </xdr:blipFill>
      <xdr:spPr>
        <a:xfrm>
          <a:off x="9525" y="13220700"/>
          <a:ext cx="3799840" cy="3656965"/>
        </a:xfrm>
        <a:prstGeom prst="rect">
          <a:avLst/>
        </a:prstGeom>
      </xdr:spPr>
    </xdr:pic>
    <xdr:clientData/>
  </xdr:twoCellAnchor>
  <xdr:twoCellAnchor>
    <xdr:from>
      <xdr:col>9</xdr:col>
      <xdr:colOff>419100</xdr:colOff>
      <xdr:row>84</xdr:row>
      <xdr:rowOff>142875</xdr:rowOff>
    </xdr:from>
    <xdr:to>
      <xdr:col>13</xdr:col>
      <xdr:colOff>285750</xdr:colOff>
      <xdr:row>93</xdr:row>
      <xdr:rowOff>9525</xdr:rowOff>
    </xdr:to>
    <xdr:sp macro="" textlink="">
      <xdr:nvSpPr>
        <xdr:cNvPr id="16" name="椭圆形标注 15"/>
        <xdr:cNvSpPr/>
      </xdr:nvSpPr>
      <xdr:spPr>
        <a:xfrm>
          <a:off x="6591300" y="14544675"/>
          <a:ext cx="2609850" cy="1409700"/>
        </a:xfrm>
        <a:prstGeom prst="wedgeEllipseCallout">
          <a:avLst>
            <a:gd name="adj1" fmla="val -252950"/>
            <a:gd name="adj2" fmla="val 50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插入行</a:t>
          </a:r>
          <a:r>
            <a:rPr lang="en-US" altLang="zh-CN" sz="1100"/>
            <a:t>,</a:t>
          </a:r>
          <a:r>
            <a:rPr lang="zh-CN" altLang="en-US" sz="1100"/>
            <a:t>将第</a:t>
          </a:r>
          <a:r>
            <a:rPr lang="en-US" altLang="zh-CN" sz="1100"/>
            <a:t>9</a:t>
          </a:r>
          <a:r>
            <a:rPr lang="zh-CN" altLang="en-US" sz="1100"/>
            <a:t>行的内容复制到第</a:t>
          </a:r>
          <a:r>
            <a:rPr lang="en-US" altLang="zh-CN" sz="1100"/>
            <a:t>10</a:t>
          </a:r>
          <a:r>
            <a:rPr lang="zh-CN" altLang="en-US" sz="1100"/>
            <a:t>行</a:t>
          </a:r>
          <a:r>
            <a:rPr lang="en-US" altLang="zh-CN" sz="1100"/>
            <a:t>(</a:t>
          </a:r>
          <a:r>
            <a:rPr lang="zh-CN" altLang="en-US" sz="1100"/>
            <a:t>主是要复制公式</a:t>
          </a:r>
          <a:r>
            <a:rPr lang="en-US" altLang="zh-CN" sz="1100"/>
            <a:t>)</a:t>
          </a:r>
        </a:p>
        <a:p>
          <a:pPr algn="l"/>
          <a:r>
            <a:rPr lang="zh-CN" altLang="en-US" sz="1100"/>
            <a:t>然后更新第</a:t>
          </a:r>
          <a:r>
            <a:rPr lang="en-US" altLang="zh-CN" sz="1100"/>
            <a:t>10</a:t>
          </a:r>
          <a:r>
            <a:rPr lang="zh-CN" altLang="en-US" sz="1100"/>
            <a:t>行的关键字段</a:t>
          </a:r>
          <a:r>
            <a:rPr lang="en-US" altLang="zh-CN" sz="1100"/>
            <a:t>,</a:t>
          </a:r>
          <a:r>
            <a:rPr lang="zh-CN" altLang="en-US" sz="1100"/>
            <a:t>其他的信息也将完善</a:t>
          </a:r>
          <a:r>
            <a:rPr lang="en-US" altLang="zh-CN" sz="1100"/>
            <a:t>,</a:t>
          </a:r>
        </a:p>
        <a:p>
          <a:pPr algn="l"/>
          <a:r>
            <a:rPr lang="zh-CN" altLang="en-US" sz="1100"/>
            <a:t>后续不断</a:t>
          </a:r>
          <a:r>
            <a:rPr lang="en-US" altLang="zh-CN" sz="1100"/>
            <a:t>loop</a:t>
          </a:r>
        </a:p>
      </xdr:txBody>
    </xdr:sp>
    <xdr:clientData/>
  </xdr:twoCellAnchor>
  <xdr:twoCellAnchor editAs="oneCell">
    <xdr:from>
      <xdr:col>0</xdr:col>
      <xdr:colOff>0</xdr:colOff>
      <xdr:row>98</xdr:row>
      <xdr:rowOff>142875</xdr:rowOff>
    </xdr:from>
    <xdr:to>
      <xdr:col>12</xdr:col>
      <xdr:colOff>503733</xdr:colOff>
      <xdr:row>124</xdr:row>
      <xdr:rowOff>47080</xdr:rowOff>
    </xdr:to>
    <xdr:pic>
      <xdr:nvPicPr>
        <xdr:cNvPr id="17" name="图片 16"/>
        <xdr:cNvPicPr>
          <a:picLocks noChangeAspect="1"/>
        </xdr:cNvPicPr>
      </xdr:nvPicPr>
      <xdr:blipFill>
        <a:blip xmlns:r="http://schemas.openxmlformats.org/officeDocument/2006/relationships" r:embed="rId6"/>
        <a:stretch>
          <a:fillRect/>
        </a:stretch>
      </xdr:blipFill>
      <xdr:spPr>
        <a:xfrm>
          <a:off x="0" y="16944975"/>
          <a:ext cx="8733155" cy="4361815"/>
        </a:xfrm>
        <a:prstGeom prst="rect">
          <a:avLst/>
        </a:prstGeom>
      </xdr:spPr>
    </xdr:pic>
    <xdr:clientData/>
  </xdr:twoCellAnchor>
  <xdr:twoCellAnchor>
    <xdr:from>
      <xdr:col>18</xdr:col>
      <xdr:colOff>428625</xdr:colOff>
      <xdr:row>84</xdr:row>
      <xdr:rowOff>95250</xdr:rowOff>
    </xdr:from>
    <xdr:to>
      <xdr:col>22</xdr:col>
      <xdr:colOff>542925</xdr:colOff>
      <xdr:row>92</xdr:row>
      <xdr:rowOff>133350</xdr:rowOff>
    </xdr:to>
    <xdr:sp macro="" textlink="">
      <xdr:nvSpPr>
        <xdr:cNvPr id="19" name="椭圆形标注 18"/>
        <xdr:cNvSpPr/>
      </xdr:nvSpPr>
      <xdr:spPr>
        <a:xfrm>
          <a:off x="12773025" y="14497050"/>
          <a:ext cx="2857500" cy="1409700"/>
        </a:xfrm>
        <a:prstGeom prst="wedgeEllipseCallout">
          <a:avLst>
            <a:gd name="adj1" fmla="val -260276"/>
            <a:gd name="adj2" fmla="val 25439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当前表</a:t>
          </a:r>
          <a:r>
            <a:rPr lang="en-US" altLang="zh-CN" sz="1100"/>
            <a:t>.range("").end(xlup)</a:t>
          </a:r>
          <a:r>
            <a:rPr lang="zh-CN" altLang="en-US" sz="1100"/>
            <a:t>最后一行</a:t>
          </a:r>
          <a:r>
            <a:rPr lang="en-US" altLang="zh-CN" sz="1100"/>
            <a:t>.offset(1,0)</a:t>
          </a:r>
          <a:r>
            <a:rPr lang="zh-CN" altLang="en-US" sz="1100"/>
            <a:t>实际就是最后一行减</a:t>
          </a:r>
          <a:r>
            <a:rPr lang="en-US" altLang="zh-CN" sz="1100"/>
            <a:t>1</a:t>
          </a:r>
        </a:p>
        <a:p>
          <a:pPr algn="l"/>
          <a:r>
            <a:rPr lang="en-US" altLang="zh-CN" sz="1100"/>
            <a:t>sa,</a:t>
          </a:r>
          <a:r>
            <a:rPr lang="zh-CN" altLang="en-US" sz="1100"/>
            <a:t>为</a:t>
          </a:r>
          <a:r>
            <a:rPr lang="en-US" altLang="zh-CN" sz="1100"/>
            <a:t>loop</a:t>
          </a:r>
          <a:r>
            <a:rPr lang="zh-CN" altLang="en-US" sz="1100"/>
            <a:t>的表</a:t>
          </a:r>
          <a:endParaRPr lang="en-US" altLang="zh-CN" sz="1100"/>
        </a:p>
        <a:p>
          <a:pPr algn="l"/>
          <a:r>
            <a:rPr lang="en-US" altLang="zh-CN" sz="1100"/>
            <a:t>currentRegion</a:t>
          </a:r>
          <a:r>
            <a:rPr lang="en-US" altLang="zh-CN" sz="1100" baseline="0"/>
            <a:t> </a:t>
          </a:r>
          <a:r>
            <a:rPr lang="zh-CN" altLang="en-US" sz="1100" baseline="0"/>
            <a:t>有数据的区域</a:t>
          </a:r>
          <a:endParaRPr lang="en-US" altLang="zh-CN" sz="1100" baseline="0"/>
        </a:p>
        <a:p>
          <a:pPr algn="l"/>
          <a:r>
            <a:rPr lang="en-US" altLang="zh-CN" sz="1100" baseline="0"/>
            <a:t>resize,</a:t>
          </a:r>
          <a:r>
            <a:rPr lang="zh-CN" altLang="en-US" sz="1100" baseline="0"/>
            <a:t>指定要</a:t>
          </a:r>
          <a:r>
            <a:rPr lang="en-US" altLang="zh-CN" sz="1100" baseline="0"/>
            <a:t>copy</a:t>
          </a:r>
          <a:r>
            <a:rPr lang="zh-CN" altLang="en-US" sz="1100" baseline="0"/>
            <a:t>的源</a:t>
          </a:r>
          <a:r>
            <a:rPr lang="en-US" altLang="zh-CN" sz="1100" baseline="0"/>
            <a:t>,sc</a:t>
          </a:r>
          <a:r>
            <a:rPr lang="zh-CN" altLang="en-US" sz="1100" baseline="0"/>
            <a:t>为目标</a:t>
          </a:r>
          <a:endParaRPr lang="en-US" altLang="zh-CN" sz="1100" baseline="0"/>
        </a:p>
      </xdr:txBody>
    </xdr:sp>
    <xdr:clientData/>
  </xdr:twoCellAnchor>
  <xdr:twoCellAnchor editAs="oneCell">
    <xdr:from>
      <xdr:col>14</xdr:col>
      <xdr:colOff>542925</xdr:colOff>
      <xdr:row>98</xdr:row>
      <xdr:rowOff>28549</xdr:rowOff>
    </xdr:from>
    <xdr:to>
      <xdr:col>28</xdr:col>
      <xdr:colOff>484483</xdr:colOff>
      <xdr:row>126</xdr:row>
      <xdr:rowOff>56496</xdr:rowOff>
    </xdr:to>
    <xdr:pic>
      <xdr:nvPicPr>
        <xdr:cNvPr id="20" name="图片 19"/>
        <xdr:cNvPicPr>
          <a:picLocks noChangeAspect="1"/>
        </xdr:cNvPicPr>
      </xdr:nvPicPr>
      <xdr:blipFill>
        <a:blip xmlns:r="http://schemas.openxmlformats.org/officeDocument/2006/relationships" r:embed="rId7"/>
        <a:stretch>
          <a:fillRect/>
        </a:stretch>
      </xdr:blipFill>
      <xdr:spPr>
        <a:xfrm>
          <a:off x="10144125" y="16830040"/>
          <a:ext cx="9542145" cy="4828540"/>
        </a:xfrm>
        <a:prstGeom prst="rect">
          <a:avLst/>
        </a:prstGeom>
      </xdr:spPr>
    </xdr:pic>
    <xdr:clientData/>
  </xdr:twoCellAnchor>
  <xdr:twoCellAnchor>
    <xdr:from>
      <xdr:col>21</xdr:col>
      <xdr:colOff>247650</xdr:colOff>
      <xdr:row>92</xdr:row>
      <xdr:rowOff>0</xdr:rowOff>
    </xdr:from>
    <xdr:to>
      <xdr:col>25</xdr:col>
      <xdr:colOff>361950</xdr:colOff>
      <xdr:row>100</xdr:row>
      <xdr:rowOff>38100</xdr:rowOff>
    </xdr:to>
    <xdr:sp macro="" textlink="">
      <xdr:nvSpPr>
        <xdr:cNvPr id="21" name="椭圆形标注 20"/>
        <xdr:cNvSpPr/>
      </xdr:nvSpPr>
      <xdr:spPr>
        <a:xfrm>
          <a:off x="14649450" y="15773400"/>
          <a:ext cx="2857500" cy="1409700"/>
        </a:xfrm>
        <a:prstGeom prst="wedgeEllipseCallout">
          <a:avLst>
            <a:gd name="adj1" fmla="val 24391"/>
            <a:gd name="adj2" fmla="val 12060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aseline="0"/>
            <a:t>如下是用数组实际</a:t>
          </a:r>
          <a:r>
            <a:rPr lang="en-US" altLang="zh-CN" sz="1100" baseline="0"/>
            <a:t>,</a:t>
          </a:r>
          <a:r>
            <a:rPr lang="zh-CN" altLang="en-US" sz="1100" baseline="0"/>
            <a:t>视频是推荐这种</a:t>
          </a:r>
          <a:r>
            <a:rPr lang="en-US" altLang="zh-CN" sz="1100" baseline="0"/>
            <a:t>,</a:t>
          </a:r>
          <a:r>
            <a:rPr lang="zh-CN" altLang="en-US" sz="1100" baseline="0"/>
            <a:t>注意扩展数组</a:t>
          </a:r>
          <a:endParaRPr lang="en-US" altLang="zh-CN" sz="1100" baseline="0"/>
        </a:p>
        <a:p>
          <a:pPr algn="l"/>
          <a:r>
            <a:rPr lang="en-US" altLang="zh-CN" sz="1100" baseline="0"/>
            <a:t>redim preserve arr</a:t>
          </a:r>
        </a:p>
        <a:p>
          <a:pPr algn="l"/>
          <a:r>
            <a:rPr lang="zh-CN" altLang="en-US" sz="1100" baseline="0"/>
            <a:t>相当于</a:t>
          </a:r>
          <a:r>
            <a:rPr lang="en-US" altLang="zh-CN" sz="1100" baseline="0"/>
            <a:t>python  list.append</a:t>
          </a:r>
        </a:p>
        <a:p>
          <a:pPr algn="l"/>
          <a:r>
            <a:rPr lang="zh-CN" altLang="en-US" sz="1100" baseline="0"/>
            <a:t>语法要变</a:t>
          </a:r>
          <a:r>
            <a:rPr lang="en-US" altLang="zh-CN" sz="1100" baseline="0"/>
            <a:t>(</a:t>
          </a:r>
          <a:r>
            <a:rPr lang="zh-CN" altLang="en-US" sz="1100" baseline="0"/>
            <a:t>列</a:t>
          </a:r>
          <a:r>
            <a:rPr lang="en-US" altLang="zh-CN" sz="1100" baseline="0"/>
            <a:t>,</a:t>
          </a:r>
          <a:r>
            <a:rPr lang="zh-CN" altLang="en-US" sz="1100" baseline="0"/>
            <a:t>行</a:t>
          </a:r>
          <a:r>
            <a:rPr lang="en-US" altLang="zh-CN" sz="1100" baseline="0"/>
            <a:t>),</a:t>
          </a:r>
          <a:r>
            <a:rPr lang="zh-CN" altLang="en-US" sz="1100" baseline="0"/>
            <a:t>原来是</a:t>
          </a:r>
          <a:r>
            <a:rPr lang="en-US" altLang="zh-CN" sz="1100" baseline="0"/>
            <a:t>(</a:t>
          </a:r>
          <a:r>
            <a:rPr lang="zh-CN" altLang="en-US" sz="1100" baseline="0"/>
            <a:t>行</a:t>
          </a:r>
          <a:r>
            <a:rPr lang="en-US" altLang="zh-CN" sz="1100" baseline="0"/>
            <a:t>,</a:t>
          </a:r>
          <a:r>
            <a:rPr lang="zh-CN" altLang="en-US" sz="1100" baseline="0"/>
            <a:t>列</a:t>
          </a:r>
          <a:r>
            <a:rPr lang="en-US" altLang="zh-CN" sz="1100" baseline="0"/>
            <a:t>)</a:t>
          </a:r>
        </a:p>
        <a:p>
          <a:pPr algn="l"/>
          <a:r>
            <a:rPr lang="zh-CN" altLang="en-US" sz="1100" baseline="0"/>
            <a:t>使用时要转回</a:t>
          </a:r>
          <a:r>
            <a:rPr lang="en-US" altLang="zh-CN" sz="1100" baseline="0"/>
            <a:t>.</a:t>
          </a:r>
        </a:p>
      </xdr:txBody>
    </xdr:sp>
    <xdr:clientData/>
  </xdr:twoCellAnchor>
  <xdr:twoCellAnchor editAs="oneCell">
    <xdr:from>
      <xdr:col>0</xdr:col>
      <xdr:colOff>0</xdr:colOff>
      <xdr:row>126</xdr:row>
      <xdr:rowOff>152400</xdr:rowOff>
    </xdr:from>
    <xdr:to>
      <xdr:col>9</xdr:col>
      <xdr:colOff>56371</xdr:colOff>
      <xdr:row>151</xdr:row>
      <xdr:rowOff>66150</xdr:rowOff>
    </xdr:to>
    <xdr:pic>
      <xdr:nvPicPr>
        <xdr:cNvPr id="22" name="图片 21"/>
        <xdr:cNvPicPr>
          <a:picLocks noChangeAspect="1"/>
        </xdr:cNvPicPr>
      </xdr:nvPicPr>
      <xdr:blipFill>
        <a:blip xmlns:r="http://schemas.openxmlformats.org/officeDocument/2006/relationships" r:embed="rId8"/>
        <a:stretch>
          <a:fillRect/>
        </a:stretch>
      </xdr:blipFill>
      <xdr:spPr>
        <a:xfrm>
          <a:off x="0" y="21755100"/>
          <a:ext cx="6228080" cy="4199890"/>
        </a:xfrm>
        <a:prstGeom prst="rect">
          <a:avLst/>
        </a:prstGeom>
      </xdr:spPr>
    </xdr:pic>
    <xdr:clientData/>
  </xdr:twoCellAnchor>
  <xdr:twoCellAnchor>
    <xdr:from>
      <xdr:col>14</xdr:col>
      <xdr:colOff>552450</xdr:colOff>
      <xdr:row>136</xdr:row>
      <xdr:rowOff>142875</xdr:rowOff>
    </xdr:from>
    <xdr:to>
      <xdr:col>18</xdr:col>
      <xdr:colOff>419100</xdr:colOff>
      <xdr:row>145</xdr:row>
      <xdr:rowOff>9525</xdr:rowOff>
    </xdr:to>
    <xdr:sp macro="" textlink="">
      <xdr:nvSpPr>
        <xdr:cNvPr id="23" name="椭圆形标注 22"/>
        <xdr:cNvSpPr/>
      </xdr:nvSpPr>
      <xdr:spPr>
        <a:xfrm>
          <a:off x="10153650" y="23460075"/>
          <a:ext cx="2609850" cy="1409700"/>
        </a:xfrm>
        <a:prstGeom prst="wedgeEllipseCallout">
          <a:avLst>
            <a:gd name="adj1" fmla="val -252950"/>
            <a:gd name="adj2" fmla="val 50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借用</a:t>
          </a:r>
          <a:r>
            <a:rPr lang="en-US" altLang="zh-CN" sz="1100"/>
            <a:t>d.keys</a:t>
          </a:r>
          <a:r>
            <a:rPr lang="zh-CN" altLang="en-US" sz="1100"/>
            <a:t>的唯一性</a:t>
          </a:r>
          <a:endParaRPr lang="en-US" altLang="zh-CN"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65809</xdr:colOff>
      <xdr:row>28</xdr:row>
      <xdr:rowOff>47019</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923405" cy="4847590"/>
        </a:xfrm>
        <a:prstGeom prst="rect">
          <a:avLst/>
        </a:prstGeom>
      </xdr:spPr>
    </xdr:pic>
    <xdr:clientData/>
  </xdr:twoCellAnchor>
  <xdr:twoCellAnchor editAs="oneCell">
    <xdr:from>
      <xdr:col>10</xdr:col>
      <xdr:colOff>66675</xdr:colOff>
      <xdr:row>0</xdr:row>
      <xdr:rowOff>0</xdr:rowOff>
    </xdr:from>
    <xdr:to>
      <xdr:col>20</xdr:col>
      <xdr:colOff>75342</xdr:colOff>
      <xdr:row>27</xdr:row>
      <xdr:rowOff>37517</xdr:rowOff>
    </xdr:to>
    <xdr:pic>
      <xdr:nvPicPr>
        <xdr:cNvPr id="3" name="图片 2"/>
        <xdr:cNvPicPr>
          <a:picLocks noChangeAspect="1"/>
        </xdr:cNvPicPr>
      </xdr:nvPicPr>
      <xdr:blipFill>
        <a:blip xmlns:r="http://schemas.openxmlformats.org/officeDocument/2006/relationships" r:embed="rId2"/>
        <a:stretch>
          <a:fillRect/>
        </a:stretch>
      </xdr:blipFill>
      <xdr:spPr>
        <a:xfrm>
          <a:off x="6924675" y="0"/>
          <a:ext cx="6866255" cy="4666615"/>
        </a:xfrm>
        <a:prstGeom prst="rect">
          <a:avLst/>
        </a:prstGeom>
      </xdr:spPr>
    </xdr:pic>
    <xdr:clientData/>
  </xdr:twoCellAnchor>
  <xdr:twoCellAnchor editAs="oneCell">
    <xdr:from>
      <xdr:col>0</xdr:col>
      <xdr:colOff>0</xdr:colOff>
      <xdr:row>29</xdr:row>
      <xdr:rowOff>9525</xdr:rowOff>
    </xdr:from>
    <xdr:to>
      <xdr:col>10</xdr:col>
      <xdr:colOff>370571</xdr:colOff>
      <xdr:row>58</xdr:row>
      <xdr:rowOff>161284</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981575"/>
          <a:ext cx="7228205" cy="512318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599228</xdr:colOff>
      <xdr:row>43</xdr:row>
      <xdr:rowOff>170507</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6771005" cy="7542530"/>
        </a:xfrm>
        <a:prstGeom prst="rect">
          <a:avLst/>
        </a:prstGeom>
      </xdr:spPr>
    </xdr:pic>
    <xdr:clientData/>
  </xdr:twoCellAnchor>
  <xdr:twoCellAnchor editAs="oneCell">
    <xdr:from>
      <xdr:col>10</xdr:col>
      <xdr:colOff>133350</xdr:colOff>
      <xdr:row>0</xdr:row>
      <xdr:rowOff>0</xdr:rowOff>
    </xdr:from>
    <xdr:to>
      <xdr:col>19</xdr:col>
      <xdr:colOff>256388</xdr:colOff>
      <xdr:row>38</xdr:row>
      <xdr:rowOff>161090</xdr:rowOff>
    </xdr:to>
    <xdr:pic>
      <xdr:nvPicPr>
        <xdr:cNvPr id="3" name="图片 2"/>
        <xdr:cNvPicPr>
          <a:picLocks noChangeAspect="1"/>
        </xdr:cNvPicPr>
      </xdr:nvPicPr>
      <xdr:blipFill>
        <a:blip xmlns:r="http://schemas.openxmlformats.org/officeDocument/2006/relationships" r:embed="rId2"/>
        <a:stretch>
          <a:fillRect/>
        </a:stretch>
      </xdr:blipFill>
      <xdr:spPr>
        <a:xfrm>
          <a:off x="6991350" y="0"/>
          <a:ext cx="6294755" cy="6675755"/>
        </a:xfrm>
        <a:prstGeom prst="rect">
          <a:avLst/>
        </a:prstGeom>
      </xdr:spPr>
    </xdr:pic>
    <xdr:clientData/>
  </xdr:twoCellAnchor>
  <xdr:twoCellAnchor editAs="oneCell">
    <xdr:from>
      <xdr:col>1</xdr:col>
      <xdr:colOff>0</xdr:colOff>
      <xdr:row>49</xdr:row>
      <xdr:rowOff>0</xdr:rowOff>
    </xdr:from>
    <xdr:to>
      <xdr:col>9</xdr:col>
      <xdr:colOff>609600</xdr:colOff>
      <xdr:row>81</xdr:row>
      <xdr:rowOff>152400</xdr:rowOff>
    </xdr:to>
    <xdr:sp macro="" textlink="">
      <xdr:nvSpPr>
        <xdr:cNvPr id="13313" name="AutoShape 1" descr="https://pic.rmb.bdstatic.com/bjh/down/eb3896f5669dc846799cafe3918bbe35.gif"/>
        <xdr:cNvSpPr>
          <a:spLocks noChangeAspect="1" noChangeArrowheads="1"/>
        </xdr:cNvSpPr>
      </xdr:nvSpPr>
      <xdr:spPr>
        <a:xfrm>
          <a:off x="685800" y="84772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52</xdr:row>
      <xdr:rowOff>0</xdr:rowOff>
    </xdr:from>
    <xdr:to>
      <xdr:col>9</xdr:col>
      <xdr:colOff>609600</xdr:colOff>
      <xdr:row>85</xdr:row>
      <xdr:rowOff>57150</xdr:rowOff>
    </xdr:to>
    <xdr:sp macro="" textlink="">
      <xdr:nvSpPr>
        <xdr:cNvPr id="13314" name="AutoShape 2" descr="https://pic.rmb.bdstatic.com/bjh/down/9c9b9f6b0da8c3861b0dabc61850fe40.gif"/>
        <xdr:cNvSpPr>
          <a:spLocks noChangeAspect="1" noChangeArrowheads="1"/>
        </xdr:cNvSpPr>
      </xdr:nvSpPr>
      <xdr:spPr>
        <a:xfrm>
          <a:off x="685800" y="90678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55</xdr:row>
      <xdr:rowOff>0</xdr:rowOff>
    </xdr:from>
    <xdr:to>
      <xdr:col>9</xdr:col>
      <xdr:colOff>609600</xdr:colOff>
      <xdr:row>88</xdr:row>
      <xdr:rowOff>133350</xdr:rowOff>
    </xdr:to>
    <xdr:sp macro="" textlink="">
      <xdr:nvSpPr>
        <xdr:cNvPr id="13315" name="AutoShape 3" descr="https://pic.rmb.bdstatic.com/bjh/down/83af4db4f08219fa449c4d19596d262e.gif"/>
        <xdr:cNvSpPr>
          <a:spLocks noChangeAspect="1" noChangeArrowheads="1"/>
        </xdr:cNvSpPr>
      </xdr:nvSpPr>
      <xdr:spPr>
        <a:xfrm>
          <a:off x="685800" y="96583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58</xdr:row>
      <xdr:rowOff>0</xdr:rowOff>
    </xdr:from>
    <xdr:to>
      <xdr:col>9</xdr:col>
      <xdr:colOff>609600</xdr:colOff>
      <xdr:row>92</xdr:row>
      <xdr:rowOff>38100</xdr:rowOff>
    </xdr:to>
    <xdr:sp macro="" textlink="">
      <xdr:nvSpPr>
        <xdr:cNvPr id="13316" name="AutoShape 4" descr="https://pic.rmb.bdstatic.com/bjh/down/2009830182a1ea8e14a2710255ba4510.gif"/>
        <xdr:cNvSpPr>
          <a:spLocks noChangeAspect="1" noChangeArrowheads="1"/>
        </xdr:cNvSpPr>
      </xdr:nvSpPr>
      <xdr:spPr>
        <a:xfrm>
          <a:off x="685800" y="102489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61</xdr:row>
      <xdr:rowOff>0</xdr:rowOff>
    </xdr:from>
    <xdr:to>
      <xdr:col>9</xdr:col>
      <xdr:colOff>609600</xdr:colOff>
      <xdr:row>95</xdr:row>
      <xdr:rowOff>114300</xdr:rowOff>
    </xdr:to>
    <xdr:sp macro="" textlink="">
      <xdr:nvSpPr>
        <xdr:cNvPr id="13317" name="AutoShape 5" descr="https://pic.rmb.bdstatic.com/bjh/down/f26ff59b2d2ecffdc550c53bcfed567a.gif"/>
        <xdr:cNvSpPr>
          <a:spLocks noChangeAspect="1" noChangeArrowheads="1"/>
        </xdr:cNvSpPr>
      </xdr:nvSpPr>
      <xdr:spPr>
        <a:xfrm>
          <a:off x="685800" y="108394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63</xdr:row>
      <xdr:rowOff>0</xdr:rowOff>
    </xdr:from>
    <xdr:to>
      <xdr:col>9</xdr:col>
      <xdr:colOff>609600</xdr:colOff>
      <xdr:row>98</xdr:row>
      <xdr:rowOff>0</xdr:rowOff>
    </xdr:to>
    <xdr:sp macro="" textlink="">
      <xdr:nvSpPr>
        <xdr:cNvPr id="13318" name="AutoShape 6" descr="https://pic.rmb.bdstatic.com/bjh/down/5f376554aa25146e4917df3776684f35.gif"/>
        <xdr:cNvSpPr>
          <a:spLocks noChangeAspect="1" noChangeArrowheads="1"/>
        </xdr:cNvSpPr>
      </xdr:nvSpPr>
      <xdr:spPr>
        <a:xfrm>
          <a:off x="685800" y="1123950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65</xdr:row>
      <xdr:rowOff>0</xdr:rowOff>
    </xdr:from>
    <xdr:to>
      <xdr:col>9</xdr:col>
      <xdr:colOff>609600</xdr:colOff>
      <xdr:row>100</xdr:row>
      <xdr:rowOff>57150</xdr:rowOff>
    </xdr:to>
    <xdr:sp macro="" textlink="">
      <xdr:nvSpPr>
        <xdr:cNvPr id="13319" name="AutoShape 7" descr="https://pic.rmb.bdstatic.com/bjh/down/a8e289db3ec4cbac3f70ace7353d947d.gif"/>
        <xdr:cNvSpPr>
          <a:spLocks noChangeAspect="1" noChangeArrowheads="1"/>
        </xdr:cNvSpPr>
      </xdr:nvSpPr>
      <xdr:spPr>
        <a:xfrm>
          <a:off x="685800" y="11639550"/>
          <a:ext cx="6096000" cy="6096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199400</xdr:colOff>
      <xdr:row>28</xdr:row>
      <xdr:rowOff>27971</xdr:rowOff>
    </xdr:to>
    <xdr:pic>
      <xdr:nvPicPr>
        <xdr:cNvPr id="2" name="图片 1"/>
        <xdr:cNvPicPr>
          <a:picLocks noChangeAspect="1"/>
        </xdr:cNvPicPr>
      </xdr:nvPicPr>
      <xdr:blipFill>
        <a:blip xmlns:r="http://schemas.openxmlformats.org/officeDocument/2006/relationships" r:embed="rId1"/>
        <a:stretch>
          <a:fillRect/>
        </a:stretch>
      </xdr:blipFill>
      <xdr:spPr>
        <a:xfrm>
          <a:off x="0" y="0"/>
          <a:ext cx="4999990" cy="482854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9</xdr:row>
      <xdr:rowOff>19049</xdr:rowOff>
    </xdr:from>
    <xdr:to>
      <xdr:col>15</xdr:col>
      <xdr:colOff>9524</xdr:colOff>
      <xdr:row>31</xdr:row>
      <xdr:rowOff>66674</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15</xdr:col>
      <xdr:colOff>9524</xdr:colOff>
      <xdr:row>55</xdr:row>
      <xdr:rowOff>47625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19050</xdr:colOff>
      <xdr:row>33</xdr:row>
      <xdr:rowOff>19050</xdr:rowOff>
    </xdr:from>
    <xdr:to>
      <xdr:col>23</xdr:col>
      <xdr:colOff>408840</xdr:colOff>
      <xdr:row>53</xdr:row>
      <xdr:rowOff>151955</xdr:rowOff>
    </xdr:to>
    <xdr:pic>
      <xdr:nvPicPr>
        <xdr:cNvPr id="4" name="chart"/>
        <xdr:cNvPicPr>
          <a:picLocks noChangeAspect="1"/>
        </xdr:cNvPicPr>
      </xdr:nvPicPr>
      <xdr:blipFill>
        <a:blip xmlns:r="http://schemas.openxmlformats.org/officeDocument/2006/relationships" r:embed="rId3"/>
        <a:stretch>
          <a:fillRect/>
        </a:stretch>
      </xdr:blipFill>
      <xdr:spPr>
        <a:xfrm>
          <a:off x="10306050" y="5772150"/>
          <a:ext cx="5875655" cy="3561715"/>
        </a:xfrm>
        <a:prstGeom prst="rect">
          <a:avLst/>
        </a:prstGeom>
      </xdr:spPr>
    </xdr:pic>
    <xdr:clientData/>
  </xdr:twoCellAnchor>
  <xdr:twoCellAnchor>
    <xdr:from>
      <xdr:col>0</xdr:col>
      <xdr:colOff>0</xdr:colOff>
      <xdr:row>58</xdr:row>
      <xdr:rowOff>0</xdr:rowOff>
    </xdr:from>
    <xdr:to>
      <xdr:col>15</xdr:col>
      <xdr:colOff>9524</xdr:colOff>
      <xdr:row>80</xdr:row>
      <xdr:rowOff>47625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83</xdr:row>
      <xdr:rowOff>0</xdr:rowOff>
    </xdr:from>
    <xdr:to>
      <xdr:col>15</xdr:col>
      <xdr:colOff>9524</xdr:colOff>
      <xdr:row>105</xdr:row>
      <xdr:rowOff>47625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95250</xdr:colOff>
      <xdr:row>83</xdr:row>
      <xdr:rowOff>47625</xdr:rowOff>
    </xdr:from>
    <xdr:to>
      <xdr:col>19</xdr:col>
      <xdr:colOff>428240</xdr:colOff>
      <xdr:row>106</xdr:row>
      <xdr:rowOff>37608</xdr:rowOff>
    </xdr:to>
    <xdr:pic>
      <xdr:nvPicPr>
        <xdr:cNvPr id="9" name="图片 8"/>
        <xdr:cNvPicPr>
          <a:picLocks noChangeAspect="1"/>
        </xdr:cNvPicPr>
      </xdr:nvPicPr>
      <xdr:blipFill>
        <a:blip xmlns:r="http://schemas.openxmlformats.org/officeDocument/2006/relationships" r:embed="rId6"/>
        <a:stretch>
          <a:fillRect/>
        </a:stretch>
      </xdr:blipFill>
      <xdr:spPr>
        <a:xfrm>
          <a:off x="10382250" y="14373225"/>
          <a:ext cx="3075940" cy="3933190"/>
        </a:xfrm>
        <a:prstGeom prst="rect">
          <a:avLst/>
        </a:prstGeom>
      </xdr:spPr>
    </xdr:pic>
    <xdr:clientData/>
  </xdr:twoCellAnchor>
  <xdr:twoCellAnchor editAs="oneCell">
    <xdr:from>
      <xdr:col>19</xdr:col>
      <xdr:colOff>476250</xdr:colOff>
      <xdr:row>83</xdr:row>
      <xdr:rowOff>133350</xdr:rowOff>
    </xdr:from>
    <xdr:to>
      <xdr:col>23</xdr:col>
      <xdr:colOff>85431</xdr:colOff>
      <xdr:row>102</xdr:row>
      <xdr:rowOff>37705</xdr:rowOff>
    </xdr:to>
    <xdr:pic>
      <xdr:nvPicPr>
        <xdr:cNvPr id="10" name="图片 9"/>
        <xdr:cNvPicPr>
          <a:picLocks noChangeAspect="1"/>
        </xdr:cNvPicPr>
      </xdr:nvPicPr>
      <xdr:blipFill>
        <a:blip xmlns:r="http://schemas.openxmlformats.org/officeDocument/2006/relationships" r:embed="rId7"/>
        <a:stretch>
          <a:fillRect/>
        </a:stretch>
      </xdr:blipFill>
      <xdr:spPr>
        <a:xfrm>
          <a:off x="13506450" y="14458950"/>
          <a:ext cx="2352040" cy="3161665"/>
        </a:xfrm>
        <a:prstGeom prst="rect">
          <a:avLst/>
        </a:prstGeom>
      </xdr:spPr>
    </xdr:pic>
    <xdr:clientData/>
  </xdr:twoCellAnchor>
  <xdr:twoCellAnchor editAs="oneCell">
    <xdr:from>
      <xdr:col>15</xdr:col>
      <xdr:colOff>0</xdr:colOff>
      <xdr:row>57</xdr:row>
      <xdr:rowOff>114300</xdr:rowOff>
    </xdr:from>
    <xdr:to>
      <xdr:col>21</xdr:col>
      <xdr:colOff>647105</xdr:colOff>
      <xdr:row>80</xdr:row>
      <xdr:rowOff>132855</xdr:rowOff>
    </xdr:to>
    <xdr:pic>
      <xdr:nvPicPr>
        <xdr:cNvPr id="11" name="图片 10"/>
        <xdr:cNvPicPr>
          <a:picLocks noChangeAspect="1"/>
        </xdr:cNvPicPr>
      </xdr:nvPicPr>
      <xdr:blipFill>
        <a:blip xmlns:r="http://schemas.openxmlformats.org/officeDocument/2006/relationships" r:embed="rId8"/>
        <a:stretch>
          <a:fillRect/>
        </a:stretch>
      </xdr:blipFill>
      <xdr:spPr>
        <a:xfrm>
          <a:off x="10287000" y="9982200"/>
          <a:ext cx="4761865" cy="3961765"/>
        </a:xfrm>
        <a:prstGeom prst="rect">
          <a:avLst/>
        </a:prstGeom>
      </xdr:spPr>
    </xdr:pic>
    <xdr:clientData/>
  </xdr:twoCellAnchor>
  <xdr:twoCellAnchor editAs="oneCell">
    <xdr:from>
      <xdr:col>23</xdr:col>
      <xdr:colOff>0</xdr:colOff>
      <xdr:row>84</xdr:row>
      <xdr:rowOff>0</xdr:rowOff>
    </xdr:from>
    <xdr:to>
      <xdr:col>28</xdr:col>
      <xdr:colOff>66238</xdr:colOff>
      <xdr:row>104</xdr:row>
      <xdr:rowOff>66238</xdr:rowOff>
    </xdr:to>
    <xdr:pic>
      <xdr:nvPicPr>
        <xdr:cNvPr id="12" name="图片 11"/>
        <xdr:cNvPicPr>
          <a:picLocks noChangeAspect="1"/>
        </xdr:cNvPicPr>
      </xdr:nvPicPr>
      <xdr:blipFill>
        <a:blip xmlns:r="http://schemas.openxmlformats.org/officeDocument/2006/relationships" r:embed="rId9"/>
        <a:stretch>
          <a:fillRect/>
        </a:stretch>
      </xdr:blipFill>
      <xdr:spPr>
        <a:xfrm>
          <a:off x="15773400" y="14497050"/>
          <a:ext cx="3495040" cy="3495040"/>
        </a:xfrm>
        <a:prstGeom prst="rect">
          <a:avLst/>
        </a:prstGeom>
      </xdr:spPr>
    </xdr:pic>
    <xdr:clientData/>
  </xdr:twoCellAnchor>
  <xdr:twoCellAnchor editAs="oneCell">
    <xdr:from>
      <xdr:col>28</xdr:col>
      <xdr:colOff>0</xdr:colOff>
      <xdr:row>84</xdr:row>
      <xdr:rowOff>0</xdr:rowOff>
    </xdr:from>
    <xdr:to>
      <xdr:col>33</xdr:col>
      <xdr:colOff>199571</xdr:colOff>
      <xdr:row>118</xdr:row>
      <xdr:rowOff>46890</xdr:rowOff>
    </xdr:to>
    <xdr:pic>
      <xdr:nvPicPr>
        <xdr:cNvPr id="13" name="图片 12"/>
        <xdr:cNvPicPr>
          <a:picLocks noChangeAspect="1"/>
        </xdr:cNvPicPr>
      </xdr:nvPicPr>
      <xdr:blipFill>
        <a:blip xmlns:r="http://schemas.openxmlformats.org/officeDocument/2006/relationships" r:embed="rId10"/>
        <a:stretch>
          <a:fillRect/>
        </a:stretch>
      </xdr:blipFill>
      <xdr:spPr>
        <a:xfrm>
          <a:off x="19202400" y="14497050"/>
          <a:ext cx="3628390" cy="5875655"/>
        </a:xfrm>
        <a:prstGeom prst="rect">
          <a:avLst/>
        </a:prstGeom>
      </xdr:spPr>
    </xdr:pic>
    <xdr:clientData/>
  </xdr:twoCellAnchor>
  <xdr:twoCellAnchor>
    <xdr:from>
      <xdr:col>0</xdr:col>
      <xdr:colOff>0</xdr:colOff>
      <xdr:row>110</xdr:row>
      <xdr:rowOff>0</xdr:rowOff>
    </xdr:from>
    <xdr:to>
      <xdr:col>15</xdr:col>
      <xdr:colOff>9524</xdr:colOff>
      <xdr:row>132</xdr:row>
      <xdr:rowOff>47625</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15</xdr:col>
      <xdr:colOff>428625</xdr:colOff>
      <xdr:row>114</xdr:row>
      <xdr:rowOff>47625</xdr:rowOff>
    </xdr:from>
    <xdr:to>
      <xdr:col>22</xdr:col>
      <xdr:colOff>218501</xdr:colOff>
      <xdr:row>131</xdr:row>
      <xdr:rowOff>123451</xdr:rowOff>
    </xdr:to>
    <xdr:pic>
      <xdr:nvPicPr>
        <xdr:cNvPr id="17" name="图片 16"/>
        <xdr:cNvPicPr>
          <a:picLocks noChangeAspect="1"/>
        </xdr:cNvPicPr>
      </xdr:nvPicPr>
      <xdr:blipFill>
        <a:blip xmlns:r="http://schemas.openxmlformats.org/officeDocument/2006/relationships" r:embed="rId12"/>
        <a:stretch>
          <a:fillRect/>
        </a:stretch>
      </xdr:blipFill>
      <xdr:spPr>
        <a:xfrm>
          <a:off x="10715625" y="19688175"/>
          <a:ext cx="4590415" cy="299021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9525</xdr:colOff>
      <xdr:row>0</xdr:row>
      <xdr:rowOff>0</xdr:rowOff>
    </xdr:from>
    <xdr:to>
      <xdr:col>3</xdr:col>
      <xdr:colOff>38100</xdr:colOff>
      <xdr:row>1</xdr:row>
      <xdr:rowOff>19050</xdr:rowOff>
    </xdr:to>
    <xdr:pic>
      <xdr:nvPicPr>
        <xdr:cNvPr id="2" name="Picture 2"/>
        <xdr:cNvPicPr>
          <a:picLocks noChangeAspect="1" noChangeArrowheads="1"/>
        </xdr:cNvPicPr>
      </xdr:nvPicPr>
      <xdr:blipFill>
        <a:blip xmlns:r="http://schemas.openxmlformats.org/officeDocument/2006/relationships" r:embed="rId1"/>
        <a:srcRect/>
        <a:stretch>
          <a:fillRect/>
        </a:stretch>
      </xdr:blipFill>
      <xdr:spPr>
        <a:xfrm>
          <a:off x="9525" y="0"/>
          <a:ext cx="2085975" cy="190500"/>
        </a:xfrm>
        <a:prstGeom prst="rect">
          <a:avLst/>
        </a:prstGeom>
        <a:noFill/>
        <a:ln w="1">
          <a:noFill/>
          <a:miter lim="800000"/>
          <a:headEnd/>
          <a:tailEnd type="none" w="med" len="med"/>
        </a:ln>
        <a:effectLst/>
      </xdr:spPr>
    </xdr:pic>
    <xdr:clientData/>
  </xdr:twoCellAnchor>
  <xdr:twoCellAnchor editAs="oneCell">
    <xdr:from>
      <xdr:col>0</xdr:col>
      <xdr:colOff>0</xdr:colOff>
      <xdr:row>31</xdr:row>
      <xdr:rowOff>123825</xdr:rowOff>
    </xdr:from>
    <xdr:to>
      <xdr:col>10</xdr:col>
      <xdr:colOff>589531</xdr:colOff>
      <xdr:row>74</xdr:row>
      <xdr:rowOff>122903</xdr:rowOff>
    </xdr:to>
    <xdr:pic>
      <xdr:nvPicPr>
        <xdr:cNvPr id="3" name="图片 2"/>
        <xdr:cNvPicPr>
          <a:picLocks noChangeAspect="1"/>
        </xdr:cNvPicPr>
      </xdr:nvPicPr>
      <xdr:blipFill>
        <a:blip xmlns:r="http://schemas.openxmlformats.org/officeDocument/2006/relationships" r:embed="rId2"/>
        <a:stretch>
          <a:fillRect/>
        </a:stretch>
      </xdr:blipFill>
      <xdr:spPr>
        <a:xfrm>
          <a:off x="0" y="6096000"/>
          <a:ext cx="8152130" cy="7371080"/>
        </a:xfrm>
        <a:prstGeom prst="rect">
          <a:avLst/>
        </a:prstGeom>
      </xdr:spPr>
    </xdr:pic>
    <xdr:clientData/>
  </xdr:twoCellAnchor>
  <xdr:twoCellAnchor editAs="oneCell">
    <xdr:from>
      <xdr:col>0</xdr:col>
      <xdr:colOff>0</xdr:colOff>
      <xdr:row>10</xdr:row>
      <xdr:rowOff>133349</xdr:rowOff>
    </xdr:from>
    <xdr:to>
      <xdr:col>6</xdr:col>
      <xdr:colOff>1238250</xdr:colOff>
      <xdr:row>16</xdr:row>
      <xdr:rowOff>123824</xdr:rowOff>
    </xdr:to>
    <xdr:pic>
      <xdr:nvPicPr>
        <xdr:cNvPr id="4" name="图片 3"/>
        <xdr:cNvPicPr>
          <a:picLocks noChangeAspect="1"/>
        </xdr:cNvPicPr>
      </xdr:nvPicPr>
      <xdr:blipFill>
        <a:blip xmlns:r="http://schemas.openxmlformats.org/officeDocument/2006/relationships" r:embed="rId3"/>
        <a:stretch>
          <a:fillRect/>
        </a:stretch>
      </xdr:blipFill>
      <xdr:spPr>
        <a:xfrm>
          <a:off x="0" y="2504440"/>
          <a:ext cx="5353050" cy="10191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676275</xdr:colOff>
          <xdr:row>2</xdr:row>
          <xdr:rowOff>114300</xdr:rowOff>
        </xdr:from>
        <xdr:to>
          <xdr:col>15</xdr:col>
          <xdr:colOff>295275</xdr:colOff>
          <xdr:row>5</xdr:row>
          <xdr:rowOff>123825</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筛选数据</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0</xdr:colOff>
      <xdr:row>1</xdr:row>
      <xdr:rowOff>76200</xdr:rowOff>
    </xdr:from>
    <xdr:to>
      <xdr:col>8</xdr:col>
      <xdr:colOff>256457</xdr:colOff>
      <xdr:row>16</xdr:row>
      <xdr:rowOff>18736</xdr:rowOff>
    </xdr:to>
    <xdr:pic>
      <xdr:nvPicPr>
        <xdr:cNvPr id="2" name="图片 1"/>
        <xdr:cNvPicPr>
          <a:picLocks noChangeAspect="1"/>
        </xdr:cNvPicPr>
      </xdr:nvPicPr>
      <xdr:blipFill>
        <a:blip xmlns:r="http://schemas.openxmlformats.org/officeDocument/2006/relationships" r:embed="rId1"/>
        <a:stretch>
          <a:fillRect/>
        </a:stretch>
      </xdr:blipFill>
      <xdr:spPr>
        <a:xfrm>
          <a:off x="0" y="247650"/>
          <a:ext cx="5742857" cy="2514286"/>
        </a:xfrm>
        <a:prstGeom prst="rect">
          <a:avLst/>
        </a:prstGeom>
      </xdr:spPr>
    </xdr:pic>
    <xdr:clientData/>
  </xdr:twoCellAnchor>
  <xdr:twoCellAnchor editAs="oneCell">
    <xdr:from>
      <xdr:col>0</xdr:col>
      <xdr:colOff>38100</xdr:colOff>
      <xdr:row>19</xdr:row>
      <xdr:rowOff>9525</xdr:rowOff>
    </xdr:from>
    <xdr:to>
      <xdr:col>4</xdr:col>
      <xdr:colOff>675852</xdr:colOff>
      <xdr:row>36</xdr:row>
      <xdr:rowOff>47256</xdr:rowOff>
    </xdr:to>
    <xdr:pic>
      <xdr:nvPicPr>
        <xdr:cNvPr id="5" name="图片 4"/>
        <xdr:cNvPicPr>
          <a:picLocks noChangeAspect="1"/>
        </xdr:cNvPicPr>
      </xdr:nvPicPr>
      <xdr:blipFill>
        <a:blip xmlns:r="http://schemas.openxmlformats.org/officeDocument/2006/relationships" r:embed="rId2"/>
        <a:stretch>
          <a:fillRect/>
        </a:stretch>
      </xdr:blipFill>
      <xdr:spPr>
        <a:xfrm>
          <a:off x="38100" y="3267075"/>
          <a:ext cx="3380952" cy="2952381"/>
        </a:xfrm>
        <a:prstGeom prst="rect">
          <a:avLst/>
        </a:prstGeom>
      </xdr:spPr>
    </xdr:pic>
    <xdr:clientData/>
  </xdr:twoCellAnchor>
  <xdr:twoCellAnchor editAs="oneCell">
    <xdr:from>
      <xdr:col>0</xdr:col>
      <xdr:colOff>0</xdr:colOff>
      <xdr:row>38</xdr:row>
      <xdr:rowOff>0</xdr:rowOff>
    </xdr:from>
    <xdr:to>
      <xdr:col>5</xdr:col>
      <xdr:colOff>551952</xdr:colOff>
      <xdr:row>56</xdr:row>
      <xdr:rowOff>142471</xdr:rowOff>
    </xdr:to>
    <xdr:pic>
      <xdr:nvPicPr>
        <xdr:cNvPr id="6" name="图片 5"/>
        <xdr:cNvPicPr>
          <a:picLocks noChangeAspect="1"/>
        </xdr:cNvPicPr>
      </xdr:nvPicPr>
      <xdr:blipFill>
        <a:blip xmlns:r="http://schemas.openxmlformats.org/officeDocument/2006/relationships" r:embed="rId3"/>
        <a:stretch>
          <a:fillRect/>
        </a:stretch>
      </xdr:blipFill>
      <xdr:spPr>
        <a:xfrm>
          <a:off x="0" y="6515100"/>
          <a:ext cx="3980952" cy="3228571"/>
        </a:xfrm>
        <a:prstGeom prst="rect">
          <a:avLst/>
        </a:prstGeom>
      </xdr:spPr>
    </xdr:pic>
    <xdr:clientData/>
  </xdr:twoCellAnchor>
  <xdr:twoCellAnchor editAs="oneCell">
    <xdr:from>
      <xdr:col>8</xdr:col>
      <xdr:colOff>180975</xdr:colOff>
      <xdr:row>1</xdr:row>
      <xdr:rowOff>28575</xdr:rowOff>
    </xdr:from>
    <xdr:to>
      <xdr:col>13</xdr:col>
      <xdr:colOff>475784</xdr:colOff>
      <xdr:row>13</xdr:row>
      <xdr:rowOff>85461</xdr:rowOff>
    </xdr:to>
    <xdr:pic>
      <xdr:nvPicPr>
        <xdr:cNvPr id="7" name="图片 6"/>
        <xdr:cNvPicPr>
          <a:picLocks noChangeAspect="1"/>
        </xdr:cNvPicPr>
      </xdr:nvPicPr>
      <xdr:blipFill>
        <a:blip xmlns:r="http://schemas.openxmlformats.org/officeDocument/2006/relationships" r:embed="rId4"/>
        <a:stretch>
          <a:fillRect/>
        </a:stretch>
      </xdr:blipFill>
      <xdr:spPr>
        <a:xfrm>
          <a:off x="5667375" y="200025"/>
          <a:ext cx="3723809" cy="2114286"/>
        </a:xfrm>
        <a:prstGeom prst="rect">
          <a:avLst/>
        </a:prstGeom>
      </xdr:spPr>
    </xdr:pic>
    <xdr:clientData/>
  </xdr:twoCellAnchor>
  <xdr:twoCellAnchor editAs="oneCell">
    <xdr:from>
      <xdr:col>0</xdr:col>
      <xdr:colOff>0</xdr:colOff>
      <xdr:row>63</xdr:row>
      <xdr:rowOff>0</xdr:rowOff>
    </xdr:from>
    <xdr:to>
      <xdr:col>15</xdr:col>
      <xdr:colOff>455857</xdr:colOff>
      <xdr:row>99</xdr:row>
      <xdr:rowOff>161133</xdr:rowOff>
    </xdr:to>
    <xdr:pic>
      <xdr:nvPicPr>
        <xdr:cNvPr id="8" name="图片 7"/>
        <xdr:cNvPicPr>
          <a:picLocks noChangeAspect="1"/>
        </xdr:cNvPicPr>
      </xdr:nvPicPr>
      <xdr:blipFill>
        <a:blip xmlns:r="http://schemas.openxmlformats.org/officeDocument/2006/relationships" r:embed="rId5"/>
        <a:stretch>
          <a:fillRect/>
        </a:stretch>
      </xdr:blipFill>
      <xdr:spPr>
        <a:xfrm>
          <a:off x="0" y="10801350"/>
          <a:ext cx="10742857" cy="6333333"/>
        </a:xfrm>
        <a:prstGeom prst="rect">
          <a:avLst/>
        </a:prstGeom>
      </xdr:spPr>
    </xdr:pic>
    <xdr:clientData/>
  </xdr:twoCellAnchor>
  <xdr:twoCellAnchor editAs="oneCell">
    <xdr:from>
      <xdr:col>0</xdr:col>
      <xdr:colOff>0</xdr:colOff>
      <xdr:row>104</xdr:row>
      <xdr:rowOff>0</xdr:rowOff>
    </xdr:from>
    <xdr:to>
      <xdr:col>15</xdr:col>
      <xdr:colOff>427286</xdr:colOff>
      <xdr:row>131</xdr:row>
      <xdr:rowOff>27993</xdr:rowOff>
    </xdr:to>
    <xdr:pic>
      <xdr:nvPicPr>
        <xdr:cNvPr id="9" name="图片 8"/>
        <xdr:cNvPicPr>
          <a:picLocks noChangeAspect="1"/>
        </xdr:cNvPicPr>
      </xdr:nvPicPr>
      <xdr:blipFill>
        <a:blip xmlns:r="http://schemas.openxmlformats.org/officeDocument/2006/relationships" r:embed="rId6"/>
        <a:stretch>
          <a:fillRect/>
        </a:stretch>
      </xdr:blipFill>
      <xdr:spPr>
        <a:xfrm>
          <a:off x="0" y="17830800"/>
          <a:ext cx="10714286" cy="4657143"/>
        </a:xfrm>
        <a:prstGeom prst="rect">
          <a:avLst/>
        </a:prstGeom>
      </xdr:spPr>
    </xdr:pic>
    <xdr:clientData/>
  </xdr:twoCellAnchor>
  <xdr:twoCellAnchor editAs="oneCell">
    <xdr:from>
      <xdr:col>0</xdr:col>
      <xdr:colOff>0</xdr:colOff>
      <xdr:row>134</xdr:row>
      <xdr:rowOff>0</xdr:rowOff>
    </xdr:from>
    <xdr:to>
      <xdr:col>15</xdr:col>
      <xdr:colOff>46333</xdr:colOff>
      <xdr:row>160</xdr:row>
      <xdr:rowOff>37538</xdr:rowOff>
    </xdr:to>
    <xdr:pic>
      <xdr:nvPicPr>
        <xdr:cNvPr id="10" name="图片 9"/>
        <xdr:cNvPicPr>
          <a:picLocks noChangeAspect="1"/>
        </xdr:cNvPicPr>
      </xdr:nvPicPr>
      <xdr:blipFill>
        <a:blip xmlns:r="http://schemas.openxmlformats.org/officeDocument/2006/relationships" r:embed="rId7"/>
        <a:stretch>
          <a:fillRect/>
        </a:stretch>
      </xdr:blipFill>
      <xdr:spPr>
        <a:xfrm>
          <a:off x="0" y="22974300"/>
          <a:ext cx="10333333" cy="4495238"/>
        </a:xfrm>
        <a:prstGeom prst="rect">
          <a:avLst/>
        </a:prstGeom>
      </xdr:spPr>
    </xdr:pic>
    <xdr:clientData/>
  </xdr:twoCellAnchor>
  <xdr:twoCellAnchor editAs="oneCell">
    <xdr:from>
      <xdr:col>0</xdr:col>
      <xdr:colOff>0</xdr:colOff>
      <xdr:row>165</xdr:row>
      <xdr:rowOff>0</xdr:rowOff>
    </xdr:from>
    <xdr:to>
      <xdr:col>12</xdr:col>
      <xdr:colOff>541828</xdr:colOff>
      <xdr:row>188</xdr:row>
      <xdr:rowOff>18555</xdr:rowOff>
    </xdr:to>
    <xdr:pic>
      <xdr:nvPicPr>
        <xdr:cNvPr id="11" name="图片 10"/>
        <xdr:cNvPicPr>
          <a:picLocks noChangeAspect="1"/>
        </xdr:cNvPicPr>
      </xdr:nvPicPr>
      <xdr:blipFill>
        <a:blip xmlns:r="http://schemas.openxmlformats.org/officeDocument/2006/relationships" r:embed="rId8"/>
        <a:stretch>
          <a:fillRect/>
        </a:stretch>
      </xdr:blipFill>
      <xdr:spPr>
        <a:xfrm>
          <a:off x="0" y="28289250"/>
          <a:ext cx="8771428" cy="3961905"/>
        </a:xfrm>
        <a:prstGeom prst="rect">
          <a:avLst/>
        </a:prstGeom>
      </xdr:spPr>
    </xdr:pic>
    <xdr:clientData/>
  </xdr:twoCellAnchor>
  <xdr:twoCellAnchor editAs="oneCell">
    <xdr:from>
      <xdr:col>0</xdr:col>
      <xdr:colOff>0</xdr:colOff>
      <xdr:row>193</xdr:row>
      <xdr:rowOff>0</xdr:rowOff>
    </xdr:from>
    <xdr:to>
      <xdr:col>15</xdr:col>
      <xdr:colOff>160619</xdr:colOff>
      <xdr:row>226</xdr:row>
      <xdr:rowOff>8817</xdr:rowOff>
    </xdr:to>
    <xdr:pic>
      <xdr:nvPicPr>
        <xdr:cNvPr id="12" name="图片 11"/>
        <xdr:cNvPicPr>
          <a:picLocks noChangeAspect="1"/>
        </xdr:cNvPicPr>
      </xdr:nvPicPr>
      <xdr:blipFill>
        <a:blip xmlns:r="http://schemas.openxmlformats.org/officeDocument/2006/relationships" r:embed="rId9"/>
        <a:stretch>
          <a:fillRect/>
        </a:stretch>
      </xdr:blipFill>
      <xdr:spPr>
        <a:xfrm>
          <a:off x="0" y="33089850"/>
          <a:ext cx="10447619" cy="5666667"/>
        </a:xfrm>
        <a:prstGeom prst="rect">
          <a:avLst/>
        </a:prstGeom>
      </xdr:spPr>
    </xdr:pic>
    <xdr:clientData/>
  </xdr:twoCellAnchor>
  <xdr:twoCellAnchor editAs="oneCell">
    <xdr:from>
      <xdr:col>0</xdr:col>
      <xdr:colOff>0</xdr:colOff>
      <xdr:row>229</xdr:row>
      <xdr:rowOff>0</xdr:rowOff>
    </xdr:from>
    <xdr:to>
      <xdr:col>10</xdr:col>
      <xdr:colOff>437238</xdr:colOff>
      <xdr:row>253</xdr:row>
      <xdr:rowOff>113771</xdr:rowOff>
    </xdr:to>
    <xdr:pic>
      <xdr:nvPicPr>
        <xdr:cNvPr id="13" name="图片 12"/>
        <xdr:cNvPicPr>
          <a:picLocks noChangeAspect="1"/>
        </xdr:cNvPicPr>
      </xdr:nvPicPr>
      <xdr:blipFill>
        <a:blip xmlns:r="http://schemas.openxmlformats.org/officeDocument/2006/relationships" r:embed="rId10"/>
        <a:stretch>
          <a:fillRect/>
        </a:stretch>
      </xdr:blipFill>
      <xdr:spPr>
        <a:xfrm>
          <a:off x="0" y="39262050"/>
          <a:ext cx="7295238" cy="4228571"/>
        </a:xfrm>
        <a:prstGeom prst="rect">
          <a:avLst/>
        </a:prstGeom>
      </xdr:spPr>
    </xdr:pic>
    <xdr:clientData/>
  </xdr:twoCellAnchor>
  <xdr:twoCellAnchor editAs="oneCell">
    <xdr:from>
      <xdr:col>0</xdr:col>
      <xdr:colOff>0</xdr:colOff>
      <xdr:row>258</xdr:row>
      <xdr:rowOff>0</xdr:rowOff>
    </xdr:from>
    <xdr:to>
      <xdr:col>9</xdr:col>
      <xdr:colOff>589705</xdr:colOff>
      <xdr:row>281</xdr:row>
      <xdr:rowOff>113793</xdr:rowOff>
    </xdr:to>
    <xdr:pic>
      <xdr:nvPicPr>
        <xdr:cNvPr id="14" name="图片 13"/>
        <xdr:cNvPicPr>
          <a:picLocks noChangeAspect="1"/>
        </xdr:cNvPicPr>
      </xdr:nvPicPr>
      <xdr:blipFill>
        <a:blip xmlns:r="http://schemas.openxmlformats.org/officeDocument/2006/relationships" r:embed="rId11"/>
        <a:stretch>
          <a:fillRect/>
        </a:stretch>
      </xdr:blipFill>
      <xdr:spPr>
        <a:xfrm>
          <a:off x="0" y="44234100"/>
          <a:ext cx="6761905" cy="4057143"/>
        </a:xfrm>
        <a:prstGeom prst="rect">
          <a:avLst/>
        </a:prstGeom>
      </xdr:spPr>
    </xdr:pic>
    <xdr:clientData/>
  </xdr:twoCellAnchor>
  <xdr:twoCellAnchor editAs="oneCell">
    <xdr:from>
      <xdr:col>0</xdr:col>
      <xdr:colOff>0</xdr:colOff>
      <xdr:row>282</xdr:row>
      <xdr:rowOff>0</xdr:rowOff>
    </xdr:from>
    <xdr:to>
      <xdr:col>9</xdr:col>
      <xdr:colOff>351609</xdr:colOff>
      <xdr:row>307</xdr:row>
      <xdr:rowOff>113750</xdr:rowOff>
    </xdr:to>
    <xdr:pic>
      <xdr:nvPicPr>
        <xdr:cNvPr id="16" name="图片 15"/>
        <xdr:cNvPicPr>
          <a:picLocks noChangeAspect="1"/>
        </xdr:cNvPicPr>
      </xdr:nvPicPr>
      <xdr:blipFill>
        <a:blip xmlns:r="http://schemas.openxmlformats.org/officeDocument/2006/relationships" r:embed="rId12"/>
        <a:stretch>
          <a:fillRect/>
        </a:stretch>
      </xdr:blipFill>
      <xdr:spPr>
        <a:xfrm>
          <a:off x="0" y="48348900"/>
          <a:ext cx="6523809" cy="4400000"/>
        </a:xfrm>
        <a:prstGeom prst="rect">
          <a:avLst/>
        </a:prstGeom>
      </xdr:spPr>
    </xdr:pic>
    <xdr:clientData/>
  </xdr:twoCellAnchor>
  <xdr:twoCellAnchor editAs="oneCell">
    <xdr:from>
      <xdr:col>0</xdr:col>
      <xdr:colOff>0</xdr:colOff>
      <xdr:row>312</xdr:row>
      <xdr:rowOff>0</xdr:rowOff>
    </xdr:from>
    <xdr:to>
      <xdr:col>13</xdr:col>
      <xdr:colOff>503648</xdr:colOff>
      <xdr:row>315</xdr:row>
      <xdr:rowOff>18983</xdr:rowOff>
    </xdr:to>
    <xdr:pic>
      <xdr:nvPicPr>
        <xdr:cNvPr id="17" name="图片 16"/>
        <xdr:cNvPicPr>
          <a:picLocks noChangeAspect="1"/>
        </xdr:cNvPicPr>
      </xdr:nvPicPr>
      <xdr:blipFill>
        <a:blip xmlns:r="http://schemas.openxmlformats.org/officeDocument/2006/relationships" r:embed="rId13"/>
        <a:stretch>
          <a:fillRect/>
        </a:stretch>
      </xdr:blipFill>
      <xdr:spPr>
        <a:xfrm>
          <a:off x="0" y="53492400"/>
          <a:ext cx="9419048" cy="533333"/>
        </a:xfrm>
        <a:prstGeom prst="rect">
          <a:avLst/>
        </a:prstGeom>
      </xdr:spPr>
    </xdr:pic>
    <xdr:clientData/>
  </xdr:twoCellAnchor>
  <xdr:twoCellAnchor editAs="oneCell">
    <xdr:from>
      <xdr:col>0</xdr:col>
      <xdr:colOff>0</xdr:colOff>
      <xdr:row>315</xdr:row>
      <xdr:rowOff>47625</xdr:rowOff>
    </xdr:from>
    <xdr:to>
      <xdr:col>14</xdr:col>
      <xdr:colOff>84514</xdr:colOff>
      <xdr:row>326</xdr:row>
      <xdr:rowOff>133104</xdr:rowOff>
    </xdr:to>
    <xdr:pic>
      <xdr:nvPicPr>
        <xdr:cNvPr id="18" name="图片 17"/>
        <xdr:cNvPicPr>
          <a:picLocks noChangeAspect="1"/>
        </xdr:cNvPicPr>
      </xdr:nvPicPr>
      <xdr:blipFill>
        <a:blip xmlns:r="http://schemas.openxmlformats.org/officeDocument/2006/relationships" r:embed="rId14"/>
        <a:stretch>
          <a:fillRect/>
        </a:stretch>
      </xdr:blipFill>
      <xdr:spPr>
        <a:xfrm>
          <a:off x="0" y="54054375"/>
          <a:ext cx="9685714" cy="1971429"/>
        </a:xfrm>
        <a:prstGeom prst="rect">
          <a:avLst/>
        </a:prstGeom>
      </xdr:spPr>
    </xdr:pic>
    <xdr:clientData/>
  </xdr:twoCellAnchor>
  <xdr:twoCellAnchor editAs="oneCell">
    <xdr:from>
      <xdr:col>0</xdr:col>
      <xdr:colOff>0</xdr:colOff>
      <xdr:row>331</xdr:row>
      <xdr:rowOff>0</xdr:rowOff>
    </xdr:from>
    <xdr:to>
      <xdr:col>14</xdr:col>
      <xdr:colOff>236895</xdr:colOff>
      <xdr:row>366</xdr:row>
      <xdr:rowOff>132583</xdr:rowOff>
    </xdr:to>
    <xdr:pic>
      <xdr:nvPicPr>
        <xdr:cNvPr id="19" name="图片 18"/>
        <xdr:cNvPicPr>
          <a:picLocks noChangeAspect="1"/>
        </xdr:cNvPicPr>
      </xdr:nvPicPr>
      <xdr:blipFill>
        <a:blip xmlns:r="http://schemas.openxmlformats.org/officeDocument/2006/relationships" r:embed="rId15"/>
        <a:stretch>
          <a:fillRect/>
        </a:stretch>
      </xdr:blipFill>
      <xdr:spPr>
        <a:xfrm>
          <a:off x="0" y="56749950"/>
          <a:ext cx="9838095" cy="6133333"/>
        </a:xfrm>
        <a:prstGeom prst="rect">
          <a:avLst/>
        </a:prstGeom>
      </xdr:spPr>
    </xdr:pic>
    <xdr:clientData/>
  </xdr:twoCellAnchor>
  <xdr:twoCellAnchor editAs="oneCell">
    <xdr:from>
      <xdr:col>0</xdr:col>
      <xdr:colOff>0</xdr:colOff>
      <xdr:row>370</xdr:row>
      <xdr:rowOff>0</xdr:rowOff>
    </xdr:from>
    <xdr:to>
      <xdr:col>8</xdr:col>
      <xdr:colOff>161219</xdr:colOff>
      <xdr:row>394</xdr:row>
      <xdr:rowOff>104248</xdr:rowOff>
    </xdr:to>
    <xdr:pic>
      <xdr:nvPicPr>
        <xdr:cNvPr id="20" name="图片 19"/>
        <xdr:cNvPicPr>
          <a:picLocks noChangeAspect="1"/>
        </xdr:cNvPicPr>
      </xdr:nvPicPr>
      <xdr:blipFill>
        <a:blip xmlns:r="http://schemas.openxmlformats.org/officeDocument/2006/relationships" r:embed="rId16"/>
        <a:stretch>
          <a:fillRect/>
        </a:stretch>
      </xdr:blipFill>
      <xdr:spPr>
        <a:xfrm>
          <a:off x="0" y="63436500"/>
          <a:ext cx="5647619" cy="4219048"/>
        </a:xfrm>
        <a:prstGeom prst="rect">
          <a:avLst/>
        </a:prstGeom>
      </xdr:spPr>
    </xdr:pic>
    <xdr:clientData/>
  </xdr:twoCellAnchor>
  <xdr:twoCellAnchor editAs="oneCell">
    <xdr:from>
      <xdr:col>11</xdr:col>
      <xdr:colOff>200025</xdr:colOff>
      <xdr:row>384</xdr:row>
      <xdr:rowOff>142875</xdr:rowOff>
    </xdr:from>
    <xdr:to>
      <xdr:col>17</xdr:col>
      <xdr:colOff>304273</xdr:colOff>
      <xdr:row>392</xdr:row>
      <xdr:rowOff>104608</xdr:rowOff>
    </xdr:to>
    <xdr:pic>
      <xdr:nvPicPr>
        <xdr:cNvPr id="21" name="图片 20"/>
        <xdr:cNvPicPr>
          <a:picLocks noChangeAspect="1"/>
        </xdr:cNvPicPr>
      </xdr:nvPicPr>
      <xdr:blipFill>
        <a:blip xmlns:r="http://schemas.openxmlformats.org/officeDocument/2006/relationships" r:embed="rId17"/>
        <a:stretch>
          <a:fillRect/>
        </a:stretch>
      </xdr:blipFill>
      <xdr:spPr>
        <a:xfrm>
          <a:off x="7743825" y="65979675"/>
          <a:ext cx="4219048" cy="1333333"/>
        </a:xfrm>
        <a:prstGeom prst="rect">
          <a:avLst/>
        </a:prstGeom>
      </xdr:spPr>
    </xdr:pic>
    <xdr:clientData/>
  </xdr:twoCellAnchor>
  <xdr:twoCellAnchor editAs="oneCell">
    <xdr:from>
      <xdr:col>0</xdr:col>
      <xdr:colOff>0</xdr:colOff>
      <xdr:row>399</xdr:row>
      <xdr:rowOff>0</xdr:rowOff>
    </xdr:from>
    <xdr:to>
      <xdr:col>8</xdr:col>
      <xdr:colOff>199314</xdr:colOff>
      <xdr:row>425</xdr:row>
      <xdr:rowOff>113729</xdr:rowOff>
    </xdr:to>
    <xdr:pic>
      <xdr:nvPicPr>
        <xdr:cNvPr id="22" name="图片 21"/>
        <xdr:cNvPicPr>
          <a:picLocks noChangeAspect="1"/>
        </xdr:cNvPicPr>
      </xdr:nvPicPr>
      <xdr:blipFill>
        <a:blip xmlns:r="http://schemas.openxmlformats.org/officeDocument/2006/relationships" r:embed="rId18"/>
        <a:stretch>
          <a:fillRect/>
        </a:stretch>
      </xdr:blipFill>
      <xdr:spPr>
        <a:xfrm>
          <a:off x="0" y="68408550"/>
          <a:ext cx="5685714" cy="4571429"/>
        </a:xfrm>
        <a:prstGeom prst="rect">
          <a:avLst/>
        </a:prstGeom>
      </xdr:spPr>
    </xdr:pic>
    <xdr:clientData/>
  </xdr:twoCellAnchor>
  <xdr:twoCellAnchor editAs="oneCell">
    <xdr:from>
      <xdr:col>0</xdr:col>
      <xdr:colOff>0</xdr:colOff>
      <xdr:row>430</xdr:row>
      <xdr:rowOff>0</xdr:rowOff>
    </xdr:from>
    <xdr:to>
      <xdr:col>15</xdr:col>
      <xdr:colOff>608238</xdr:colOff>
      <xdr:row>470</xdr:row>
      <xdr:rowOff>56286</xdr:rowOff>
    </xdr:to>
    <xdr:pic>
      <xdr:nvPicPr>
        <xdr:cNvPr id="23" name="图片 22"/>
        <xdr:cNvPicPr>
          <a:picLocks noChangeAspect="1"/>
        </xdr:cNvPicPr>
      </xdr:nvPicPr>
      <xdr:blipFill>
        <a:blip xmlns:r="http://schemas.openxmlformats.org/officeDocument/2006/relationships" r:embed="rId19"/>
        <a:stretch>
          <a:fillRect/>
        </a:stretch>
      </xdr:blipFill>
      <xdr:spPr>
        <a:xfrm>
          <a:off x="0" y="73723500"/>
          <a:ext cx="10895238" cy="6914286"/>
        </a:xfrm>
        <a:prstGeom prst="rect">
          <a:avLst/>
        </a:prstGeom>
      </xdr:spPr>
    </xdr:pic>
    <xdr:clientData/>
  </xdr:twoCellAnchor>
  <xdr:twoCellAnchor editAs="oneCell">
    <xdr:from>
      <xdr:col>0</xdr:col>
      <xdr:colOff>0</xdr:colOff>
      <xdr:row>471</xdr:row>
      <xdr:rowOff>0</xdr:rowOff>
    </xdr:from>
    <xdr:to>
      <xdr:col>15</xdr:col>
      <xdr:colOff>598714</xdr:colOff>
      <xdr:row>509</xdr:row>
      <xdr:rowOff>56329</xdr:rowOff>
    </xdr:to>
    <xdr:pic>
      <xdr:nvPicPr>
        <xdr:cNvPr id="24" name="图片 23"/>
        <xdr:cNvPicPr>
          <a:picLocks noChangeAspect="1"/>
        </xdr:cNvPicPr>
      </xdr:nvPicPr>
      <xdr:blipFill>
        <a:blip xmlns:r="http://schemas.openxmlformats.org/officeDocument/2006/relationships" r:embed="rId20"/>
        <a:stretch>
          <a:fillRect/>
        </a:stretch>
      </xdr:blipFill>
      <xdr:spPr>
        <a:xfrm>
          <a:off x="0" y="80752950"/>
          <a:ext cx="10885714" cy="6571429"/>
        </a:xfrm>
        <a:prstGeom prst="rect">
          <a:avLst/>
        </a:prstGeom>
      </xdr:spPr>
    </xdr:pic>
    <xdr:clientData/>
  </xdr:twoCellAnchor>
  <xdr:twoCellAnchor editAs="oneCell">
    <xdr:from>
      <xdr:col>0</xdr:col>
      <xdr:colOff>0</xdr:colOff>
      <xdr:row>515</xdr:row>
      <xdr:rowOff>0</xdr:rowOff>
    </xdr:from>
    <xdr:to>
      <xdr:col>15</xdr:col>
      <xdr:colOff>541571</xdr:colOff>
      <xdr:row>553</xdr:row>
      <xdr:rowOff>122995</xdr:rowOff>
    </xdr:to>
    <xdr:pic>
      <xdr:nvPicPr>
        <xdr:cNvPr id="25" name="图片 24"/>
        <xdr:cNvPicPr>
          <a:picLocks noChangeAspect="1"/>
        </xdr:cNvPicPr>
      </xdr:nvPicPr>
      <xdr:blipFill>
        <a:blip xmlns:r="http://schemas.openxmlformats.org/officeDocument/2006/relationships" r:embed="rId21"/>
        <a:stretch>
          <a:fillRect/>
        </a:stretch>
      </xdr:blipFill>
      <xdr:spPr>
        <a:xfrm>
          <a:off x="0" y="88296750"/>
          <a:ext cx="10828571" cy="6638095"/>
        </a:xfrm>
        <a:prstGeom prst="rect">
          <a:avLst/>
        </a:prstGeom>
      </xdr:spPr>
    </xdr:pic>
    <xdr:clientData/>
  </xdr:twoCellAnchor>
  <xdr:twoCellAnchor editAs="oneCell">
    <xdr:from>
      <xdr:col>0</xdr:col>
      <xdr:colOff>0</xdr:colOff>
      <xdr:row>559</xdr:row>
      <xdr:rowOff>0</xdr:rowOff>
    </xdr:from>
    <xdr:to>
      <xdr:col>15</xdr:col>
      <xdr:colOff>522524</xdr:colOff>
      <xdr:row>591</xdr:row>
      <xdr:rowOff>18362</xdr:rowOff>
    </xdr:to>
    <xdr:pic>
      <xdr:nvPicPr>
        <xdr:cNvPr id="27" name="图片 26"/>
        <xdr:cNvPicPr>
          <a:picLocks noChangeAspect="1"/>
        </xdr:cNvPicPr>
      </xdr:nvPicPr>
      <xdr:blipFill>
        <a:blip xmlns:r="http://schemas.openxmlformats.org/officeDocument/2006/relationships" r:embed="rId22"/>
        <a:stretch>
          <a:fillRect/>
        </a:stretch>
      </xdr:blipFill>
      <xdr:spPr>
        <a:xfrm>
          <a:off x="0" y="95840550"/>
          <a:ext cx="10809524" cy="5504762"/>
        </a:xfrm>
        <a:prstGeom prst="rect">
          <a:avLst/>
        </a:prstGeom>
      </xdr:spPr>
    </xdr:pic>
    <xdr:clientData/>
  </xdr:twoCellAnchor>
  <xdr:twoCellAnchor editAs="oneCell">
    <xdr:from>
      <xdr:col>0</xdr:col>
      <xdr:colOff>0</xdr:colOff>
      <xdr:row>596</xdr:row>
      <xdr:rowOff>0</xdr:rowOff>
    </xdr:from>
    <xdr:to>
      <xdr:col>15</xdr:col>
      <xdr:colOff>8238</xdr:colOff>
      <xdr:row>630</xdr:row>
      <xdr:rowOff>56414</xdr:rowOff>
    </xdr:to>
    <xdr:pic>
      <xdr:nvPicPr>
        <xdr:cNvPr id="28" name="图片 27"/>
        <xdr:cNvPicPr>
          <a:picLocks noChangeAspect="1"/>
        </xdr:cNvPicPr>
      </xdr:nvPicPr>
      <xdr:blipFill>
        <a:blip xmlns:r="http://schemas.openxmlformats.org/officeDocument/2006/relationships" r:embed="rId23"/>
        <a:stretch>
          <a:fillRect/>
        </a:stretch>
      </xdr:blipFill>
      <xdr:spPr>
        <a:xfrm>
          <a:off x="0" y="102184200"/>
          <a:ext cx="10295238" cy="5885714"/>
        </a:xfrm>
        <a:prstGeom prst="rect">
          <a:avLst/>
        </a:prstGeom>
      </xdr:spPr>
    </xdr:pic>
    <xdr:clientData/>
  </xdr:twoCellAnchor>
  <xdr:twoCellAnchor editAs="oneCell">
    <xdr:from>
      <xdr:col>0</xdr:col>
      <xdr:colOff>19050</xdr:colOff>
      <xdr:row>632</xdr:row>
      <xdr:rowOff>142875</xdr:rowOff>
    </xdr:from>
    <xdr:to>
      <xdr:col>10</xdr:col>
      <xdr:colOff>675336</xdr:colOff>
      <xdr:row>651</xdr:row>
      <xdr:rowOff>75801</xdr:rowOff>
    </xdr:to>
    <xdr:pic>
      <xdr:nvPicPr>
        <xdr:cNvPr id="30" name="图片 29"/>
        <xdr:cNvPicPr>
          <a:picLocks noChangeAspect="1"/>
        </xdr:cNvPicPr>
      </xdr:nvPicPr>
      <xdr:blipFill>
        <a:blip xmlns:r="http://schemas.openxmlformats.org/officeDocument/2006/relationships" r:embed="rId24"/>
        <a:stretch>
          <a:fillRect/>
        </a:stretch>
      </xdr:blipFill>
      <xdr:spPr>
        <a:xfrm>
          <a:off x="19050" y="108499275"/>
          <a:ext cx="7514286" cy="3190476"/>
        </a:xfrm>
        <a:prstGeom prst="rect">
          <a:avLst/>
        </a:prstGeom>
      </xdr:spPr>
    </xdr:pic>
    <xdr:clientData/>
  </xdr:twoCellAnchor>
  <xdr:twoCellAnchor editAs="oneCell">
    <xdr:from>
      <xdr:col>0</xdr:col>
      <xdr:colOff>0</xdr:colOff>
      <xdr:row>655</xdr:row>
      <xdr:rowOff>0</xdr:rowOff>
    </xdr:from>
    <xdr:to>
      <xdr:col>16</xdr:col>
      <xdr:colOff>93867</xdr:colOff>
      <xdr:row>694</xdr:row>
      <xdr:rowOff>161069</xdr:rowOff>
    </xdr:to>
    <xdr:pic>
      <xdr:nvPicPr>
        <xdr:cNvPr id="31" name="图片 30"/>
        <xdr:cNvPicPr>
          <a:picLocks noChangeAspect="1"/>
        </xdr:cNvPicPr>
      </xdr:nvPicPr>
      <xdr:blipFill>
        <a:blip xmlns:r="http://schemas.openxmlformats.org/officeDocument/2006/relationships" r:embed="rId25"/>
        <a:stretch>
          <a:fillRect/>
        </a:stretch>
      </xdr:blipFill>
      <xdr:spPr>
        <a:xfrm>
          <a:off x="0" y="112299750"/>
          <a:ext cx="11066667" cy="6847619"/>
        </a:xfrm>
        <a:prstGeom prst="rect">
          <a:avLst/>
        </a:prstGeom>
      </xdr:spPr>
    </xdr:pic>
    <xdr:clientData/>
  </xdr:twoCellAnchor>
  <xdr:twoCellAnchor editAs="oneCell">
    <xdr:from>
      <xdr:col>0</xdr:col>
      <xdr:colOff>0</xdr:colOff>
      <xdr:row>699</xdr:row>
      <xdr:rowOff>0</xdr:rowOff>
    </xdr:from>
    <xdr:to>
      <xdr:col>16</xdr:col>
      <xdr:colOff>17676</xdr:colOff>
      <xdr:row>739</xdr:row>
      <xdr:rowOff>151524</xdr:rowOff>
    </xdr:to>
    <xdr:pic>
      <xdr:nvPicPr>
        <xdr:cNvPr id="32" name="图片 31"/>
        <xdr:cNvPicPr>
          <a:picLocks noChangeAspect="1"/>
        </xdr:cNvPicPr>
      </xdr:nvPicPr>
      <xdr:blipFill>
        <a:blip xmlns:r="http://schemas.openxmlformats.org/officeDocument/2006/relationships" r:embed="rId26"/>
        <a:stretch>
          <a:fillRect/>
        </a:stretch>
      </xdr:blipFill>
      <xdr:spPr>
        <a:xfrm>
          <a:off x="0" y="119843550"/>
          <a:ext cx="10990476" cy="7009524"/>
        </a:xfrm>
        <a:prstGeom prst="rect">
          <a:avLst/>
        </a:prstGeom>
      </xdr:spPr>
    </xdr:pic>
    <xdr:clientData/>
  </xdr:twoCellAnchor>
  <xdr:twoCellAnchor editAs="oneCell">
    <xdr:from>
      <xdr:col>0</xdr:col>
      <xdr:colOff>0</xdr:colOff>
      <xdr:row>742</xdr:row>
      <xdr:rowOff>0</xdr:rowOff>
    </xdr:from>
    <xdr:to>
      <xdr:col>15</xdr:col>
      <xdr:colOff>617762</xdr:colOff>
      <xdr:row>778</xdr:row>
      <xdr:rowOff>84943</xdr:rowOff>
    </xdr:to>
    <xdr:pic>
      <xdr:nvPicPr>
        <xdr:cNvPr id="33" name="图片 32"/>
        <xdr:cNvPicPr>
          <a:picLocks noChangeAspect="1"/>
        </xdr:cNvPicPr>
      </xdr:nvPicPr>
      <xdr:blipFill>
        <a:blip xmlns:r="http://schemas.openxmlformats.org/officeDocument/2006/relationships" r:embed="rId27"/>
        <a:stretch>
          <a:fillRect/>
        </a:stretch>
      </xdr:blipFill>
      <xdr:spPr>
        <a:xfrm>
          <a:off x="0" y="127215900"/>
          <a:ext cx="10904762" cy="6257143"/>
        </a:xfrm>
        <a:prstGeom prst="rect">
          <a:avLst/>
        </a:prstGeom>
      </xdr:spPr>
    </xdr:pic>
    <xdr:clientData/>
  </xdr:twoCellAnchor>
  <xdr:twoCellAnchor editAs="oneCell">
    <xdr:from>
      <xdr:col>0</xdr:col>
      <xdr:colOff>0</xdr:colOff>
      <xdr:row>783</xdr:row>
      <xdr:rowOff>0</xdr:rowOff>
    </xdr:from>
    <xdr:to>
      <xdr:col>16</xdr:col>
      <xdr:colOff>236724</xdr:colOff>
      <xdr:row>823</xdr:row>
      <xdr:rowOff>8667</xdr:rowOff>
    </xdr:to>
    <xdr:pic>
      <xdr:nvPicPr>
        <xdr:cNvPr id="34" name="图片 33"/>
        <xdr:cNvPicPr>
          <a:picLocks noChangeAspect="1"/>
        </xdr:cNvPicPr>
      </xdr:nvPicPr>
      <xdr:blipFill>
        <a:blip xmlns:r="http://schemas.openxmlformats.org/officeDocument/2006/relationships" r:embed="rId28"/>
        <a:stretch>
          <a:fillRect/>
        </a:stretch>
      </xdr:blipFill>
      <xdr:spPr>
        <a:xfrm>
          <a:off x="0" y="134245350"/>
          <a:ext cx="11209524" cy="6866667"/>
        </a:xfrm>
        <a:prstGeom prst="rect">
          <a:avLst/>
        </a:prstGeom>
      </xdr:spPr>
    </xdr:pic>
    <xdr:clientData/>
  </xdr:twoCellAnchor>
  <xdr:twoCellAnchor editAs="oneCell">
    <xdr:from>
      <xdr:col>0</xdr:col>
      <xdr:colOff>0</xdr:colOff>
      <xdr:row>827</xdr:row>
      <xdr:rowOff>123825</xdr:rowOff>
    </xdr:from>
    <xdr:to>
      <xdr:col>16</xdr:col>
      <xdr:colOff>93867</xdr:colOff>
      <xdr:row>868</xdr:row>
      <xdr:rowOff>75327</xdr:rowOff>
    </xdr:to>
    <xdr:pic>
      <xdr:nvPicPr>
        <xdr:cNvPr id="35" name="图片 34"/>
        <xdr:cNvPicPr>
          <a:picLocks noChangeAspect="1"/>
        </xdr:cNvPicPr>
      </xdr:nvPicPr>
      <xdr:blipFill>
        <a:blip xmlns:r="http://schemas.openxmlformats.org/officeDocument/2006/relationships" r:embed="rId29"/>
        <a:stretch>
          <a:fillRect/>
        </a:stretch>
      </xdr:blipFill>
      <xdr:spPr>
        <a:xfrm>
          <a:off x="0" y="141912975"/>
          <a:ext cx="11066667" cy="6980952"/>
        </a:xfrm>
        <a:prstGeom prst="rect">
          <a:avLst/>
        </a:prstGeom>
      </xdr:spPr>
    </xdr:pic>
    <xdr:clientData/>
  </xdr:twoCellAnchor>
  <xdr:twoCellAnchor editAs="oneCell">
    <xdr:from>
      <xdr:col>0</xdr:col>
      <xdr:colOff>0</xdr:colOff>
      <xdr:row>872</xdr:row>
      <xdr:rowOff>0</xdr:rowOff>
    </xdr:from>
    <xdr:to>
      <xdr:col>15</xdr:col>
      <xdr:colOff>608238</xdr:colOff>
      <xdr:row>913</xdr:row>
      <xdr:rowOff>65788</xdr:rowOff>
    </xdr:to>
    <xdr:pic>
      <xdr:nvPicPr>
        <xdr:cNvPr id="36" name="图片 35"/>
        <xdr:cNvPicPr>
          <a:picLocks noChangeAspect="1"/>
        </xdr:cNvPicPr>
      </xdr:nvPicPr>
      <xdr:blipFill>
        <a:blip xmlns:r="http://schemas.openxmlformats.org/officeDocument/2006/relationships" r:embed="rId30"/>
        <a:stretch>
          <a:fillRect/>
        </a:stretch>
      </xdr:blipFill>
      <xdr:spPr>
        <a:xfrm>
          <a:off x="0" y="149504400"/>
          <a:ext cx="10895238" cy="7095238"/>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image" Target="../media/image22.emf"/></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8.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F2:G19"/>
  <sheetViews>
    <sheetView workbookViewId="0">
      <selection activeCell="G3" sqref="G3"/>
    </sheetView>
  </sheetViews>
  <sheetFormatPr defaultColWidth="9" defaultRowHeight="13.5" x14ac:dyDescent="0.15"/>
  <cols>
    <col min="1" max="1" width="20.25" style="109" customWidth="1"/>
    <col min="2" max="2" width="17.375" style="109" customWidth="1"/>
    <col min="3" max="6" width="9" style="109"/>
    <col min="7" max="7" width="73" style="109" customWidth="1"/>
    <col min="8" max="16384" width="9" style="109"/>
  </cols>
  <sheetData>
    <row r="2" spans="6:7" ht="25.5" x14ac:dyDescent="0.15">
      <c r="F2" s="110" t="s">
        <v>0</v>
      </c>
      <c r="G2" s="110" t="s">
        <v>1</v>
      </c>
    </row>
    <row r="3" spans="6:7" ht="25.5" x14ac:dyDescent="0.15">
      <c r="F3" s="111">
        <v>1</v>
      </c>
      <c r="G3" s="112" t="s">
        <v>2</v>
      </c>
    </row>
    <row r="4" spans="6:7" ht="25.5" x14ac:dyDescent="0.15">
      <c r="F4" s="111">
        <v>2</v>
      </c>
      <c r="G4" s="112" t="s">
        <v>3</v>
      </c>
    </row>
    <row r="5" spans="6:7" ht="25.5" x14ac:dyDescent="0.15">
      <c r="F5" s="111">
        <v>3</v>
      </c>
      <c r="G5" s="112" t="s">
        <v>4</v>
      </c>
    </row>
    <row r="6" spans="6:7" ht="25.5" x14ac:dyDescent="0.15">
      <c r="F6" s="111">
        <v>4</v>
      </c>
      <c r="G6" s="112" t="s">
        <v>5</v>
      </c>
    </row>
    <row r="7" spans="6:7" ht="25.5" x14ac:dyDescent="0.15">
      <c r="F7" s="111">
        <v>5</v>
      </c>
      <c r="G7" s="112" t="s">
        <v>6</v>
      </c>
    </row>
    <row r="8" spans="6:7" ht="25.5" x14ac:dyDescent="0.15">
      <c r="F8" s="111">
        <v>6</v>
      </c>
      <c r="G8" s="112" t="s">
        <v>7</v>
      </c>
    </row>
    <row r="9" spans="6:7" ht="25.5" x14ac:dyDescent="0.15">
      <c r="F9" s="111">
        <v>7</v>
      </c>
      <c r="G9" s="112" t="s">
        <v>8</v>
      </c>
    </row>
    <row r="10" spans="6:7" ht="25.5" x14ac:dyDescent="0.15">
      <c r="F10" s="111">
        <v>8</v>
      </c>
      <c r="G10" s="112" t="s">
        <v>9</v>
      </c>
    </row>
    <row r="11" spans="6:7" ht="25.5" x14ac:dyDescent="0.15">
      <c r="F11" s="111">
        <v>9</v>
      </c>
      <c r="G11" s="112" t="s">
        <v>10</v>
      </c>
    </row>
    <row r="12" spans="6:7" ht="25.5" x14ac:dyDescent="0.15">
      <c r="F12" s="111">
        <v>10</v>
      </c>
      <c r="G12" s="112" t="s">
        <v>11</v>
      </c>
    </row>
    <row r="13" spans="6:7" ht="25.5" x14ac:dyDescent="0.15">
      <c r="F13" s="111">
        <v>11</v>
      </c>
      <c r="G13" s="112" t="s">
        <v>12</v>
      </c>
    </row>
    <row r="14" spans="6:7" ht="25.5" x14ac:dyDescent="0.15">
      <c r="F14" s="111">
        <v>12</v>
      </c>
      <c r="G14" s="112" t="s">
        <v>13</v>
      </c>
    </row>
    <row r="15" spans="6:7" ht="25.5" x14ac:dyDescent="0.15">
      <c r="F15" s="111">
        <v>13</v>
      </c>
      <c r="G15" s="112" t="s">
        <v>14</v>
      </c>
    </row>
    <row r="16" spans="6:7" ht="25.5" x14ac:dyDescent="0.15">
      <c r="F16" s="111">
        <v>14</v>
      </c>
      <c r="G16" s="112" t="s">
        <v>15</v>
      </c>
    </row>
    <row r="17" spans="6:7" ht="25.5" x14ac:dyDescent="0.15">
      <c r="F17" s="111">
        <v>15</v>
      </c>
      <c r="G17" s="112" t="s">
        <v>16</v>
      </c>
    </row>
    <row r="18" spans="6:7" ht="25.5" x14ac:dyDescent="0.15">
      <c r="F18" s="111">
        <v>16</v>
      </c>
      <c r="G18" s="112" t="s">
        <v>17</v>
      </c>
    </row>
    <row r="19" spans="6:7" ht="25.5" x14ac:dyDescent="0.15">
      <c r="F19" s="111">
        <v>17</v>
      </c>
      <c r="G19" s="112" t="s">
        <v>18</v>
      </c>
    </row>
  </sheetData>
  <phoneticPr fontId="32" type="noConversion"/>
  <hyperlinks>
    <hyperlink ref="G3" location="写工单_自定义函数!A1" display="自定义函数"/>
    <hyperlink ref="G5" location="公式集合!A1" display="公式集合"/>
    <hyperlink ref="G6" location="'常用 的快捷 方式'!A1" display="常用 的快捷 方式"/>
    <hyperlink ref="G8" location="查找公式!A1" display="查找公式"/>
    <hyperlink ref="G7" location="替换公式!A1" display="替换公式"/>
    <hyperlink ref="G9" location="工单排产!A1" display="工单排产"/>
    <hyperlink ref="G10" location="offset!A1" display="offset"/>
    <hyperlink ref="G11" location="构造数组!A1" display="构造数组"/>
    <hyperlink ref="G12" location="工单排产VBA!A1" display="工单排产VBA"/>
    <hyperlink ref="G13" location="主生产计划!A1" display="主生产计划"/>
    <hyperlink ref="G14" location="'VBA常用 '!A1" display="VBA常用 "/>
    <hyperlink ref="G15" location="将数字转为文本的方法!A1" display="将数字转为文本的方法"/>
    <hyperlink ref="G16" location="'ctrl+E'!A1" display="ctrl+E"/>
    <hyperlink ref="G17" location="数组函数!A1" display="数组函数"/>
    <hyperlink ref="G18" location="'图表的制作 '!A1" display="图表的制作 "/>
    <hyperlink ref="G19" location="sumif与sumifs!A1" display="SUMIF与SUMIFS"/>
    <hyperlink ref="G4" location="帆软的脚本!A1" display="帆软的脚本"/>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127"/>
  <sheetViews>
    <sheetView workbookViewId="0"/>
  </sheetViews>
  <sheetFormatPr defaultColWidth="9" defaultRowHeight="13.5" x14ac:dyDescent="0.15"/>
  <cols>
    <col min="1" max="1" width="27.625" style="66" customWidth="1"/>
    <col min="2" max="2" width="30.5" style="66" customWidth="1"/>
    <col min="3" max="3" width="9" style="66"/>
    <col min="4" max="4" width="11.625" style="66" customWidth="1"/>
    <col min="5" max="5" width="29.125" customWidth="1"/>
  </cols>
  <sheetData>
    <row r="1" spans="1:6" x14ac:dyDescent="0.15">
      <c r="A1" s="107" t="s">
        <v>19</v>
      </c>
      <c r="B1" s="108" t="s">
        <v>20</v>
      </c>
      <c r="C1" s="108" t="s">
        <v>21</v>
      </c>
      <c r="D1" s="107" t="s">
        <v>22</v>
      </c>
      <c r="E1" s="52" t="s">
        <v>23</v>
      </c>
    </row>
    <row r="2" spans="1:6" x14ac:dyDescent="0.15">
      <c r="A2" s="107" t="s">
        <v>24</v>
      </c>
      <c r="B2" s="108">
        <v>122</v>
      </c>
      <c r="C2" s="108" t="s">
        <v>25</v>
      </c>
      <c r="D2" s="107" t="s">
        <v>26</v>
      </c>
      <c r="E2" t="str">
        <f t="shared" ref="E2:E33" si="0">opgd(A2,B2,C2,D2)</f>
        <v>insert into sfabuc_t (SFABUCENT, SFABUCSITE, SFABUCDOCNO, SFABUC001, SFABUC002, SFABUCDOCDT)values (100, 'W', 'WLS05-22070600093', to_date('122', 'yyyy-mm-dd'), to_date('2022/07/26', 'yyyy-mm-dd'), to_date('2022/07/06', 'yyyy-mm-dd'))</v>
      </c>
      <c r="F2">
        <v>1</v>
      </c>
    </row>
    <row r="3" spans="1:6" x14ac:dyDescent="0.15">
      <c r="A3" s="107" t="s">
        <v>27</v>
      </c>
      <c r="B3" s="108" t="s">
        <v>28</v>
      </c>
      <c r="C3" s="108" t="s">
        <v>29</v>
      </c>
      <c r="D3" s="107" t="s">
        <v>30</v>
      </c>
      <c r="E3" t="str">
        <f t="shared" si="0"/>
        <v>insert into sfabuc_t (SFABUCENT, SFABUCSITE, SFABUCDOCNO, SFABUC001, SFABUC002, SFABUCDOCDT)values (100, 'W', 'WLS05-22071300051', to_date('2022/07/25', 'yyyy-mm-dd'), to_date('2022/07/28', 'yyyy-mm-dd'), to_date('2022/07/13', 'yyyy-mm-dd'))</v>
      </c>
      <c r="F3">
        <v>1</v>
      </c>
    </row>
    <row r="4" spans="1:6" x14ac:dyDescent="0.15">
      <c r="A4" s="107" t="s">
        <v>31</v>
      </c>
      <c r="B4" s="108" t="s">
        <v>25</v>
      </c>
      <c r="C4" s="108" t="s">
        <v>32</v>
      </c>
      <c r="D4" s="107" t="s">
        <v>30</v>
      </c>
      <c r="E4" t="str">
        <f t="shared" si="0"/>
        <v>insert into sfabuc_t (SFABUCENT, SFABUCSITE, SFABUCDOCNO, SFABUC001, SFABUC002, SFABUCDOCDT)values (100, 'W', 'WLS05-22071300055', to_date('2022/07/26', 'yyyy-mm-dd'), to_date('2022/07/29', 'yyyy-mm-dd'), to_date('2022/07/13', 'yyyy-mm-dd'))</v>
      </c>
      <c r="F4">
        <v>1</v>
      </c>
    </row>
    <row r="5" spans="1:6" x14ac:dyDescent="0.15">
      <c r="A5" s="107" t="s">
        <v>33</v>
      </c>
      <c r="B5" s="108" t="s">
        <v>34</v>
      </c>
      <c r="C5" s="108" t="s">
        <v>29</v>
      </c>
      <c r="D5" s="107" t="s">
        <v>26</v>
      </c>
      <c r="E5" t="str">
        <f t="shared" si="0"/>
        <v>insert into sfabuc_t (SFABUCENT, SFABUCSITE, SFABUCDOCNO, SFABUC001, SFABUC002, SFABUCDOCDT)values (100, 'W', 'WLS05-22070600073', to_date('2022/07/27', 'yyyy-mm-dd'), to_date('2022/07/28', 'yyyy-mm-dd'), to_date('2022/07/06', 'yyyy-mm-dd'))</v>
      </c>
      <c r="F5">
        <v>1</v>
      </c>
    </row>
    <row r="6" spans="1:6" x14ac:dyDescent="0.15">
      <c r="A6" s="107" t="s">
        <v>35</v>
      </c>
      <c r="B6" s="108" t="s">
        <v>25</v>
      </c>
      <c r="C6" s="108" t="s">
        <v>29</v>
      </c>
      <c r="D6" s="107" t="s">
        <v>26</v>
      </c>
      <c r="E6" t="str">
        <f t="shared" si="0"/>
        <v>insert into sfabuc_t (SFABUCENT, SFABUCSITE, SFABUCDOCNO, SFABUC001, SFABUC002, SFABUCDOCDT)values (100, 'W', 'WLS05-22070600075', to_date('2022/07/26', 'yyyy-mm-dd'), to_date('2022/07/28', 'yyyy-mm-dd'), to_date('2022/07/06', 'yyyy-mm-dd'))</v>
      </c>
      <c r="F6">
        <v>1</v>
      </c>
    </row>
    <row r="7" spans="1:6" x14ac:dyDescent="0.15">
      <c r="A7" s="107" t="s">
        <v>36</v>
      </c>
      <c r="B7" s="108" t="s">
        <v>25</v>
      </c>
      <c r="C7" s="108" t="s">
        <v>29</v>
      </c>
      <c r="D7" s="107" t="s">
        <v>26</v>
      </c>
      <c r="E7" t="str">
        <f t="shared" si="0"/>
        <v>insert into sfabuc_t (SFABUCENT, SFABUCSITE, SFABUCDOCNO, SFABUC001, SFABUC002, SFABUCDOCDT)values (100, 'W', 'WLS05-22070600077', to_date('2022/07/26', 'yyyy-mm-dd'), to_date('2022/07/28', 'yyyy-mm-dd'), to_date('2022/07/06', 'yyyy-mm-dd'))</v>
      </c>
      <c r="F7">
        <v>1</v>
      </c>
    </row>
    <row r="8" spans="1:6" x14ac:dyDescent="0.15">
      <c r="A8" s="107" t="s">
        <v>37</v>
      </c>
      <c r="B8" s="108" t="s">
        <v>34</v>
      </c>
      <c r="C8" s="108" t="s">
        <v>29</v>
      </c>
      <c r="D8" s="107" t="s">
        <v>26</v>
      </c>
      <c r="E8" t="str">
        <f t="shared" si="0"/>
        <v>insert into sfabuc_t (SFABUCENT, SFABUCSITE, SFABUCDOCNO, SFABUC001, SFABUC002, SFABUCDOCDT)values (100, 'W', 'WLS05-22070600079', to_date('2022/07/27', 'yyyy-mm-dd'), to_date('2022/07/28', 'yyyy-mm-dd'), to_date('2022/07/06', 'yyyy-mm-dd'))</v>
      </c>
      <c r="F8">
        <v>1</v>
      </c>
    </row>
    <row r="9" spans="1:6" x14ac:dyDescent="0.15">
      <c r="A9" s="107" t="s">
        <v>38</v>
      </c>
      <c r="B9" s="108" t="s">
        <v>25</v>
      </c>
      <c r="C9" s="108" t="s">
        <v>29</v>
      </c>
      <c r="D9" s="107" t="s">
        <v>26</v>
      </c>
      <c r="E9" t="str">
        <f t="shared" si="0"/>
        <v>insert into sfabuc_t (SFABUCENT, SFABUCSITE, SFABUCDOCNO, SFABUC001, SFABUC002, SFABUCDOCDT)values (100, 'W', 'WLS05-22070600081', to_date('2022/07/26', 'yyyy-mm-dd'), to_date('2022/07/28', 'yyyy-mm-dd'), to_date('2022/07/06', 'yyyy-mm-dd'))</v>
      </c>
      <c r="F9">
        <v>1</v>
      </c>
    </row>
    <row r="10" spans="1:6" x14ac:dyDescent="0.15">
      <c r="A10" s="107" t="s">
        <v>39</v>
      </c>
      <c r="B10" s="108" t="s">
        <v>25</v>
      </c>
      <c r="C10" s="108" t="s">
        <v>29</v>
      </c>
      <c r="D10" s="107" t="s">
        <v>26</v>
      </c>
      <c r="E10" t="str">
        <f t="shared" si="0"/>
        <v>insert into sfabuc_t (SFABUCENT, SFABUCSITE, SFABUCDOCNO, SFABUC001, SFABUC002, SFABUCDOCDT)values (100, 'W', 'WLS05-22070600083', to_date('2022/07/26', 'yyyy-mm-dd'), to_date('2022/07/28', 'yyyy-mm-dd'), to_date('2022/07/06', 'yyyy-mm-dd'))</v>
      </c>
      <c r="F10">
        <v>1</v>
      </c>
    </row>
    <row r="11" spans="1:6" x14ac:dyDescent="0.15">
      <c r="A11" s="107" t="s">
        <v>40</v>
      </c>
      <c r="B11" s="108" t="s">
        <v>28</v>
      </c>
      <c r="C11" s="108" t="s">
        <v>32</v>
      </c>
      <c r="D11" s="107" t="s">
        <v>30</v>
      </c>
      <c r="E11" t="str">
        <f t="shared" si="0"/>
        <v>insert into sfabuc_t (SFABUCENT, SFABUCSITE, SFABUCDOCNO, SFABUC001, SFABUC002, SFABUCDOCDT)values (100, 'W', 'WLS05-22071300028', to_date('2022/07/25', 'yyyy-mm-dd'), to_date('2022/07/29', 'yyyy-mm-dd'), to_date('2022/07/13', 'yyyy-mm-dd'))</v>
      </c>
      <c r="F11">
        <v>1</v>
      </c>
    </row>
    <row r="12" spans="1:6" x14ac:dyDescent="0.15">
      <c r="A12" s="107" t="s">
        <v>41</v>
      </c>
      <c r="B12" s="108" t="s">
        <v>34</v>
      </c>
      <c r="C12" s="108" t="s">
        <v>42</v>
      </c>
      <c r="D12" s="107" t="s">
        <v>30</v>
      </c>
      <c r="E12" t="str">
        <f t="shared" si="0"/>
        <v>insert into sfabuc_t (SFABUCENT, SFABUCSITE, SFABUCDOCNO, SFABUC001, SFABUC002, SFABUCDOCDT)values (100, 'W', 'WLS05-22071300032', to_date('2022/07/27', 'yyyy-mm-dd'), to_date('2022/08/01', 'yyyy-mm-dd'), to_date('2022/07/13', 'yyyy-mm-dd'))</v>
      </c>
      <c r="F12">
        <v>1</v>
      </c>
    </row>
    <row r="13" spans="1:6" x14ac:dyDescent="0.15">
      <c r="A13" s="107" t="s">
        <v>43</v>
      </c>
      <c r="B13" s="108" t="s">
        <v>32</v>
      </c>
      <c r="C13" s="108" t="s">
        <v>42</v>
      </c>
      <c r="D13" s="107" t="s">
        <v>30</v>
      </c>
      <c r="E13" t="str">
        <f t="shared" si="0"/>
        <v>insert into sfabuc_t (SFABUCENT, SFABUCSITE, SFABUCDOCNO, SFABUC001, SFABUC002, SFABUCDOCDT)values (100, 'W', 'WLS05-22071300080', to_date('2022/07/29', 'yyyy-mm-dd'), to_date('2022/08/01', 'yyyy-mm-dd'), to_date('2022/07/13', 'yyyy-mm-dd'))</v>
      </c>
    </row>
    <row r="14" spans="1:6" x14ac:dyDescent="0.15">
      <c r="A14" s="107" t="s">
        <v>44</v>
      </c>
      <c r="B14" s="108" t="s">
        <v>45</v>
      </c>
      <c r="C14" s="108" t="s">
        <v>42</v>
      </c>
      <c r="D14" s="107" t="s">
        <v>30</v>
      </c>
      <c r="E14" t="str">
        <f t="shared" si="0"/>
        <v>insert into sfabuc_t (SFABUCENT, SFABUCSITE, SFABUCDOCNO, SFABUC001, SFABUC002, SFABUCDOCDT)values (100, 'W', 'WLS05-22071300082', to_date('2022/07/30', 'yyyy-mm-dd'), to_date('2022/08/01', 'yyyy-mm-dd'), to_date('2022/07/13', 'yyyy-mm-dd'))</v>
      </c>
    </row>
    <row r="15" spans="1:6" x14ac:dyDescent="0.15">
      <c r="A15" s="107" t="s">
        <v>46</v>
      </c>
      <c r="B15" s="108" t="s">
        <v>45</v>
      </c>
      <c r="C15" s="108" t="s">
        <v>47</v>
      </c>
      <c r="D15" s="107" t="s">
        <v>30</v>
      </c>
      <c r="E15" t="str">
        <f t="shared" si="0"/>
        <v>insert into sfabuc_t (SFABUCENT, SFABUCSITE, SFABUCDOCNO, SFABUC001, SFABUC002, SFABUCDOCDT)values (100, 'W', 'WLS05-22071300084', to_date('2022/07/30', 'yyyy-mm-dd'), to_date('2022/08/02', 'yyyy-mm-dd'), to_date('2022/07/13', 'yyyy-mm-dd'))</v>
      </c>
    </row>
    <row r="16" spans="1:6" x14ac:dyDescent="0.15">
      <c r="A16" s="107" t="s">
        <v>48</v>
      </c>
      <c r="B16" s="108" t="s">
        <v>45</v>
      </c>
      <c r="C16" s="108" t="s">
        <v>47</v>
      </c>
      <c r="D16" s="107" t="s">
        <v>30</v>
      </c>
      <c r="E16" t="str">
        <f t="shared" si="0"/>
        <v>insert into sfabuc_t (SFABUCENT, SFABUCSITE, SFABUCDOCNO, SFABUC001, SFABUC002, SFABUCDOCDT)values (100, 'W', 'WLS05-22071300086', to_date('2022/07/30', 'yyyy-mm-dd'), to_date('2022/08/02', 'yyyy-mm-dd'), to_date('2022/07/13', 'yyyy-mm-dd'))</v>
      </c>
    </row>
    <row r="17" spans="1:5" x14ac:dyDescent="0.15">
      <c r="A17" s="107" t="s">
        <v>49</v>
      </c>
      <c r="B17" s="108" t="s">
        <v>32</v>
      </c>
      <c r="C17" s="108" t="s">
        <v>42</v>
      </c>
      <c r="D17" s="107" t="s">
        <v>30</v>
      </c>
      <c r="E17" t="str">
        <f t="shared" si="0"/>
        <v>insert into sfabuc_t (SFABUCENT, SFABUCSITE, SFABUCDOCNO, SFABUC001, SFABUC002, SFABUCDOCDT)values (100, 'W', 'WLS05-22071300091', to_date('2022/07/29', 'yyyy-mm-dd'), to_date('2022/08/01', 'yyyy-mm-dd'), to_date('2022/07/13', 'yyyy-mm-dd'))</v>
      </c>
    </row>
    <row r="18" spans="1:5" x14ac:dyDescent="0.15">
      <c r="A18" s="107" t="s">
        <v>50</v>
      </c>
      <c r="B18" s="108" t="s">
        <v>32</v>
      </c>
      <c r="C18" s="108" t="s">
        <v>42</v>
      </c>
      <c r="D18" s="107" t="s">
        <v>30</v>
      </c>
      <c r="E18" t="str">
        <f t="shared" si="0"/>
        <v>insert into sfabuc_t (SFABUCENT, SFABUCSITE, SFABUCDOCNO, SFABUC001, SFABUC002, SFABUCDOCDT)values (100, 'W', 'WLS05-22071300093', to_date('2022/07/29', 'yyyy-mm-dd'), to_date('2022/08/01', 'yyyy-mm-dd'), to_date('2022/07/13', 'yyyy-mm-dd'))</v>
      </c>
    </row>
    <row r="19" spans="1:5" x14ac:dyDescent="0.15">
      <c r="A19" s="107" t="s">
        <v>51</v>
      </c>
      <c r="B19" s="108" t="s">
        <v>32</v>
      </c>
      <c r="C19" s="108" t="s">
        <v>42</v>
      </c>
      <c r="D19" s="107" t="s">
        <v>30</v>
      </c>
      <c r="E19" t="str">
        <f t="shared" si="0"/>
        <v>insert into sfabuc_t (SFABUCENT, SFABUCSITE, SFABUCDOCNO, SFABUC001, SFABUC002, SFABUCDOCDT)values (100, 'W', 'WLS05-22071300109', to_date('2022/07/29', 'yyyy-mm-dd'), to_date('2022/08/01', 'yyyy-mm-dd'), to_date('2022/07/13', 'yyyy-mm-dd'))</v>
      </c>
    </row>
    <row r="20" spans="1:5" x14ac:dyDescent="0.15">
      <c r="A20" s="107" t="s">
        <v>52</v>
      </c>
      <c r="B20" s="108" t="s">
        <v>45</v>
      </c>
      <c r="C20" s="108" t="s">
        <v>47</v>
      </c>
      <c r="D20" s="107" t="s">
        <v>30</v>
      </c>
      <c r="E20" t="str">
        <f t="shared" si="0"/>
        <v>insert into sfabuc_t (SFABUCENT, SFABUCSITE, SFABUCDOCNO, SFABUC001, SFABUC002, SFABUCDOCDT)values (100, 'W', 'WLS05-22071300111', to_date('2022/07/30', 'yyyy-mm-dd'), to_date('2022/08/02', 'yyyy-mm-dd'), to_date('2022/07/13', 'yyyy-mm-dd'))</v>
      </c>
    </row>
    <row r="21" spans="1:5" x14ac:dyDescent="0.15">
      <c r="A21" s="107" t="s">
        <v>53</v>
      </c>
      <c r="B21" s="108" t="s">
        <v>54</v>
      </c>
      <c r="C21" s="108" t="s">
        <v>28</v>
      </c>
      <c r="D21" s="107" t="s">
        <v>55</v>
      </c>
      <c r="E21" t="str">
        <f t="shared" si="0"/>
        <v>insert into sfabuc_t (SFABUCENT, SFABUCSITE, SFABUCDOCNO, SFABUC001, SFABUC002, SFABUCDOCDT)values (100, 'W', 'WLS05-22061000243', to_date('2022/07/23', 'yyyy-mm-dd'), to_date('2022/07/25', 'yyyy-mm-dd'), to_date('2022/06/10', 'yyyy-mm-dd'))</v>
      </c>
    </row>
    <row r="22" spans="1:5" x14ac:dyDescent="0.15">
      <c r="A22" s="107" t="s">
        <v>56</v>
      </c>
      <c r="B22" s="108" t="s">
        <v>54</v>
      </c>
      <c r="C22" s="108" t="s">
        <v>28</v>
      </c>
      <c r="D22" s="107" t="s">
        <v>55</v>
      </c>
      <c r="E22" t="str">
        <f t="shared" si="0"/>
        <v>insert into sfabuc_t (SFABUCENT, SFABUCSITE, SFABUCDOCNO, SFABUC001, SFABUC002, SFABUCDOCDT)values (100, 'W', 'WLS05-22061000244', to_date('2022/07/23', 'yyyy-mm-dd'), to_date('2022/07/25', 'yyyy-mm-dd'), to_date('2022/06/10', 'yyyy-mm-dd'))</v>
      </c>
    </row>
    <row r="23" spans="1:5" x14ac:dyDescent="0.15">
      <c r="A23" s="107" t="s">
        <v>57</v>
      </c>
      <c r="B23" s="108" t="s">
        <v>54</v>
      </c>
      <c r="C23" s="108" t="s">
        <v>28</v>
      </c>
      <c r="D23" s="107" t="s">
        <v>55</v>
      </c>
      <c r="E23" t="str">
        <f t="shared" si="0"/>
        <v>insert into sfabuc_t (SFABUCENT, SFABUCSITE, SFABUCDOCNO, SFABUC001, SFABUC002, SFABUCDOCDT)values (100, 'W', 'WLS05-22061000245', to_date('2022/07/23', 'yyyy-mm-dd'), to_date('2022/07/25', 'yyyy-mm-dd'), to_date('2022/06/10', 'yyyy-mm-dd'))</v>
      </c>
    </row>
    <row r="24" spans="1:5" x14ac:dyDescent="0.15">
      <c r="A24" s="107" t="s">
        <v>58</v>
      </c>
      <c r="B24" s="108" t="s">
        <v>54</v>
      </c>
      <c r="C24" s="108" t="s">
        <v>28</v>
      </c>
      <c r="D24" s="107" t="s">
        <v>55</v>
      </c>
      <c r="E24" t="str">
        <f t="shared" si="0"/>
        <v>insert into sfabuc_t (SFABUCENT, SFABUCSITE, SFABUCDOCNO, SFABUC001, SFABUC002, SFABUCDOCDT)values (100, 'W', 'WLS05-22061000246', to_date('2022/07/23', 'yyyy-mm-dd'), to_date('2022/07/25', 'yyyy-mm-dd'), to_date('2022/06/10', 'yyyy-mm-dd'))</v>
      </c>
    </row>
    <row r="25" spans="1:5" x14ac:dyDescent="0.15">
      <c r="A25" s="107" t="s">
        <v>59</v>
      </c>
      <c r="B25" s="108" t="s">
        <v>28</v>
      </c>
      <c r="C25" s="108" t="s">
        <v>25</v>
      </c>
      <c r="D25" s="107" t="s">
        <v>55</v>
      </c>
      <c r="E25" t="str">
        <f t="shared" si="0"/>
        <v>insert into sfabuc_t (SFABUCENT, SFABUCSITE, SFABUCDOCNO, SFABUC001, SFABUC002, SFABUCDOCDT)values (100, 'W', 'WLS05-22061000247', to_date('2022/07/25', 'yyyy-mm-dd'), to_date('2022/07/26', 'yyyy-mm-dd'), to_date('2022/06/10', 'yyyy-mm-dd'))</v>
      </c>
    </row>
    <row r="26" spans="1:5" x14ac:dyDescent="0.15">
      <c r="A26" s="107" t="s">
        <v>60</v>
      </c>
      <c r="B26" s="108" t="s">
        <v>28</v>
      </c>
      <c r="C26" s="108" t="s">
        <v>25</v>
      </c>
      <c r="D26" s="107" t="s">
        <v>55</v>
      </c>
      <c r="E26" t="str">
        <f t="shared" si="0"/>
        <v>insert into sfabuc_t (SFABUCENT, SFABUCSITE, SFABUCDOCNO, SFABUC001, SFABUC002, SFABUCDOCDT)values (100, 'W', 'WLS05-22061000248', to_date('2022/07/25', 'yyyy-mm-dd'), to_date('2022/07/26', 'yyyy-mm-dd'), to_date('2022/06/10', 'yyyy-mm-dd'))</v>
      </c>
    </row>
    <row r="27" spans="1:5" x14ac:dyDescent="0.15">
      <c r="A27" s="107" t="s">
        <v>61</v>
      </c>
      <c r="B27" s="108" t="s">
        <v>25</v>
      </c>
      <c r="C27" s="108" t="s">
        <v>34</v>
      </c>
      <c r="D27" s="107" t="s">
        <v>55</v>
      </c>
      <c r="E27" t="str">
        <f t="shared" si="0"/>
        <v>insert into sfabuc_t (SFABUCENT, SFABUCSITE, SFABUCDOCNO, SFABUC001, SFABUC002, SFABUCDOCDT)values (100, 'W', 'WLS05-22061000265', to_date('2022/07/26', 'yyyy-mm-dd'), to_date('2022/07/27', 'yyyy-mm-dd'), to_date('2022/06/10', 'yyyy-mm-dd'))</v>
      </c>
    </row>
    <row r="28" spans="1:5" x14ac:dyDescent="0.15">
      <c r="A28" s="107" t="s">
        <v>62</v>
      </c>
      <c r="B28" s="108" t="s">
        <v>25</v>
      </c>
      <c r="C28" s="108" t="s">
        <v>34</v>
      </c>
      <c r="D28" s="107" t="s">
        <v>55</v>
      </c>
      <c r="E28" t="str">
        <f t="shared" si="0"/>
        <v>insert into sfabuc_t (SFABUCENT, SFABUCSITE, SFABUCDOCNO, SFABUC001, SFABUC002, SFABUCDOCDT)values (100, 'W', 'WLS05-22061000266', to_date('2022/07/26', 'yyyy-mm-dd'), to_date('2022/07/27', 'yyyy-mm-dd'), to_date('2022/06/10', 'yyyy-mm-dd'))</v>
      </c>
    </row>
    <row r="29" spans="1:5" x14ac:dyDescent="0.15">
      <c r="A29" s="107" t="s">
        <v>63</v>
      </c>
      <c r="B29" s="108" t="s">
        <v>25</v>
      </c>
      <c r="C29" s="108" t="s">
        <v>34</v>
      </c>
      <c r="D29" s="107" t="s">
        <v>55</v>
      </c>
      <c r="E29" t="str">
        <f t="shared" si="0"/>
        <v>insert into sfabuc_t (SFABUCENT, SFABUCSITE, SFABUCDOCNO, SFABUC001, SFABUC002, SFABUCDOCDT)values (100, 'W', 'WLS05-22061000267', to_date('2022/07/26', 'yyyy-mm-dd'), to_date('2022/07/27', 'yyyy-mm-dd'), to_date('2022/06/10', 'yyyy-mm-dd'))</v>
      </c>
    </row>
    <row r="30" spans="1:5" x14ac:dyDescent="0.15">
      <c r="A30" s="107" t="s">
        <v>64</v>
      </c>
      <c r="B30" s="108" t="s">
        <v>25</v>
      </c>
      <c r="C30" s="108" t="s">
        <v>34</v>
      </c>
      <c r="D30" s="107" t="s">
        <v>55</v>
      </c>
      <c r="E30" t="str">
        <f t="shared" si="0"/>
        <v>insert into sfabuc_t (SFABUCENT, SFABUCSITE, SFABUCDOCNO, SFABUC001, SFABUC002, SFABUCDOCDT)values (100, 'W', 'WLS05-22061000268', to_date('2022/07/26', 'yyyy-mm-dd'), to_date('2022/07/27', 'yyyy-mm-dd'), to_date('2022/06/10', 'yyyy-mm-dd'))</v>
      </c>
    </row>
    <row r="31" spans="1:5" x14ac:dyDescent="0.15">
      <c r="A31" s="107" t="s">
        <v>65</v>
      </c>
      <c r="B31" s="108" t="s">
        <v>34</v>
      </c>
      <c r="C31" s="108" t="s">
        <v>29</v>
      </c>
      <c r="D31" s="107" t="s">
        <v>55</v>
      </c>
      <c r="E31" t="str">
        <f t="shared" si="0"/>
        <v>insert into sfabuc_t (SFABUCENT, SFABUCSITE, SFABUCDOCNO, SFABUC001, SFABUC002, SFABUCDOCDT)values (100, 'W', 'WLS05-22061000269', to_date('2022/07/27', 'yyyy-mm-dd'), to_date('2022/07/28', 'yyyy-mm-dd'), to_date('2022/06/10', 'yyyy-mm-dd'))</v>
      </c>
    </row>
    <row r="32" spans="1:5" x14ac:dyDescent="0.15">
      <c r="A32" s="107" t="s">
        <v>66</v>
      </c>
      <c r="B32" s="108" t="s">
        <v>34</v>
      </c>
      <c r="C32" s="108" t="s">
        <v>29</v>
      </c>
      <c r="D32" s="107" t="s">
        <v>55</v>
      </c>
      <c r="E32" t="str">
        <f t="shared" si="0"/>
        <v>insert into sfabuc_t (SFABUCENT, SFABUCSITE, SFABUCDOCNO, SFABUC001, SFABUC002, SFABUCDOCDT)values (100, 'W', 'WLS05-22061000270', to_date('2022/07/27', 'yyyy-mm-dd'), to_date('2022/07/28', 'yyyy-mm-dd'), to_date('2022/06/10', 'yyyy-mm-dd'))</v>
      </c>
    </row>
    <row r="33" spans="1:5" x14ac:dyDescent="0.15">
      <c r="A33" s="107" t="s">
        <v>67</v>
      </c>
      <c r="B33" s="108" t="s">
        <v>28</v>
      </c>
      <c r="C33" s="108" t="s">
        <v>25</v>
      </c>
      <c r="D33" s="107" t="s">
        <v>55</v>
      </c>
      <c r="E33" t="str">
        <f t="shared" si="0"/>
        <v>insert into sfabuc_t (SFABUCENT, SFABUCSITE, SFABUCDOCNO, SFABUC001, SFABUC002, SFABUCDOCDT)values (100, 'W', 'WLS05-22061000287', to_date('2022/07/25', 'yyyy-mm-dd'), to_date('2022/07/26', 'yyyy-mm-dd'), to_date('2022/06/10', 'yyyy-mm-dd'))</v>
      </c>
    </row>
    <row r="34" spans="1:5" x14ac:dyDescent="0.15">
      <c r="A34" s="107" t="s">
        <v>68</v>
      </c>
      <c r="B34" s="108" t="s">
        <v>25</v>
      </c>
      <c r="C34" s="108" t="s">
        <v>34</v>
      </c>
      <c r="D34" s="107" t="s">
        <v>55</v>
      </c>
      <c r="E34" t="str">
        <f t="shared" ref="E34:E65" si="1">opgd(A34,B34,C34,D34)</f>
        <v>insert into sfabuc_t (SFABUCENT, SFABUCSITE, SFABUCDOCNO, SFABUC001, SFABUC002, SFABUCDOCDT)values (100, 'W', 'WLS05-22061000288', to_date('2022/07/26', 'yyyy-mm-dd'), to_date('2022/07/27', 'yyyy-mm-dd'), to_date('2022/06/10', 'yyyy-mm-dd'))</v>
      </c>
    </row>
    <row r="35" spans="1:5" x14ac:dyDescent="0.15">
      <c r="A35" s="107" t="s">
        <v>69</v>
      </c>
      <c r="B35" s="108" t="s">
        <v>28</v>
      </c>
      <c r="C35" s="108" t="s">
        <v>25</v>
      </c>
      <c r="D35" s="107" t="s">
        <v>55</v>
      </c>
      <c r="E35" t="str">
        <f t="shared" si="1"/>
        <v>insert into sfabuc_t (SFABUCENT, SFABUCSITE, SFABUCDOCNO, SFABUC001, SFABUC002, SFABUCDOCDT)values (100, 'W', 'WLS05-22061000289', to_date('2022/07/25', 'yyyy-mm-dd'), to_date('2022/07/26', 'yyyy-mm-dd'), to_date('2022/06/10', 'yyyy-mm-dd'))</v>
      </c>
    </row>
    <row r="36" spans="1:5" x14ac:dyDescent="0.15">
      <c r="A36" s="107" t="s">
        <v>70</v>
      </c>
      <c r="B36" s="108" t="s">
        <v>25</v>
      </c>
      <c r="C36" s="108" t="s">
        <v>34</v>
      </c>
      <c r="D36" s="107" t="s">
        <v>55</v>
      </c>
      <c r="E36" t="str">
        <f t="shared" si="1"/>
        <v>insert into sfabuc_t (SFABUCENT, SFABUCSITE, SFABUCDOCNO, SFABUC001, SFABUC002, SFABUCDOCDT)values (100, 'W', 'WLS05-22061000290', to_date('2022/07/26', 'yyyy-mm-dd'), to_date('2022/07/27', 'yyyy-mm-dd'), to_date('2022/06/10', 'yyyy-mm-dd'))</v>
      </c>
    </row>
    <row r="37" spans="1:5" x14ac:dyDescent="0.15">
      <c r="A37" s="107" t="s">
        <v>71</v>
      </c>
      <c r="B37" s="108" t="s">
        <v>25</v>
      </c>
      <c r="C37" s="108" t="s">
        <v>34</v>
      </c>
      <c r="D37" s="107" t="s">
        <v>55</v>
      </c>
      <c r="E37" t="str">
        <f t="shared" si="1"/>
        <v>insert into sfabuc_t (SFABUCENT, SFABUCSITE, SFABUCDOCNO, SFABUC001, SFABUC002, SFABUCDOCDT)values (100, 'W', 'WLS05-22061000291', to_date('2022/07/26', 'yyyy-mm-dd'), to_date('2022/07/27', 'yyyy-mm-dd'), to_date('2022/06/10', 'yyyy-mm-dd'))</v>
      </c>
    </row>
    <row r="38" spans="1:5" x14ac:dyDescent="0.15">
      <c r="A38" s="107" t="s">
        <v>72</v>
      </c>
      <c r="B38" s="108" t="s">
        <v>25</v>
      </c>
      <c r="C38" s="108" t="s">
        <v>34</v>
      </c>
      <c r="D38" s="107" t="s">
        <v>55</v>
      </c>
      <c r="E38" t="str">
        <f t="shared" si="1"/>
        <v>insert into sfabuc_t (SFABUCENT, SFABUCSITE, SFABUCDOCNO, SFABUC001, SFABUC002, SFABUCDOCDT)values (100, 'W', 'WLS05-22061000292', to_date('2022/07/26', 'yyyy-mm-dd'), to_date('2022/07/27', 'yyyy-mm-dd'), to_date('2022/06/10', 'yyyy-mm-dd'))</v>
      </c>
    </row>
    <row r="39" spans="1:5" x14ac:dyDescent="0.15">
      <c r="A39" s="107" t="s">
        <v>73</v>
      </c>
      <c r="B39" s="108" t="s">
        <v>54</v>
      </c>
      <c r="C39" s="108" t="s">
        <v>54</v>
      </c>
      <c r="D39" s="107" t="s">
        <v>55</v>
      </c>
      <c r="E39" t="str">
        <f t="shared" si="1"/>
        <v>insert into sfabuc_t (SFABUCENT, SFABUCSITE, SFABUCDOCNO, SFABUC001, SFABUC002, SFABUCDOCDT)values (100, 'W', 'WLS05-22061000309', to_date('2022/07/23', 'yyyy-mm-dd'), to_date('2022/07/23', 'yyyy-mm-dd'), to_date('2022/06/10', 'yyyy-mm-dd'))</v>
      </c>
    </row>
    <row r="40" spans="1:5" x14ac:dyDescent="0.15">
      <c r="A40" s="107" t="s">
        <v>74</v>
      </c>
      <c r="B40" s="108" t="s">
        <v>54</v>
      </c>
      <c r="C40" s="108" t="s">
        <v>54</v>
      </c>
      <c r="D40" s="107" t="s">
        <v>55</v>
      </c>
      <c r="E40" t="str">
        <f t="shared" si="1"/>
        <v>insert into sfabuc_t (SFABUCENT, SFABUCSITE, SFABUCDOCNO, SFABUC001, SFABUC002, SFABUCDOCDT)values (100, 'W', 'WLS05-22061000310', to_date('2022/07/23', 'yyyy-mm-dd'), to_date('2022/07/23', 'yyyy-mm-dd'), to_date('2022/06/10', 'yyyy-mm-dd'))</v>
      </c>
    </row>
    <row r="41" spans="1:5" x14ac:dyDescent="0.15">
      <c r="A41" s="107" t="s">
        <v>75</v>
      </c>
      <c r="B41" s="108" t="s">
        <v>54</v>
      </c>
      <c r="C41" s="108" t="s">
        <v>54</v>
      </c>
      <c r="D41" s="107" t="s">
        <v>55</v>
      </c>
      <c r="E41" t="str">
        <f t="shared" si="1"/>
        <v>insert into sfabuc_t (SFABUCENT, SFABUCSITE, SFABUCDOCNO, SFABUC001, SFABUC002, SFABUCDOCDT)values (100, 'W', 'WLS05-22061000311', to_date('2022/07/23', 'yyyy-mm-dd'), to_date('2022/07/23', 'yyyy-mm-dd'), to_date('2022/06/10', 'yyyy-mm-dd'))</v>
      </c>
    </row>
    <row r="42" spans="1:5" x14ac:dyDescent="0.15">
      <c r="A42" s="107" t="s">
        <v>76</v>
      </c>
      <c r="B42" s="108" t="s">
        <v>28</v>
      </c>
      <c r="C42" s="108" t="s">
        <v>28</v>
      </c>
      <c r="D42" s="107" t="s">
        <v>55</v>
      </c>
      <c r="E42" t="str">
        <f t="shared" si="1"/>
        <v>insert into sfabuc_t (SFABUCENT, SFABUCSITE, SFABUCDOCNO, SFABUC001, SFABUC002, SFABUCDOCDT)values (100, 'W', 'WLS05-22061000313', to_date('2022/07/25', 'yyyy-mm-dd'), to_date('2022/07/25', 'yyyy-mm-dd'), to_date('2022/06/10', 'yyyy-mm-dd'))</v>
      </c>
    </row>
    <row r="43" spans="1:5" x14ac:dyDescent="0.15">
      <c r="A43" s="107" t="s">
        <v>77</v>
      </c>
      <c r="B43" s="108" t="s">
        <v>28</v>
      </c>
      <c r="C43" s="108" t="s">
        <v>28</v>
      </c>
      <c r="D43" s="107" t="s">
        <v>55</v>
      </c>
      <c r="E43" t="str">
        <f t="shared" si="1"/>
        <v>insert into sfabuc_t (SFABUCENT, SFABUCSITE, SFABUCDOCNO, SFABUC001, SFABUC002, SFABUCDOCDT)values (100, 'W', 'WLS05-22061000314', to_date('2022/07/25', 'yyyy-mm-dd'), to_date('2022/07/25', 'yyyy-mm-dd'), to_date('2022/06/10', 'yyyy-mm-dd'))</v>
      </c>
    </row>
    <row r="44" spans="1:5" x14ac:dyDescent="0.15">
      <c r="A44" s="107" t="s">
        <v>78</v>
      </c>
      <c r="B44" s="108" t="s">
        <v>54</v>
      </c>
      <c r="C44" s="108" t="s">
        <v>54</v>
      </c>
      <c r="D44" s="107" t="s">
        <v>55</v>
      </c>
      <c r="E44" t="str">
        <f t="shared" si="1"/>
        <v>insert into sfabuc_t (SFABUCENT, SFABUCSITE, SFABUCDOCNO, SFABUC001, SFABUC002, SFABUCDOCDT)values (100, 'W', 'WLS05-22061000331', to_date('2022/07/23', 'yyyy-mm-dd'), to_date('2022/07/23', 'yyyy-mm-dd'), to_date('2022/06/10', 'yyyy-mm-dd'))</v>
      </c>
    </row>
    <row r="45" spans="1:5" x14ac:dyDescent="0.15">
      <c r="A45" s="107" t="s">
        <v>79</v>
      </c>
      <c r="B45" s="108" t="s">
        <v>54</v>
      </c>
      <c r="C45" s="108" t="s">
        <v>54</v>
      </c>
      <c r="D45" s="107" t="s">
        <v>55</v>
      </c>
      <c r="E45" t="str">
        <f t="shared" si="1"/>
        <v>insert into sfabuc_t (SFABUCENT, SFABUCSITE, SFABUCDOCNO, SFABUC001, SFABUC002, SFABUCDOCDT)values (100, 'W', 'WLS05-22061000332', to_date('2022/07/23', 'yyyy-mm-dd'), to_date('2022/07/23', 'yyyy-mm-dd'), to_date('2022/06/10', 'yyyy-mm-dd'))</v>
      </c>
    </row>
    <row r="46" spans="1:5" x14ac:dyDescent="0.15">
      <c r="A46" s="107" t="s">
        <v>80</v>
      </c>
      <c r="B46" s="108" t="s">
        <v>54</v>
      </c>
      <c r="C46" s="108" t="s">
        <v>54</v>
      </c>
      <c r="D46" s="107" t="s">
        <v>55</v>
      </c>
      <c r="E46" t="str">
        <f t="shared" si="1"/>
        <v>insert into sfabuc_t (SFABUCENT, SFABUCSITE, SFABUCDOCNO, SFABUC001, SFABUC002, SFABUCDOCDT)values (100, 'W', 'WLS05-22061000333', to_date('2022/07/23', 'yyyy-mm-dd'), to_date('2022/07/23', 'yyyy-mm-dd'), to_date('2022/06/10', 'yyyy-mm-dd'))</v>
      </c>
    </row>
    <row r="47" spans="1:5" x14ac:dyDescent="0.15">
      <c r="A47" s="107" t="s">
        <v>81</v>
      </c>
      <c r="B47" s="108" t="s">
        <v>54</v>
      </c>
      <c r="C47" s="108" t="s">
        <v>54</v>
      </c>
      <c r="D47" s="107" t="s">
        <v>55</v>
      </c>
      <c r="E47" t="str">
        <f t="shared" si="1"/>
        <v>insert into sfabuc_t (SFABUCENT, SFABUCSITE, SFABUCDOCNO, SFABUC001, SFABUC002, SFABUCDOCDT)values (100, 'W', 'WLS05-22061000334', to_date('2022/07/23', 'yyyy-mm-dd'), to_date('2022/07/23', 'yyyy-mm-dd'), to_date('2022/06/10', 'yyyy-mm-dd'))</v>
      </c>
    </row>
    <row r="48" spans="1:5" x14ac:dyDescent="0.15">
      <c r="A48" s="107" t="s">
        <v>82</v>
      </c>
      <c r="B48" s="108" t="s">
        <v>28</v>
      </c>
      <c r="C48" s="108" t="s">
        <v>28</v>
      </c>
      <c r="D48" s="107" t="s">
        <v>55</v>
      </c>
      <c r="E48" t="str">
        <f t="shared" si="1"/>
        <v>insert into sfabuc_t (SFABUCENT, SFABUCSITE, SFABUCDOCNO, SFABUC001, SFABUC002, SFABUCDOCDT)values (100, 'W', 'WLS05-22061000335', to_date('2022/07/25', 'yyyy-mm-dd'), to_date('2022/07/25', 'yyyy-mm-dd'), to_date('2022/06/10', 'yyyy-mm-dd'))</v>
      </c>
    </row>
    <row r="49" spans="1:5" x14ac:dyDescent="0.15">
      <c r="A49" s="107" t="s">
        <v>83</v>
      </c>
      <c r="B49" s="108" t="s">
        <v>28</v>
      </c>
      <c r="C49" s="108" t="s">
        <v>28</v>
      </c>
      <c r="D49" s="107" t="s">
        <v>55</v>
      </c>
      <c r="E49" t="str">
        <f t="shared" si="1"/>
        <v>insert into sfabuc_t (SFABUCENT, SFABUCSITE, SFABUCDOCNO, SFABUC001, SFABUC002, SFABUCDOCDT)values (100, 'W', 'WLS05-22061000336', to_date('2022/07/25', 'yyyy-mm-dd'), to_date('2022/07/25', 'yyyy-mm-dd'), to_date('2022/06/10', 'yyyy-mm-dd'))</v>
      </c>
    </row>
    <row r="50" spans="1:5" x14ac:dyDescent="0.15">
      <c r="A50" s="107" t="s">
        <v>84</v>
      </c>
      <c r="B50" s="108" t="s">
        <v>25</v>
      </c>
      <c r="C50" s="108" t="s">
        <v>34</v>
      </c>
      <c r="D50" s="107" t="s">
        <v>85</v>
      </c>
      <c r="E50" t="str">
        <f t="shared" si="1"/>
        <v>insert into sfabuc_t (SFABUCENT, SFABUCSITE, SFABUCDOCNO, SFABUC001, SFABUC002, SFABUCDOCDT)values (100, 'W', 'WLS05-22061100003', to_date('2022/07/26', 'yyyy-mm-dd'), to_date('2022/07/27', 'yyyy-mm-dd'), to_date('2022/06/11', 'yyyy-mm-dd'))</v>
      </c>
    </row>
    <row r="51" spans="1:5" x14ac:dyDescent="0.15">
      <c r="A51" s="107" t="s">
        <v>86</v>
      </c>
      <c r="B51" s="108" t="s">
        <v>34</v>
      </c>
      <c r="C51" s="108" t="s">
        <v>32</v>
      </c>
      <c r="D51" s="107" t="s">
        <v>85</v>
      </c>
      <c r="E51" t="str">
        <f t="shared" si="1"/>
        <v>insert into sfabuc_t (SFABUCENT, SFABUCSITE, SFABUCDOCNO, SFABUC001, SFABUC002, SFABUCDOCDT)values (100, 'W', 'WLS05-22061100010', to_date('2022/07/27', 'yyyy-mm-dd'), to_date('2022/07/29', 'yyyy-mm-dd'), to_date('2022/06/11', 'yyyy-mm-dd'))</v>
      </c>
    </row>
    <row r="52" spans="1:5" x14ac:dyDescent="0.15">
      <c r="A52" s="107" t="s">
        <v>87</v>
      </c>
      <c r="B52" s="108" t="s">
        <v>34</v>
      </c>
      <c r="C52" s="108" t="s">
        <v>34</v>
      </c>
      <c r="D52" s="107" t="s">
        <v>88</v>
      </c>
      <c r="E52" t="str">
        <f t="shared" si="1"/>
        <v>insert into sfabuc_t (SFABUCENT, SFABUCSITE, SFABUCDOCNO, SFABUC001, SFABUC002, SFABUCDOCDT)values (100, 'W', 'WLS05-22061600002', to_date('2022/07/27', 'yyyy-mm-dd'), to_date('2022/07/27', 'yyyy-mm-dd'), to_date('2022/06/16', 'yyyy-mm-dd'))</v>
      </c>
    </row>
    <row r="53" spans="1:5" x14ac:dyDescent="0.15">
      <c r="A53" s="107" t="s">
        <v>89</v>
      </c>
      <c r="B53" s="108" t="s">
        <v>34</v>
      </c>
      <c r="C53" s="108" t="s">
        <v>34</v>
      </c>
      <c r="D53" s="107" t="s">
        <v>88</v>
      </c>
      <c r="E53" t="str">
        <f t="shared" si="1"/>
        <v>insert into sfabuc_t (SFABUCENT, SFABUCSITE, SFABUCDOCNO, SFABUC001, SFABUC002, SFABUCDOCDT)values (100, 'W', 'WLS05-22061600010', to_date('2022/07/27', 'yyyy-mm-dd'), to_date('2022/07/27', 'yyyy-mm-dd'), to_date('2022/06/16', 'yyyy-mm-dd'))</v>
      </c>
    </row>
    <row r="54" spans="1:5" x14ac:dyDescent="0.15">
      <c r="A54" s="107" t="s">
        <v>90</v>
      </c>
      <c r="B54" s="108" t="s">
        <v>34</v>
      </c>
      <c r="C54" s="108" t="s">
        <v>34</v>
      </c>
      <c r="D54" s="107" t="s">
        <v>88</v>
      </c>
      <c r="E54" t="str">
        <f t="shared" si="1"/>
        <v>insert into sfabuc_t (SFABUCENT, SFABUCSITE, SFABUCDOCNO, SFABUC001, SFABUC002, SFABUCDOCDT)values (100, 'W', 'WLS05-22061600018', to_date('2022/07/27', 'yyyy-mm-dd'), to_date('2022/07/27', 'yyyy-mm-dd'), to_date('2022/06/16', 'yyyy-mm-dd'))</v>
      </c>
    </row>
    <row r="55" spans="1:5" x14ac:dyDescent="0.15">
      <c r="A55" s="107" t="s">
        <v>91</v>
      </c>
      <c r="B55" s="108" t="s">
        <v>34</v>
      </c>
      <c r="C55" s="108" t="s">
        <v>34</v>
      </c>
      <c r="D55" s="107" t="s">
        <v>88</v>
      </c>
      <c r="E55" t="str">
        <f t="shared" si="1"/>
        <v>insert into sfabuc_t (SFABUCENT, SFABUCSITE, SFABUCDOCNO, SFABUC001, SFABUC002, SFABUCDOCDT)values (100, 'W', 'WLS05-22061600026', to_date('2022/07/27', 'yyyy-mm-dd'), to_date('2022/07/27', 'yyyy-mm-dd'), to_date('2022/06/16', 'yyyy-mm-dd'))</v>
      </c>
    </row>
    <row r="56" spans="1:5" x14ac:dyDescent="0.15">
      <c r="A56" s="107" t="s">
        <v>92</v>
      </c>
      <c r="B56" s="108" t="s">
        <v>25</v>
      </c>
      <c r="C56" s="108" t="s">
        <v>25</v>
      </c>
      <c r="D56" s="107" t="s">
        <v>88</v>
      </c>
      <c r="E56" t="str">
        <f t="shared" si="1"/>
        <v>insert into sfabuc_t (SFABUCENT, SFABUCSITE, SFABUCDOCNO, SFABUC001, SFABUC002, SFABUCDOCDT)values (100, 'W', 'WLS05-22061600034', to_date('2022/07/26', 'yyyy-mm-dd'), to_date('2022/07/26', 'yyyy-mm-dd'), to_date('2022/06/16', 'yyyy-mm-dd'))</v>
      </c>
    </row>
    <row r="57" spans="1:5" x14ac:dyDescent="0.15">
      <c r="A57" s="107" t="s">
        <v>93</v>
      </c>
      <c r="B57" s="108" t="s">
        <v>25</v>
      </c>
      <c r="C57" s="108" t="s">
        <v>25</v>
      </c>
      <c r="D57" s="107" t="s">
        <v>88</v>
      </c>
      <c r="E57" t="str">
        <f t="shared" si="1"/>
        <v>insert into sfabuc_t (SFABUCENT, SFABUCSITE, SFABUCDOCNO, SFABUC001, SFABUC002, SFABUCDOCDT)values (100, 'W', 'WLS05-22061600041', to_date('2022/07/26', 'yyyy-mm-dd'), to_date('2022/07/26', 'yyyy-mm-dd'), to_date('2022/06/16', 'yyyy-mm-dd'))</v>
      </c>
    </row>
    <row r="58" spans="1:5" x14ac:dyDescent="0.15">
      <c r="A58" s="107" t="s">
        <v>94</v>
      </c>
      <c r="B58" s="108" t="s">
        <v>34</v>
      </c>
      <c r="C58" s="108" t="s">
        <v>34</v>
      </c>
      <c r="D58" s="107" t="s">
        <v>88</v>
      </c>
      <c r="E58" t="str">
        <f t="shared" si="1"/>
        <v>insert into sfabuc_t (SFABUCENT, SFABUCSITE, SFABUCDOCNO, SFABUC001, SFABUC002, SFABUCDOCDT)values (100, 'W', 'WLS05-22061600048', to_date('2022/07/27', 'yyyy-mm-dd'), to_date('2022/07/27', 'yyyy-mm-dd'), to_date('2022/06/16', 'yyyy-mm-dd'))</v>
      </c>
    </row>
    <row r="59" spans="1:5" x14ac:dyDescent="0.15">
      <c r="A59" s="107" t="s">
        <v>95</v>
      </c>
      <c r="B59" s="108" t="s">
        <v>29</v>
      </c>
      <c r="C59" s="108" t="s">
        <v>29</v>
      </c>
      <c r="D59" s="107" t="s">
        <v>88</v>
      </c>
      <c r="E59" t="str">
        <f t="shared" si="1"/>
        <v>insert into sfabuc_t (SFABUCENT, SFABUCSITE, SFABUCDOCNO, SFABUC001, SFABUC002, SFABUCDOCDT)values (100, 'W', 'WLS05-22061600056', to_date('2022/07/28', 'yyyy-mm-dd'), to_date('2022/07/28', 'yyyy-mm-dd'), to_date('2022/06/16', 'yyyy-mm-dd'))</v>
      </c>
    </row>
    <row r="60" spans="1:5" x14ac:dyDescent="0.15">
      <c r="A60" s="107" t="s">
        <v>96</v>
      </c>
      <c r="B60" s="108" t="s">
        <v>25</v>
      </c>
      <c r="C60" s="108" t="s">
        <v>25</v>
      </c>
      <c r="D60" s="107" t="s">
        <v>88</v>
      </c>
      <c r="E60" t="str">
        <f t="shared" si="1"/>
        <v>insert into sfabuc_t (SFABUCENT, SFABUCSITE, SFABUCDOCNO, SFABUC001, SFABUC002, SFABUCDOCDT)values (100, 'W', 'WLS05-22061600064', to_date('2022/07/26', 'yyyy-mm-dd'), to_date('2022/07/26', 'yyyy-mm-dd'), to_date('2022/06/16', 'yyyy-mm-dd'))</v>
      </c>
    </row>
    <row r="61" spans="1:5" x14ac:dyDescent="0.15">
      <c r="A61" s="107" t="s">
        <v>97</v>
      </c>
      <c r="B61" s="108" t="s">
        <v>34</v>
      </c>
      <c r="C61" s="108" t="s">
        <v>34</v>
      </c>
      <c r="D61" s="107" t="s">
        <v>88</v>
      </c>
      <c r="E61" t="str">
        <f t="shared" si="1"/>
        <v>insert into sfabuc_t (SFABUCENT, SFABUCSITE, SFABUCDOCNO, SFABUC001, SFABUC002, SFABUCDOCDT)values (100, 'W', 'WLS05-22061600071', to_date('2022/07/27', 'yyyy-mm-dd'), to_date('2022/07/27', 'yyyy-mm-dd'), to_date('2022/06/16', 'yyyy-mm-dd'))</v>
      </c>
    </row>
    <row r="62" spans="1:5" x14ac:dyDescent="0.15">
      <c r="A62" s="107" t="s">
        <v>98</v>
      </c>
      <c r="B62" s="108" t="s">
        <v>25</v>
      </c>
      <c r="C62" s="108" t="s">
        <v>25</v>
      </c>
      <c r="D62" s="107" t="s">
        <v>88</v>
      </c>
      <c r="E62" t="str">
        <f t="shared" si="1"/>
        <v>insert into sfabuc_t (SFABUCENT, SFABUCSITE, SFABUCDOCNO, SFABUC001, SFABUC002, SFABUCDOCDT)values (100, 'W', 'WLS05-22061600079', to_date('2022/07/26', 'yyyy-mm-dd'), to_date('2022/07/26', 'yyyy-mm-dd'), to_date('2022/06/16', 'yyyy-mm-dd'))</v>
      </c>
    </row>
    <row r="63" spans="1:5" x14ac:dyDescent="0.15">
      <c r="A63" s="107" t="s">
        <v>99</v>
      </c>
      <c r="B63" s="108" t="s">
        <v>25</v>
      </c>
      <c r="C63" s="108" t="s">
        <v>25</v>
      </c>
      <c r="D63" s="107" t="s">
        <v>88</v>
      </c>
      <c r="E63" t="str">
        <f t="shared" si="1"/>
        <v>insert into sfabuc_t (SFABUCENT, SFABUCSITE, SFABUCDOCNO, SFABUC001, SFABUC002, SFABUCDOCDT)values (100, 'W', 'WLS05-22061600080', to_date('2022/07/26', 'yyyy-mm-dd'), to_date('2022/07/26', 'yyyy-mm-dd'), to_date('2022/06/16', 'yyyy-mm-dd'))</v>
      </c>
    </row>
    <row r="64" spans="1:5" x14ac:dyDescent="0.15">
      <c r="A64" s="107" t="s">
        <v>100</v>
      </c>
      <c r="B64" s="108" t="s">
        <v>34</v>
      </c>
      <c r="C64" s="108" t="s">
        <v>34</v>
      </c>
      <c r="D64" s="107" t="s">
        <v>101</v>
      </c>
      <c r="E64" t="str">
        <f t="shared" si="1"/>
        <v>insert into sfabuc_t (SFABUCENT, SFABUCSITE, SFABUCDOCNO, SFABUC001, SFABUC002, SFABUCDOCDT)values (100, 'W', 'WLS05-22061700070', to_date('2022/07/27', 'yyyy-mm-dd'), to_date('2022/07/27', 'yyyy-mm-dd'), to_date('2022/06/17', 'yyyy-mm-dd'))</v>
      </c>
    </row>
    <row r="65" spans="1:5" x14ac:dyDescent="0.15">
      <c r="A65" s="107" t="s">
        <v>102</v>
      </c>
      <c r="B65" s="108" t="s">
        <v>32</v>
      </c>
      <c r="C65" s="108" t="s">
        <v>42</v>
      </c>
      <c r="D65" s="107" t="s">
        <v>26</v>
      </c>
      <c r="E65" t="str">
        <f t="shared" si="1"/>
        <v>insert into sfabuc_t (SFABUCENT, SFABUCSITE, SFABUCDOCNO, SFABUC001, SFABUC002, SFABUCDOCDT)values (100, 'W', 'WLS05-22070600042', to_date('2022/07/29', 'yyyy-mm-dd'), to_date('2022/08/01', 'yyyy-mm-dd'), to_date('2022/07/06', 'yyyy-mm-dd'))</v>
      </c>
    </row>
    <row r="66" spans="1:5" x14ac:dyDescent="0.15">
      <c r="A66" s="107" t="s">
        <v>103</v>
      </c>
      <c r="B66" s="108" t="s">
        <v>32</v>
      </c>
      <c r="C66" s="108" t="s">
        <v>42</v>
      </c>
      <c r="D66" s="107" t="s">
        <v>26</v>
      </c>
      <c r="E66" t="str">
        <f t="shared" ref="E66:E97" si="2">opgd(A66,B66,C66,D66)</f>
        <v>insert into sfabuc_t (SFABUCENT, SFABUCSITE, SFABUCDOCNO, SFABUC001, SFABUC002, SFABUCDOCDT)values (100, 'W', 'WLS05-22070600043', to_date('2022/07/29', 'yyyy-mm-dd'), to_date('2022/08/01', 'yyyy-mm-dd'), to_date('2022/07/06', 'yyyy-mm-dd'))</v>
      </c>
    </row>
    <row r="67" spans="1:5" x14ac:dyDescent="0.15">
      <c r="A67" s="107" t="s">
        <v>104</v>
      </c>
      <c r="B67" s="108" t="s">
        <v>32</v>
      </c>
      <c r="C67" s="108" t="s">
        <v>42</v>
      </c>
      <c r="D67" s="107" t="s">
        <v>26</v>
      </c>
      <c r="E67" t="str">
        <f t="shared" si="2"/>
        <v>insert into sfabuc_t (SFABUCENT, SFABUCSITE, SFABUCDOCNO, SFABUC001, SFABUC002, SFABUCDOCDT)values (100, 'W', 'WLS05-22070600044', to_date('2022/07/29', 'yyyy-mm-dd'), to_date('2022/08/01', 'yyyy-mm-dd'), to_date('2022/07/06', 'yyyy-mm-dd'))</v>
      </c>
    </row>
    <row r="68" spans="1:5" x14ac:dyDescent="0.15">
      <c r="A68" s="107" t="s">
        <v>105</v>
      </c>
      <c r="B68" s="108" t="s">
        <v>32</v>
      </c>
      <c r="C68" s="108" t="s">
        <v>42</v>
      </c>
      <c r="D68" s="107" t="s">
        <v>26</v>
      </c>
      <c r="E68" t="str">
        <f t="shared" si="2"/>
        <v>insert into sfabuc_t (SFABUCENT, SFABUCSITE, SFABUCDOCNO, SFABUC001, SFABUC002, SFABUCDOCDT)values (100, 'W', 'WLS05-22070600045', to_date('2022/07/29', 'yyyy-mm-dd'), to_date('2022/08/01', 'yyyy-mm-dd'), to_date('2022/07/06', 'yyyy-mm-dd'))</v>
      </c>
    </row>
    <row r="69" spans="1:5" x14ac:dyDescent="0.15">
      <c r="A69" s="107" t="s">
        <v>106</v>
      </c>
      <c r="B69" s="108" t="s">
        <v>32</v>
      </c>
      <c r="C69" s="108" t="s">
        <v>42</v>
      </c>
      <c r="D69" s="107" t="s">
        <v>26</v>
      </c>
      <c r="E69" t="str">
        <f t="shared" si="2"/>
        <v>insert into sfabuc_t (SFABUCENT, SFABUCSITE, SFABUCDOCNO, SFABUC001, SFABUC002, SFABUCDOCDT)values (100, 'W', 'WLS05-22070600046', to_date('2022/07/29', 'yyyy-mm-dd'), to_date('2022/08/01', 'yyyy-mm-dd'), to_date('2022/07/06', 'yyyy-mm-dd'))</v>
      </c>
    </row>
    <row r="70" spans="1:5" x14ac:dyDescent="0.15">
      <c r="A70" s="107" t="s">
        <v>107</v>
      </c>
      <c r="B70" s="108" t="s">
        <v>32</v>
      </c>
      <c r="C70" s="108" t="s">
        <v>42</v>
      </c>
      <c r="D70" s="107" t="s">
        <v>26</v>
      </c>
      <c r="E70" t="str">
        <f t="shared" si="2"/>
        <v>insert into sfabuc_t (SFABUCENT, SFABUCSITE, SFABUCDOCNO, SFABUC001, SFABUC002, SFABUCDOCDT)values (100, 'W', 'WLS05-22070600047', to_date('2022/07/29', 'yyyy-mm-dd'), to_date('2022/08/01', 'yyyy-mm-dd'), to_date('2022/07/06', 'yyyy-mm-dd'))</v>
      </c>
    </row>
    <row r="71" spans="1:5" x14ac:dyDescent="0.15">
      <c r="A71" s="107" t="s">
        <v>108</v>
      </c>
      <c r="B71" s="108" t="s">
        <v>32</v>
      </c>
      <c r="C71" s="108" t="s">
        <v>45</v>
      </c>
      <c r="D71" s="107" t="s">
        <v>26</v>
      </c>
      <c r="E71" t="str">
        <f t="shared" si="2"/>
        <v>insert into sfabuc_t (SFABUCENT, SFABUCSITE, SFABUCDOCNO, SFABUC001, SFABUC002, SFABUCDOCDT)values (100, 'W', 'WLS05-22070600064', to_date('2022/07/29', 'yyyy-mm-dd'), to_date('2022/07/30', 'yyyy-mm-dd'), to_date('2022/07/06', 'yyyy-mm-dd'))</v>
      </c>
    </row>
    <row r="72" spans="1:5" x14ac:dyDescent="0.15">
      <c r="A72" s="107" t="s">
        <v>109</v>
      </c>
      <c r="B72" s="108" t="s">
        <v>32</v>
      </c>
      <c r="C72" s="108" t="s">
        <v>45</v>
      </c>
      <c r="D72" s="107" t="s">
        <v>26</v>
      </c>
      <c r="E72" t="str">
        <f t="shared" si="2"/>
        <v>insert into sfabuc_t (SFABUCENT, SFABUCSITE, SFABUCDOCNO, SFABUC001, SFABUC002, SFABUCDOCDT)values (100, 'W', 'WLS05-22070600065', to_date('2022/07/29', 'yyyy-mm-dd'), to_date('2022/07/30', 'yyyy-mm-dd'), to_date('2022/07/06', 'yyyy-mm-dd'))</v>
      </c>
    </row>
    <row r="73" spans="1:5" x14ac:dyDescent="0.15">
      <c r="A73" s="107" t="s">
        <v>110</v>
      </c>
      <c r="B73" s="108" t="s">
        <v>32</v>
      </c>
      <c r="C73" s="108" t="s">
        <v>45</v>
      </c>
      <c r="D73" s="107" t="s">
        <v>26</v>
      </c>
      <c r="E73" t="str">
        <f t="shared" si="2"/>
        <v>insert into sfabuc_t (SFABUCENT, SFABUCSITE, SFABUCDOCNO, SFABUC001, SFABUC002, SFABUCDOCDT)values (100, 'W', 'WLS05-22070600066', to_date('2022/07/29', 'yyyy-mm-dd'), to_date('2022/07/30', 'yyyy-mm-dd'), to_date('2022/07/06', 'yyyy-mm-dd'))</v>
      </c>
    </row>
    <row r="74" spans="1:5" x14ac:dyDescent="0.15">
      <c r="A74" s="107" t="s">
        <v>111</v>
      </c>
      <c r="B74" s="108" t="s">
        <v>32</v>
      </c>
      <c r="C74" s="108" t="s">
        <v>42</v>
      </c>
      <c r="D74" s="107" t="s">
        <v>26</v>
      </c>
      <c r="E74" t="str">
        <f t="shared" si="2"/>
        <v>insert into sfabuc_t (SFABUCENT, SFABUCSITE, SFABUCDOCNO, SFABUC001, SFABUC002, SFABUCDOCDT)values (100, 'W', 'WLS05-22070600067', to_date('2022/07/29', 'yyyy-mm-dd'), to_date('2022/08/01', 'yyyy-mm-dd'), to_date('2022/07/06', 'yyyy-mm-dd'))</v>
      </c>
    </row>
    <row r="75" spans="1:5" x14ac:dyDescent="0.15">
      <c r="A75" s="107" t="s">
        <v>112</v>
      </c>
      <c r="B75" s="108" t="s">
        <v>32</v>
      </c>
      <c r="C75" s="108" t="s">
        <v>45</v>
      </c>
      <c r="D75" s="107" t="s">
        <v>26</v>
      </c>
      <c r="E75" t="str">
        <f t="shared" si="2"/>
        <v>insert into sfabuc_t (SFABUCENT, SFABUCSITE, SFABUCDOCNO, SFABUC001, SFABUC002, SFABUCDOCDT)values (100, 'W', 'WLS05-22070600068', to_date('2022/07/29', 'yyyy-mm-dd'), to_date('2022/07/30', 'yyyy-mm-dd'), to_date('2022/07/06', 'yyyy-mm-dd'))</v>
      </c>
    </row>
    <row r="76" spans="1:5" x14ac:dyDescent="0.15">
      <c r="A76" s="107" t="s">
        <v>113</v>
      </c>
      <c r="B76" s="108" t="s">
        <v>32</v>
      </c>
      <c r="C76" s="108" t="s">
        <v>45</v>
      </c>
      <c r="D76" s="107" t="s">
        <v>26</v>
      </c>
      <c r="E76" t="str">
        <f t="shared" si="2"/>
        <v>insert into sfabuc_t (SFABUCENT, SFABUCSITE, SFABUCDOCNO, SFABUC001, SFABUC002, SFABUCDOCDT)values (100, 'W', 'WLS05-22070600069', to_date('2022/07/29', 'yyyy-mm-dd'), to_date('2022/07/30', 'yyyy-mm-dd'), to_date('2022/07/06', 'yyyy-mm-dd'))</v>
      </c>
    </row>
    <row r="77" spans="1:5" x14ac:dyDescent="0.15">
      <c r="A77" s="107" t="s">
        <v>114</v>
      </c>
      <c r="B77" s="108" t="s">
        <v>28</v>
      </c>
      <c r="C77" s="108" t="s">
        <v>28</v>
      </c>
      <c r="D77" s="107" t="s">
        <v>55</v>
      </c>
      <c r="E77" t="str">
        <f t="shared" si="2"/>
        <v>insert into sfabuc_t (SFABUCENT, SFABUCSITE, SFABUCDOCNO, SFABUC001, SFABUC002, SFABUCDOCDT)values (100, 'W', 'WLS05-22061000249', to_date('2022/07/25', 'yyyy-mm-dd'), to_date('2022/07/25', 'yyyy-mm-dd'), to_date('2022/06/10', 'yyyy-mm-dd'))</v>
      </c>
    </row>
    <row r="78" spans="1:5" x14ac:dyDescent="0.15">
      <c r="A78" s="107" t="s">
        <v>115</v>
      </c>
      <c r="B78" s="108" t="s">
        <v>28</v>
      </c>
      <c r="C78" s="108" t="s">
        <v>28</v>
      </c>
      <c r="D78" s="107" t="s">
        <v>55</v>
      </c>
      <c r="E78" t="str">
        <f t="shared" si="2"/>
        <v>insert into sfabuc_t (SFABUCENT, SFABUCSITE, SFABUCDOCNO, SFABUC001, SFABUC002, SFABUCDOCDT)values (100, 'W', 'WLS05-22061000250', to_date('2022/07/25', 'yyyy-mm-dd'), to_date('2022/07/25', 'yyyy-mm-dd'), to_date('2022/06/10', 'yyyy-mm-dd'))</v>
      </c>
    </row>
    <row r="79" spans="1:5" x14ac:dyDescent="0.15">
      <c r="A79" s="107" t="s">
        <v>116</v>
      </c>
      <c r="B79" s="108" t="s">
        <v>28</v>
      </c>
      <c r="C79" s="108" t="s">
        <v>25</v>
      </c>
      <c r="D79" s="107" t="s">
        <v>55</v>
      </c>
      <c r="E79" t="str">
        <f t="shared" si="2"/>
        <v>insert into sfabuc_t (SFABUCENT, SFABUCSITE, SFABUCDOCNO, SFABUC001, SFABUC002, SFABUCDOCDT)values (100, 'W', 'WLS05-22061000251', to_date('2022/07/25', 'yyyy-mm-dd'), to_date('2022/07/26', 'yyyy-mm-dd'), to_date('2022/06/10', 'yyyy-mm-dd'))</v>
      </c>
    </row>
    <row r="80" spans="1:5" x14ac:dyDescent="0.15">
      <c r="A80" s="107" t="s">
        <v>117</v>
      </c>
      <c r="B80" s="108" t="s">
        <v>34</v>
      </c>
      <c r="C80" s="108" t="s">
        <v>29</v>
      </c>
      <c r="D80" s="107" t="s">
        <v>55</v>
      </c>
      <c r="E80" t="str">
        <f t="shared" si="2"/>
        <v>insert into sfabuc_t (SFABUCENT, SFABUCSITE, SFABUCDOCNO, SFABUC001, SFABUC002, SFABUCDOCDT)values (100, 'W', 'WLS05-22061000271', to_date('2022/07/27', 'yyyy-mm-dd'), to_date('2022/07/28', 'yyyy-mm-dd'), to_date('2022/06/10', 'yyyy-mm-dd'))</v>
      </c>
    </row>
    <row r="81" spans="1:5" x14ac:dyDescent="0.15">
      <c r="A81" s="107" t="s">
        <v>118</v>
      </c>
      <c r="B81" s="108" t="s">
        <v>34</v>
      </c>
      <c r="C81" s="108" t="s">
        <v>29</v>
      </c>
      <c r="D81" s="107" t="s">
        <v>55</v>
      </c>
      <c r="E81" t="str">
        <f t="shared" si="2"/>
        <v>insert into sfabuc_t (SFABUCENT, SFABUCSITE, SFABUCDOCNO, SFABUC001, SFABUC002, SFABUCDOCDT)values (100, 'W', 'WLS05-22061000272', to_date('2022/07/27', 'yyyy-mm-dd'), to_date('2022/07/28', 'yyyy-mm-dd'), to_date('2022/06/10', 'yyyy-mm-dd'))</v>
      </c>
    </row>
    <row r="82" spans="1:5" x14ac:dyDescent="0.15">
      <c r="A82" s="107" t="s">
        <v>119</v>
      </c>
      <c r="B82" s="108" t="s">
        <v>34</v>
      </c>
      <c r="C82" s="108" t="s">
        <v>32</v>
      </c>
      <c r="D82" s="107" t="s">
        <v>55</v>
      </c>
      <c r="E82" t="str">
        <f t="shared" si="2"/>
        <v>insert into sfabuc_t (SFABUCENT, SFABUCSITE, SFABUCDOCNO, SFABUC001, SFABUC002, SFABUCDOCDT)values (100, 'W', 'WLS05-22061000273', to_date('2022/07/27', 'yyyy-mm-dd'), to_date('2022/07/29', 'yyyy-mm-dd'), to_date('2022/06/10', 'yyyy-mm-dd'))</v>
      </c>
    </row>
    <row r="83" spans="1:5" x14ac:dyDescent="0.15">
      <c r="A83" s="107" t="s">
        <v>120</v>
      </c>
      <c r="B83" s="108" t="s">
        <v>28</v>
      </c>
      <c r="C83" s="108" t="s">
        <v>25</v>
      </c>
      <c r="D83" s="107" t="s">
        <v>55</v>
      </c>
      <c r="E83" t="str">
        <f t="shared" si="2"/>
        <v>insert into sfabuc_t (SFABUCENT, SFABUCSITE, SFABUCDOCNO, SFABUC001, SFABUC002, SFABUCDOCDT)values (100, 'W', 'WLS05-22061000293', to_date('2022/07/25', 'yyyy-mm-dd'), to_date('2022/07/26', 'yyyy-mm-dd'), to_date('2022/06/10', 'yyyy-mm-dd'))</v>
      </c>
    </row>
    <row r="84" spans="1:5" x14ac:dyDescent="0.15">
      <c r="A84" s="107" t="s">
        <v>121</v>
      </c>
      <c r="B84" s="108" t="s">
        <v>25</v>
      </c>
      <c r="C84" s="108" t="s">
        <v>34</v>
      </c>
      <c r="D84" s="107" t="s">
        <v>55</v>
      </c>
      <c r="E84" t="str">
        <f t="shared" si="2"/>
        <v>insert into sfabuc_t (SFABUCENT, SFABUCSITE, SFABUCDOCNO, SFABUC001, SFABUC002, SFABUCDOCDT)values (100, 'W', 'WLS05-22061000294', to_date('2022/07/26', 'yyyy-mm-dd'), to_date('2022/07/27', 'yyyy-mm-dd'), to_date('2022/06/10', 'yyyy-mm-dd'))</v>
      </c>
    </row>
    <row r="85" spans="1:5" x14ac:dyDescent="0.15">
      <c r="A85" s="107" t="s">
        <v>122</v>
      </c>
      <c r="B85" s="108" t="s">
        <v>25</v>
      </c>
      <c r="C85" s="108" t="s">
        <v>34</v>
      </c>
      <c r="D85" s="107" t="s">
        <v>55</v>
      </c>
      <c r="E85" t="str">
        <f t="shared" si="2"/>
        <v>insert into sfabuc_t (SFABUCENT, SFABUCSITE, SFABUCDOCNO, SFABUC001, SFABUC002, SFABUCDOCDT)values (100, 'W', 'WLS05-22061000295', to_date('2022/07/26', 'yyyy-mm-dd'), to_date('2022/07/27', 'yyyy-mm-dd'), to_date('2022/06/10', 'yyyy-mm-dd'))</v>
      </c>
    </row>
    <row r="86" spans="1:5" x14ac:dyDescent="0.15">
      <c r="A86" s="107" t="s">
        <v>123</v>
      </c>
      <c r="B86" s="108" t="s">
        <v>54</v>
      </c>
      <c r="C86" s="108" t="s">
        <v>54</v>
      </c>
      <c r="D86" s="107" t="s">
        <v>55</v>
      </c>
      <c r="E86" t="str">
        <f t="shared" si="2"/>
        <v>insert into sfabuc_t (SFABUCENT, SFABUCSITE, SFABUCDOCNO, SFABUC001, SFABUC002, SFABUCDOCDT)values (100, 'W', 'WLS05-22061000315', to_date('2022/07/23', 'yyyy-mm-dd'), to_date('2022/07/23', 'yyyy-mm-dd'), to_date('2022/06/10', 'yyyy-mm-dd'))</v>
      </c>
    </row>
    <row r="87" spans="1:5" x14ac:dyDescent="0.15">
      <c r="A87" s="107" t="s">
        <v>124</v>
      </c>
      <c r="B87" s="108" t="s">
        <v>54</v>
      </c>
      <c r="C87" s="108" t="s">
        <v>54</v>
      </c>
      <c r="D87" s="107" t="s">
        <v>55</v>
      </c>
      <c r="E87" t="str">
        <f t="shared" si="2"/>
        <v>insert into sfabuc_t (SFABUCENT, SFABUCSITE, SFABUCDOCNO, SFABUC001, SFABUC002, SFABUCDOCDT)values (100, 'W', 'WLS05-22061000316', to_date('2022/07/23', 'yyyy-mm-dd'), to_date('2022/07/23', 'yyyy-mm-dd'), to_date('2022/06/10', 'yyyy-mm-dd'))</v>
      </c>
    </row>
    <row r="88" spans="1:5" x14ac:dyDescent="0.15">
      <c r="A88" s="107" t="s">
        <v>125</v>
      </c>
      <c r="B88" s="108" t="s">
        <v>28</v>
      </c>
      <c r="C88" s="108" t="s">
        <v>28</v>
      </c>
      <c r="D88" s="107" t="s">
        <v>55</v>
      </c>
      <c r="E88" t="str">
        <f t="shared" si="2"/>
        <v>insert into sfabuc_t (SFABUCENT, SFABUCSITE, SFABUCDOCNO, SFABUC001, SFABUC002, SFABUCDOCDT)values (100, 'W', 'WLS05-22061000317', to_date('2022/07/25', 'yyyy-mm-dd'), to_date('2022/07/25', 'yyyy-mm-dd'), to_date('2022/06/10', 'yyyy-mm-dd'))</v>
      </c>
    </row>
    <row r="89" spans="1:5" x14ac:dyDescent="0.15">
      <c r="A89" s="107" t="s">
        <v>126</v>
      </c>
      <c r="B89" s="108" t="s">
        <v>54</v>
      </c>
      <c r="C89" s="108" t="s">
        <v>54</v>
      </c>
      <c r="D89" s="107" t="s">
        <v>55</v>
      </c>
      <c r="E89" t="str">
        <f t="shared" si="2"/>
        <v>insert into sfabuc_t (SFABUCENT, SFABUCSITE, SFABUCDOCNO, SFABUC001, SFABUC002, SFABUCDOCDT)values (100, 'W', 'WLS05-22061000337', to_date('2022/07/23', 'yyyy-mm-dd'), to_date('2022/07/23', 'yyyy-mm-dd'), to_date('2022/06/10', 'yyyy-mm-dd'))</v>
      </c>
    </row>
    <row r="90" spans="1:5" x14ac:dyDescent="0.15">
      <c r="A90" s="107" t="s">
        <v>127</v>
      </c>
      <c r="B90" s="108" t="s">
        <v>54</v>
      </c>
      <c r="C90" s="108" t="s">
        <v>54</v>
      </c>
      <c r="D90" s="107" t="s">
        <v>55</v>
      </c>
      <c r="E90" t="str">
        <f t="shared" si="2"/>
        <v>insert into sfabuc_t (SFABUCENT, SFABUCSITE, SFABUCDOCNO, SFABUC001, SFABUC002, SFABUCDOCDT)values (100, 'W', 'WLS05-22061000338', to_date('2022/07/23', 'yyyy-mm-dd'), to_date('2022/07/23', 'yyyy-mm-dd'), to_date('2022/06/10', 'yyyy-mm-dd'))</v>
      </c>
    </row>
    <row r="91" spans="1:5" x14ac:dyDescent="0.15">
      <c r="A91" s="107" t="s">
        <v>128</v>
      </c>
      <c r="B91" s="108" t="s">
        <v>28</v>
      </c>
      <c r="C91" s="108" t="s">
        <v>28</v>
      </c>
      <c r="D91" s="107" t="s">
        <v>55</v>
      </c>
      <c r="E91" t="str">
        <f t="shared" si="2"/>
        <v>insert into sfabuc_t (SFABUCENT, SFABUCSITE, SFABUCDOCNO, SFABUC001, SFABUC002, SFABUCDOCDT)values (100, 'W', 'WLS05-22061000339', to_date('2022/07/25', 'yyyy-mm-dd'), to_date('2022/07/25', 'yyyy-mm-dd'), to_date('2022/06/10', 'yyyy-mm-dd'))</v>
      </c>
    </row>
    <row r="92" spans="1:5" x14ac:dyDescent="0.15">
      <c r="A92" s="107" t="s">
        <v>129</v>
      </c>
      <c r="B92" s="108" t="s">
        <v>34</v>
      </c>
      <c r="C92" s="108" t="s">
        <v>34</v>
      </c>
      <c r="D92" s="107" t="s">
        <v>88</v>
      </c>
      <c r="E92" t="str">
        <f t="shared" si="2"/>
        <v>insert into sfabuc_t (SFABUCENT, SFABUCSITE, SFABUCDOCNO, SFABUC001, SFABUC002, SFABUCDOCDT)values (100, 'W', 'WLS05-22061600003', to_date('2022/07/27', 'yyyy-mm-dd'), to_date('2022/07/27', 'yyyy-mm-dd'), to_date('2022/06/16', 'yyyy-mm-dd'))</v>
      </c>
    </row>
    <row r="93" spans="1:5" x14ac:dyDescent="0.15">
      <c r="A93" s="107" t="s">
        <v>130</v>
      </c>
      <c r="B93" s="108" t="s">
        <v>34</v>
      </c>
      <c r="C93" s="108" t="s">
        <v>34</v>
      </c>
      <c r="D93" s="107" t="s">
        <v>88</v>
      </c>
      <c r="E93" t="str">
        <f t="shared" si="2"/>
        <v>insert into sfabuc_t (SFABUCENT, SFABUCSITE, SFABUCDOCNO, SFABUC001, SFABUC002, SFABUCDOCDT)values (100, 'W', 'WLS05-22061600011', to_date('2022/07/27', 'yyyy-mm-dd'), to_date('2022/07/27', 'yyyy-mm-dd'), to_date('2022/06/16', 'yyyy-mm-dd'))</v>
      </c>
    </row>
    <row r="94" spans="1:5" x14ac:dyDescent="0.15">
      <c r="A94" s="107" t="s">
        <v>131</v>
      </c>
      <c r="B94" s="108" t="s">
        <v>34</v>
      </c>
      <c r="C94" s="108" t="s">
        <v>34</v>
      </c>
      <c r="D94" s="107" t="s">
        <v>88</v>
      </c>
      <c r="E94" t="str">
        <f t="shared" si="2"/>
        <v>insert into sfabuc_t (SFABUCENT, SFABUCSITE, SFABUCDOCNO, SFABUC001, SFABUC002, SFABUCDOCDT)values (100, 'W', 'WLS05-22061600019', to_date('2022/07/27', 'yyyy-mm-dd'), to_date('2022/07/27', 'yyyy-mm-dd'), to_date('2022/06/16', 'yyyy-mm-dd'))</v>
      </c>
    </row>
    <row r="95" spans="1:5" x14ac:dyDescent="0.15">
      <c r="A95" s="107" t="s">
        <v>132</v>
      </c>
      <c r="B95" s="108" t="s">
        <v>34</v>
      </c>
      <c r="C95" s="108" t="s">
        <v>34</v>
      </c>
      <c r="D95" s="107" t="s">
        <v>88</v>
      </c>
      <c r="E95" t="str">
        <f t="shared" si="2"/>
        <v>insert into sfabuc_t (SFABUCENT, SFABUCSITE, SFABUCDOCNO, SFABUC001, SFABUC002, SFABUCDOCDT)values (100, 'W', 'WLS05-22061600027', to_date('2022/07/27', 'yyyy-mm-dd'), to_date('2022/07/27', 'yyyy-mm-dd'), to_date('2022/06/16', 'yyyy-mm-dd'))</v>
      </c>
    </row>
    <row r="96" spans="1:5" x14ac:dyDescent="0.15">
      <c r="A96" s="107" t="s">
        <v>133</v>
      </c>
      <c r="B96" s="108" t="s">
        <v>29</v>
      </c>
      <c r="C96" s="108" t="s">
        <v>29</v>
      </c>
      <c r="D96" s="107" t="s">
        <v>88</v>
      </c>
      <c r="E96" t="str">
        <f t="shared" si="2"/>
        <v>insert into sfabuc_t (SFABUCENT, SFABUCSITE, SFABUCDOCNO, SFABUC001, SFABUC002, SFABUCDOCDT)values (100, 'W', 'WLS05-22061600049', to_date('2022/07/28', 'yyyy-mm-dd'), to_date('2022/07/28', 'yyyy-mm-dd'), to_date('2022/06/16', 'yyyy-mm-dd'))</v>
      </c>
    </row>
    <row r="97" spans="1:5" x14ac:dyDescent="0.15">
      <c r="A97" s="107" t="s">
        <v>134</v>
      </c>
      <c r="B97" s="108" t="s">
        <v>29</v>
      </c>
      <c r="C97" s="108" t="s">
        <v>29</v>
      </c>
      <c r="D97" s="107" t="s">
        <v>88</v>
      </c>
      <c r="E97" t="str">
        <f t="shared" si="2"/>
        <v>insert into sfabuc_t (SFABUCENT, SFABUCSITE, SFABUCDOCNO, SFABUC001, SFABUC002, SFABUCDOCDT)values (100, 'W', 'WLS05-22061600057', to_date('2022/07/28', 'yyyy-mm-dd'), to_date('2022/07/28', 'yyyy-mm-dd'), to_date('2022/06/16', 'yyyy-mm-dd'))</v>
      </c>
    </row>
    <row r="98" spans="1:5" x14ac:dyDescent="0.15">
      <c r="A98" s="107" t="s">
        <v>135</v>
      </c>
      <c r="B98" s="108" t="s">
        <v>29</v>
      </c>
      <c r="C98" s="108" t="s">
        <v>29</v>
      </c>
      <c r="D98" s="107" t="s">
        <v>88</v>
      </c>
      <c r="E98" t="str">
        <f t="shared" ref="E98:E127" si="3">opgd(A98,B98,C98,D98)</f>
        <v>insert into sfabuc_t (SFABUCENT, SFABUCSITE, SFABUCDOCNO, SFABUC001, SFABUC002, SFABUCDOCDT)values (100, 'W', 'WLS05-22061600072', to_date('2022/07/28', 'yyyy-mm-dd'), to_date('2022/07/28', 'yyyy-mm-dd'), to_date('2022/06/16', 'yyyy-mm-dd'))</v>
      </c>
    </row>
    <row r="99" spans="1:5" x14ac:dyDescent="0.15">
      <c r="A99" s="107" t="s">
        <v>136</v>
      </c>
      <c r="B99" s="108" t="s">
        <v>32</v>
      </c>
      <c r="C99" s="108" t="s">
        <v>45</v>
      </c>
      <c r="D99" s="107" t="s">
        <v>26</v>
      </c>
      <c r="E99" t="str">
        <f t="shared" si="3"/>
        <v>insert into sfabuc_t (SFABUCENT, SFABUCSITE, SFABUCDOCNO, SFABUC001, SFABUC002, SFABUCDOCDT)values (100, 'W', 'WLS05-22070600048', to_date('2022/07/29', 'yyyy-mm-dd'), to_date('2022/07/30', 'yyyy-mm-dd'), to_date('2022/07/06', 'yyyy-mm-dd'))</v>
      </c>
    </row>
    <row r="100" spans="1:5" x14ac:dyDescent="0.15">
      <c r="A100" s="107" t="s">
        <v>137</v>
      </c>
      <c r="B100" s="108" t="s">
        <v>32</v>
      </c>
      <c r="C100" s="108" t="s">
        <v>45</v>
      </c>
      <c r="D100" s="107" t="s">
        <v>26</v>
      </c>
      <c r="E100" t="str">
        <f t="shared" si="3"/>
        <v>insert into sfabuc_t (SFABUCENT, SFABUCSITE, SFABUCDOCNO, SFABUC001, SFABUC002, SFABUCDOCDT)values (100, 'W', 'WLS05-22070600049', to_date('2022/07/29', 'yyyy-mm-dd'), to_date('2022/07/30', 'yyyy-mm-dd'), to_date('2022/07/06', 'yyyy-mm-dd'))</v>
      </c>
    </row>
    <row r="101" spans="1:5" x14ac:dyDescent="0.15">
      <c r="A101" s="107" t="s">
        <v>138</v>
      </c>
      <c r="B101" s="108" t="s">
        <v>32</v>
      </c>
      <c r="C101" s="108" t="s">
        <v>45</v>
      </c>
      <c r="D101" s="107" t="s">
        <v>26</v>
      </c>
      <c r="E101" t="str">
        <f t="shared" si="3"/>
        <v>insert into sfabuc_t (SFABUCENT, SFABUCSITE, SFABUCDOCNO, SFABUC001, SFABUC002, SFABUCDOCDT)values (100, 'W', 'WLS05-22070600050', to_date('2022/07/29', 'yyyy-mm-dd'), to_date('2022/07/30', 'yyyy-mm-dd'), to_date('2022/07/06', 'yyyy-mm-dd'))</v>
      </c>
    </row>
    <row r="102" spans="1:5" x14ac:dyDescent="0.15">
      <c r="A102" s="107" t="s">
        <v>139</v>
      </c>
      <c r="B102" s="108" t="s">
        <v>29</v>
      </c>
      <c r="C102" s="108" t="s">
        <v>32</v>
      </c>
      <c r="D102" s="107" t="s">
        <v>26</v>
      </c>
      <c r="E102" t="str">
        <f t="shared" si="3"/>
        <v>insert into sfabuc_t (SFABUCENT, SFABUCSITE, SFABUCDOCNO, SFABUC001, SFABUC002, SFABUCDOCDT)values (100, 'W', 'WLS05-22070600070', to_date('2022/07/28', 'yyyy-mm-dd'), to_date('2022/07/29', 'yyyy-mm-dd'), to_date('2022/07/06', 'yyyy-mm-dd'))</v>
      </c>
    </row>
    <row r="103" spans="1:5" x14ac:dyDescent="0.15">
      <c r="A103" s="107" t="s">
        <v>140</v>
      </c>
      <c r="B103" s="108" t="s">
        <v>29</v>
      </c>
      <c r="C103" s="108" t="s">
        <v>32</v>
      </c>
      <c r="D103" s="107" t="s">
        <v>26</v>
      </c>
      <c r="E103" t="str">
        <f t="shared" si="3"/>
        <v>insert into sfabuc_t (SFABUCENT, SFABUCSITE, SFABUCDOCNO, SFABUC001, SFABUC002, SFABUCDOCDT)values (100, 'W', 'WLS05-22070600071', to_date('2022/07/28', 'yyyy-mm-dd'), to_date('2022/07/29', 'yyyy-mm-dd'), to_date('2022/07/06', 'yyyy-mm-dd'))</v>
      </c>
    </row>
    <row r="104" spans="1:5" x14ac:dyDescent="0.15">
      <c r="A104" s="107" t="s">
        <v>141</v>
      </c>
      <c r="B104" s="108" t="s">
        <v>29</v>
      </c>
      <c r="C104" s="108" t="s">
        <v>42</v>
      </c>
      <c r="D104" s="107" t="s">
        <v>26</v>
      </c>
      <c r="E104" t="str">
        <f t="shared" si="3"/>
        <v>insert into sfabuc_t (SFABUCENT, SFABUCSITE, SFABUCDOCNO, SFABUC001, SFABUC002, SFABUCDOCDT)values (100, 'W', 'WLS05-22070600072', to_date('2022/07/28', 'yyyy-mm-dd'), to_date('2022/08/01', 'yyyy-mm-dd'), to_date('2022/07/06', 'yyyy-mm-dd'))</v>
      </c>
    </row>
    <row r="105" spans="1:5" x14ac:dyDescent="0.15">
      <c r="A105" s="107" t="s">
        <v>142</v>
      </c>
      <c r="B105" s="108" t="s">
        <v>34</v>
      </c>
      <c r="C105" s="108" t="s">
        <v>34</v>
      </c>
      <c r="D105" s="107" t="s">
        <v>143</v>
      </c>
      <c r="E105" t="str">
        <f t="shared" si="3"/>
        <v>insert into sfabuc_t (SFABUCENT, SFABUCSITE, SFABUCDOCNO, SFABUC001, SFABUC002, SFABUCDOCDT)values (100, 'W', 'WLS05-22061400120', to_date('2022/07/27', 'yyyy-mm-dd'), to_date('2022/07/27', 'yyyy-mm-dd'), to_date('2022/06/14', 'yyyy-mm-dd'))</v>
      </c>
    </row>
    <row r="106" spans="1:5" x14ac:dyDescent="0.15">
      <c r="A106" s="107" t="s">
        <v>144</v>
      </c>
      <c r="B106" s="108" t="s">
        <v>32</v>
      </c>
      <c r="C106" s="108" t="s">
        <v>32</v>
      </c>
      <c r="D106" s="107" t="s">
        <v>143</v>
      </c>
      <c r="E106" t="str">
        <f t="shared" si="3"/>
        <v>insert into sfabuc_t (SFABUCENT, SFABUCSITE, SFABUCDOCNO, SFABUC001, SFABUC002, SFABUCDOCDT)values (100, 'W', 'WLS05-22061400142', to_date('2022/07/29', 'yyyy-mm-dd'), to_date('2022/07/29', 'yyyy-mm-dd'), to_date('2022/06/14', 'yyyy-mm-dd'))</v>
      </c>
    </row>
    <row r="107" spans="1:5" x14ac:dyDescent="0.15">
      <c r="A107" s="107" t="s">
        <v>145</v>
      </c>
      <c r="B107" s="108" t="s">
        <v>29</v>
      </c>
      <c r="C107" s="108" t="s">
        <v>32</v>
      </c>
      <c r="D107" s="107" t="s">
        <v>143</v>
      </c>
      <c r="E107" t="str">
        <f t="shared" si="3"/>
        <v>insert into sfabuc_t (SFABUCENT, SFABUCSITE, SFABUCDOCNO, SFABUC001, SFABUC002, SFABUCDOCDT)values (100, 'W', 'WLS05-22061400164', to_date('2022/07/28', 'yyyy-mm-dd'), to_date('2022/07/29', 'yyyy-mm-dd'), to_date('2022/06/14', 'yyyy-mm-dd'))</v>
      </c>
    </row>
    <row r="108" spans="1:5" x14ac:dyDescent="0.15">
      <c r="A108" s="107" t="s">
        <v>146</v>
      </c>
      <c r="B108" s="108" t="s">
        <v>25</v>
      </c>
      <c r="C108" s="108" t="s">
        <v>25</v>
      </c>
      <c r="D108" s="107" t="s">
        <v>143</v>
      </c>
      <c r="E108" t="str">
        <f t="shared" si="3"/>
        <v>insert into sfabuc_t (SFABUCENT, SFABUCSITE, SFABUCDOCNO, SFABUC001, SFABUC002, SFABUCDOCDT)values (100, 'W', 'WLS05-22061400207', to_date('2022/07/26', 'yyyy-mm-dd'), to_date('2022/07/26', 'yyyy-mm-dd'), to_date('2022/06/14', 'yyyy-mm-dd'))</v>
      </c>
    </row>
    <row r="109" spans="1:5" x14ac:dyDescent="0.15">
      <c r="A109" s="107" t="s">
        <v>147</v>
      </c>
      <c r="B109" s="108" t="s">
        <v>45</v>
      </c>
      <c r="C109" s="108" t="s">
        <v>47</v>
      </c>
      <c r="D109" s="107" t="s">
        <v>26</v>
      </c>
      <c r="E109" t="str">
        <f t="shared" si="3"/>
        <v>insert into sfabuc_t (SFABUCENT, SFABUCSITE, SFABUCDOCNO, SFABUC001, SFABUC002, SFABUCDOCDT)values (100, 'W', 'WLS05-22070600063', to_date('2022/07/30', 'yyyy-mm-dd'), to_date('2022/08/02', 'yyyy-mm-dd'), to_date('2022/07/06', 'yyyy-mm-dd'))</v>
      </c>
    </row>
    <row r="110" spans="1:5" x14ac:dyDescent="0.15">
      <c r="A110" s="107" t="s">
        <v>148</v>
      </c>
      <c r="B110" s="108" t="s">
        <v>32</v>
      </c>
      <c r="C110" s="108" t="s">
        <v>45</v>
      </c>
      <c r="D110" s="107" t="s">
        <v>149</v>
      </c>
      <c r="E110" t="str">
        <f t="shared" si="3"/>
        <v>insert into sfabuc_t (SFABUCENT, SFABUCSITE, SFABUCDOCNO, SFABUC001, SFABUC002, SFABUCDOCDT)values (100, 'W', 'WLS05-22070700015', to_date('2022/07/29', 'yyyy-mm-dd'), to_date('2022/07/30', 'yyyy-mm-dd'), to_date('2022/07/07', 'yyyy-mm-dd'))</v>
      </c>
    </row>
    <row r="111" spans="1:5" x14ac:dyDescent="0.15">
      <c r="A111" s="107" t="s">
        <v>150</v>
      </c>
      <c r="B111" s="108" t="s">
        <v>45</v>
      </c>
      <c r="C111" s="108" t="s">
        <v>42</v>
      </c>
      <c r="D111" s="107" t="s">
        <v>149</v>
      </c>
      <c r="E111" t="str">
        <f t="shared" si="3"/>
        <v>insert into sfabuc_t (SFABUCENT, SFABUCSITE, SFABUCDOCNO, SFABUC001, SFABUC002, SFABUCDOCDT)values (100, 'W', 'WLS05-22070700022', to_date('2022/07/30', 'yyyy-mm-dd'), to_date('2022/08/01', 'yyyy-mm-dd'), to_date('2022/07/07', 'yyyy-mm-dd'))</v>
      </c>
    </row>
    <row r="112" spans="1:5" x14ac:dyDescent="0.15">
      <c r="A112" s="107" t="s">
        <v>151</v>
      </c>
      <c r="B112" s="108" t="s">
        <v>28</v>
      </c>
      <c r="C112" s="108" t="s">
        <v>28</v>
      </c>
      <c r="D112" s="107" t="s">
        <v>152</v>
      </c>
      <c r="E112" t="str">
        <f t="shared" si="3"/>
        <v>insert into sfabuc_t (SFABUCENT, SFABUCSITE, SFABUCDOCNO, SFABUC001, SFABUC002, SFABUCDOCDT)values (100, 'W', 'WLS05-22071400028', to_date('2022/07/25', 'yyyy-mm-dd'), to_date('2022/07/25', 'yyyy-mm-dd'), to_date('2022/07/14', 'yyyy-mm-dd'))</v>
      </c>
    </row>
    <row r="113" spans="1:5" x14ac:dyDescent="0.15">
      <c r="A113" s="107" t="s">
        <v>153</v>
      </c>
      <c r="B113" s="108" t="s">
        <v>28</v>
      </c>
      <c r="C113" s="108" t="s">
        <v>28</v>
      </c>
      <c r="D113" s="107" t="s">
        <v>152</v>
      </c>
      <c r="E113" t="str">
        <f t="shared" si="3"/>
        <v>insert into sfabuc_t (SFABUCENT, SFABUCSITE, SFABUCDOCNO, SFABUC001, SFABUC002, SFABUCDOCDT)values (100, 'W', 'WLS05-22071400029', to_date('2022/07/25', 'yyyy-mm-dd'), to_date('2022/07/25', 'yyyy-mm-dd'), to_date('2022/07/14', 'yyyy-mm-dd'))</v>
      </c>
    </row>
    <row r="114" spans="1:5" x14ac:dyDescent="0.15">
      <c r="A114" s="107" t="s">
        <v>154</v>
      </c>
      <c r="B114" s="108" t="s">
        <v>28</v>
      </c>
      <c r="C114" s="108" t="s">
        <v>28</v>
      </c>
      <c r="D114" s="107" t="s">
        <v>152</v>
      </c>
      <c r="E114" t="str">
        <f t="shared" si="3"/>
        <v>insert into sfabuc_t (SFABUCENT, SFABUCSITE, SFABUCDOCNO, SFABUC001, SFABUC002, SFABUCDOCDT)values (100, 'W', 'WLS05-22071400030', to_date('2022/07/25', 'yyyy-mm-dd'), to_date('2022/07/25', 'yyyy-mm-dd'), to_date('2022/07/14', 'yyyy-mm-dd'))</v>
      </c>
    </row>
    <row r="115" spans="1:5" x14ac:dyDescent="0.15">
      <c r="A115" s="107" t="s">
        <v>155</v>
      </c>
      <c r="B115" s="108" t="s">
        <v>28</v>
      </c>
      <c r="C115" s="108" t="s">
        <v>28</v>
      </c>
      <c r="D115" s="107" t="s">
        <v>152</v>
      </c>
      <c r="E115" t="str">
        <f t="shared" si="3"/>
        <v>insert into sfabuc_t (SFABUCENT, SFABUCSITE, SFABUCDOCNO, SFABUC001, SFABUC002, SFABUCDOCDT)values (100, 'W', 'WLS05-22071400031', to_date('2022/07/25', 'yyyy-mm-dd'), to_date('2022/07/25', 'yyyy-mm-dd'), to_date('2022/07/14', 'yyyy-mm-dd'))</v>
      </c>
    </row>
    <row r="116" spans="1:5" x14ac:dyDescent="0.15">
      <c r="A116" s="107" t="s">
        <v>156</v>
      </c>
      <c r="B116" s="108" t="s">
        <v>28</v>
      </c>
      <c r="C116" s="108" t="s">
        <v>28</v>
      </c>
      <c r="D116" s="107" t="s">
        <v>152</v>
      </c>
      <c r="E116" t="str">
        <f t="shared" si="3"/>
        <v>insert into sfabuc_t (SFABUCENT, SFABUCSITE, SFABUCDOCNO, SFABUC001, SFABUC002, SFABUCDOCDT)values (100, 'W', 'WLS05-22071400032', to_date('2022/07/25', 'yyyy-mm-dd'), to_date('2022/07/25', 'yyyy-mm-dd'), to_date('2022/07/14', 'yyyy-mm-dd'))</v>
      </c>
    </row>
    <row r="117" spans="1:5" x14ac:dyDescent="0.15">
      <c r="A117" s="107" t="s">
        <v>157</v>
      </c>
      <c r="B117" s="108" t="s">
        <v>32</v>
      </c>
      <c r="C117" s="108" t="s">
        <v>32</v>
      </c>
      <c r="D117" s="107" t="s">
        <v>152</v>
      </c>
      <c r="E117" t="str">
        <f t="shared" si="3"/>
        <v>insert into sfabuc_t (SFABUCENT, SFABUCSITE, SFABUCDOCNO, SFABUC001, SFABUC002, SFABUCDOCDT)values (100, 'W', 'WLS05-22071400034', to_date('2022/07/29', 'yyyy-mm-dd'), to_date('2022/07/29', 'yyyy-mm-dd'), to_date('2022/07/14', 'yyyy-mm-dd'))</v>
      </c>
    </row>
    <row r="118" spans="1:5" x14ac:dyDescent="0.15">
      <c r="A118" s="107" t="s">
        <v>158</v>
      </c>
      <c r="B118" s="108" t="s">
        <v>32</v>
      </c>
      <c r="C118" s="108" t="s">
        <v>32</v>
      </c>
      <c r="D118" s="107" t="s">
        <v>152</v>
      </c>
      <c r="E118" t="str">
        <f t="shared" si="3"/>
        <v>insert into sfabuc_t (SFABUCENT, SFABUCSITE, SFABUCDOCNO, SFABUC001, SFABUC002, SFABUCDOCDT)values (100, 'W', 'WLS05-22071400042', to_date('2022/07/29', 'yyyy-mm-dd'), to_date('2022/07/29', 'yyyy-mm-dd'), to_date('2022/07/14', 'yyyy-mm-dd'))</v>
      </c>
    </row>
    <row r="119" spans="1:5" x14ac:dyDescent="0.15">
      <c r="A119" s="107" t="s">
        <v>159</v>
      </c>
      <c r="B119" s="108" t="s">
        <v>32</v>
      </c>
      <c r="C119" s="108" t="s">
        <v>32</v>
      </c>
      <c r="D119" s="107" t="s">
        <v>152</v>
      </c>
      <c r="E119" t="str">
        <f t="shared" si="3"/>
        <v>insert into sfabuc_t (SFABUCENT, SFABUCSITE, SFABUCDOCNO, SFABUC001, SFABUC002, SFABUCDOCDT)values (100, 'W', 'WLS05-22071400050', to_date('2022/07/29', 'yyyy-mm-dd'), to_date('2022/07/29', 'yyyy-mm-dd'), to_date('2022/07/14', 'yyyy-mm-dd'))</v>
      </c>
    </row>
    <row r="120" spans="1:5" x14ac:dyDescent="0.15">
      <c r="A120" s="107" t="s">
        <v>160</v>
      </c>
      <c r="B120" s="108" t="s">
        <v>32</v>
      </c>
      <c r="C120" s="108" t="s">
        <v>32</v>
      </c>
      <c r="D120" s="107" t="s">
        <v>152</v>
      </c>
      <c r="E120" t="str">
        <f t="shared" si="3"/>
        <v>insert into sfabuc_t (SFABUCENT, SFABUCSITE, SFABUCDOCNO, SFABUC001, SFABUC002, SFABUCDOCDT)values (100, 'W', 'WLS05-22071400058', to_date('2022/07/29', 'yyyy-mm-dd'), to_date('2022/07/29', 'yyyy-mm-dd'), to_date('2022/07/14', 'yyyy-mm-dd'))</v>
      </c>
    </row>
    <row r="121" spans="1:5" x14ac:dyDescent="0.15">
      <c r="A121" s="107" t="s">
        <v>161</v>
      </c>
      <c r="B121" s="108" t="s">
        <v>32</v>
      </c>
      <c r="C121" s="108" t="s">
        <v>32</v>
      </c>
      <c r="D121" s="107" t="s">
        <v>152</v>
      </c>
      <c r="E121" t="str">
        <f t="shared" si="3"/>
        <v>insert into sfabuc_t (SFABUCENT, SFABUCSITE, SFABUCDOCNO, SFABUC001, SFABUC002, SFABUCDOCDT)values (100, 'W', 'WLS05-22071400066', to_date('2022/07/29', 'yyyy-mm-dd'), to_date('2022/07/29', 'yyyy-mm-dd'), to_date('2022/07/14', 'yyyy-mm-dd'))</v>
      </c>
    </row>
    <row r="122" spans="1:5" x14ac:dyDescent="0.15">
      <c r="A122" s="107" t="s">
        <v>162</v>
      </c>
      <c r="B122" s="108" t="s">
        <v>32</v>
      </c>
      <c r="C122" s="108" t="s">
        <v>45</v>
      </c>
      <c r="D122" s="107" t="s">
        <v>152</v>
      </c>
      <c r="E122" t="str">
        <f t="shared" si="3"/>
        <v>insert into sfabuc_t (SFABUCENT, SFABUCSITE, SFABUCDOCNO, SFABUC001, SFABUC002, SFABUCDOCDT)values (100, 'W', 'WLS05-22071400073', to_date('2022/07/29', 'yyyy-mm-dd'), to_date('2022/07/30', 'yyyy-mm-dd'), to_date('2022/07/14', 'yyyy-mm-dd'))</v>
      </c>
    </row>
    <row r="123" spans="1:5" x14ac:dyDescent="0.15">
      <c r="A123" s="107" t="s">
        <v>163</v>
      </c>
      <c r="B123" s="108" t="s">
        <v>32</v>
      </c>
      <c r="C123" s="108" t="s">
        <v>45</v>
      </c>
      <c r="D123" s="107" t="s">
        <v>152</v>
      </c>
      <c r="E123" t="str">
        <f t="shared" si="3"/>
        <v>insert into sfabuc_t (SFABUCENT, SFABUCSITE, SFABUCDOCNO, SFABUC001, SFABUC002, SFABUCDOCDT)values (100, 'W', 'WLS05-22071400080', to_date('2022/07/29', 'yyyy-mm-dd'), to_date('2022/07/30', 'yyyy-mm-dd'), to_date('2022/07/14', 'yyyy-mm-dd'))</v>
      </c>
    </row>
    <row r="124" spans="1:5" x14ac:dyDescent="0.15">
      <c r="A124" s="107" t="s">
        <v>164</v>
      </c>
      <c r="B124" s="108" t="s">
        <v>32</v>
      </c>
      <c r="C124" s="108" t="s">
        <v>45</v>
      </c>
      <c r="D124" s="107" t="s">
        <v>152</v>
      </c>
      <c r="E124" t="str">
        <f t="shared" si="3"/>
        <v>insert into sfabuc_t (SFABUCENT, SFABUCSITE, SFABUCDOCNO, SFABUC001, SFABUC002, SFABUCDOCDT)values (100, 'W', 'WLS05-22071400088', to_date('2022/07/29', 'yyyy-mm-dd'), to_date('2022/07/30', 'yyyy-mm-dd'), to_date('2022/07/14', 'yyyy-mm-dd'))</v>
      </c>
    </row>
    <row r="125" spans="1:5" x14ac:dyDescent="0.15">
      <c r="A125" s="107" t="s">
        <v>165</v>
      </c>
      <c r="B125" s="108" t="s">
        <v>32</v>
      </c>
      <c r="C125" s="108" t="s">
        <v>32</v>
      </c>
      <c r="D125" s="107" t="s">
        <v>152</v>
      </c>
      <c r="E125" t="str">
        <f t="shared" si="3"/>
        <v>insert into sfabuc_t (SFABUCENT, SFABUCSITE, SFABUCDOCNO, SFABUC001, SFABUC002, SFABUCDOCDT)values (100, 'W', 'WLS05-22071400096', to_date('2022/07/29', 'yyyy-mm-dd'), to_date('2022/07/29', 'yyyy-mm-dd'), to_date('2022/07/14', 'yyyy-mm-dd'))</v>
      </c>
    </row>
    <row r="126" spans="1:5" x14ac:dyDescent="0.15">
      <c r="A126" s="107" t="s">
        <v>166</v>
      </c>
      <c r="B126" s="108" t="s">
        <v>32</v>
      </c>
      <c r="C126" s="108" t="s">
        <v>45</v>
      </c>
      <c r="D126" s="107" t="s">
        <v>152</v>
      </c>
      <c r="E126" t="str">
        <f t="shared" si="3"/>
        <v>insert into sfabuc_t (SFABUCENT, SFABUCSITE, SFABUCDOCNO, SFABUC001, SFABUC002, SFABUCDOCDT)values (100, 'W', 'WLS05-22071400103', to_date('2022/07/29', 'yyyy-mm-dd'), to_date('2022/07/30', 'yyyy-mm-dd'), to_date('2022/07/14', 'yyyy-mm-dd'))</v>
      </c>
    </row>
    <row r="127" spans="1:5" x14ac:dyDescent="0.15">
      <c r="A127" s="107" t="s">
        <v>167</v>
      </c>
      <c r="B127" s="108" t="s">
        <v>32</v>
      </c>
      <c r="C127" s="108" t="s">
        <v>32</v>
      </c>
      <c r="D127" s="107" t="s">
        <v>152</v>
      </c>
      <c r="E127" t="str">
        <f t="shared" si="3"/>
        <v>insert into sfabuc_t (SFABUCENT, SFABUCSITE, SFABUCDOCNO, SFABUC001, SFABUC002, SFABUCDOCDT)values (100, 'W', 'WLS05-22071400110', to_date('2022/07/29', 'yyyy-mm-dd'), to_date('2022/07/29', 'yyyy-mm-dd'), to_date('2022/07/14', 'yyyy-mm-dd'))</v>
      </c>
    </row>
  </sheetData>
  <phoneticPr fontId="32"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4"/>
  <sheetViews>
    <sheetView workbookViewId="0">
      <selection activeCell="E2" sqref="E2"/>
    </sheetView>
  </sheetViews>
  <sheetFormatPr defaultColWidth="9" defaultRowHeight="13.5" x14ac:dyDescent="0.15"/>
  <cols>
    <col min="1" max="1" width="45.875" customWidth="1"/>
    <col min="2" max="2" width="25.75" customWidth="1"/>
    <col min="3" max="3" width="22.5" customWidth="1"/>
    <col min="4" max="4" width="88.375" customWidth="1"/>
    <col min="5" max="5" width="88.625" customWidth="1"/>
  </cols>
  <sheetData>
    <row r="1" spans="1:5" s="101" customFormat="1" ht="27.75" customHeight="1" x14ac:dyDescent="0.15">
      <c r="A1" s="49" t="s">
        <v>168</v>
      </c>
      <c r="B1" s="106" t="s">
        <v>169</v>
      </c>
      <c r="C1" s="106" t="s">
        <v>170</v>
      </c>
      <c r="D1" s="106" t="s">
        <v>171</v>
      </c>
      <c r="E1" s="106"/>
    </row>
    <row r="2" spans="1:5" s="102" customFormat="1" ht="94.5" x14ac:dyDescent="0.15">
      <c r="A2" s="104" t="s">
        <v>172</v>
      </c>
      <c r="B2" s="104" t="s">
        <v>173</v>
      </c>
      <c r="C2" s="104" t="s">
        <v>174</v>
      </c>
      <c r="D2" s="104" t="s">
        <v>175</v>
      </c>
      <c r="E2" s="104"/>
    </row>
    <row r="3" spans="1:5" s="103" customFormat="1" ht="22.5" customHeight="1" x14ac:dyDescent="0.15"/>
    <row r="4" spans="1:5" s="104" customFormat="1" ht="81" x14ac:dyDescent="0.15">
      <c r="A4" s="104" t="s">
        <v>176</v>
      </c>
      <c r="B4" s="104" t="s">
        <v>177</v>
      </c>
      <c r="C4" s="104" t="s">
        <v>178</v>
      </c>
      <c r="D4" s="104" t="s">
        <v>179</v>
      </c>
    </row>
    <row r="5" spans="1:5" s="103" customFormat="1" x14ac:dyDescent="0.15"/>
    <row r="6" spans="1:5" s="105" customFormat="1" ht="100.5" customHeight="1" x14ac:dyDescent="0.15">
      <c r="A6" s="105" t="s">
        <v>180</v>
      </c>
      <c r="B6" s="105" t="s">
        <v>181</v>
      </c>
      <c r="C6" s="105" t="s">
        <v>182</v>
      </c>
      <c r="D6" s="105" t="s">
        <v>183</v>
      </c>
    </row>
    <row r="7" spans="1:5" s="104" customFormat="1" ht="67.5" x14ac:dyDescent="0.15">
      <c r="A7" s="104" t="s">
        <v>184</v>
      </c>
    </row>
    <row r="8" spans="1:5" s="101" customFormat="1" x14ac:dyDescent="0.15"/>
    <row r="9" spans="1:5" s="101" customFormat="1" x14ac:dyDescent="0.15"/>
    <row r="10" spans="1:5" s="101" customFormat="1" x14ac:dyDescent="0.15"/>
    <row r="11" spans="1:5" s="101" customFormat="1" x14ac:dyDescent="0.15"/>
    <row r="12" spans="1:5" s="101" customFormat="1" x14ac:dyDescent="0.15"/>
    <row r="13" spans="1:5" s="101" customFormat="1" x14ac:dyDescent="0.15"/>
    <row r="14" spans="1:5" s="101" customFormat="1" x14ac:dyDescent="0.15"/>
  </sheetData>
  <phoneticPr fontId="32" type="noConversion"/>
  <hyperlinks>
    <hyperlink ref="A1" location="目录!A1" display="返回目录"/>
  </hyperlinks>
  <pageMargins left="0.7" right="0.7" top="0.75" bottom="0.75" header="0.3" footer="0.3"/>
  <pageSetup paperSize="9" orientation="portrait" horizontalDpi="200" verticalDpi="300"/>
  <drawing r:id="rId1"/>
  <legacyDrawing r:id="rId2"/>
  <controls>
    <mc:AlternateContent xmlns:mc="http://schemas.openxmlformats.org/markup-compatibility/2006">
      <mc:Choice Requires="x14">
        <control shapeId="1028" r:id="rId3" name="CommandButton3">
          <controlPr defaultSize="0" altText="" r:id="rId4">
            <anchor moveWithCells="1">
              <from>
                <xdr:col>4</xdr:col>
                <xdr:colOff>133350</xdr:colOff>
                <xdr:row>5</xdr:row>
                <xdr:rowOff>104775</xdr:rowOff>
              </from>
              <to>
                <xdr:col>4</xdr:col>
                <xdr:colOff>1419225</xdr:colOff>
                <xdr:row>5</xdr:row>
                <xdr:rowOff>390525</xdr:rowOff>
              </to>
            </anchor>
          </controlPr>
        </control>
      </mc:Choice>
      <mc:Fallback>
        <control shapeId="1028" r:id="rId3" name="CommandButton3"/>
      </mc:Fallback>
    </mc:AlternateContent>
    <mc:AlternateContent xmlns:mc="http://schemas.openxmlformats.org/markup-compatibility/2006">
      <mc:Choice Requires="x14">
        <control shapeId="1027" r:id="rId5" name="CommandButton2">
          <controlPr defaultSize="0" altText="" r:id="rId6">
            <anchor moveWithCells="1">
              <from>
                <xdr:col>4</xdr:col>
                <xdr:colOff>76200</xdr:colOff>
                <xdr:row>2</xdr:row>
                <xdr:rowOff>19050</xdr:rowOff>
              </from>
              <to>
                <xdr:col>4</xdr:col>
                <xdr:colOff>1438275</xdr:colOff>
                <xdr:row>3</xdr:row>
                <xdr:rowOff>19050</xdr:rowOff>
              </to>
            </anchor>
          </controlPr>
        </control>
      </mc:Choice>
      <mc:Fallback>
        <control shapeId="1027" r:id="rId5" name="CommandButton2"/>
      </mc:Fallback>
    </mc:AlternateContent>
    <mc:AlternateContent xmlns:mc="http://schemas.openxmlformats.org/markup-compatibility/2006">
      <mc:Choice Requires="x14">
        <control shapeId="1026" r:id="rId7" name="CommandButton1">
          <controlPr defaultSize="0" altText="" r:id="rId8">
            <anchor moveWithCells="1">
              <from>
                <xdr:col>4</xdr:col>
                <xdr:colOff>47625</xdr:colOff>
                <xdr:row>0</xdr:row>
                <xdr:rowOff>19050</xdr:rowOff>
              </from>
              <to>
                <xdr:col>4</xdr:col>
                <xdr:colOff>1285875</xdr:colOff>
                <xdr:row>0</xdr:row>
                <xdr:rowOff>323850</xdr:rowOff>
              </to>
            </anchor>
          </controlPr>
        </control>
      </mc:Choice>
      <mc:Fallback>
        <control shapeId="1026" r:id="rId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75"/>
  <sheetViews>
    <sheetView workbookViewId="0">
      <selection activeCell="U48" sqref="U48"/>
    </sheetView>
  </sheetViews>
  <sheetFormatPr defaultColWidth="9" defaultRowHeight="13.5" x14ac:dyDescent="0.15"/>
  <cols>
    <col min="1" max="4" width="9" style="66"/>
    <col min="5" max="5" width="9" style="67"/>
    <col min="6" max="12" width="9" style="66"/>
    <col min="13" max="13" width="12.875" style="66" customWidth="1"/>
    <col min="14" max="16384" width="9" style="66"/>
  </cols>
  <sheetData>
    <row r="1" spans="1:24" s="63" customFormat="1" x14ac:dyDescent="0.15">
      <c r="A1" s="49" t="s">
        <v>168</v>
      </c>
    </row>
    <row r="2" spans="1:24" s="63" customFormat="1" ht="14.25" x14ac:dyDescent="0.15">
      <c r="A2" s="68">
        <v>1</v>
      </c>
      <c r="B2" s="68">
        <v>2</v>
      </c>
      <c r="C2" s="68">
        <v>3</v>
      </c>
      <c r="D2" s="68">
        <v>4</v>
      </c>
      <c r="E2" s="68">
        <v>5</v>
      </c>
      <c r="G2" s="268"/>
      <c r="H2" s="269"/>
      <c r="I2" s="269"/>
      <c r="J2" s="269"/>
      <c r="K2" s="269"/>
      <c r="L2" s="269"/>
      <c r="M2" s="269"/>
      <c r="N2" s="80"/>
      <c r="O2" s="80"/>
      <c r="P2" s="81">
        <v>1</v>
      </c>
      <c r="Q2" s="90">
        <v>21</v>
      </c>
      <c r="R2" s="19">
        <v>41</v>
      </c>
      <c r="S2" s="90">
        <v>61</v>
      </c>
      <c r="T2" s="91">
        <v>81</v>
      </c>
      <c r="U2" s="19">
        <v>101</v>
      </c>
      <c r="V2" s="19">
        <v>121</v>
      </c>
      <c r="X2" s="63">
        <f t="array" ref="X2">ROW(1:9)</f>
        <v>1</v>
      </c>
    </row>
    <row r="3" spans="1:24" s="63" customFormat="1" ht="14.25" x14ac:dyDescent="0.15">
      <c r="A3" s="68" t="s">
        <v>185</v>
      </c>
      <c r="B3" s="68" t="s">
        <v>186</v>
      </c>
      <c r="C3" s="68" t="s">
        <v>187</v>
      </c>
      <c r="D3" s="68" t="s">
        <v>188</v>
      </c>
      <c r="E3" s="68" t="s">
        <v>189</v>
      </c>
      <c r="G3" s="270" t="s">
        <v>190</v>
      </c>
      <c r="H3" s="271"/>
      <c r="I3" s="271"/>
      <c r="J3" s="271"/>
      <c r="K3" s="271"/>
      <c r="L3" s="271"/>
      <c r="M3" s="271"/>
      <c r="N3" s="80"/>
      <c r="O3" s="80"/>
      <c r="P3" s="82">
        <v>2</v>
      </c>
      <c r="Q3" s="90">
        <v>22</v>
      </c>
      <c r="R3" s="19">
        <v>42</v>
      </c>
      <c r="S3" s="90">
        <v>62</v>
      </c>
      <c r="T3" s="91">
        <v>82</v>
      </c>
      <c r="U3" s="19">
        <v>102</v>
      </c>
      <c r="V3" s="19">
        <v>122</v>
      </c>
    </row>
    <row r="4" spans="1:24" s="63" customFormat="1" ht="14.25" x14ac:dyDescent="0.15">
      <c r="A4" s="68" t="s">
        <v>191</v>
      </c>
      <c r="B4" s="68" t="s">
        <v>192</v>
      </c>
      <c r="C4" s="68" t="s">
        <v>193</v>
      </c>
      <c r="D4" s="68" t="s">
        <v>194</v>
      </c>
      <c r="E4" s="68" t="s">
        <v>195</v>
      </c>
      <c r="G4" s="57">
        <f>MATCH(C5,C2:C6,0)</f>
        <v>4</v>
      </c>
      <c r="H4" s="270" t="s">
        <v>196</v>
      </c>
      <c r="I4" s="271"/>
      <c r="J4" s="271"/>
      <c r="K4" s="271"/>
      <c r="L4" s="271"/>
      <c r="M4" s="271"/>
      <c r="N4" s="80"/>
      <c r="O4" s="80"/>
      <c r="P4" s="82">
        <v>3</v>
      </c>
      <c r="Q4" s="90">
        <v>23</v>
      </c>
      <c r="R4" s="90">
        <v>43</v>
      </c>
      <c r="S4" s="90">
        <v>63</v>
      </c>
      <c r="T4" s="91">
        <v>83</v>
      </c>
      <c r="U4" s="19">
        <v>103</v>
      </c>
      <c r="V4" s="19">
        <v>123</v>
      </c>
    </row>
    <row r="5" spans="1:24" s="63" customFormat="1" ht="14.25" x14ac:dyDescent="0.15">
      <c r="A5" s="68" t="s">
        <v>197</v>
      </c>
      <c r="B5" s="68" t="s">
        <v>198</v>
      </c>
      <c r="C5" s="68" t="s">
        <v>199</v>
      </c>
      <c r="D5" s="68" t="s">
        <v>200</v>
      </c>
      <c r="E5" s="68" t="s">
        <v>201</v>
      </c>
      <c r="G5" s="57" t="e">
        <f>MATCH(A5,A4:C7,0)</f>
        <v>#N/A</v>
      </c>
      <c r="H5" s="270" t="s">
        <v>202</v>
      </c>
      <c r="I5" s="271"/>
      <c r="J5" s="271"/>
      <c r="K5" s="271"/>
      <c r="L5" s="271"/>
      <c r="M5" s="271"/>
      <c r="N5" s="80"/>
      <c r="O5" s="80"/>
      <c r="P5" s="83">
        <v>4</v>
      </c>
      <c r="Q5" s="92">
        <v>24</v>
      </c>
      <c r="R5" s="93">
        <v>44</v>
      </c>
      <c r="S5" s="90">
        <v>64</v>
      </c>
      <c r="T5" s="91">
        <v>84</v>
      </c>
      <c r="U5" s="19">
        <v>104</v>
      </c>
      <c r="V5" s="19">
        <v>124</v>
      </c>
    </row>
    <row r="6" spans="1:24" s="63" customFormat="1" ht="14.25" x14ac:dyDescent="0.15">
      <c r="A6" s="68" t="s">
        <v>203</v>
      </c>
      <c r="B6" s="68" t="s">
        <v>204</v>
      </c>
      <c r="C6" s="68" t="s">
        <v>205</v>
      </c>
      <c r="D6" s="68" t="s">
        <v>206</v>
      </c>
      <c r="E6" s="68" t="s">
        <v>207</v>
      </c>
      <c r="G6" s="272"/>
      <c r="H6" s="273"/>
      <c r="I6" s="273"/>
      <c r="J6" s="273"/>
      <c r="K6" s="273"/>
      <c r="L6" s="273"/>
      <c r="M6" s="273"/>
      <c r="N6" s="80"/>
      <c r="O6" s="80"/>
      <c r="P6" s="81">
        <v>5</v>
      </c>
      <c r="Q6" s="94">
        <v>25</v>
      </c>
      <c r="R6" s="94">
        <v>45</v>
      </c>
      <c r="S6" s="90">
        <v>65</v>
      </c>
      <c r="T6" s="91">
        <v>85</v>
      </c>
      <c r="U6" s="19">
        <v>105</v>
      </c>
      <c r="V6" s="19">
        <v>125</v>
      </c>
    </row>
    <row r="7" spans="1:24" s="63" customFormat="1" ht="14.25" x14ac:dyDescent="0.15">
      <c r="A7" s="68" t="s">
        <v>208</v>
      </c>
      <c r="B7" s="68" t="s">
        <v>209</v>
      </c>
      <c r="C7" s="68" t="s">
        <v>210</v>
      </c>
      <c r="D7" s="68" t="s">
        <v>211</v>
      </c>
      <c r="E7" s="68" t="s">
        <v>212</v>
      </c>
      <c r="G7" s="270" t="s">
        <v>213</v>
      </c>
      <c r="H7" s="274"/>
      <c r="I7" s="274"/>
      <c r="J7" s="274"/>
      <c r="K7" s="274"/>
      <c r="L7" s="274"/>
      <c r="M7" s="274"/>
      <c r="N7" s="80"/>
      <c r="O7" s="80"/>
      <c r="P7" s="81">
        <v>6</v>
      </c>
      <c r="Q7" s="94">
        <v>26</v>
      </c>
      <c r="R7" s="94">
        <v>46</v>
      </c>
      <c r="S7" s="90">
        <v>66</v>
      </c>
      <c r="T7" s="91">
        <v>86</v>
      </c>
      <c r="U7" s="19">
        <v>106</v>
      </c>
      <c r="V7" s="19">
        <v>126</v>
      </c>
    </row>
    <row r="8" spans="1:24" s="63" customFormat="1" ht="14.25" x14ac:dyDescent="0.15">
      <c r="A8" s="68" t="s">
        <v>214</v>
      </c>
      <c r="B8" s="68" t="s">
        <v>215</v>
      </c>
      <c r="C8" s="68" t="s">
        <v>216</v>
      </c>
      <c r="D8" s="68" t="s">
        <v>217</v>
      </c>
      <c r="E8" s="68" t="s">
        <v>218</v>
      </c>
      <c r="G8" s="275">
        <f ca="1">SUMIF(P2:Q24,"&gt;10",S2)</f>
        <v>2565</v>
      </c>
      <c r="H8" s="288" t="s">
        <v>219</v>
      </c>
      <c r="I8" s="289"/>
      <c r="J8" s="289"/>
      <c r="K8" s="289"/>
      <c r="L8" s="289"/>
      <c r="M8" s="289"/>
      <c r="N8" s="80"/>
      <c r="O8" s="80"/>
      <c r="P8" s="81">
        <v>7</v>
      </c>
      <c r="Q8" s="90">
        <v>27</v>
      </c>
      <c r="R8" s="19">
        <v>47</v>
      </c>
      <c r="S8" s="90">
        <v>67</v>
      </c>
      <c r="T8" s="91">
        <v>87</v>
      </c>
      <c r="U8" s="19">
        <v>107</v>
      </c>
      <c r="V8" s="19">
        <v>127</v>
      </c>
    </row>
    <row r="9" spans="1:24" s="63" customFormat="1" ht="14.25" x14ac:dyDescent="0.15">
      <c r="A9" s="68" t="s">
        <v>220</v>
      </c>
      <c r="B9" s="68" t="s">
        <v>221</v>
      </c>
      <c r="C9" s="68" t="s">
        <v>222</v>
      </c>
      <c r="D9" s="68" t="s">
        <v>223</v>
      </c>
      <c r="E9" s="68" t="s">
        <v>224</v>
      </c>
      <c r="G9" s="276"/>
      <c r="H9" s="290"/>
      <c r="I9" s="291"/>
      <c r="J9" s="291"/>
      <c r="K9" s="291"/>
      <c r="L9" s="291"/>
      <c r="M9" s="291"/>
      <c r="N9" s="80"/>
      <c r="O9" s="80"/>
      <c r="P9" s="81">
        <v>8</v>
      </c>
      <c r="Q9" s="90">
        <v>28</v>
      </c>
      <c r="R9" s="19">
        <v>48</v>
      </c>
      <c r="S9" s="90">
        <v>68</v>
      </c>
      <c r="T9" s="91">
        <v>88</v>
      </c>
      <c r="U9" s="19">
        <v>108</v>
      </c>
      <c r="V9" s="19">
        <v>128</v>
      </c>
    </row>
    <row r="10" spans="1:24" s="63" customFormat="1" ht="14.25" x14ac:dyDescent="0.15">
      <c r="A10" s="68" t="s">
        <v>225</v>
      </c>
      <c r="B10" s="68" t="s">
        <v>226</v>
      </c>
      <c r="C10" s="68" t="s">
        <v>227</v>
      </c>
      <c r="D10" s="68" t="s">
        <v>228</v>
      </c>
      <c r="E10" s="68" t="s">
        <v>229</v>
      </c>
      <c r="G10" s="292"/>
      <c r="H10" s="293"/>
      <c r="I10" s="293"/>
      <c r="J10" s="293"/>
      <c r="K10" s="293"/>
      <c r="L10" s="293"/>
      <c r="M10" s="293"/>
      <c r="N10" s="80"/>
      <c r="O10" s="80"/>
      <c r="P10" s="81">
        <v>9</v>
      </c>
      <c r="Q10" s="90">
        <v>29</v>
      </c>
      <c r="R10" s="19">
        <v>49</v>
      </c>
      <c r="S10" s="90">
        <v>69</v>
      </c>
      <c r="T10" s="91">
        <v>89</v>
      </c>
      <c r="U10" s="19">
        <v>109</v>
      </c>
      <c r="V10" s="19">
        <v>129</v>
      </c>
    </row>
    <row r="11" spans="1:24" s="63" customFormat="1" ht="14.25" x14ac:dyDescent="0.15">
      <c r="A11" s="68" t="s">
        <v>230</v>
      </c>
      <c r="B11" s="68" t="s">
        <v>231</v>
      </c>
      <c r="C11" s="68" t="s">
        <v>232</v>
      </c>
      <c r="D11" s="68" t="s">
        <v>233</v>
      </c>
      <c r="E11" s="68" t="s">
        <v>234</v>
      </c>
      <c r="G11" s="294"/>
      <c r="H11" s="295"/>
      <c r="I11" s="295"/>
      <c r="J11" s="295"/>
      <c r="K11" s="295"/>
      <c r="L11" s="295"/>
      <c r="M11" s="295"/>
      <c r="N11" s="80"/>
      <c r="O11" s="80"/>
      <c r="P11" s="81">
        <v>10</v>
      </c>
      <c r="Q11" s="90">
        <v>30</v>
      </c>
      <c r="R11" s="19">
        <v>50</v>
      </c>
      <c r="S11" s="90">
        <v>70</v>
      </c>
      <c r="T11" s="91">
        <v>90</v>
      </c>
      <c r="U11" s="19">
        <v>110</v>
      </c>
      <c r="V11" s="19">
        <v>130</v>
      </c>
    </row>
    <row r="12" spans="1:24" s="63" customFormat="1" ht="14.25" x14ac:dyDescent="0.15">
      <c r="A12" s="68" t="s">
        <v>235</v>
      </c>
      <c r="B12" s="68" t="s">
        <v>236</v>
      </c>
      <c r="C12" s="68" t="s">
        <v>237</v>
      </c>
      <c r="D12" s="68" t="s">
        <v>238</v>
      </c>
      <c r="E12" s="68" t="s">
        <v>239</v>
      </c>
      <c r="G12" s="270" t="s">
        <v>240</v>
      </c>
      <c r="H12" s="271"/>
      <c r="I12" s="271"/>
      <c r="J12" s="271"/>
      <c r="K12" s="271"/>
      <c r="L12" s="271"/>
      <c r="M12" s="271"/>
      <c r="N12" s="80"/>
      <c r="O12" s="80"/>
      <c r="P12" s="82">
        <v>11</v>
      </c>
      <c r="Q12" s="90">
        <v>31</v>
      </c>
      <c r="R12" s="19">
        <v>51</v>
      </c>
      <c r="S12" s="91">
        <v>71</v>
      </c>
      <c r="T12" s="91">
        <v>91</v>
      </c>
      <c r="U12" s="19">
        <v>111</v>
      </c>
      <c r="V12" s="19">
        <v>131</v>
      </c>
    </row>
    <row r="13" spans="1:24" s="63" customFormat="1" ht="14.25" x14ac:dyDescent="0.15">
      <c r="A13" s="68" t="s">
        <v>241</v>
      </c>
      <c r="B13" s="68" t="s">
        <v>242</v>
      </c>
      <c r="C13" s="68" t="s">
        <v>243</v>
      </c>
      <c r="D13" s="68" t="s">
        <v>244</v>
      </c>
      <c r="E13" s="68" t="s">
        <v>245</v>
      </c>
      <c r="G13" s="57" t="str">
        <f>INDEX(A2:E16,3,5)</f>
        <v>e3</v>
      </c>
      <c r="H13" s="270" t="s">
        <v>246</v>
      </c>
      <c r="I13" s="271"/>
      <c r="J13" s="271"/>
      <c r="K13" s="271"/>
      <c r="L13" s="271"/>
      <c r="M13" s="271"/>
      <c r="N13" s="80"/>
      <c r="O13" s="80"/>
      <c r="P13" s="82">
        <v>12</v>
      </c>
      <c r="Q13" s="90">
        <v>32</v>
      </c>
      <c r="R13" s="19">
        <v>52</v>
      </c>
      <c r="S13" s="91">
        <v>72</v>
      </c>
      <c r="T13" s="91">
        <v>92</v>
      </c>
      <c r="U13" s="19">
        <v>112</v>
      </c>
      <c r="V13" s="19">
        <v>132</v>
      </c>
    </row>
    <row r="14" spans="1:24" s="63" customFormat="1" ht="14.25" x14ac:dyDescent="0.15">
      <c r="A14" s="68" t="s">
        <v>247</v>
      </c>
      <c r="B14" s="68" t="s">
        <v>248</v>
      </c>
      <c r="C14" s="68" t="s">
        <v>249</v>
      </c>
      <c r="D14" s="68" t="s">
        <v>250</v>
      </c>
      <c r="E14" s="68" t="s">
        <v>251</v>
      </c>
      <c r="G14" s="57" t="str">
        <f>INDEX((A2:B3,C4:D8),2,2,2)</f>
        <v>d4</v>
      </c>
      <c r="H14" s="270" t="s">
        <v>252</v>
      </c>
      <c r="I14" s="271"/>
      <c r="J14" s="271"/>
      <c r="K14" s="271"/>
      <c r="L14" s="271"/>
      <c r="M14" s="271"/>
      <c r="N14" s="80"/>
      <c r="O14" s="80"/>
      <c r="P14" s="82">
        <v>13</v>
      </c>
      <c r="Q14" s="90">
        <v>33</v>
      </c>
      <c r="R14" s="19">
        <v>53</v>
      </c>
      <c r="S14" s="91">
        <v>73</v>
      </c>
      <c r="T14" s="91">
        <v>93</v>
      </c>
      <c r="U14" s="19">
        <v>113</v>
      </c>
      <c r="V14" s="19">
        <v>133</v>
      </c>
    </row>
    <row r="15" spans="1:24" s="63" customFormat="1" ht="14.25" x14ac:dyDescent="0.15">
      <c r="A15" s="68" t="s">
        <v>253</v>
      </c>
      <c r="B15" s="68" t="s">
        <v>254</v>
      </c>
      <c r="C15" s="68" t="s">
        <v>255</v>
      </c>
      <c r="D15" s="68" t="s">
        <v>256</v>
      </c>
      <c r="E15" s="68" t="s">
        <v>257</v>
      </c>
      <c r="G15" s="272" t="e">
        <f>H19()</f>
        <v>#NAME?</v>
      </c>
      <c r="H15" s="273"/>
      <c r="I15" s="273"/>
      <c r="J15" s="273"/>
      <c r="K15" s="273"/>
      <c r="L15" s="273"/>
      <c r="M15" s="273"/>
      <c r="N15" s="80"/>
      <c r="O15" s="80"/>
      <c r="P15" s="82">
        <v>14</v>
      </c>
      <c r="Q15" s="90">
        <v>34</v>
      </c>
      <c r="R15" s="19">
        <v>54</v>
      </c>
      <c r="S15" s="91">
        <v>74</v>
      </c>
      <c r="T15" s="91">
        <v>94</v>
      </c>
      <c r="U15" s="19">
        <v>114</v>
      </c>
      <c r="V15" s="19">
        <v>134</v>
      </c>
    </row>
    <row r="16" spans="1:24" s="63" customFormat="1" ht="14.25" x14ac:dyDescent="0.15">
      <c r="A16" s="68" t="s">
        <v>258</v>
      </c>
      <c r="B16" s="68" t="s">
        <v>259</v>
      </c>
      <c r="C16" s="68" t="s">
        <v>260</v>
      </c>
      <c r="D16" s="68" t="s">
        <v>261</v>
      </c>
      <c r="E16" s="68" t="s">
        <v>262</v>
      </c>
      <c r="G16" s="270" t="s">
        <v>263</v>
      </c>
      <c r="H16" s="271"/>
      <c r="I16" s="271"/>
      <c r="J16" s="271"/>
      <c r="K16" s="271"/>
      <c r="L16" s="271"/>
      <c r="M16" s="271"/>
      <c r="N16" s="80"/>
      <c r="O16" s="80"/>
      <c r="P16" s="82">
        <v>15</v>
      </c>
      <c r="Q16" s="90">
        <v>35</v>
      </c>
      <c r="R16" s="19">
        <v>55</v>
      </c>
      <c r="S16" s="91">
        <v>75</v>
      </c>
      <c r="T16" s="91">
        <v>95</v>
      </c>
      <c r="U16" s="19">
        <v>115</v>
      </c>
      <c r="V16" s="19">
        <v>135</v>
      </c>
    </row>
    <row r="17" spans="1:82" s="63" customFormat="1" ht="14.25" x14ac:dyDescent="0.15">
      <c r="A17" s="68" t="s">
        <v>264</v>
      </c>
      <c r="B17" s="68" t="s">
        <v>265</v>
      </c>
      <c r="C17" s="68" t="s">
        <v>266</v>
      </c>
      <c r="D17" s="68" t="s">
        <v>267</v>
      </c>
      <c r="E17" s="68" t="s">
        <v>268</v>
      </c>
      <c r="G17" s="57">
        <f ca="1">SUM(OFFSET(P2:Q3,2,2,2,3))</f>
        <v>381</v>
      </c>
      <c r="H17" s="57">
        <f ca="1">SUM(OFFSET(P2:Q3,3,1,2,3))</f>
        <v>267</v>
      </c>
      <c r="I17" s="57">
        <f ca="1">SUM(OFFSET(P3:Q4,,,2,2))</f>
        <v>50</v>
      </c>
      <c r="J17" s="57">
        <f ca="1">SUM(OFFSET(P3:Q4,3,1,8,))</f>
        <v>616</v>
      </c>
      <c r="K17" s="57"/>
      <c r="L17" s="57"/>
      <c r="M17" s="71"/>
      <c r="N17" s="80"/>
      <c r="O17" s="80"/>
      <c r="P17" s="82">
        <v>16</v>
      </c>
      <c r="Q17" s="90">
        <v>36</v>
      </c>
      <c r="R17" s="19">
        <v>56</v>
      </c>
      <c r="S17" s="91">
        <v>76</v>
      </c>
      <c r="T17" s="91">
        <v>96</v>
      </c>
      <c r="U17" s="19">
        <v>116</v>
      </c>
      <c r="V17" s="19">
        <v>136</v>
      </c>
    </row>
    <row r="18" spans="1:82" s="63" customFormat="1" ht="14.25" x14ac:dyDescent="0.15">
      <c r="A18" s="68" t="s">
        <v>269</v>
      </c>
      <c r="B18" s="68" t="s">
        <v>270</v>
      </c>
      <c r="C18" s="68" t="s">
        <v>271</v>
      </c>
      <c r="D18" s="68" t="s">
        <v>272</v>
      </c>
      <c r="E18" s="68" t="s">
        <v>273</v>
      </c>
      <c r="G18" s="272"/>
      <c r="H18" s="273"/>
      <c r="I18" s="273"/>
      <c r="J18" s="273"/>
      <c r="K18" s="273"/>
      <c r="L18" s="273"/>
      <c r="M18" s="273"/>
      <c r="N18" s="80"/>
      <c r="O18" s="80"/>
      <c r="P18" s="82">
        <v>17</v>
      </c>
      <c r="Q18" s="90">
        <v>37</v>
      </c>
      <c r="R18" s="19">
        <v>57</v>
      </c>
      <c r="S18" s="91">
        <v>77</v>
      </c>
      <c r="T18" s="91">
        <v>97</v>
      </c>
      <c r="U18" s="19">
        <v>117</v>
      </c>
      <c r="V18" s="19">
        <v>137</v>
      </c>
    </row>
    <row r="19" spans="1:82" s="64" customFormat="1" ht="14.25" x14ac:dyDescent="0.15">
      <c r="A19" s="68" t="s">
        <v>274</v>
      </c>
      <c r="B19" s="68" t="s">
        <v>275</v>
      </c>
      <c r="C19" s="68" t="s">
        <v>276</v>
      </c>
      <c r="D19" s="68" t="s">
        <v>277</v>
      </c>
      <c r="E19" s="68" t="s">
        <v>278</v>
      </c>
      <c r="F19" s="63"/>
      <c r="G19" s="268" t="s">
        <v>279</v>
      </c>
      <c r="H19" s="269"/>
      <c r="I19" s="269"/>
      <c r="J19" s="269"/>
      <c r="K19" s="269"/>
      <c r="L19" s="269"/>
      <c r="M19" s="269"/>
      <c r="N19" s="80"/>
      <c r="O19" s="80"/>
      <c r="P19" s="82">
        <v>18</v>
      </c>
      <c r="Q19" s="90">
        <v>38</v>
      </c>
      <c r="R19" s="19">
        <v>58</v>
      </c>
      <c r="S19" s="91">
        <v>78</v>
      </c>
      <c r="T19" s="91">
        <v>98</v>
      </c>
      <c r="U19" s="19">
        <v>118</v>
      </c>
      <c r="V19" s="19">
        <v>138</v>
      </c>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row>
    <row r="20" spans="1:82" s="64" customFormat="1" ht="14.25" x14ac:dyDescent="0.15">
      <c r="A20" s="68" t="s">
        <v>280</v>
      </c>
      <c r="B20" s="68" t="s">
        <v>281</v>
      </c>
      <c r="C20" s="68" t="s">
        <v>282</v>
      </c>
      <c r="D20" s="68" t="s">
        <v>283</v>
      </c>
      <c r="E20" s="68" t="s">
        <v>284</v>
      </c>
      <c r="F20" s="63"/>
      <c r="G20" s="282" t="s">
        <v>285</v>
      </c>
      <c r="H20" s="283"/>
      <c r="I20" s="283"/>
      <c r="J20" s="283"/>
      <c r="K20" s="283"/>
      <c r="L20" s="283"/>
      <c r="M20" s="283"/>
      <c r="N20" s="80"/>
      <c r="O20" s="80"/>
      <c r="P20" s="84">
        <v>19</v>
      </c>
      <c r="Q20" s="95">
        <v>39</v>
      </c>
      <c r="R20" s="96">
        <v>59</v>
      </c>
      <c r="S20" s="97">
        <v>79</v>
      </c>
      <c r="T20" s="97">
        <v>99</v>
      </c>
      <c r="U20" s="96">
        <v>119</v>
      </c>
      <c r="V20" s="96">
        <v>139</v>
      </c>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row>
    <row r="21" spans="1:82" s="64" customFormat="1" ht="14.25" x14ac:dyDescent="0.15">
      <c r="A21" s="68"/>
      <c r="B21" s="68"/>
      <c r="C21" s="68"/>
      <c r="D21" s="68"/>
      <c r="E21" s="68"/>
      <c r="F21" s="63"/>
      <c r="G21" s="284" t="s">
        <v>286</v>
      </c>
      <c r="H21" s="285"/>
      <c r="I21" s="285"/>
      <c r="J21" s="285"/>
      <c r="K21" s="285"/>
      <c r="L21" s="285"/>
      <c r="M21" s="285"/>
      <c r="N21" s="80"/>
      <c r="O21" s="80"/>
      <c r="P21" s="82"/>
      <c r="Q21" s="90"/>
      <c r="R21" s="19"/>
      <c r="S21" s="91"/>
      <c r="T21" s="91"/>
      <c r="U21" s="19"/>
      <c r="V21" s="19"/>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row>
    <row r="22" spans="1:82" s="64" customFormat="1" ht="14.25" x14ac:dyDescent="0.15">
      <c r="A22" s="68"/>
      <c r="B22" s="68"/>
      <c r="C22" s="68"/>
      <c r="D22" s="68"/>
      <c r="E22" s="68"/>
      <c r="F22" s="63"/>
      <c r="G22" s="70" t="s">
        <v>287</v>
      </c>
      <c r="H22" s="19"/>
      <c r="I22" s="19"/>
      <c r="J22" s="19"/>
      <c r="K22" s="296" t="s">
        <v>288</v>
      </c>
      <c r="L22" s="297"/>
      <c r="M22" s="297"/>
      <c r="N22" s="80"/>
      <c r="O22" s="80"/>
      <c r="P22" s="82"/>
      <c r="Q22" s="90"/>
      <c r="R22" s="19"/>
      <c r="S22" s="91"/>
      <c r="T22" s="91"/>
      <c r="U22" s="19"/>
      <c r="V22" s="19"/>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row>
    <row r="23" spans="1:82" s="64" customFormat="1" ht="14.25" x14ac:dyDescent="0.15">
      <c r="A23" s="68"/>
      <c r="B23" s="68"/>
      <c r="C23" s="68"/>
      <c r="D23" s="68"/>
      <c r="E23" s="68"/>
      <c r="F23" s="63"/>
      <c r="G23" s="57" t="s">
        <v>289</v>
      </c>
      <c r="H23" s="298" t="s">
        <v>290</v>
      </c>
      <c r="I23" s="271"/>
      <c r="J23" s="271"/>
      <c r="K23" s="271"/>
      <c r="L23" s="271"/>
      <c r="M23" s="271"/>
      <c r="N23" s="80"/>
      <c r="O23" s="80"/>
      <c r="P23" s="82"/>
      <c r="Q23" s="90"/>
      <c r="R23" s="19"/>
      <c r="S23" s="91"/>
      <c r="T23" s="91"/>
      <c r="U23" s="19"/>
      <c r="V23" s="19"/>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row>
    <row r="24" spans="1:82" s="64" customFormat="1" ht="14.25" x14ac:dyDescent="0.15">
      <c r="A24" s="68" t="s">
        <v>291</v>
      </c>
      <c r="B24" s="68" t="s">
        <v>292</v>
      </c>
      <c r="C24" s="68" t="s">
        <v>293</v>
      </c>
      <c r="D24" s="68" t="s">
        <v>294</v>
      </c>
      <c r="E24" s="68" t="s">
        <v>295</v>
      </c>
      <c r="F24" s="63"/>
      <c r="G24" s="72">
        <f>SUMPRODUCT(P2:P20,Q2:Q20)</f>
        <v>6270</v>
      </c>
      <c r="H24" s="72"/>
      <c r="I24" s="72"/>
      <c r="J24" s="72"/>
      <c r="K24" s="72"/>
      <c r="L24" s="72"/>
      <c r="M24" s="85"/>
      <c r="N24" s="80"/>
      <c r="O24" s="80"/>
      <c r="P24" s="86">
        <v>20</v>
      </c>
      <c r="Q24" s="98">
        <v>40</v>
      </c>
      <c r="R24" s="99">
        <v>60</v>
      </c>
      <c r="S24" s="100">
        <v>80</v>
      </c>
      <c r="T24" s="100">
        <v>100</v>
      </c>
      <c r="U24" s="99">
        <v>120</v>
      </c>
      <c r="V24" s="99">
        <v>140</v>
      </c>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row>
    <row r="25" spans="1:82" s="64" customFormat="1" ht="26.25" customHeight="1" x14ac:dyDescent="0.15">
      <c r="A25" s="68"/>
      <c r="B25" s="68"/>
      <c r="C25" s="68"/>
      <c r="D25" s="68"/>
      <c r="E25" s="68"/>
      <c r="F25" s="63"/>
      <c r="G25" s="69" t="s">
        <v>296</v>
      </c>
      <c r="H25" s="247" t="s">
        <v>1319</v>
      </c>
      <c r="I25" s="72">
        <f>SEARCH("*",H25)</f>
        <v>1</v>
      </c>
      <c r="J25" s="72">
        <f>FIND("*",H25,7)</f>
        <v>9</v>
      </c>
      <c r="K25" s="72"/>
      <c r="L25" s="72"/>
      <c r="M25" s="72"/>
      <c r="N25" s="80"/>
      <c r="O25" s="80"/>
      <c r="P25" s="87"/>
      <c r="Q25" s="87"/>
      <c r="R25" s="80"/>
      <c r="S25" s="80"/>
      <c r="T25" s="80"/>
      <c r="U25" s="80"/>
      <c r="V25" s="80"/>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row>
    <row r="26" spans="1:82" s="64" customFormat="1" ht="14.25" x14ac:dyDescent="0.15">
      <c r="A26" s="68"/>
      <c r="B26" s="68"/>
      <c r="C26" s="68"/>
      <c r="D26" s="68"/>
      <c r="E26" s="68"/>
      <c r="F26" s="63"/>
      <c r="G26" s="284"/>
      <c r="H26" s="285"/>
      <c r="I26" s="285"/>
      <c r="J26" s="285"/>
      <c r="K26" s="285"/>
      <c r="L26" s="285"/>
      <c r="M26" s="285"/>
      <c r="N26" s="80"/>
      <c r="O26" s="88"/>
      <c r="P26" s="87"/>
      <c r="Q26" s="87"/>
      <c r="R26" s="80"/>
      <c r="S26" s="80"/>
      <c r="T26" s="80"/>
      <c r="U26" s="80"/>
      <c r="V26" s="80"/>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row>
    <row r="27" spans="1:82" s="64" customFormat="1" ht="14.25" x14ac:dyDescent="0.15">
      <c r="A27" s="68"/>
      <c r="B27" s="68"/>
      <c r="C27" s="68"/>
      <c r="D27" s="68"/>
      <c r="E27" s="68"/>
      <c r="F27" s="63"/>
      <c r="G27" s="57" t="s">
        <v>297</v>
      </c>
      <c r="H27" s="57"/>
      <c r="I27" s="57"/>
      <c r="J27" s="57"/>
      <c r="K27" s="57"/>
      <c r="L27" s="57"/>
      <c r="M27" s="57"/>
      <c r="N27" s="57"/>
      <c r="O27" s="88"/>
      <c r="P27" s="87"/>
      <c r="Q27" s="87"/>
      <c r="R27" s="80"/>
      <c r="S27" s="80"/>
      <c r="T27" s="80"/>
      <c r="U27" s="80"/>
      <c r="V27" s="80"/>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row>
    <row r="28" spans="1:82" s="64" customFormat="1" ht="14.25" x14ac:dyDescent="0.15">
      <c r="A28" s="68"/>
      <c r="B28" s="68"/>
      <c r="C28" s="68"/>
      <c r="D28" s="68"/>
      <c r="E28" s="68"/>
      <c r="F28" s="63"/>
      <c r="G28" s="57"/>
      <c r="H28" s="57" t="s">
        <v>298</v>
      </c>
      <c r="I28" s="57"/>
      <c r="J28" s="89">
        <f>FIND("@",SUBSTITUTE(H28,"和","@",2))</f>
        <v>12</v>
      </c>
      <c r="K28" s="89" t="str">
        <f>SUBSTITUTE(H28,"和","@")</f>
        <v>我人有的@,主产人不为@</v>
      </c>
      <c r="L28" s="57"/>
      <c r="M28" s="57"/>
      <c r="N28" s="57"/>
      <c r="O28" s="88"/>
      <c r="P28" s="87"/>
      <c r="Q28" s="87"/>
      <c r="R28" s="80"/>
      <c r="S28" s="80"/>
      <c r="T28" s="80"/>
      <c r="U28" s="80"/>
      <c r="V28" s="80"/>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row>
    <row r="29" spans="1:82" s="64" customFormat="1" ht="14.25" x14ac:dyDescent="0.15">
      <c r="A29" s="73"/>
      <c r="B29" s="73"/>
      <c r="C29" s="73"/>
      <c r="D29" s="73"/>
      <c r="E29" s="73"/>
      <c r="F29" s="73"/>
      <c r="G29" s="73"/>
      <c r="H29" s="73"/>
      <c r="I29" s="73"/>
      <c r="J29" s="73"/>
      <c r="K29" s="73"/>
      <c r="L29" s="7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row>
    <row r="30" spans="1:82" s="64" customFormat="1" x14ac:dyDescent="0.15">
      <c r="A30" s="74">
        <v>135</v>
      </c>
      <c r="B30" s="75">
        <v>2</v>
      </c>
      <c r="C30" s="76">
        <v>0</v>
      </c>
      <c r="D30" s="75">
        <v>2</v>
      </c>
      <c r="E30" s="76">
        <v>1</v>
      </c>
      <c r="F30" s="75">
        <v>2</v>
      </c>
      <c r="G30" s="76">
        <v>0</v>
      </c>
      <c r="H30" s="75">
        <v>2</v>
      </c>
      <c r="I30" s="76">
        <v>2</v>
      </c>
      <c r="J30" s="75">
        <v>2</v>
      </c>
      <c r="K30" s="76">
        <v>2</v>
      </c>
      <c r="L30" s="75">
        <v>2</v>
      </c>
      <c r="M30" s="76">
        <v>0</v>
      </c>
      <c r="N30" s="75">
        <v>2</v>
      </c>
      <c r="O30" s="76">
        <v>3</v>
      </c>
      <c r="P30" s="75">
        <v>2</v>
      </c>
      <c r="Q30" s="76">
        <v>1</v>
      </c>
      <c r="R30" s="75">
        <v>2</v>
      </c>
      <c r="S30" s="76">
        <v>0</v>
      </c>
      <c r="T30" s="75">
        <v>2</v>
      </c>
      <c r="U30" s="76">
        <v>2</v>
      </c>
      <c r="V30" s="75">
        <v>2</v>
      </c>
      <c r="W30" s="286"/>
      <c r="X30" s="287"/>
      <c r="Y30" s="287"/>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row>
    <row r="31" spans="1:82" s="64" customFormat="1" x14ac:dyDescent="0.15">
      <c r="A31" s="77" t="s">
        <v>299</v>
      </c>
      <c r="C31" s="77"/>
      <c r="D31" s="77">
        <f t="array" ref="D31">SUM(IF(MOD(COLUMN(A30:V30),2)=0,A30:V30,0))</f>
        <v>22</v>
      </c>
      <c r="E31" s="77"/>
      <c r="F31" s="77"/>
      <c r="G31" s="77"/>
      <c r="I31" s="77"/>
      <c r="J31" s="77"/>
      <c r="K31" s="77"/>
      <c r="L31" s="77"/>
      <c r="M31" s="77"/>
      <c r="N31" s="77"/>
      <c r="O31" s="77"/>
      <c r="P31" s="77"/>
      <c r="Q31" s="77"/>
      <c r="R31" s="77"/>
      <c r="S31" s="77"/>
      <c r="T31" s="77"/>
      <c r="U31" s="77"/>
      <c r="V31" s="77"/>
      <c r="W31" s="287"/>
      <c r="X31" s="287"/>
      <c r="Y31" s="287"/>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row>
    <row r="32" spans="1:82" s="65" customFormat="1" x14ac:dyDescent="0.15">
      <c r="A32" s="78">
        <f t="array" ref="A32">COUNT(ROW($1:$31))</f>
        <v>31</v>
      </c>
      <c r="B32" s="277" t="s">
        <v>300</v>
      </c>
      <c r="C32" s="278"/>
      <c r="D32" s="278"/>
      <c r="E32" s="278"/>
      <c r="F32" s="278"/>
      <c r="G32" s="278"/>
      <c r="H32" s="278"/>
      <c r="I32" s="278"/>
      <c r="J32" s="278"/>
      <c r="K32" s="278"/>
      <c r="L32" s="278"/>
      <c r="M32" s="278"/>
      <c r="N32" s="278"/>
      <c r="O32" s="278"/>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row>
    <row r="33" spans="1:22" s="63" customFormat="1" ht="14.25" x14ac:dyDescent="0.15">
      <c r="A33" s="73">
        <f>COUNTA(ROW($1:$31)*2)</f>
        <v>1</v>
      </c>
      <c r="B33" s="73" t="s">
        <v>301</v>
      </c>
      <c r="C33" s="73" t="s">
        <v>302</v>
      </c>
      <c r="D33" s="73" t="s">
        <v>303</v>
      </c>
      <c r="E33" s="113" t="s">
        <v>304</v>
      </c>
      <c r="F33" s="73">
        <f t="array" ref="F33">COUNTA(ROW($1:$31)*2)</f>
        <v>31</v>
      </c>
      <c r="G33" s="73"/>
      <c r="H33" s="73"/>
      <c r="I33" s="73"/>
    </row>
    <row r="34" spans="1:22" s="63" customFormat="1" ht="14.25" x14ac:dyDescent="0.15">
      <c r="A34" s="79">
        <f ca="1">SUM(OFFSET($A$2,0,0,2,4))</f>
        <v>10</v>
      </c>
      <c r="B34" s="79">
        <f ca="1">SUM(OFFSET($A$2,,,1,4))</f>
        <v>10</v>
      </c>
      <c r="C34" s="79">
        <f ca="1">OFFSET($A$2,,,1,4)</f>
        <v>3</v>
      </c>
      <c r="D34" s="79">
        <f ca="1">OFFSET($A$2,,,1,4)</f>
        <v>4</v>
      </c>
      <c r="E34" s="279" t="s">
        <v>305</v>
      </c>
      <c r="F34" s="280"/>
      <c r="G34" s="280"/>
      <c r="H34" s="280"/>
      <c r="I34" s="280"/>
      <c r="J34" s="280"/>
      <c r="K34" s="280"/>
      <c r="L34" s="280"/>
      <c r="M34" s="280"/>
      <c r="N34" s="280"/>
      <c r="O34" s="280"/>
      <c r="P34" s="280"/>
      <c r="Q34" s="280"/>
      <c r="R34" s="280"/>
      <c r="S34" s="280"/>
      <c r="T34" s="280"/>
      <c r="U34" s="280"/>
      <c r="V34" s="281"/>
    </row>
    <row r="35" spans="1:22" s="63" customFormat="1" ht="14.25" x14ac:dyDescent="0.15">
      <c r="A35" s="73">
        <f ca="1">OFFSET($A$2,,,,ROW($1:$31)*2)</f>
        <v>1</v>
      </c>
      <c r="B35" s="73"/>
    </row>
    <row r="36" spans="1:22" s="63" customFormat="1" ht="14.25" x14ac:dyDescent="0.15">
      <c r="A36" s="73"/>
      <c r="C36" s="63">
        <f>{1,2,3}</f>
        <v>1</v>
      </c>
      <c r="D36" s="63">
        <f>{1,2,3}</f>
        <v>1</v>
      </c>
      <c r="E36" s="73"/>
    </row>
    <row r="37" spans="1:22" s="63" customFormat="1" ht="14.25" x14ac:dyDescent="0.15">
      <c r="A37" s="73"/>
    </row>
    <row r="38" spans="1:22" s="63" customFormat="1" x14ac:dyDescent="0.15"/>
    <row r="39" spans="1:22" s="63" customFormat="1" x14ac:dyDescent="0.15"/>
    <row r="40" spans="1:22" s="63" customFormat="1" x14ac:dyDescent="0.15"/>
    <row r="41" spans="1:22" s="63" customFormat="1" x14ac:dyDescent="0.15"/>
    <row r="42" spans="1:22" s="63" customFormat="1" x14ac:dyDescent="0.15"/>
    <row r="43" spans="1:22" s="63" customFormat="1" x14ac:dyDescent="0.15"/>
    <row r="44" spans="1:22" s="63" customFormat="1" x14ac:dyDescent="0.15"/>
    <row r="45" spans="1:22" s="63" customFormat="1" x14ac:dyDescent="0.15"/>
    <row r="46" spans="1:22" s="63" customFormat="1" x14ac:dyDescent="0.15"/>
    <row r="47" spans="1:22" s="63" customFormat="1" x14ac:dyDescent="0.15"/>
    <row r="48" spans="1:22" s="63" customFormat="1" x14ac:dyDescent="0.15"/>
    <row r="49" spans="1:1" s="63" customFormat="1" x14ac:dyDescent="0.15"/>
    <row r="50" spans="1:1" s="63" customFormat="1" x14ac:dyDescent="0.15"/>
    <row r="51" spans="1:1" s="63" customFormat="1" x14ac:dyDescent="0.15"/>
    <row r="52" spans="1:1" s="63" customFormat="1" x14ac:dyDescent="0.15">
      <c r="A52" s="63">
        <f>SUMPRODUCT(P19:P20)</f>
        <v>37</v>
      </c>
    </row>
    <row r="53" spans="1:1" s="63" customFormat="1" x14ac:dyDescent="0.15"/>
    <row r="54" spans="1:1" s="63" customFormat="1" x14ac:dyDescent="0.15"/>
    <row r="55" spans="1:1" s="63" customFormat="1" x14ac:dyDescent="0.15"/>
    <row r="56" spans="1:1" s="63" customFormat="1" x14ac:dyDescent="0.15"/>
    <row r="57" spans="1:1" s="63" customFormat="1" x14ac:dyDescent="0.15"/>
    <row r="58" spans="1:1" s="63" customFormat="1" x14ac:dyDescent="0.15"/>
    <row r="59" spans="1:1" s="63" customFormat="1" x14ac:dyDescent="0.15"/>
    <row r="60" spans="1:1" s="63" customFormat="1" x14ac:dyDescent="0.15"/>
    <row r="61" spans="1:1" s="63" customFormat="1" x14ac:dyDescent="0.15"/>
    <row r="62" spans="1:1" s="63" customFormat="1" x14ac:dyDescent="0.15"/>
    <row r="63" spans="1:1" s="63" customFormat="1" x14ac:dyDescent="0.15"/>
    <row r="64" spans="1:1" s="63" customFormat="1" x14ac:dyDescent="0.15"/>
    <row r="65" s="63" customFormat="1" x14ac:dyDescent="0.15"/>
    <row r="66" s="63" customFormat="1" x14ac:dyDescent="0.15"/>
    <row r="67" s="63" customFormat="1" x14ac:dyDescent="0.15"/>
    <row r="68" s="63" customFormat="1" x14ac:dyDescent="0.15"/>
    <row r="69" s="63" customFormat="1" x14ac:dyDescent="0.15"/>
    <row r="70" s="63" customFormat="1" x14ac:dyDescent="0.15"/>
    <row r="71" s="63" customFormat="1" x14ac:dyDescent="0.15"/>
    <row r="72" s="63" customFormat="1" x14ac:dyDescent="0.15"/>
    <row r="73" s="63" customFormat="1" x14ac:dyDescent="0.15"/>
    <row r="74" s="63" customFormat="1" x14ac:dyDescent="0.15"/>
    <row r="75" s="63" customFormat="1" x14ac:dyDescent="0.15"/>
  </sheetData>
  <mergeCells count="24">
    <mergeCell ref="W30:Y31"/>
    <mergeCell ref="H8:M9"/>
    <mergeCell ref="G10:M11"/>
    <mergeCell ref="K22:M22"/>
    <mergeCell ref="H23:M23"/>
    <mergeCell ref="G26:M26"/>
    <mergeCell ref="B32:O32"/>
    <mergeCell ref="E34:V34"/>
    <mergeCell ref="G16:M16"/>
    <mergeCell ref="G18:M18"/>
    <mergeCell ref="G19:M19"/>
    <mergeCell ref="G20:M20"/>
    <mergeCell ref="G21:M21"/>
    <mergeCell ref="G7:M7"/>
    <mergeCell ref="G12:M12"/>
    <mergeCell ref="H13:M13"/>
    <mergeCell ref="H14:M14"/>
    <mergeCell ref="G15:M15"/>
    <mergeCell ref="G8:G9"/>
    <mergeCell ref="G2:M2"/>
    <mergeCell ref="G3:M3"/>
    <mergeCell ref="H4:M4"/>
    <mergeCell ref="H5:M5"/>
    <mergeCell ref="G6:M6"/>
  </mergeCells>
  <phoneticPr fontId="32" type="noConversion"/>
  <hyperlinks>
    <hyperlink ref="A1" location="目录!A1" display="返回目录"/>
  </hyperlinks>
  <pageMargins left="0.7" right="0.7" top="0.75" bottom="0.75" header="0.3" footer="0.3"/>
  <pageSetup paperSize="9" orientation="portrait" horizontalDpi="1200" verticalDpi="12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3"/>
  <sheetViews>
    <sheetView topLeftCell="A13" workbookViewId="0">
      <selection activeCell="A2" sqref="A2"/>
    </sheetView>
  </sheetViews>
  <sheetFormatPr defaultColWidth="9" defaultRowHeight="13.5" x14ac:dyDescent="0.15"/>
  <cols>
    <col min="1" max="1" width="126.125" customWidth="1"/>
    <col min="2" max="2" width="16.125" customWidth="1"/>
  </cols>
  <sheetData>
    <row r="1" spans="1:1" ht="409.5" customHeight="1" x14ac:dyDescent="0.15">
      <c r="A1" s="62" t="s">
        <v>306</v>
      </c>
    </row>
    <row r="2" spans="1:1" x14ac:dyDescent="0.15">
      <c r="A2" s="49" t="s">
        <v>168</v>
      </c>
    </row>
    <row r="7" spans="1:1" x14ac:dyDescent="0.15">
      <c r="A7" t="s">
        <v>307</v>
      </c>
    </row>
    <row r="28" spans="2:5" x14ac:dyDescent="0.15">
      <c r="B28" t="s">
        <v>308</v>
      </c>
      <c r="C28" t="s">
        <v>309</v>
      </c>
      <c r="D28" t="s">
        <v>310</v>
      </c>
    </row>
    <row r="29" spans="2:5" x14ac:dyDescent="0.15">
      <c r="B29" t="s">
        <v>311</v>
      </c>
      <c r="C29" t="s">
        <v>312</v>
      </c>
      <c r="D29">
        <v>90</v>
      </c>
      <c r="E29" t="s">
        <v>313</v>
      </c>
    </row>
    <row r="30" spans="2:5" x14ac:dyDescent="0.15">
      <c r="B30" t="s">
        <v>314</v>
      </c>
      <c r="C30" t="s">
        <v>315</v>
      </c>
      <c r="D30">
        <v>80</v>
      </c>
      <c r="E30" t="s">
        <v>316</v>
      </c>
    </row>
    <row r="31" spans="2:5" x14ac:dyDescent="0.15">
      <c r="B31" t="s">
        <v>317</v>
      </c>
      <c r="C31" t="s">
        <v>315</v>
      </c>
      <c r="D31">
        <v>81</v>
      </c>
      <c r="E31" t="s">
        <v>318</v>
      </c>
    </row>
    <row r="32" spans="2:5" x14ac:dyDescent="0.15">
      <c r="B32" t="s">
        <v>319</v>
      </c>
      <c r="C32" t="s">
        <v>315</v>
      </c>
      <c r="D32">
        <v>82</v>
      </c>
      <c r="E32" t="s">
        <v>320</v>
      </c>
    </row>
    <row r="33" spans="2:5" x14ac:dyDescent="0.15">
      <c r="B33" t="s">
        <v>321</v>
      </c>
      <c r="C33" t="s">
        <v>315</v>
      </c>
      <c r="D33">
        <v>83</v>
      </c>
      <c r="E33" t="s">
        <v>322</v>
      </c>
    </row>
    <row r="34" spans="2:5" x14ac:dyDescent="0.15">
      <c r="B34" t="s">
        <v>323</v>
      </c>
      <c r="C34" t="s">
        <v>315</v>
      </c>
      <c r="D34">
        <v>84</v>
      </c>
      <c r="E34" t="s">
        <v>324</v>
      </c>
    </row>
    <row r="35" spans="2:5" x14ac:dyDescent="0.15">
      <c r="B35" t="s">
        <v>325</v>
      </c>
      <c r="C35" t="s">
        <v>315</v>
      </c>
      <c r="D35">
        <v>85</v>
      </c>
      <c r="E35" t="s">
        <v>326</v>
      </c>
    </row>
    <row r="36" spans="2:5" x14ac:dyDescent="0.15">
      <c r="B36" t="s">
        <v>327</v>
      </c>
      <c r="C36" t="s">
        <v>315</v>
      </c>
      <c r="D36">
        <v>86</v>
      </c>
      <c r="E36" t="s">
        <v>328</v>
      </c>
    </row>
    <row r="37" spans="2:5" x14ac:dyDescent="0.15">
      <c r="B37" t="s">
        <v>329</v>
      </c>
      <c r="C37" t="s">
        <v>315</v>
      </c>
      <c r="D37">
        <v>87</v>
      </c>
      <c r="E37" t="s">
        <v>330</v>
      </c>
    </row>
    <row r="38" spans="2:5" x14ac:dyDescent="0.15">
      <c r="B38" t="s">
        <v>331</v>
      </c>
      <c r="C38" t="s">
        <v>315</v>
      </c>
      <c r="D38">
        <v>88</v>
      </c>
      <c r="E38" t="s">
        <v>332</v>
      </c>
    </row>
    <row r="39" spans="2:5" x14ac:dyDescent="0.15">
      <c r="B39" t="s">
        <v>333</v>
      </c>
      <c r="C39" t="s">
        <v>315</v>
      </c>
      <c r="D39">
        <v>89</v>
      </c>
      <c r="E39" t="s">
        <v>334</v>
      </c>
    </row>
    <row r="40" spans="2:5" x14ac:dyDescent="0.15">
      <c r="B40" t="s">
        <v>335</v>
      </c>
      <c r="C40" t="s">
        <v>315</v>
      </c>
      <c r="D40">
        <v>90</v>
      </c>
      <c r="E40" t="s">
        <v>313</v>
      </c>
    </row>
    <row r="41" spans="2:5" x14ac:dyDescent="0.15">
      <c r="B41" t="s">
        <v>336</v>
      </c>
      <c r="C41" t="s">
        <v>315</v>
      </c>
      <c r="D41">
        <v>91</v>
      </c>
      <c r="E41" t="s">
        <v>337</v>
      </c>
    </row>
    <row r="42" spans="2:5" x14ac:dyDescent="0.15">
      <c r="B42" t="s">
        <v>338</v>
      </c>
      <c r="C42" t="s">
        <v>315</v>
      </c>
      <c r="D42">
        <v>92</v>
      </c>
      <c r="E42" t="s">
        <v>339</v>
      </c>
    </row>
    <row r="43" spans="2:5" x14ac:dyDescent="0.15">
      <c r="B43" t="s">
        <v>340</v>
      </c>
      <c r="C43" t="s">
        <v>315</v>
      </c>
      <c r="D43">
        <v>93</v>
      </c>
      <c r="E43" t="s">
        <v>341</v>
      </c>
    </row>
  </sheetData>
  <phoneticPr fontId="32" type="noConversion"/>
  <hyperlinks>
    <hyperlink ref="A2" location="目录!A1" display="返回目录"/>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X8"/>
  <sheetViews>
    <sheetView zoomScale="85" zoomScaleNormal="85" workbookViewId="0">
      <selection activeCell="X1" sqref="X1"/>
    </sheetView>
  </sheetViews>
  <sheetFormatPr defaultColWidth="9" defaultRowHeight="13.5" x14ac:dyDescent="0.15"/>
  <sheetData>
    <row r="1" spans="2:24" x14ac:dyDescent="0.15">
      <c r="B1">
        <f>A1</f>
        <v>0</v>
      </c>
      <c r="X1" s="49" t="s">
        <v>168</v>
      </c>
    </row>
    <row r="3" spans="2:24" x14ac:dyDescent="0.15">
      <c r="C3" t="s">
        <v>342</v>
      </c>
    </row>
    <row r="4" spans="2:24" x14ac:dyDescent="0.15">
      <c r="C4" t="s">
        <v>343</v>
      </c>
      <c r="D4">
        <v>2</v>
      </c>
    </row>
    <row r="6" spans="2:24" x14ac:dyDescent="0.15">
      <c r="F6" t="s">
        <v>344</v>
      </c>
      <c r="G6" t="e">
        <f>VLOOKUP(F6,C:D,2,FALSE)&amp;""</f>
        <v>#N/A</v>
      </c>
    </row>
    <row r="7" spans="2:24" x14ac:dyDescent="0.15">
      <c r="F7" t="s">
        <v>344</v>
      </c>
      <c r="G7" t="e">
        <f t="shared" ref="G7:G8" si="0">VLOOKUP(F7,C:D,2,FALSE)&amp;""</f>
        <v>#N/A</v>
      </c>
    </row>
    <row r="8" spans="2:24" x14ac:dyDescent="0.15">
      <c r="F8" t="s">
        <v>342</v>
      </c>
      <c r="G8" t="str">
        <f t="shared" si="0"/>
        <v/>
      </c>
    </row>
  </sheetData>
  <phoneticPr fontId="32" type="noConversion"/>
  <hyperlinks>
    <hyperlink ref="X1" location="目录!A1" display="返回目录"/>
  </hyperlinks>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ltText="" r:id="rId4">
            <anchor moveWithCells="1">
              <from>
                <xdr:col>9</xdr:col>
                <xdr:colOff>552450</xdr:colOff>
                <xdr:row>6</xdr:row>
                <xdr:rowOff>76200</xdr:rowOff>
              </from>
              <to>
                <xdr:col>12</xdr:col>
                <xdr:colOff>57150</xdr:colOff>
                <xdr:row>10</xdr:row>
                <xdr:rowOff>123825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V1"/>
  <sheetViews>
    <sheetView topLeftCell="A25" workbookViewId="0">
      <selection activeCell="V1" sqref="V1"/>
    </sheetView>
  </sheetViews>
  <sheetFormatPr defaultColWidth="9" defaultRowHeight="13.5" x14ac:dyDescent="0.15"/>
  <sheetData>
    <row r="1" spans="22:22" x14ac:dyDescent="0.15">
      <c r="V1" s="49" t="s">
        <v>168</v>
      </c>
    </row>
  </sheetData>
  <phoneticPr fontId="32" type="noConversion"/>
  <hyperlinks>
    <hyperlink ref="V1" location="目录!A1" display="返回目录"/>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U1"/>
  <sheetViews>
    <sheetView topLeftCell="J20" workbookViewId="0">
      <selection activeCell="U1" sqref="U1"/>
    </sheetView>
  </sheetViews>
  <sheetFormatPr defaultColWidth="9" defaultRowHeight="13.5" x14ac:dyDescent="0.15"/>
  <sheetData>
    <row r="1" spans="21:21" x14ac:dyDescent="0.15">
      <c r="U1" s="49" t="s">
        <v>168</v>
      </c>
    </row>
  </sheetData>
  <phoneticPr fontId="32" type="noConversion"/>
  <hyperlinks>
    <hyperlink ref="U1" location="目录!A1" display="返回目录"/>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J32"/>
  <sheetViews>
    <sheetView workbookViewId="0">
      <selection activeCell="M16" sqref="M16"/>
    </sheetView>
  </sheetViews>
  <sheetFormatPr defaultColWidth="9" defaultRowHeight="13.5" x14ac:dyDescent="0.15"/>
  <sheetData>
    <row r="1" spans="1:18" ht="14.25" x14ac:dyDescent="0.15">
      <c r="A1" s="270" t="s">
        <v>263</v>
      </c>
      <c r="B1" s="271"/>
      <c r="C1" s="271"/>
      <c r="D1" s="271"/>
      <c r="E1" s="271"/>
      <c r="F1" s="271"/>
      <c r="G1" s="271"/>
      <c r="I1" s="49" t="s">
        <v>168</v>
      </c>
      <c r="J1" t="s">
        <v>345</v>
      </c>
      <c r="N1">
        <v>1</v>
      </c>
      <c r="O1" s="166">
        <v>2</v>
      </c>
      <c r="P1" s="166">
        <v>3</v>
      </c>
      <c r="Q1" s="166">
        <v>4</v>
      </c>
      <c r="R1" s="166">
        <v>5</v>
      </c>
    </row>
    <row r="2" spans="1:18" x14ac:dyDescent="0.15">
      <c r="A2" s="89">
        <v>1</v>
      </c>
      <c r="B2" s="57">
        <v>5</v>
      </c>
      <c r="C2" s="57">
        <v>3</v>
      </c>
      <c r="D2" s="57">
        <v>4</v>
      </c>
      <c r="E2" s="57">
        <v>5</v>
      </c>
      <c r="F2" s="57">
        <v>6</v>
      </c>
      <c r="G2" s="57">
        <v>7</v>
      </c>
      <c r="J2">
        <f t="array" ref="J2:J5" ca="1">SUM(OFFSET(G2,,,ROW(1:5),))</f>
        <v>7</v>
      </c>
      <c r="K2" s="166"/>
      <c r="L2">
        <f t="array" aca="1" ref="L2" ca="1">SUM(SUM(OFFSET(G2,,,ROW(1:5),)))</f>
        <v>35</v>
      </c>
      <c r="N2">
        <v>7</v>
      </c>
      <c r="O2">
        <v>15</v>
      </c>
    </row>
    <row r="3" spans="1:18" x14ac:dyDescent="0.15">
      <c r="A3" s="57">
        <v>2</v>
      </c>
      <c r="B3" s="57">
        <v>3</v>
      </c>
      <c r="C3" s="57">
        <v>4</v>
      </c>
      <c r="D3" s="57">
        <v>5</v>
      </c>
      <c r="E3" s="57">
        <v>6</v>
      </c>
      <c r="F3" s="57">
        <v>7</v>
      </c>
      <c r="G3" s="57">
        <v>8</v>
      </c>
      <c r="J3">
        <f ca="1"/>
        <v>15</v>
      </c>
      <c r="K3" t="s">
        <v>346</v>
      </c>
    </row>
    <row r="4" spans="1:18" x14ac:dyDescent="0.15">
      <c r="A4" s="57">
        <v>2</v>
      </c>
      <c r="B4" s="57">
        <v>3</v>
      </c>
      <c r="C4" s="57">
        <v>4</v>
      </c>
      <c r="D4" s="57">
        <v>5</v>
      </c>
      <c r="E4" s="57">
        <v>6</v>
      </c>
      <c r="F4" s="57">
        <v>7</v>
      </c>
      <c r="G4" s="57">
        <v>8</v>
      </c>
      <c r="J4">
        <f ca="1"/>
        <v>23</v>
      </c>
    </row>
    <row r="5" spans="1:18" x14ac:dyDescent="0.15">
      <c r="A5" s="57">
        <v>2</v>
      </c>
      <c r="B5" s="57">
        <v>3</v>
      </c>
      <c r="C5" s="57">
        <v>4</v>
      </c>
      <c r="D5" s="57">
        <v>5</v>
      </c>
      <c r="E5" s="57">
        <v>6</v>
      </c>
      <c r="F5" s="57">
        <v>7</v>
      </c>
      <c r="G5" s="57">
        <v>8</v>
      </c>
      <c r="J5">
        <f ca="1"/>
        <v>31</v>
      </c>
    </row>
    <row r="6" spans="1:18" x14ac:dyDescent="0.15">
      <c r="A6" s="57">
        <v>2</v>
      </c>
      <c r="B6" s="57">
        <v>3</v>
      </c>
      <c r="C6" s="57">
        <v>4</v>
      </c>
      <c r="D6" s="57">
        <v>5</v>
      </c>
      <c r="E6" s="57">
        <v>6</v>
      </c>
      <c r="F6" s="57">
        <v>7</v>
      </c>
      <c r="G6" s="57">
        <v>8</v>
      </c>
      <c r="J6" s="166">
        <f t="array" aca="1" ref="J6" ca="1">SUM(OFFSET(G6,,,ROW(5:9),))</f>
        <v>40</v>
      </c>
    </row>
    <row r="7" spans="1:18" x14ac:dyDescent="0.15">
      <c r="A7" s="57">
        <v>2</v>
      </c>
      <c r="B7" s="57">
        <v>3</v>
      </c>
      <c r="C7" s="57">
        <v>4</v>
      </c>
      <c r="D7" s="57">
        <v>5</v>
      </c>
      <c r="E7" s="57">
        <v>6</v>
      </c>
      <c r="F7" s="57">
        <v>7</v>
      </c>
      <c r="G7" s="57">
        <v>8</v>
      </c>
      <c r="J7" s="166">
        <f t="array" aca="1" ref="J7" ca="1">SUM(OFFSET(G7,,,ROW(6:10),))</f>
        <v>48</v>
      </c>
    </row>
    <row r="8" spans="1:18" x14ac:dyDescent="0.15">
      <c r="A8" s="57">
        <v>2</v>
      </c>
      <c r="B8" s="57">
        <v>3</v>
      </c>
      <c r="C8" s="57">
        <v>4</v>
      </c>
      <c r="D8" s="57">
        <v>5</v>
      </c>
      <c r="E8" s="57">
        <v>6</v>
      </c>
      <c r="F8" s="57">
        <v>7</v>
      </c>
      <c r="G8" s="57">
        <v>8</v>
      </c>
    </row>
    <row r="9" spans="1:18" x14ac:dyDescent="0.15">
      <c r="A9" s="57">
        <v>2</v>
      </c>
      <c r="B9" s="57">
        <v>3</v>
      </c>
      <c r="C9" s="57">
        <v>4</v>
      </c>
      <c r="D9" s="57">
        <v>5</v>
      </c>
      <c r="E9" s="57">
        <v>6</v>
      </c>
      <c r="F9" s="57">
        <v>7</v>
      </c>
      <c r="G9" s="57">
        <v>8</v>
      </c>
    </row>
    <row r="10" spans="1:18" x14ac:dyDescent="0.15">
      <c r="A10" s="57">
        <v>2</v>
      </c>
      <c r="B10" s="57">
        <v>3</v>
      </c>
      <c r="C10" s="57">
        <v>4</v>
      </c>
      <c r="D10" s="57">
        <v>5</v>
      </c>
      <c r="E10" s="57">
        <v>6</v>
      </c>
      <c r="F10" s="57">
        <v>7</v>
      </c>
      <c r="G10" s="57">
        <v>8</v>
      </c>
    </row>
    <row r="11" spans="1:18" x14ac:dyDescent="0.15">
      <c r="A11" s="57">
        <v>2</v>
      </c>
      <c r="B11" s="57">
        <v>3</v>
      </c>
      <c r="C11" s="57">
        <v>4</v>
      </c>
      <c r="D11" s="57">
        <v>5</v>
      </c>
      <c r="E11" s="57">
        <v>6</v>
      </c>
      <c r="F11" s="57">
        <v>7</v>
      </c>
      <c r="G11" s="57">
        <v>8</v>
      </c>
    </row>
    <row r="12" spans="1:18" x14ac:dyDescent="0.15">
      <c r="A12" s="57">
        <v>2</v>
      </c>
      <c r="B12" s="57">
        <v>3</v>
      </c>
      <c r="C12" s="57">
        <v>4</v>
      </c>
      <c r="D12" s="57">
        <v>5</v>
      </c>
      <c r="E12" s="57">
        <v>6</v>
      </c>
      <c r="F12" s="57">
        <v>7</v>
      </c>
      <c r="G12" s="57">
        <v>8</v>
      </c>
    </row>
    <row r="13" spans="1:18" x14ac:dyDescent="0.15">
      <c r="A13" s="57">
        <v>2</v>
      </c>
      <c r="B13" s="57">
        <v>3</v>
      </c>
      <c r="C13" s="57">
        <v>4</v>
      </c>
      <c r="D13" s="57">
        <v>5</v>
      </c>
      <c r="E13" s="57">
        <v>6</v>
      </c>
      <c r="F13" s="57">
        <v>7</v>
      </c>
      <c r="G13" s="57">
        <v>8</v>
      </c>
    </row>
    <row r="14" spans="1:18" x14ac:dyDescent="0.15">
      <c r="A14" s="58">
        <f ca="1">A15</f>
        <v>6</v>
      </c>
      <c r="B14" s="299" t="s">
        <v>347</v>
      </c>
      <c r="C14" s="299"/>
      <c r="D14" s="299"/>
      <c r="E14" s="299"/>
      <c r="F14" s="299"/>
      <c r="G14" s="299"/>
    </row>
    <row r="15" spans="1:18" x14ac:dyDescent="0.15">
      <c r="A15" s="58">
        <f ca="1">SUM(OFFSET(A2,,,,2))</f>
        <v>6</v>
      </c>
      <c r="B15" s="299" t="s">
        <v>348</v>
      </c>
      <c r="C15" s="299"/>
      <c r="D15" s="299"/>
      <c r="E15" s="299"/>
      <c r="F15" s="299"/>
      <c r="G15" s="299"/>
    </row>
    <row r="16" spans="1:18" x14ac:dyDescent="0.15">
      <c r="K16">
        <f t="array" ref="K16:K21">ROW(1:5)</f>
        <v>1</v>
      </c>
      <c r="M16">
        <f t="array" aca="1" ref="M16" ca="1">SUM(OFFSET(G2,,,ROW(INDIRECT("1:3"))))</f>
        <v>7</v>
      </c>
    </row>
    <row r="17" spans="1:62" x14ac:dyDescent="0.15">
      <c r="A17" s="56">
        <f t="array" ref="A17:E17" ca="1">SUM(OFFSET(A2,,,,COLUMN(A1:E5)))</f>
        <v>1</v>
      </c>
      <c r="B17" s="56" t="e">
        <v>#VALUE!</v>
      </c>
      <c r="C17" s="56" t="e">
        <v>#VALUE!</v>
      </c>
      <c r="D17" s="56" t="e">
        <v>#VALUE!</v>
      </c>
      <c r="E17" s="56" t="e">
        <v>#VALUE!</v>
      </c>
      <c r="K17">
        <v>2</v>
      </c>
    </row>
    <row r="18" spans="1:62" x14ac:dyDescent="0.15">
      <c r="A18" s="56">
        <f t="array" aca="1" ref="A18" ca="1">SUM(OFFSET(A3,,,,COLUMN(A2:E6)))</f>
        <v>2</v>
      </c>
      <c r="K18">
        <v>3</v>
      </c>
    </row>
    <row r="19" spans="1:62" x14ac:dyDescent="0.15">
      <c r="A19" s="56">
        <f t="array" aca="1" ref="A19" ca="1">SUM(OFFSET(A4,,,,COLUMN(A3:E7)))</f>
        <v>2</v>
      </c>
      <c r="H19">
        <f t="array" ref="H19">SUM(ROW(1:5))</f>
        <v>15</v>
      </c>
      <c r="I19">
        <f t="array" ref="I19:I21" ca="1">SUM(OFFSET(G2,,,ROW(1:3)))</f>
        <v>7</v>
      </c>
      <c r="J19">
        <f t="array" aca="1" ref="J19" ca="1">SUM(SUM(OFFSET(G2,,,ROW(1:3))))</f>
        <v>21</v>
      </c>
      <c r="K19">
        <v>4</v>
      </c>
    </row>
    <row r="20" spans="1:62" x14ac:dyDescent="0.15">
      <c r="A20" s="56">
        <f t="array" aca="1" ref="A20" ca="1">SUM(OFFSET(A5,,,,COLUMN(A4:E8)))</f>
        <v>2</v>
      </c>
      <c r="I20">
        <f ca="1"/>
        <v>15</v>
      </c>
      <c r="K20">
        <v>5</v>
      </c>
    </row>
    <row r="21" spans="1:62" x14ac:dyDescent="0.15">
      <c r="A21" s="56">
        <f t="array" aca="1" ref="A21" ca="1">SUM(OFFSET(A6,,,,COLUMN(A5:E9)))</f>
        <v>2</v>
      </c>
      <c r="I21">
        <f ca="1"/>
        <v>23</v>
      </c>
      <c r="K21" t="e">
        <v>#N/A</v>
      </c>
    </row>
    <row r="22" spans="1:62" x14ac:dyDescent="0.15">
      <c r="A22" s="56">
        <f t="array" aca="1" ref="A22" ca="1">SUM(OFFSET(A7,,,,COLUMN(A6:E10)))</f>
        <v>2</v>
      </c>
      <c r="I22" s="166"/>
    </row>
    <row r="23" spans="1:62" x14ac:dyDescent="0.15">
      <c r="A23" s="56">
        <f t="array" aca="1" ref="A23" ca="1">SUM(OFFSET(A8,,,,COLUMN(A7:E11)))</f>
        <v>2</v>
      </c>
    </row>
    <row r="24" spans="1:62" x14ac:dyDescent="0.15">
      <c r="A24" s="56">
        <f t="array" aca="1" ref="A24" ca="1">SUM(OFFSET(A9,,,,COLUMN(A8:E12)))</f>
        <v>2</v>
      </c>
    </row>
    <row r="25" spans="1:62" x14ac:dyDescent="0.15">
      <c r="A25" s="56">
        <f t="array" aca="1" ref="A25" ca="1">SUM(OFFSET(A10,,,,COLUMN(A9:E13)))</f>
        <v>2</v>
      </c>
    </row>
    <row r="27" spans="1:62" ht="14.25" x14ac:dyDescent="0.15">
      <c r="A27" s="59" t="s">
        <v>349</v>
      </c>
      <c r="B27" s="60" t="s">
        <v>350</v>
      </c>
      <c r="C27" s="59" t="s">
        <v>349</v>
      </c>
      <c r="D27" s="60" t="s">
        <v>350</v>
      </c>
      <c r="E27" s="59" t="s">
        <v>349</v>
      </c>
      <c r="F27" s="60" t="s">
        <v>350</v>
      </c>
      <c r="G27" s="59" t="s">
        <v>349</v>
      </c>
      <c r="H27" s="60" t="s">
        <v>350</v>
      </c>
      <c r="I27" s="59" t="s">
        <v>349</v>
      </c>
      <c r="J27" s="60" t="s">
        <v>350</v>
      </c>
      <c r="K27" s="59" t="s">
        <v>349</v>
      </c>
      <c r="L27" s="60" t="s">
        <v>350</v>
      </c>
      <c r="M27" s="59" t="s">
        <v>349</v>
      </c>
      <c r="N27" s="60" t="s">
        <v>350</v>
      </c>
      <c r="O27" s="59" t="s">
        <v>349</v>
      </c>
      <c r="P27" s="60" t="s">
        <v>350</v>
      </c>
      <c r="Q27" s="59" t="s">
        <v>349</v>
      </c>
      <c r="R27" s="60" t="s">
        <v>350</v>
      </c>
      <c r="S27" s="59" t="s">
        <v>349</v>
      </c>
      <c r="T27" s="60" t="s">
        <v>350</v>
      </c>
      <c r="U27" s="59" t="s">
        <v>349</v>
      </c>
      <c r="V27" s="60" t="s">
        <v>350</v>
      </c>
      <c r="W27" s="59" t="s">
        <v>349</v>
      </c>
      <c r="X27" s="60" t="s">
        <v>350</v>
      </c>
      <c r="Y27" s="59" t="s">
        <v>349</v>
      </c>
      <c r="Z27" s="60" t="s">
        <v>350</v>
      </c>
      <c r="AA27" s="59" t="s">
        <v>349</v>
      </c>
      <c r="AB27" s="60" t="s">
        <v>350</v>
      </c>
      <c r="AC27" s="59" t="s">
        <v>349</v>
      </c>
      <c r="AD27" s="60" t="s">
        <v>350</v>
      </c>
      <c r="AE27" s="59" t="s">
        <v>349</v>
      </c>
      <c r="AF27" s="60" t="s">
        <v>350</v>
      </c>
      <c r="AG27" s="59" t="s">
        <v>349</v>
      </c>
      <c r="AH27" s="60" t="s">
        <v>350</v>
      </c>
      <c r="AI27" s="59" t="s">
        <v>349</v>
      </c>
      <c r="AJ27" s="60" t="s">
        <v>350</v>
      </c>
      <c r="AK27" s="59" t="s">
        <v>349</v>
      </c>
      <c r="AL27" s="60" t="s">
        <v>350</v>
      </c>
      <c r="AM27" s="59" t="s">
        <v>349</v>
      </c>
      <c r="AN27" s="60" t="s">
        <v>350</v>
      </c>
      <c r="AO27" s="59" t="s">
        <v>349</v>
      </c>
      <c r="AP27" s="60" t="s">
        <v>350</v>
      </c>
      <c r="AQ27" s="59" t="s">
        <v>349</v>
      </c>
      <c r="AR27" s="60" t="s">
        <v>350</v>
      </c>
      <c r="AS27" s="59" t="s">
        <v>349</v>
      </c>
      <c r="AT27" s="60" t="s">
        <v>350</v>
      </c>
      <c r="AU27" s="59" t="s">
        <v>349</v>
      </c>
      <c r="AV27" s="60" t="s">
        <v>350</v>
      </c>
      <c r="AW27" s="59" t="s">
        <v>349</v>
      </c>
      <c r="AX27" s="60" t="s">
        <v>350</v>
      </c>
      <c r="AY27" s="59" t="s">
        <v>349</v>
      </c>
      <c r="AZ27" s="60" t="s">
        <v>350</v>
      </c>
      <c r="BA27" s="59" t="s">
        <v>349</v>
      </c>
      <c r="BB27" s="60" t="s">
        <v>350</v>
      </c>
      <c r="BC27" s="59" t="s">
        <v>349</v>
      </c>
      <c r="BD27" s="60" t="s">
        <v>350</v>
      </c>
      <c r="BE27" s="59" t="s">
        <v>349</v>
      </c>
      <c r="BF27" s="60" t="s">
        <v>350</v>
      </c>
      <c r="BG27" s="59" t="s">
        <v>349</v>
      </c>
      <c r="BH27" s="60" t="s">
        <v>350</v>
      </c>
      <c r="BI27" s="59" t="s">
        <v>349</v>
      </c>
      <c r="BJ27" s="61" t="s">
        <v>350</v>
      </c>
    </row>
    <row r="28" spans="1:62" x14ac:dyDescent="0.15">
      <c r="A28" t="str">
        <f t="array" ref="A28" ca="1">OFFSET(A27,,,,ROW(1:2))</f>
        <v>计划</v>
      </c>
      <c r="B28" s="300" t="s">
        <v>351</v>
      </c>
      <c r="C28" s="300"/>
      <c r="D28" s="300"/>
      <c r="E28" s="300"/>
      <c r="F28" s="300"/>
    </row>
    <row r="29" spans="1:62" x14ac:dyDescent="0.15">
      <c r="B29" s="301"/>
      <c r="C29" s="301"/>
      <c r="D29" s="301"/>
      <c r="E29" s="301"/>
      <c r="F29" s="301"/>
    </row>
    <row r="30" spans="1:62" x14ac:dyDescent="0.15">
      <c r="B30" s="301"/>
      <c r="C30" s="301"/>
      <c r="D30" s="301"/>
      <c r="E30" s="301"/>
      <c r="F30" s="301"/>
    </row>
    <row r="31" spans="1:62" x14ac:dyDescent="0.15">
      <c r="B31" s="301"/>
      <c r="C31" s="301"/>
      <c r="D31" s="301"/>
      <c r="E31" s="301"/>
      <c r="F31" s="301"/>
    </row>
    <row r="32" spans="1:62" x14ac:dyDescent="0.15">
      <c r="B32" s="301"/>
      <c r="C32" s="301"/>
      <c r="D32" s="301"/>
      <c r="E32" s="301"/>
      <c r="F32" s="301"/>
    </row>
  </sheetData>
  <mergeCells count="4">
    <mergeCell ref="A1:G1"/>
    <mergeCell ref="B14:G14"/>
    <mergeCell ref="B15:G15"/>
    <mergeCell ref="B28:F32"/>
  </mergeCells>
  <phoneticPr fontId="32" type="noConversion"/>
  <hyperlinks>
    <hyperlink ref="I1" location="目录!A1" display="返回目录"/>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24"/>
  <sheetViews>
    <sheetView topLeftCell="A10" workbookViewId="0">
      <selection activeCell="R4" sqref="R4"/>
    </sheetView>
  </sheetViews>
  <sheetFormatPr defaultColWidth="9" defaultRowHeight="13.5" x14ac:dyDescent="0.15"/>
  <sheetData>
    <row r="1" spans="1:18" x14ac:dyDescent="0.15">
      <c r="A1" s="302" t="s">
        <v>1320</v>
      </c>
      <c r="B1" s="301"/>
      <c r="C1" s="301"/>
      <c r="D1" s="301"/>
      <c r="E1" s="301"/>
      <c r="F1" s="301"/>
      <c r="G1" s="301"/>
      <c r="H1" s="301"/>
      <c r="I1" s="49" t="s">
        <v>168</v>
      </c>
    </row>
    <row r="2" spans="1:18" x14ac:dyDescent="0.15">
      <c r="A2" s="301"/>
      <c r="B2" s="301"/>
      <c r="C2" s="301"/>
      <c r="D2" s="301"/>
      <c r="E2" s="301"/>
      <c r="F2" s="301"/>
      <c r="G2" s="301"/>
      <c r="H2" s="301"/>
    </row>
    <row r="3" spans="1:18" x14ac:dyDescent="0.15">
      <c r="A3" s="301"/>
      <c r="B3" s="301"/>
      <c r="C3" s="301"/>
      <c r="D3" s="301"/>
      <c r="E3" s="301"/>
      <c r="F3" s="301"/>
      <c r="G3" s="301"/>
      <c r="H3" s="301"/>
      <c r="R3" t="s">
        <v>352</v>
      </c>
    </row>
    <row r="4" spans="1:18" x14ac:dyDescent="0.15">
      <c r="A4" s="301"/>
      <c r="B4" s="301"/>
      <c r="C4" s="301"/>
      <c r="D4" s="301"/>
      <c r="E4" s="301"/>
      <c r="F4" s="301"/>
      <c r="G4" s="301"/>
      <c r="H4" s="301"/>
      <c r="Q4">
        <v>1</v>
      </c>
      <c r="R4">
        <f t="array" ref="R4:R11">(Q4:Q13=1)+(Q4:Q13=2)</f>
        <v>1</v>
      </c>
    </row>
    <row r="5" spans="1:18" x14ac:dyDescent="0.15">
      <c r="A5" s="301"/>
      <c r="B5" s="301"/>
      <c r="C5" s="301"/>
      <c r="D5" s="301"/>
      <c r="E5" s="301"/>
      <c r="F5" s="301"/>
      <c r="G5" s="301"/>
      <c r="H5" s="301"/>
      <c r="Q5">
        <v>2</v>
      </c>
      <c r="R5">
        <v>1</v>
      </c>
    </row>
    <row r="6" spans="1:18" x14ac:dyDescent="0.15">
      <c r="Q6">
        <v>3</v>
      </c>
      <c r="R6">
        <v>0</v>
      </c>
    </row>
    <row r="7" spans="1:18" x14ac:dyDescent="0.15">
      <c r="C7" s="303" t="s">
        <v>353</v>
      </c>
      <c r="D7" s="301"/>
      <c r="E7" s="301"/>
      <c r="F7" s="301"/>
      <c r="G7" s="301"/>
      <c r="H7" s="301"/>
      <c r="I7" s="301"/>
      <c r="J7" s="301"/>
      <c r="K7" s="301"/>
      <c r="L7" s="301"/>
      <c r="M7" s="301"/>
      <c r="Q7">
        <v>3</v>
      </c>
      <c r="R7">
        <v>0</v>
      </c>
    </row>
    <row r="8" spans="1:18" x14ac:dyDescent="0.15">
      <c r="C8" s="301"/>
      <c r="D8" s="301"/>
      <c r="E8" s="301"/>
      <c r="F8" s="301"/>
      <c r="G8" s="301"/>
      <c r="H8" s="301"/>
      <c r="I8" s="301"/>
      <c r="J8" s="301"/>
      <c r="K8" s="301"/>
      <c r="L8" s="301"/>
      <c r="M8" s="301"/>
      <c r="Q8">
        <v>3</v>
      </c>
      <c r="R8">
        <v>0</v>
      </c>
    </row>
    <row r="9" spans="1:18" x14ac:dyDescent="0.15">
      <c r="A9">
        <f t="array" ref="A9:A10">ROW(1:5)</f>
        <v>1</v>
      </c>
      <c r="C9" s="301"/>
      <c r="D9" s="301"/>
      <c r="E9" s="301"/>
      <c r="F9" s="301"/>
      <c r="G9" s="301"/>
      <c r="H9" s="301"/>
      <c r="I9" s="301"/>
      <c r="J9" s="301"/>
      <c r="K9" s="301"/>
      <c r="L9" s="301"/>
      <c r="M9" s="301"/>
      <c r="Q9">
        <v>3</v>
      </c>
      <c r="R9">
        <v>0</v>
      </c>
    </row>
    <row r="10" spans="1:18" x14ac:dyDescent="0.15">
      <c r="A10">
        <v>2</v>
      </c>
      <c r="C10" s="301"/>
      <c r="D10" s="301"/>
      <c r="E10" s="301"/>
      <c r="F10" s="301"/>
      <c r="G10" s="301"/>
      <c r="H10" s="301"/>
      <c r="I10" s="301"/>
      <c r="J10" s="301"/>
      <c r="K10" s="301"/>
      <c r="L10" s="301"/>
      <c r="M10" s="301"/>
      <c r="Q10">
        <v>1</v>
      </c>
      <c r="R10">
        <v>1</v>
      </c>
    </row>
    <row r="11" spans="1:18" x14ac:dyDescent="0.15">
      <c r="C11" s="301"/>
      <c r="D11" s="301"/>
      <c r="E11" s="301"/>
      <c r="F11" s="301"/>
      <c r="G11" s="301"/>
      <c r="H11" s="301"/>
      <c r="I11" s="301"/>
      <c r="J11" s="301"/>
      <c r="K11" s="301"/>
      <c r="L11" s="301"/>
      <c r="M11" s="301"/>
      <c r="Q11">
        <v>2</v>
      </c>
      <c r="R11">
        <v>1</v>
      </c>
    </row>
    <row r="12" spans="1:18" x14ac:dyDescent="0.15">
      <c r="C12" s="301"/>
      <c r="D12" s="301"/>
      <c r="E12" s="301"/>
      <c r="F12" s="301"/>
      <c r="G12" s="301"/>
      <c r="H12" s="301"/>
      <c r="I12" s="301"/>
      <c r="J12" s="301"/>
      <c r="K12" s="301"/>
      <c r="L12" s="301"/>
      <c r="M12" s="301"/>
      <c r="Q12">
        <v>3</v>
      </c>
    </row>
    <row r="13" spans="1:18" x14ac:dyDescent="0.15">
      <c r="C13" s="301"/>
      <c r="D13" s="301"/>
      <c r="E13" s="301"/>
      <c r="F13" s="301"/>
      <c r="G13" s="301"/>
      <c r="H13" s="301"/>
      <c r="I13" s="301"/>
      <c r="J13" s="301"/>
      <c r="K13" s="301"/>
      <c r="L13" s="301"/>
      <c r="M13" s="301"/>
      <c r="Q13">
        <v>4</v>
      </c>
    </row>
    <row r="14" spans="1:18" x14ac:dyDescent="0.15">
      <c r="C14" s="301"/>
      <c r="D14" s="301"/>
      <c r="E14" s="301"/>
      <c r="F14" s="301"/>
      <c r="G14" s="301"/>
      <c r="H14" s="301"/>
      <c r="I14" s="301"/>
      <c r="J14" s="301"/>
      <c r="K14" s="301"/>
      <c r="L14" s="301"/>
      <c r="M14" s="301"/>
    </row>
    <row r="15" spans="1:18" x14ac:dyDescent="0.15">
      <c r="C15" s="301"/>
      <c r="D15" s="301"/>
      <c r="E15" s="301"/>
      <c r="F15" s="301"/>
      <c r="G15" s="301"/>
      <c r="H15" s="301"/>
      <c r="I15" s="301"/>
      <c r="J15" s="301"/>
      <c r="K15" s="301"/>
      <c r="L15" s="301"/>
      <c r="M15" s="301"/>
    </row>
    <row r="16" spans="1:18" x14ac:dyDescent="0.15">
      <c r="C16" s="301"/>
      <c r="D16" s="301"/>
      <c r="E16" s="301"/>
      <c r="F16" s="301"/>
      <c r="G16" s="301"/>
      <c r="H16" s="301"/>
      <c r="I16" s="301"/>
      <c r="J16" s="301"/>
      <c r="K16" s="301"/>
      <c r="L16" s="301"/>
      <c r="M16" s="301"/>
    </row>
    <row r="17" spans="3:13" x14ac:dyDescent="0.15">
      <c r="C17" s="301"/>
      <c r="D17" s="301"/>
      <c r="E17" s="301"/>
      <c r="F17" s="301"/>
      <c r="G17" s="301"/>
      <c r="H17" s="301"/>
      <c r="I17" s="301"/>
      <c r="J17" s="301"/>
      <c r="K17" s="301"/>
      <c r="L17" s="301"/>
      <c r="M17" s="301"/>
    </row>
    <row r="18" spans="3:13" x14ac:dyDescent="0.15">
      <c r="C18" s="301"/>
      <c r="D18" s="301"/>
      <c r="E18" s="301"/>
      <c r="F18" s="301"/>
      <c r="G18" s="301"/>
      <c r="H18" s="301"/>
      <c r="I18" s="301"/>
      <c r="J18" s="301"/>
      <c r="K18" s="301"/>
      <c r="L18" s="301"/>
      <c r="M18" s="301"/>
    </row>
    <row r="19" spans="3:13" x14ac:dyDescent="0.15">
      <c r="C19" s="301"/>
      <c r="D19" s="301"/>
      <c r="E19" s="301"/>
      <c r="F19" s="301"/>
      <c r="G19" s="301"/>
      <c r="H19" s="301"/>
      <c r="I19" s="301"/>
      <c r="J19" s="301"/>
      <c r="K19" s="301"/>
      <c r="L19" s="301"/>
      <c r="M19" s="301"/>
    </row>
    <row r="20" spans="3:13" x14ac:dyDescent="0.15">
      <c r="C20" s="301"/>
      <c r="D20" s="301"/>
      <c r="E20" s="301"/>
      <c r="F20" s="301"/>
      <c r="G20" s="301"/>
      <c r="H20" s="301"/>
      <c r="I20" s="301"/>
      <c r="J20" s="301"/>
      <c r="K20" s="301"/>
      <c r="L20" s="301"/>
      <c r="M20" s="301"/>
    </row>
    <row r="21" spans="3:13" x14ac:dyDescent="0.15">
      <c r="C21" s="301"/>
      <c r="D21" s="301"/>
      <c r="E21" s="301"/>
      <c r="F21" s="301"/>
      <c r="G21" s="301"/>
      <c r="H21" s="301"/>
      <c r="I21" s="301"/>
      <c r="J21" s="301"/>
      <c r="K21" s="301"/>
      <c r="L21" s="301"/>
      <c r="M21" s="301"/>
    </row>
    <row r="22" spans="3:13" x14ac:dyDescent="0.15">
      <c r="C22" s="301"/>
      <c r="D22" s="301"/>
      <c r="E22" s="301"/>
      <c r="F22" s="301"/>
      <c r="G22" s="301"/>
      <c r="H22" s="301"/>
      <c r="I22" s="301"/>
      <c r="J22" s="301"/>
      <c r="K22" s="301"/>
      <c r="L22" s="301"/>
      <c r="M22" s="301"/>
    </row>
    <row r="23" spans="3:13" x14ac:dyDescent="0.15">
      <c r="C23" s="301"/>
      <c r="D23" s="301"/>
      <c r="E23" s="301"/>
      <c r="F23" s="301"/>
      <c r="G23" s="301"/>
      <c r="H23" s="301"/>
      <c r="I23" s="301"/>
      <c r="J23" s="301"/>
      <c r="K23" s="301"/>
      <c r="L23" s="301"/>
      <c r="M23" s="301"/>
    </row>
    <row r="24" spans="3:13" x14ac:dyDescent="0.15">
      <c r="C24" s="301"/>
      <c r="D24" s="301"/>
      <c r="E24" s="301"/>
      <c r="F24" s="301"/>
      <c r="G24" s="301"/>
      <c r="H24" s="301"/>
      <c r="I24" s="301"/>
      <c r="J24" s="301"/>
      <c r="K24" s="301"/>
      <c r="L24" s="301"/>
      <c r="M24" s="301"/>
    </row>
  </sheetData>
  <mergeCells count="2">
    <mergeCell ref="A1:H5"/>
    <mergeCell ref="C7:M24"/>
  </mergeCells>
  <phoneticPr fontId="32" type="noConversion"/>
  <hyperlinks>
    <hyperlink ref="I1" location="目录!A1" display="返回目录"/>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0"/>
  <sheetViews>
    <sheetView topLeftCell="A31" workbookViewId="0">
      <selection activeCell="O10" sqref="O10:Q20"/>
    </sheetView>
  </sheetViews>
  <sheetFormatPr defaultColWidth="9" defaultRowHeight="13.5" x14ac:dyDescent="0.15"/>
  <cols>
    <col min="1" max="1" width="66" customWidth="1"/>
    <col min="14" max="14" width="22.125" customWidth="1"/>
  </cols>
  <sheetData>
    <row r="1" spans="1:16" x14ac:dyDescent="0.15">
      <c r="A1" t="s">
        <v>354</v>
      </c>
    </row>
    <row r="2" spans="1:16" ht="108" customHeight="1" x14ac:dyDescent="0.15">
      <c r="A2" s="52" t="s">
        <v>355</v>
      </c>
      <c r="E2" s="301" t="s">
        <v>356</v>
      </c>
      <c r="F2" s="301"/>
      <c r="G2" s="301"/>
      <c r="H2" s="301"/>
      <c r="I2" s="301"/>
      <c r="J2" s="301"/>
      <c r="K2" s="301"/>
      <c r="L2" s="301"/>
      <c r="M2" s="301"/>
      <c r="N2" s="301"/>
    </row>
    <row r="10" spans="1:16" x14ac:dyDescent="0.15">
      <c r="P10" t="s">
        <v>352</v>
      </c>
    </row>
    <row r="11" spans="1:16" x14ac:dyDescent="0.15">
      <c r="O11">
        <v>1</v>
      </c>
      <c r="P11">
        <f t="array" ref="P11">(O11:O20=1)+(O11:O20=2)</f>
        <v>1</v>
      </c>
    </row>
    <row r="12" spans="1:16" x14ac:dyDescent="0.15">
      <c r="O12">
        <v>2</v>
      </c>
      <c r="P12" t="b">
        <f t="array" ref="P12">O11:O20=2</f>
        <v>0</v>
      </c>
    </row>
    <row r="13" spans="1:16" x14ac:dyDescent="0.15">
      <c r="O13">
        <v>3</v>
      </c>
    </row>
    <row r="14" spans="1:16" x14ac:dyDescent="0.15">
      <c r="O14">
        <v>3</v>
      </c>
    </row>
    <row r="15" spans="1:16" x14ac:dyDescent="0.15">
      <c r="O15">
        <v>3</v>
      </c>
    </row>
    <row r="16" spans="1:16" x14ac:dyDescent="0.15">
      <c r="O16">
        <v>3</v>
      </c>
    </row>
    <row r="17" spans="15:15" x14ac:dyDescent="0.15">
      <c r="O17">
        <v>1</v>
      </c>
    </row>
    <row r="18" spans="15:15" x14ac:dyDescent="0.15">
      <c r="O18">
        <v>2</v>
      </c>
    </row>
    <row r="19" spans="15:15" x14ac:dyDescent="0.15">
      <c r="O19">
        <v>3</v>
      </c>
    </row>
    <row r="20" spans="15:15" x14ac:dyDescent="0.15">
      <c r="O20">
        <v>4</v>
      </c>
    </row>
  </sheetData>
  <mergeCells count="1">
    <mergeCell ref="E2:N2"/>
  </mergeCells>
  <phoneticPr fontId="32"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X21"/>
  <sheetViews>
    <sheetView topLeftCell="A4" workbookViewId="0">
      <selection activeCell="B8" sqref="B8:K17"/>
    </sheetView>
  </sheetViews>
  <sheetFormatPr defaultColWidth="9" defaultRowHeight="13.5" x14ac:dyDescent="0.15"/>
  <cols>
    <col min="1" max="1" width="35.625" customWidth="1"/>
  </cols>
  <sheetData>
    <row r="1" spans="1:76" x14ac:dyDescent="0.15">
      <c r="A1" t="s">
        <v>357</v>
      </c>
    </row>
    <row r="2" spans="1:76" x14ac:dyDescent="0.15">
      <c r="A2" t="s">
        <v>358</v>
      </c>
    </row>
    <row r="3" spans="1:76" x14ac:dyDescent="0.15">
      <c r="A3" t="s">
        <v>359</v>
      </c>
      <c r="B3" t="s">
        <v>360</v>
      </c>
    </row>
    <row r="5" spans="1:76" x14ac:dyDescent="0.15">
      <c r="A5" t="s">
        <v>361</v>
      </c>
    </row>
    <row r="6" spans="1:76" x14ac:dyDescent="0.15">
      <c r="A6" t="s">
        <v>362</v>
      </c>
      <c r="O6" s="301"/>
      <c r="P6" s="301"/>
      <c r="Q6" s="301"/>
      <c r="R6" s="301"/>
      <c r="S6" s="301"/>
      <c r="T6" s="301"/>
      <c r="U6" s="301"/>
    </row>
    <row r="7" spans="1:76" x14ac:dyDescent="0.15">
      <c r="O7" s="55">
        <v>7</v>
      </c>
      <c r="P7" s="55">
        <v>7</v>
      </c>
      <c r="Q7" s="55">
        <v>7</v>
      </c>
      <c r="R7" s="55">
        <v>7</v>
      </c>
      <c r="S7" s="55">
        <v>7</v>
      </c>
      <c r="T7" s="55">
        <v>7</v>
      </c>
      <c r="U7" s="55">
        <v>7</v>
      </c>
    </row>
    <row r="8" spans="1:76" x14ac:dyDescent="0.15">
      <c r="B8" s="53">
        <v>7</v>
      </c>
      <c r="C8" s="53">
        <v>7</v>
      </c>
      <c r="D8" s="53">
        <v>7</v>
      </c>
      <c r="E8" s="53">
        <v>7</v>
      </c>
      <c r="F8" s="53">
        <v>7</v>
      </c>
      <c r="G8" s="53">
        <v>7</v>
      </c>
      <c r="H8" s="53">
        <v>7</v>
      </c>
      <c r="N8" s="301"/>
      <c r="O8" s="56">
        <v>7</v>
      </c>
      <c r="P8" s="56"/>
      <c r="Q8" s="56">
        <v>2</v>
      </c>
      <c r="R8" s="56"/>
      <c r="S8" s="56"/>
      <c r="T8" s="56"/>
      <c r="U8" s="56">
        <v>7</v>
      </c>
      <c r="BH8" t="e">
        <v>#N/A</v>
      </c>
      <c r="BI8" t="e">
        <v>#N/A</v>
      </c>
      <c r="BJ8" t="e">
        <v>#N/A</v>
      </c>
      <c r="BK8" t="e">
        <v>#N/A</v>
      </c>
      <c r="BL8" t="e">
        <v>#N/A</v>
      </c>
      <c r="BM8" t="e">
        <v>#N/A</v>
      </c>
      <c r="BN8" t="e">
        <v>#N/A</v>
      </c>
      <c r="BO8" t="e">
        <v>#N/A</v>
      </c>
      <c r="BP8" t="e">
        <v>#N/A</v>
      </c>
      <c r="BQ8" t="e">
        <v>#N/A</v>
      </c>
      <c r="BR8" t="e">
        <v>#N/A</v>
      </c>
      <c r="BS8" t="e">
        <v>#N/A</v>
      </c>
      <c r="BT8" t="e">
        <v>#N/A</v>
      </c>
      <c r="BU8" t="e">
        <v>#N/A</v>
      </c>
      <c r="BV8" t="e">
        <v>#N/A</v>
      </c>
      <c r="BW8" t="e">
        <v>#N/A</v>
      </c>
      <c r="BX8" t="e">
        <v>#N/A</v>
      </c>
    </row>
    <row r="9" spans="1:76" x14ac:dyDescent="0.15">
      <c r="B9" s="53">
        <v>7</v>
      </c>
      <c r="C9" s="53"/>
      <c r="D9" s="53">
        <v>2</v>
      </c>
      <c r="E9" s="53"/>
      <c r="F9" s="53"/>
      <c r="G9" s="53"/>
      <c r="H9">
        <v>7</v>
      </c>
      <c r="N9" s="301"/>
      <c r="O9" s="56">
        <v>7</v>
      </c>
      <c r="P9" s="56"/>
      <c r="Q9" s="56" t="s">
        <v>363</v>
      </c>
      <c r="R9" s="56" t="s">
        <v>364</v>
      </c>
      <c r="S9" s="56" t="s">
        <v>365</v>
      </c>
      <c r="T9" s="56"/>
      <c r="U9" s="56">
        <v>7</v>
      </c>
    </row>
    <row r="10" spans="1:76" x14ac:dyDescent="0.15">
      <c r="B10" s="53">
        <v>7</v>
      </c>
      <c r="C10" s="53"/>
      <c r="D10" s="53" t="s">
        <v>363</v>
      </c>
      <c r="E10" s="53" t="s">
        <v>364</v>
      </c>
      <c r="F10" s="53" t="s">
        <v>365</v>
      </c>
      <c r="G10" s="53"/>
      <c r="H10">
        <v>7</v>
      </c>
      <c r="N10" s="301"/>
      <c r="O10" s="56">
        <v>7</v>
      </c>
      <c r="P10" s="56"/>
      <c r="Q10" s="56" t="s">
        <v>366</v>
      </c>
      <c r="R10" s="56"/>
      <c r="S10" s="56"/>
      <c r="T10" s="56"/>
      <c r="U10" s="56">
        <v>7</v>
      </c>
    </row>
    <row r="11" spans="1:76" x14ac:dyDescent="0.15">
      <c r="B11" s="53">
        <v>7</v>
      </c>
      <c r="C11" s="53"/>
      <c r="D11" s="54" t="s">
        <v>366</v>
      </c>
      <c r="E11" s="53"/>
      <c r="F11" s="53"/>
      <c r="G11" s="53"/>
      <c r="H11">
        <v>7</v>
      </c>
      <c r="N11" s="301"/>
      <c r="O11" s="56">
        <v>7</v>
      </c>
      <c r="P11" s="56" t="s">
        <v>344</v>
      </c>
      <c r="Q11" s="56"/>
      <c r="R11" s="56"/>
      <c r="S11" s="56"/>
      <c r="T11" s="56"/>
      <c r="U11" s="56">
        <v>7</v>
      </c>
    </row>
    <row r="12" spans="1:76" x14ac:dyDescent="0.15">
      <c r="B12" s="53">
        <v>7</v>
      </c>
      <c r="C12" s="53" t="s">
        <v>344</v>
      </c>
      <c r="D12" s="53"/>
      <c r="E12" s="53"/>
      <c r="F12" s="53"/>
      <c r="G12" s="53"/>
      <c r="H12">
        <v>7</v>
      </c>
      <c r="N12" s="301"/>
      <c r="O12" s="56">
        <v>7</v>
      </c>
      <c r="P12" s="56" t="s">
        <v>344</v>
      </c>
      <c r="Q12" s="56"/>
      <c r="R12" s="56"/>
      <c r="S12" s="56"/>
      <c r="T12" s="56"/>
      <c r="U12" s="56">
        <v>7</v>
      </c>
    </row>
    <row r="13" spans="1:76" x14ac:dyDescent="0.15">
      <c r="B13" s="53">
        <v>7</v>
      </c>
      <c r="C13" s="53" t="s">
        <v>344</v>
      </c>
      <c r="D13" s="53"/>
      <c r="E13" s="53"/>
      <c r="F13" s="53"/>
      <c r="G13" s="53"/>
      <c r="H13">
        <v>7</v>
      </c>
      <c r="N13" s="301"/>
      <c r="O13" s="56">
        <v>7</v>
      </c>
      <c r="P13" s="56">
        <v>7</v>
      </c>
      <c r="Q13" s="56">
        <v>7</v>
      </c>
      <c r="R13" s="56">
        <v>7</v>
      </c>
      <c r="S13" s="56">
        <v>7</v>
      </c>
      <c r="T13" s="56">
        <v>7</v>
      </c>
      <c r="U13" s="56">
        <v>7</v>
      </c>
      <c r="V13">
        <v>4</v>
      </c>
      <c r="W13">
        <v>5</v>
      </c>
      <c r="X13">
        <v>2323</v>
      </c>
    </row>
    <row r="14" spans="1:76" x14ac:dyDescent="0.15">
      <c r="B14" s="53">
        <v>7</v>
      </c>
      <c r="C14" s="53">
        <v>7</v>
      </c>
      <c r="D14" s="53">
        <v>7</v>
      </c>
      <c r="E14" s="53">
        <v>7</v>
      </c>
      <c r="F14" s="53">
        <v>7</v>
      </c>
      <c r="G14" s="53">
        <v>7</v>
      </c>
      <c r="H14" s="53">
        <v>7</v>
      </c>
      <c r="I14" s="53">
        <v>4</v>
      </c>
      <c r="J14" s="53">
        <v>5</v>
      </c>
      <c r="K14" s="53">
        <v>2323</v>
      </c>
      <c r="N14" s="301"/>
      <c r="O14" s="56"/>
      <c r="P14" s="56" t="s">
        <v>344</v>
      </c>
      <c r="Q14" s="56"/>
      <c r="R14" s="56"/>
      <c r="S14" s="56"/>
      <c r="T14" s="56"/>
      <c r="U14" s="56">
        <v>7</v>
      </c>
    </row>
    <row r="15" spans="1:76" x14ac:dyDescent="0.15">
      <c r="B15" s="53"/>
      <c r="C15" s="53" t="s">
        <v>344</v>
      </c>
      <c r="D15" s="53"/>
      <c r="E15" s="53"/>
      <c r="F15" s="53"/>
      <c r="G15" s="53"/>
      <c r="H15">
        <v>7</v>
      </c>
      <c r="O15" t="s">
        <v>344</v>
      </c>
      <c r="Q15" t="s">
        <v>344</v>
      </c>
      <c r="S15" t="s">
        <v>344</v>
      </c>
      <c r="U15">
        <v>7</v>
      </c>
    </row>
    <row r="16" spans="1:76" x14ac:dyDescent="0.15">
      <c r="B16" s="53" t="s">
        <v>344</v>
      </c>
      <c r="C16" s="53"/>
      <c r="D16" s="53" t="s">
        <v>344</v>
      </c>
      <c r="E16" s="53"/>
      <c r="F16" s="53" t="s">
        <v>344</v>
      </c>
      <c r="G16" s="53"/>
      <c r="H16">
        <v>7</v>
      </c>
      <c r="P16" t="s">
        <v>344</v>
      </c>
      <c r="U16">
        <v>7</v>
      </c>
    </row>
    <row r="17" spans="1:9" x14ac:dyDescent="0.15">
      <c r="B17" s="53"/>
      <c r="C17" s="53" t="s">
        <v>344</v>
      </c>
      <c r="D17" s="53"/>
      <c r="E17" s="53"/>
      <c r="F17" s="53"/>
      <c r="G17" s="53"/>
      <c r="H17">
        <v>7</v>
      </c>
    </row>
    <row r="19" spans="1:9" x14ac:dyDescent="0.15">
      <c r="A19" t="s">
        <v>367</v>
      </c>
      <c r="B19" s="301" t="s">
        <v>368</v>
      </c>
      <c r="C19" s="301"/>
      <c r="D19" s="301"/>
      <c r="E19" s="301"/>
      <c r="F19" s="301"/>
      <c r="G19" s="301"/>
      <c r="H19" s="301"/>
      <c r="I19" s="301"/>
    </row>
    <row r="21" spans="1:9" x14ac:dyDescent="0.15">
      <c r="A21" t="s">
        <v>369</v>
      </c>
    </row>
  </sheetData>
  <mergeCells count="3">
    <mergeCell ref="O6:U6"/>
    <mergeCell ref="B19:I19"/>
    <mergeCell ref="N8:N14"/>
  </mergeCells>
  <phoneticPr fontId="32" type="noConversion"/>
  <pageMargins left="0.7" right="0.7" top="0.75" bottom="0.75" header="0.3" footer="0.3"/>
  <drawing r:id="rId1"/>
  <legacyDrawing r:id="rId2"/>
  <controls>
    <mc:AlternateContent xmlns:mc="http://schemas.openxmlformats.org/markup-compatibility/2006">
      <mc:Choice Requires="x14">
        <control shapeId="17409" r:id="rId3" name="CommandButton1">
          <controlPr defaultSize="0" altText="" r:id="rId4">
            <anchor moveWithCells="1">
              <from>
                <xdr:col>7</xdr:col>
                <xdr:colOff>228600</xdr:colOff>
                <xdr:row>4</xdr:row>
                <xdr:rowOff>142875</xdr:rowOff>
              </from>
              <to>
                <xdr:col>9</xdr:col>
                <xdr:colOff>161925</xdr:colOff>
                <xdr:row>6</xdr:row>
                <xdr:rowOff>152400</xdr:rowOff>
              </to>
            </anchor>
          </controlPr>
        </control>
      </mc:Choice>
      <mc:Fallback>
        <control shapeId="17409" r:id="rId3"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2"/>
  <sheetViews>
    <sheetView workbookViewId="0"/>
  </sheetViews>
  <sheetFormatPr defaultColWidth="9" defaultRowHeight="13.5" x14ac:dyDescent="0.15"/>
  <cols>
    <col min="1" max="1" width="183.75" customWidth="1"/>
  </cols>
  <sheetData>
    <row r="1" spans="1:3" ht="409.5" x14ac:dyDescent="0.15">
      <c r="A1" s="248" t="s">
        <v>1321</v>
      </c>
      <c r="C1" s="49" t="s">
        <v>168</v>
      </c>
    </row>
    <row r="2" spans="1:3" ht="103.5" customHeight="1" x14ac:dyDescent="0.15"/>
  </sheetData>
  <phoneticPr fontId="32" type="noConversion"/>
  <hyperlinks>
    <hyperlink ref="C1" location="目录!A1" display="返回目录"/>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U1"/>
  <sheetViews>
    <sheetView workbookViewId="0">
      <selection activeCell="U1" sqref="U1"/>
    </sheetView>
  </sheetViews>
  <sheetFormatPr defaultColWidth="9" defaultRowHeight="13.5" x14ac:dyDescent="0.15"/>
  <sheetData>
    <row r="1" spans="21:21" x14ac:dyDescent="0.15">
      <c r="U1" s="49" t="s">
        <v>168</v>
      </c>
    </row>
  </sheetData>
  <phoneticPr fontId="32" type="noConversion"/>
  <hyperlinks>
    <hyperlink ref="U1" location="目录!A1" display="返回目录"/>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Q1"/>
  <sheetViews>
    <sheetView topLeftCell="A31" workbookViewId="0">
      <selection activeCell="Q1" sqref="Q1"/>
    </sheetView>
  </sheetViews>
  <sheetFormatPr defaultColWidth="9" defaultRowHeight="13.5" x14ac:dyDescent="0.15"/>
  <sheetData>
    <row r="1" spans="17:17" x14ac:dyDescent="0.15">
      <c r="Q1" s="49" t="s">
        <v>168</v>
      </c>
    </row>
  </sheetData>
  <phoneticPr fontId="32" type="noConversion"/>
  <hyperlinks>
    <hyperlink ref="Q1" location="目录!A1" display="返回目录"/>
  </hyperlinks>
  <pageMargins left="0.7" right="0.7" top="0.75" bottom="0.75" header="0.3" footer="0.3"/>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V1"/>
  <sheetViews>
    <sheetView workbookViewId="0">
      <selection activeCell="V1" sqref="V1"/>
    </sheetView>
  </sheetViews>
  <sheetFormatPr defaultColWidth="9" defaultRowHeight="13.5" x14ac:dyDescent="0.15"/>
  <sheetData>
    <row r="1" spans="22:22" x14ac:dyDescent="0.15">
      <c r="V1" s="49" t="s">
        <v>168</v>
      </c>
    </row>
  </sheetData>
  <phoneticPr fontId="32" type="noConversion"/>
  <hyperlinks>
    <hyperlink ref="V1" location="目录!A1" display="返回目录"/>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U68"/>
  <sheetViews>
    <sheetView topLeftCell="A10" workbookViewId="0">
      <selection activeCell="U1" sqref="U1"/>
    </sheetView>
  </sheetViews>
  <sheetFormatPr defaultColWidth="9" defaultRowHeight="13.5" x14ac:dyDescent="0.15"/>
  <sheetData>
    <row r="1" spans="21:21" x14ac:dyDescent="0.15">
      <c r="U1" s="49" t="s">
        <v>168</v>
      </c>
    </row>
    <row r="48" spans="2:2" ht="18" x14ac:dyDescent="0.15">
      <c r="B48" s="50" t="s">
        <v>370</v>
      </c>
    </row>
    <row r="49" spans="2:2" ht="15" x14ac:dyDescent="0.15">
      <c r="B49" s="51" t="s">
        <v>371</v>
      </c>
    </row>
    <row r="51" spans="2:2" ht="18" x14ac:dyDescent="0.15">
      <c r="B51" s="50" t="s">
        <v>372</v>
      </c>
    </row>
    <row r="52" spans="2:2" ht="15" x14ac:dyDescent="0.15">
      <c r="B52" s="51" t="s">
        <v>373</v>
      </c>
    </row>
    <row r="54" spans="2:2" ht="18" x14ac:dyDescent="0.15">
      <c r="B54" s="50" t="s">
        <v>374</v>
      </c>
    </row>
    <row r="55" spans="2:2" ht="15" x14ac:dyDescent="0.15">
      <c r="B55" s="51" t="s">
        <v>375</v>
      </c>
    </row>
    <row r="57" spans="2:2" ht="18" x14ac:dyDescent="0.15">
      <c r="B57" s="50" t="s">
        <v>376</v>
      </c>
    </row>
    <row r="58" spans="2:2" ht="15" x14ac:dyDescent="0.15">
      <c r="B58" s="51" t="s">
        <v>377</v>
      </c>
    </row>
    <row r="60" spans="2:2" ht="18" x14ac:dyDescent="0.15">
      <c r="B60" s="50" t="s">
        <v>378</v>
      </c>
    </row>
    <row r="61" spans="2:2" ht="15" x14ac:dyDescent="0.15">
      <c r="B61" s="51" t="s">
        <v>379</v>
      </c>
    </row>
    <row r="63" spans="2:2" ht="18" x14ac:dyDescent="0.15">
      <c r="B63" s="50" t="s">
        <v>380</v>
      </c>
    </row>
    <row r="65" spans="2:2" ht="18" x14ac:dyDescent="0.15">
      <c r="B65" s="50" t="s">
        <v>381</v>
      </c>
    </row>
    <row r="67" spans="2:2" ht="15" x14ac:dyDescent="0.15">
      <c r="B67" s="51" t="s">
        <v>382</v>
      </c>
    </row>
    <row r="68" spans="2:2" ht="15" x14ac:dyDescent="0.15">
      <c r="B68" s="51" t="s">
        <v>383</v>
      </c>
    </row>
  </sheetData>
  <phoneticPr fontId="32" type="noConversion"/>
  <hyperlinks>
    <hyperlink ref="U1" location="目录!A1" display="返回目录"/>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I1:J7"/>
  <sheetViews>
    <sheetView workbookViewId="0">
      <selection activeCell="J7" sqref="J7"/>
    </sheetView>
  </sheetViews>
  <sheetFormatPr defaultColWidth="9" defaultRowHeight="13.5" x14ac:dyDescent="0.15"/>
  <sheetData>
    <row r="1" spans="9:10" x14ac:dyDescent="0.15">
      <c r="I1" s="49" t="s">
        <v>168</v>
      </c>
    </row>
    <row r="7" spans="9:10" x14ac:dyDescent="0.15">
      <c r="J7">
        <f t="array" ref="J7">ROW(1:5)</f>
        <v>1</v>
      </c>
    </row>
  </sheetData>
  <phoneticPr fontId="32" type="noConversion"/>
  <hyperlinks>
    <hyperlink ref="I1" location="目录!A1" display="返回目录"/>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110"/>
  <sheetViews>
    <sheetView topLeftCell="A127" workbookViewId="0">
      <selection activeCell="L5" sqref="L5"/>
    </sheetView>
  </sheetViews>
  <sheetFormatPr defaultColWidth="9" defaultRowHeight="13.5" x14ac:dyDescent="0.15"/>
  <sheetData>
    <row r="1" spans="1:17" ht="14.25" x14ac:dyDescent="0.15">
      <c r="A1" s="304" t="s">
        <v>384</v>
      </c>
      <c r="B1" s="304"/>
      <c r="C1" s="304"/>
      <c r="D1" s="304"/>
      <c r="E1" s="304"/>
      <c r="F1" s="304"/>
      <c r="G1" s="304"/>
      <c r="H1" s="304"/>
      <c r="I1" s="304"/>
      <c r="J1" s="304"/>
      <c r="K1" s="304"/>
      <c r="L1" s="304"/>
      <c r="M1" s="304"/>
      <c r="N1" s="304"/>
      <c r="O1" s="304"/>
      <c r="Q1" s="49" t="s">
        <v>168</v>
      </c>
    </row>
    <row r="2" spans="1:17" x14ac:dyDescent="0.15">
      <c r="A2" s="28" t="s">
        <v>385</v>
      </c>
      <c r="B2" s="29" t="s">
        <v>386</v>
      </c>
      <c r="C2" s="30" t="s">
        <v>387</v>
      </c>
      <c r="D2" s="30" t="s">
        <v>388</v>
      </c>
      <c r="E2" s="30" t="s">
        <v>389</v>
      </c>
      <c r="F2" s="30" t="s">
        <v>390</v>
      </c>
      <c r="G2" s="30" t="s">
        <v>391</v>
      </c>
      <c r="H2" s="30" t="s">
        <v>392</v>
      </c>
      <c r="I2" s="30" t="s">
        <v>393</v>
      </c>
      <c r="J2" s="30" t="s">
        <v>394</v>
      </c>
      <c r="K2" s="30" t="s">
        <v>395</v>
      </c>
      <c r="L2" s="30" t="s">
        <v>396</v>
      </c>
      <c r="M2" s="40" t="s">
        <v>397</v>
      </c>
      <c r="N2" s="41" t="s">
        <v>398</v>
      </c>
      <c r="O2" s="42" t="s">
        <v>399</v>
      </c>
    </row>
    <row r="3" spans="1:17" x14ac:dyDescent="0.15">
      <c r="A3" s="31" t="s">
        <v>400</v>
      </c>
      <c r="B3" s="32">
        <v>80</v>
      </c>
      <c r="C3" s="33">
        <v>46</v>
      </c>
      <c r="D3" s="33">
        <v>46</v>
      </c>
      <c r="E3" s="33">
        <v>46</v>
      </c>
      <c r="F3" s="33">
        <v>46</v>
      </c>
      <c r="G3" s="33">
        <v>46</v>
      </c>
      <c r="H3" s="33">
        <v>46</v>
      </c>
      <c r="I3" s="33">
        <v>46</v>
      </c>
      <c r="J3" s="33">
        <v>46</v>
      </c>
      <c r="K3" s="33">
        <v>46</v>
      </c>
      <c r="L3" s="33">
        <v>46</v>
      </c>
      <c r="M3" s="33">
        <v>46</v>
      </c>
      <c r="N3" s="43"/>
      <c r="O3" s="44"/>
    </row>
    <row r="4" spans="1:17" x14ac:dyDescent="0.15">
      <c r="A4" s="34" t="s">
        <v>401</v>
      </c>
      <c r="B4" s="35">
        <v>76</v>
      </c>
      <c r="C4" s="33">
        <v>46</v>
      </c>
      <c r="D4" s="33">
        <v>46</v>
      </c>
      <c r="E4" s="33">
        <v>46</v>
      </c>
      <c r="F4" s="33">
        <v>46</v>
      </c>
      <c r="G4" s="33">
        <v>46</v>
      </c>
      <c r="H4" s="33">
        <v>46</v>
      </c>
      <c r="I4" s="33">
        <v>46</v>
      </c>
      <c r="J4" s="33">
        <v>46</v>
      </c>
      <c r="K4" s="33">
        <v>46</v>
      </c>
      <c r="L4" s="33">
        <v>46</v>
      </c>
      <c r="M4" s="33">
        <v>46</v>
      </c>
      <c r="N4" s="45"/>
      <c r="O4" s="46"/>
    </row>
    <row r="5" spans="1:17" x14ac:dyDescent="0.15">
      <c r="A5" s="34" t="s">
        <v>402</v>
      </c>
      <c r="B5" s="35">
        <v>19</v>
      </c>
      <c r="C5" s="33">
        <v>46</v>
      </c>
      <c r="D5" s="33">
        <v>46</v>
      </c>
      <c r="E5" s="33">
        <v>46</v>
      </c>
      <c r="F5" s="33">
        <v>46</v>
      </c>
      <c r="G5" s="33">
        <v>46</v>
      </c>
      <c r="H5" s="33">
        <v>46</v>
      </c>
      <c r="I5" s="33">
        <v>46</v>
      </c>
      <c r="J5" s="33">
        <v>46</v>
      </c>
      <c r="K5" s="33">
        <v>46</v>
      </c>
      <c r="L5" s="33">
        <v>46</v>
      </c>
      <c r="M5" s="33">
        <v>46</v>
      </c>
      <c r="N5" s="45"/>
      <c r="O5" s="46"/>
    </row>
    <row r="6" spans="1:17" x14ac:dyDescent="0.15">
      <c r="A6" s="36" t="s">
        <v>403</v>
      </c>
      <c r="B6" s="37">
        <f t="shared" ref="B6:N6" si="0">SUM(B4/B3)</f>
        <v>0.95</v>
      </c>
      <c r="C6" s="37">
        <f t="shared" si="0"/>
        <v>1</v>
      </c>
      <c r="D6" s="37">
        <f t="shared" si="0"/>
        <v>1</v>
      </c>
      <c r="E6" s="37">
        <f t="shared" si="0"/>
        <v>1</v>
      </c>
      <c r="F6" s="37">
        <f t="shared" si="0"/>
        <v>1</v>
      </c>
      <c r="G6" s="37">
        <f t="shared" si="0"/>
        <v>1</v>
      </c>
      <c r="H6" s="37">
        <f t="shared" si="0"/>
        <v>1</v>
      </c>
      <c r="I6" s="37">
        <f t="shared" si="0"/>
        <v>1</v>
      </c>
      <c r="J6" s="37">
        <f t="shared" si="0"/>
        <v>1</v>
      </c>
      <c r="K6" s="37">
        <f t="shared" si="0"/>
        <v>1</v>
      </c>
      <c r="L6" s="37">
        <f t="shared" si="0"/>
        <v>1</v>
      </c>
      <c r="M6" s="37">
        <f t="shared" si="0"/>
        <v>1</v>
      </c>
      <c r="N6" s="37" t="e">
        <f t="shared" si="0"/>
        <v>#DIV/0!</v>
      </c>
      <c r="O6" s="47">
        <v>0.995</v>
      </c>
    </row>
    <row r="7" spans="1:17" ht="14.25" x14ac:dyDescent="0.15">
      <c r="A7" s="38" t="s">
        <v>399</v>
      </c>
      <c r="B7" s="39">
        <v>0.11</v>
      </c>
      <c r="C7" s="39">
        <v>0.995</v>
      </c>
      <c r="D7" s="39">
        <v>0.995</v>
      </c>
      <c r="E7" s="39">
        <v>0.995</v>
      </c>
      <c r="F7" s="39">
        <v>0.995</v>
      </c>
      <c r="G7" s="39">
        <v>0.995</v>
      </c>
      <c r="H7" s="39">
        <v>0.995</v>
      </c>
      <c r="I7" s="39">
        <v>0.995</v>
      </c>
      <c r="J7" s="39">
        <v>0.995</v>
      </c>
      <c r="K7" s="39">
        <v>0.995</v>
      </c>
      <c r="L7" s="39">
        <v>0.995</v>
      </c>
      <c r="M7" s="39">
        <v>0.995</v>
      </c>
      <c r="N7" s="39">
        <v>0.995</v>
      </c>
      <c r="O7" s="48"/>
    </row>
    <row r="9" spans="1:17" x14ac:dyDescent="0.15">
      <c r="A9" s="301" t="s">
        <v>404</v>
      </c>
      <c r="B9" s="301"/>
      <c r="C9" s="301"/>
      <c r="D9" s="301"/>
      <c r="E9" s="301"/>
      <c r="F9" s="301"/>
      <c r="G9" s="301"/>
      <c r="H9" s="301"/>
      <c r="I9" s="301"/>
      <c r="J9" s="301"/>
      <c r="K9" s="301"/>
      <c r="L9" s="301"/>
      <c r="M9" s="301"/>
      <c r="N9" s="301"/>
      <c r="O9" s="301"/>
    </row>
    <row r="33" spans="1:15" x14ac:dyDescent="0.15">
      <c r="A33" s="301" t="s">
        <v>405</v>
      </c>
      <c r="B33" s="301"/>
      <c r="C33" s="301"/>
      <c r="D33" s="301"/>
      <c r="E33" s="301"/>
      <c r="F33" s="301"/>
      <c r="G33" s="301"/>
      <c r="H33" s="301"/>
      <c r="I33" s="301"/>
      <c r="J33" s="301"/>
      <c r="K33" s="301"/>
      <c r="L33" s="301"/>
      <c r="M33" s="301"/>
      <c r="N33" s="301"/>
      <c r="O33" s="301"/>
    </row>
    <row r="58" spans="1:15" x14ac:dyDescent="0.15">
      <c r="A58" s="301" t="s">
        <v>406</v>
      </c>
      <c r="B58" s="301"/>
      <c r="C58" s="301"/>
      <c r="D58" s="301"/>
      <c r="E58" s="301"/>
      <c r="F58" s="301"/>
      <c r="G58" s="301"/>
      <c r="H58" s="301"/>
      <c r="I58" s="301"/>
      <c r="J58" s="301"/>
      <c r="K58" s="301"/>
      <c r="L58" s="301"/>
      <c r="M58" s="301"/>
      <c r="N58" s="301"/>
      <c r="O58" s="301"/>
    </row>
    <row r="82" spans="1:15" x14ac:dyDescent="0.15">
      <c r="A82" s="301" t="s">
        <v>407</v>
      </c>
      <c r="B82" s="301"/>
      <c r="C82" s="301"/>
      <c r="D82" s="301"/>
      <c r="E82" s="301"/>
      <c r="F82" s="301"/>
      <c r="G82" s="301"/>
      <c r="H82" s="301"/>
      <c r="I82" s="301"/>
      <c r="J82" s="301"/>
      <c r="K82" s="301"/>
      <c r="L82" s="301"/>
      <c r="M82" s="301"/>
      <c r="N82" s="301"/>
      <c r="O82" s="301"/>
    </row>
    <row r="110" spans="1:15" x14ac:dyDescent="0.15">
      <c r="A110" s="301" t="s">
        <v>408</v>
      </c>
      <c r="B110" s="301"/>
      <c r="C110" s="301"/>
      <c r="D110" s="301"/>
      <c r="E110" s="301"/>
      <c r="F110" s="301"/>
      <c r="G110" s="301"/>
      <c r="H110" s="301"/>
      <c r="I110" s="301"/>
      <c r="J110" s="301"/>
      <c r="K110" s="301"/>
      <c r="L110" s="301"/>
      <c r="M110" s="301"/>
      <c r="N110" s="301"/>
      <c r="O110" s="301"/>
    </row>
  </sheetData>
  <mergeCells count="6">
    <mergeCell ref="A110:O110"/>
    <mergeCell ref="A1:O1"/>
    <mergeCell ref="A9:O9"/>
    <mergeCell ref="A33:O33"/>
    <mergeCell ref="A58:O58"/>
    <mergeCell ref="A82:O82"/>
  </mergeCells>
  <phoneticPr fontId="32" type="noConversion"/>
  <conditionalFormatting sqref="B6:N6">
    <cfRule type="cellIs" dxfId="0" priority="1" operator="lessThan">
      <formula>0.9949</formula>
    </cfRule>
  </conditionalFormatting>
  <hyperlinks>
    <hyperlink ref="Q1" location="目录!A1" display="返回目录"/>
  </hyperlinks>
  <pageMargins left="0.7" right="0.7" top="0.75" bottom="0.75" header="0.3" footer="0.3"/>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1"/>
  <sheetViews>
    <sheetView topLeftCell="A49" workbookViewId="0">
      <selection activeCell="N75" sqref="N75"/>
    </sheetView>
  </sheetViews>
  <sheetFormatPr defaultColWidth="9" defaultRowHeight="13.5" x14ac:dyDescent="0.15"/>
  <cols>
    <col min="7" max="7" width="18.25" customWidth="1"/>
  </cols>
  <sheetData>
    <row r="1" spans="1:13" x14ac:dyDescent="0.15">
      <c r="A1" s="272"/>
      <c r="B1" s="273"/>
      <c r="C1" s="273"/>
      <c r="D1" s="273"/>
      <c r="E1" s="273"/>
      <c r="F1" s="273"/>
      <c r="G1" s="273"/>
      <c r="H1" s="308" t="s">
        <v>409</v>
      </c>
      <c r="I1" s="308"/>
      <c r="L1" s="308" t="s">
        <v>410</v>
      </c>
      <c r="M1" s="308"/>
    </row>
    <row r="2" spans="1:13" ht="14.25" x14ac:dyDescent="0.15">
      <c r="A2" s="270" t="s">
        <v>213</v>
      </c>
      <c r="B2" s="274"/>
      <c r="C2" s="274"/>
      <c r="D2" s="274"/>
      <c r="E2" s="274"/>
      <c r="F2" s="274"/>
      <c r="G2" s="274"/>
      <c r="H2" s="15">
        <v>1</v>
      </c>
      <c r="I2" s="18">
        <v>21</v>
      </c>
      <c r="J2" s="19">
        <v>61</v>
      </c>
      <c r="K2" s="20">
        <v>81</v>
      </c>
      <c r="L2" s="21">
        <v>101</v>
      </c>
      <c r="M2" s="21">
        <v>121</v>
      </c>
    </row>
    <row r="3" spans="1:13" x14ac:dyDescent="0.15">
      <c r="A3" s="275">
        <f>SUMIF(H2:I24,"&gt;30",L2:M24)</f>
        <v>1355</v>
      </c>
      <c r="B3" s="288" t="s">
        <v>411</v>
      </c>
      <c r="C3" s="289"/>
      <c r="D3" s="289"/>
      <c r="E3" s="289"/>
      <c r="F3" s="289"/>
      <c r="G3" s="289"/>
      <c r="H3" s="15">
        <v>2</v>
      </c>
      <c r="I3" s="18">
        <v>22</v>
      </c>
      <c r="J3" s="19">
        <v>62</v>
      </c>
      <c r="K3" s="20">
        <v>82</v>
      </c>
      <c r="L3" s="21">
        <v>102</v>
      </c>
      <c r="M3" s="21">
        <v>122</v>
      </c>
    </row>
    <row r="4" spans="1:13" ht="64.5" customHeight="1" x14ac:dyDescent="0.15">
      <c r="A4" s="276"/>
      <c r="B4" s="290"/>
      <c r="C4" s="291"/>
      <c r="D4" s="291"/>
      <c r="E4" s="291"/>
      <c r="F4" s="291"/>
      <c r="G4" s="291"/>
      <c r="H4" s="15">
        <v>3</v>
      </c>
      <c r="I4" s="18">
        <v>23</v>
      </c>
      <c r="J4" s="19">
        <v>63</v>
      </c>
      <c r="K4" s="20">
        <v>83</v>
      </c>
      <c r="L4" s="21">
        <v>103</v>
      </c>
      <c r="M4" s="21">
        <v>123</v>
      </c>
    </row>
    <row r="5" spans="1:13" x14ac:dyDescent="0.15">
      <c r="H5" s="15">
        <v>4</v>
      </c>
      <c r="I5" s="18">
        <v>24</v>
      </c>
      <c r="J5" s="19">
        <v>64</v>
      </c>
      <c r="K5" s="20">
        <v>84</v>
      </c>
      <c r="L5" s="21">
        <v>104</v>
      </c>
      <c r="M5" s="21">
        <v>124</v>
      </c>
    </row>
    <row r="6" spans="1:13" x14ac:dyDescent="0.15">
      <c r="H6" s="15">
        <v>5</v>
      </c>
      <c r="I6" s="18">
        <v>25</v>
      </c>
      <c r="J6" s="19">
        <v>65</v>
      </c>
      <c r="K6" s="20">
        <v>85</v>
      </c>
      <c r="L6" s="21">
        <v>105</v>
      </c>
      <c r="M6" s="21">
        <v>125</v>
      </c>
    </row>
    <row r="7" spans="1:13" x14ac:dyDescent="0.15">
      <c r="A7">
        <f>SUMIFS(L2:M24,H2:I24,"&gt;30",H2:I24,"&gt;39")</f>
        <v>140</v>
      </c>
      <c r="B7" s="303" t="s">
        <v>412</v>
      </c>
      <c r="C7" s="301"/>
      <c r="D7" s="301"/>
      <c r="E7" s="301"/>
      <c r="F7" s="301"/>
      <c r="G7" s="301"/>
      <c r="H7" s="15">
        <v>6</v>
      </c>
      <c r="I7" s="18">
        <v>26</v>
      </c>
      <c r="J7" s="19">
        <v>66</v>
      </c>
      <c r="K7" s="20">
        <v>86</v>
      </c>
      <c r="L7" s="21">
        <v>106</v>
      </c>
      <c r="M7" s="21">
        <v>126</v>
      </c>
    </row>
    <row r="8" spans="1:13" x14ac:dyDescent="0.15">
      <c r="B8" s="301"/>
      <c r="C8" s="301"/>
      <c r="D8" s="301"/>
      <c r="E8" s="301"/>
      <c r="F8" s="301"/>
      <c r="G8" s="301"/>
      <c r="H8" s="15">
        <v>7</v>
      </c>
      <c r="I8" s="18">
        <v>27</v>
      </c>
      <c r="J8" s="19">
        <v>67</v>
      </c>
      <c r="K8" s="20">
        <v>87</v>
      </c>
      <c r="L8" s="21">
        <v>107</v>
      </c>
      <c r="M8" s="21">
        <v>127</v>
      </c>
    </row>
    <row r="9" spans="1:13" x14ac:dyDescent="0.15">
      <c r="B9" s="301"/>
      <c r="C9" s="301"/>
      <c r="D9" s="301"/>
      <c r="E9" s="301"/>
      <c r="F9" s="301"/>
      <c r="G9" s="301"/>
      <c r="H9" s="15">
        <v>8</v>
      </c>
      <c r="I9" s="18">
        <v>28</v>
      </c>
      <c r="J9" s="19">
        <v>68</v>
      </c>
      <c r="K9" s="20">
        <v>88</v>
      </c>
      <c r="L9" s="21">
        <v>108</v>
      </c>
      <c r="M9" s="21">
        <v>128</v>
      </c>
    </row>
    <row r="10" spans="1:13" x14ac:dyDescent="0.15">
      <c r="B10" s="301"/>
      <c r="C10" s="301"/>
      <c r="D10" s="301"/>
      <c r="E10" s="301"/>
      <c r="F10" s="301"/>
      <c r="G10" s="301"/>
      <c r="H10" s="15">
        <v>9</v>
      </c>
      <c r="I10" s="18">
        <v>29</v>
      </c>
      <c r="J10" s="19">
        <v>69</v>
      </c>
      <c r="K10" s="20">
        <v>89</v>
      </c>
      <c r="L10" s="21">
        <v>109</v>
      </c>
      <c r="M10" s="21">
        <v>129</v>
      </c>
    </row>
    <row r="11" spans="1:13" x14ac:dyDescent="0.15">
      <c r="B11" s="301"/>
      <c r="C11" s="301"/>
      <c r="D11" s="301"/>
      <c r="E11" s="301"/>
      <c r="F11" s="301"/>
      <c r="G11" s="301"/>
      <c r="H11" s="15">
        <v>10</v>
      </c>
      <c r="I11" s="18">
        <v>30</v>
      </c>
      <c r="J11" s="19">
        <v>70</v>
      </c>
      <c r="K11" s="20">
        <v>90</v>
      </c>
      <c r="L11" s="21">
        <v>110</v>
      </c>
      <c r="M11" s="21">
        <v>130</v>
      </c>
    </row>
    <row r="12" spans="1:13" x14ac:dyDescent="0.15">
      <c r="B12" s="301"/>
      <c r="C12" s="301"/>
      <c r="D12" s="301"/>
      <c r="E12" s="301"/>
      <c r="F12" s="301"/>
      <c r="G12" s="301"/>
      <c r="H12" s="15">
        <v>11</v>
      </c>
      <c r="I12" s="18">
        <v>31</v>
      </c>
      <c r="J12" s="20">
        <v>71</v>
      </c>
      <c r="K12" s="20">
        <v>91</v>
      </c>
      <c r="L12" s="21">
        <v>111</v>
      </c>
      <c r="M12" s="21">
        <v>131</v>
      </c>
    </row>
    <row r="13" spans="1:13" x14ac:dyDescent="0.15">
      <c r="B13" s="301"/>
      <c r="C13" s="301"/>
      <c r="D13" s="301"/>
      <c r="E13" s="301"/>
      <c r="F13" s="301"/>
      <c r="G13" s="301"/>
      <c r="H13" s="15">
        <v>12</v>
      </c>
      <c r="I13" s="18">
        <v>32</v>
      </c>
      <c r="J13" s="20">
        <v>72</v>
      </c>
      <c r="K13" s="20">
        <v>92</v>
      </c>
      <c r="L13" s="21">
        <v>112</v>
      </c>
      <c r="M13" s="21">
        <v>132</v>
      </c>
    </row>
    <row r="14" spans="1:13" x14ac:dyDescent="0.15">
      <c r="H14" s="15">
        <v>13</v>
      </c>
      <c r="I14" s="18">
        <v>33</v>
      </c>
      <c r="J14" s="20">
        <v>73</v>
      </c>
      <c r="K14" s="20">
        <v>93</v>
      </c>
      <c r="L14" s="21">
        <v>113</v>
      </c>
      <c r="M14" s="21">
        <v>133</v>
      </c>
    </row>
    <row r="15" spans="1:13" x14ac:dyDescent="0.15">
      <c r="H15" s="15">
        <v>14</v>
      </c>
      <c r="I15" s="18">
        <v>34</v>
      </c>
      <c r="J15" s="20">
        <v>74</v>
      </c>
      <c r="K15" s="20">
        <v>94</v>
      </c>
      <c r="L15" s="21">
        <v>114</v>
      </c>
      <c r="M15" s="21">
        <v>134</v>
      </c>
    </row>
    <row r="16" spans="1:13" x14ac:dyDescent="0.15">
      <c r="H16" s="15">
        <v>15</v>
      </c>
      <c r="I16" s="18">
        <v>35</v>
      </c>
      <c r="J16" s="20">
        <v>75</v>
      </c>
      <c r="K16" s="20">
        <v>95</v>
      </c>
      <c r="L16" s="21">
        <v>115</v>
      </c>
      <c r="M16" s="21">
        <v>135</v>
      </c>
    </row>
    <row r="17" spans="1:13" x14ac:dyDescent="0.15">
      <c r="H17" s="15">
        <v>16</v>
      </c>
      <c r="I17" s="18">
        <v>36</v>
      </c>
      <c r="J17" s="20">
        <v>76</v>
      </c>
      <c r="K17" s="20">
        <v>96</v>
      </c>
      <c r="L17" s="21">
        <v>116</v>
      </c>
      <c r="M17" s="21">
        <v>136</v>
      </c>
    </row>
    <row r="18" spans="1:13" x14ac:dyDescent="0.15">
      <c r="H18" s="15">
        <v>17</v>
      </c>
      <c r="I18" s="18">
        <v>37</v>
      </c>
      <c r="J18" s="20">
        <v>77</v>
      </c>
      <c r="K18" s="20">
        <v>97</v>
      </c>
      <c r="L18" s="21">
        <v>117</v>
      </c>
      <c r="M18" s="21">
        <v>137</v>
      </c>
    </row>
    <row r="19" spans="1:13" x14ac:dyDescent="0.15">
      <c r="H19" s="15">
        <v>18</v>
      </c>
      <c r="I19" s="18">
        <v>38</v>
      </c>
      <c r="J19" s="20">
        <v>78</v>
      </c>
      <c r="K19" s="20">
        <v>98</v>
      </c>
      <c r="L19" s="21">
        <v>118</v>
      </c>
      <c r="M19" s="21">
        <v>138</v>
      </c>
    </row>
    <row r="20" spans="1:13" x14ac:dyDescent="0.15">
      <c r="H20" s="16">
        <v>19</v>
      </c>
      <c r="I20" s="22">
        <v>39</v>
      </c>
      <c r="J20" s="23">
        <v>79</v>
      </c>
      <c r="K20" s="23">
        <v>99</v>
      </c>
      <c r="L20" s="24">
        <v>119</v>
      </c>
      <c r="M20" s="24">
        <v>139</v>
      </c>
    </row>
    <row r="21" spans="1:13" x14ac:dyDescent="0.15">
      <c r="H21" s="15"/>
      <c r="I21" s="18"/>
      <c r="J21" s="20"/>
      <c r="K21" s="20"/>
      <c r="L21" s="21"/>
      <c r="M21" s="21"/>
    </row>
    <row r="22" spans="1:13" x14ac:dyDescent="0.15">
      <c r="H22" s="15"/>
      <c r="I22" s="18"/>
      <c r="J22" s="20"/>
      <c r="K22" s="20"/>
      <c r="L22" s="21"/>
      <c r="M22" s="21"/>
    </row>
    <row r="23" spans="1:13" x14ac:dyDescent="0.15">
      <c r="H23" s="15"/>
      <c r="I23" s="18"/>
      <c r="J23" s="20"/>
      <c r="K23" s="20"/>
      <c r="L23" s="21"/>
      <c r="M23" s="21"/>
    </row>
    <row r="24" spans="1:13" x14ac:dyDescent="0.15">
      <c r="H24" s="17">
        <v>20</v>
      </c>
      <c r="I24" s="25">
        <v>40</v>
      </c>
      <c r="J24" s="26">
        <v>80</v>
      </c>
      <c r="K24" s="26">
        <v>100</v>
      </c>
      <c r="L24" s="27">
        <v>120</v>
      </c>
      <c r="M24" s="27">
        <v>140</v>
      </c>
    </row>
    <row r="25" spans="1:13" x14ac:dyDescent="0.15">
      <c r="A25" s="305" t="s">
        <v>413</v>
      </c>
      <c r="B25" s="306"/>
      <c r="C25" s="306"/>
      <c r="D25" s="306"/>
      <c r="E25" s="306"/>
      <c r="F25" s="306"/>
      <c r="G25" s="306"/>
      <c r="H25" s="306"/>
      <c r="I25" s="306"/>
      <c r="J25" s="306"/>
      <c r="K25" s="306"/>
      <c r="L25" s="306"/>
      <c r="M25" s="306"/>
    </row>
    <row r="26" spans="1:13" x14ac:dyDescent="0.15">
      <c r="A26" s="306"/>
      <c r="B26" s="306"/>
      <c r="C26" s="306"/>
      <c r="D26" s="306"/>
      <c r="E26" s="306"/>
      <c r="F26" s="306"/>
      <c r="G26" s="306"/>
      <c r="H26" s="306"/>
      <c r="I26" s="306"/>
      <c r="J26" s="306"/>
      <c r="K26" s="306"/>
      <c r="L26" s="306"/>
      <c r="M26" s="306"/>
    </row>
    <row r="27" spans="1:13" x14ac:dyDescent="0.15">
      <c r="A27" s="306"/>
      <c r="B27" s="306"/>
      <c r="C27" s="306"/>
      <c r="D27" s="306"/>
      <c r="E27" s="306"/>
      <c r="F27" s="306"/>
      <c r="G27" s="306"/>
      <c r="H27" s="306"/>
      <c r="I27" s="306"/>
      <c r="J27" s="306"/>
      <c r="K27" s="306"/>
      <c r="L27" s="306"/>
      <c r="M27" s="306"/>
    </row>
    <row r="28" spans="1:13" x14ac:dyDescent="0.15">
      <c r="A28" s="306"/>
      <c r="B28" s="306"/>
      <c r="C28" s="306"/>
      <c r="D28" s="306"/>
      <c r="E28" s="306"/>
      <c r="F28" s="306"/>
      <c r="G28" s="306"/>
      <c r="H28" s="306"/>
      <c r="I28" s="306"/>
      <c r="J28" s="306"/>
      <c r="K28" s="306"/>
      <c r="L28" s="306"/>
      <c r="M28" s="306"/>
    </row>
    <row r="30" spans="1:13" x14ac:dyDescent="0.15">
      <c r="A30" s="307" t="s">
        <v>414</v>
      </c>
      <c r="B30" s="307"/>
      <c r="C30" s="307"/>
      <c r="D30" s="307"/>
      <c r="E30" s="307"/>
      <c r="F30" s="307"/>
      <c r="G30" s="307"/>
      <c r="H30" s="307"/>
      <c r="I30" s="307"/>
      <c r="J30" s="307"/>
      <c r="K30" s="307"/>
      <c r="L30" s="307"/>
      <c r="M30" s="307"/>
    </row>
    <row r="31" spans="1:13" x14ac:dyDescent="0.15">
      <c r="A31" s="307"/>
      <c r="B31" s="307"/>
      <c r="C31" s="307"/>
      <c r="D31" s="307"/>
      <c r="E31" s="307"/>
      <c r="F31" s="307"/>
      <c r="G31" s="307"/>
      <c r="H31" s="307"/>
      <c r="I31" s="307"/>
      <c r="J31" s="307"/>
      <c r="K31" s="307"/>
      <c r="L31" s="307"/>
      <c r="M31" s="307"/>
    </row>
  </sheetData>
  <mergeCells count="9">
    <mergeCell ref="B7:G13"/>
    <mergeCell ref="A25:M28"/>
    <mergeCell ref="A30:M31"/>
    <mergeCell ref="B3:G4"/>
    <mergeCell ref="A1:G1"/>
    <mergeCell ref="H1:I1"/>
    <mergeCell ref="L1:M1"/>
    <mergeCell ref="A2:G2"/>
    <mergeCell ref="A3:A4"/>
  </mergeCells>
  <phoneticPr fontId="32"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T121"/>
  <sheetViews>
    <sheetView workbookViewId="0">
      <selection activeCell="A2" sqref="A2:A6"/>
    </sheetView>
  </sheetViews>
  <sheetFormatPr defaultColWidth="9" defaultRowHeight="13.5" x14ac:dyDescent="0.15"/>
  <cols>
    <col min="1" max="1" width="15.375" bestFit="1" customWidth="1"/>
    <col min="2" max="4" width="14.5" bestFit="1" customWidth="1"/>
    <col min="5" max="5" width="9" bestFit="1" customWidth="1"/>
    <col min="8" max="8" width="5.25" bestFit="1" customWidth="1"/>
    <col min="9" max="9" width="15.625" customWidth="1"/>
    <col min="11" max="11" width="5.25" bestFit="1" customWidth="1"/>
    <col min="12" max="12" width="5.5" bestFit="1" customWidth="1"/>
    <col min="13" max="13" width="19.25" bestFit="1" customWidth="1"/>
    <col min="14" max="14" width="11.5" customWidth="1"/>
  </cols>
  <sheetData>
    <row r="1" spans="1:20" x14ac:dyDescent="0.15">
      <c r="A1" s="164" t="s">
        <v>415</v>
      </c>
      <c r="B1" s="116">
        <f t="shared" ref="B1:D5" ca="1" si="0">RAND()</f>
        <v>0.17078093128380334</v>
      </c>
      <c r="C1" s="115">
        <f t="shared" ca="1" si="0"/>
        <v>7.6088168746866525E-2</v>
      </c>
      <c r="D1" s="115">
        <f t="shared" ca="1" si="0"/>
        <v>0.83112168730065283</v>
      </c>
      <c r="E1" s="301" t="s">
        <v>1172</v>
      </c>
      <c r="H1" s="14" t="s">
        <v>415</v>
      </c>
      <c r="I1" s="164" t="s">
        <v>415</v>
      </c>
      <c r="K1" t="s">
        <v>416</v>
      </c>
      <c r="L1">
        <v>2989</v>
      </c>
    </row>
    <row r="2" spans="1:20" x14ac:dyDescent="0.15">
      <c r="A2" s="309" t="s">
        <v>416</v>
      </c>
      <c r="B2" s="116">
        <f t="shared" ca="1" si="0"/>
        <v>0.41154724686891275</v>
      </c>
      <c r="C2" s="115">
        <f t="shared" ca="1" si="0"/>
        <v>0.4925531706645554</v>
      </c>
      <c r="D2" s="115">
        <f t="shared" ca="1" si="0"/>
        <v>0.90866237297003372</v>
      </c>
      <c r="E2" s="301"/>
      <c r="H2" s="301" t="s">
        <v>416</v>
      </c>
      <c r="I2" s="301" t="s">
        <v>416</v>
      </c>
      <c r="K2" t="s">
        <v>418</v>
      </c>
      <c r="L2">
        <v>5255</v>
      </c>
      <c r="T2" t="s">
        <v>1</v>
      </c>
    </row>
    <row r="3" spans="1:20" x14ac:dyDescent="0.15">
      <c r="A3" s="309"/>
      <c r="B3" s="116">
        <f t="shared" ca="1" si="0"/>
        <v>0.53231292205659775</v>
      </c>
      <c r="C3" s="115">
        <f t="shared" ca="1" si="0"/>
        <v>0.66938797603134703</v>
      </c>
      <c r="D3" s="115">
        <f t="shared" ca="1" si="0"/>
        <v>0.25077089432123167</v>
      </c>
      <c r="E3" s="301"/>
      <c r="H3" s="301"/>
      <c r="I3" s="301"/>
      <c r="K3" t="s">
        <v>420</v>
      </c>
      <c r="L3">
        <v>1020</v>
      </c>
      <c r="T3" t="s">
        <v>861</v>
      </c>
    </row>
    <row r="4" spans="1:20" x14ac:dyDescent="0.15">
      <c r="A4" s="309"/>
      <c r="B4" s="116">
        <f t="shared" ca="1" si="0"/>
        <v>0.1359061948130621</v>
      </c>
      <c r="C4" s="115">
        <f t="shared" ca="1" si="0"/>
        <v>0.40220058309034035</v>
      </c>
      <c r="D4" s="115">
        <f t="shared" ca="1" si="0"/>
        <v>8.0788939782197033E-3</v>
      </c>
      <c r="E4" s="301"/>
      <c r="H4" s="301" t="s">
        <v>416</v>
      </c>
      <c r="I4" s="301" t="s">
        <v>416</v>
      </c>
      <c r="K4" t="s">
        <v>422</v>
      </c>
      <c r="L4">
        <v>1897</v>
      </c>
      <c r="T4" t="s">
        <v>3</v>
      </c>
    </row>
    <row r="5" spans="1:20" x14ac:dyDescent="0.15">
      <c r="A5" s="309"/>
      <c r="B5" s="116">
        <f t="shared" ca="1" si="0"/>
        <v>0.21251600242546298</v>
      </c>
      <c r="C5" s="115">
        <f t="shared" ca="1" si="0"/>
        <v>0.51210972120474429</v>
      </c>
      <c r="D5" s="115">
        <f t="shared" ca="1" si="0"/>
        <v>0.77482073055223988</v>
      </c>
      <c r="E5" s="301"/>
      <c r="H5" s="301"/>
      <c r="I5" s="301"/>
      <c r="T5" t="s">
        <v>4</v>
      </c>
    </row>
    <row r="6" spans="1:20" x14ac:dyDescent="0.15">
      <c r="A6" s="309"/>
      <c r="B6" s="117" t="s">
        <v>424</v>
      </c>
      <c r="C6">
        <v>11</v>
      </c>
      <c r="E6" s="301"/>
      <c r="H6" s="14" t="s">
        <v>416</v>
      </c>
      <c r="I6" s="164" t="s">
        <v>416</v>
      </c>
      <c r="T6" t="s">
        <v>5</v>
      </c>
    </row>
    <row r="7" spans="1:20" x14ac:dyDescent="0.15">
      <c r="A7" s="301" t="s">
        <v>418</v>
      </c>
      <c r="B7" s="117" t="s">
        <v>417</v>
      </c>
      <c r="C7">
        <v>212</v>
      </c>
      <c r="E7" s="301"/>
      <c r="H7" s="301" t="s">
        <v>418</v>
      </c>
      <c r="I7" s="301" t="s">
        <v>418</v>
      </c>
      <c r="T7" t="s">
        <v>6</v>
      </c>
    </row>
    <row r="8" spans="1:20" x14ac:dyDescent="0.15">
      <c r="A8" s="301"/>
      <c r="B8" s="117" t="s">
        <v>419</v>
      </c>
      <c r="C8">
        <v>4234</v>
      </c>
      <c r="E8" s="301"/>
      <c r="H8" s="301"/>
      <c r="I8" s="301"/>
      <c r="M8" t="s">
        <v>425</v>
      </c>
      <c r="T8" t="s">
        <v>7</v>
      </c>
    </row>
    <row r="9" spans="1:20" x14ac:dyDescent="0.15">
      <c r="A9" s="301"/>
      <c r="B9" s="117" t="s">
        <v>421</v>
      </c>
      <c r="C9">
        <v>32</v>
      </c>
      <c r="E9" s="301"/>
      <c r="H9" s="301" t="s">
        <v>418</v>
      </c>
      <c r="I9" s="301" t="s">
        <v>418</v>
      </c>
      <c r="T9" t="s">
        <v>8</v>
      </c>
    </row>
    <row r="10" spans="1:20" x14ac:dyDescent="0.15">
      <c r="A10" s="301"/>
      <c r="B10" s="117" t="s">
        <v>423</v>
      </c>
      <c r="C10">
        <v>232</v>
      </c>
      <c r="E10" s="301"/>
      <c r="H10" s="301"/>
      <c r="I10" s="301"/>
      <c r="T10" t="s">
        <v>9</v>
      </c>
    </row>
    <row r="11" spans="1:20" x14ac:dyDescent="0.15">
      <c r="A11" s="301"/>
      <c r="B11" t="s">
        <v>424</v>
      </c>
      <c r="C11">
        <v>545</v>
      </c>
      <c r="E11" s="301" t="s">
        <v>426</v>
      </c>
      <c r="H11" s="14" t="s">
        <v>418</v>
      </c>
      <c r="I11" s="164" t="s">
        <v>418</v>
      </c>
      <c r="T11" t="s">
        <v>10</v>
      </c>
    </row>
    <row r="12" spans="1:20" x14ac:dyDescent="0.15">
      <c r="A12" s="301" t="s">
        <v>420</v>
      </c>
      <c r="B12" t="s">
        <v>417</v>
      </c>
      <c r="C12">
        <v>121</v>
      </c>
      <c r="E12" s="301"/>
      <c r="H12" s="301" t="s">
        <v>420</v>
      </c>
      <c r="I12" s="301" t="s">
        <v>420</v>
      </c>
      <c r="T12" t="s">
        <v>289</v>
      </c>
    </row>
    <row r="13" spans="1:20" x14ac:dyDescent="0.15">
      <c r="A13" s="301"/>
      <c r="B13" t="s">
        <v>419</v>
      </c>
      <c r="C13">
        <v>434</v>
      </c>
      <c r="E13" s="301"/>
      <c r="H13" s="301"/>
      <c r="I13" s="301"/>
      <c r="T13" t="s">
        <v>862</v>
      </c>
    </row>
    <row r="14" spans="1:20" x14ac:dyDescent="0.15">
      <c r="A14" s="301"/>
      <c r="B14" t="s">
        <v>421</v>
      </c>
      <c r="C14">
        <v>232</v>
      </c>
      <c r="E14" s="301"/>
      <c r="H14" s="301" t="s">
        <v>420</v>
      </c>
      <c r="I14" s="301" t="s">
        <v>420</v>
      </c>
      <c r="T14" t="s">
        <v>11</v>
      </c>
    </row>
    <row r="15" spans="1:20" x14ac:dyDescent="0.15">
      <c r="A15" s="301"/>
      <c r="B15" t="s">
        <v>423</v>
      </c>
      <c r="C15">
        <v>121</v>
      </c>
      <c r="E15" s="301"/>
      <c r="H15" s="301"/>
      <c r="I15" s="301"/>
      <c r="T15" t="s">
        <v>12</v>
      </c>
    </row>
    <row r="16" spans="1:20" x14ac:dyDescent="0.15">
      <c r="A16" s="301"/>
      <c r="B16" t="s">
        <v>424</v>
      </c>
      <c r="C16">
        <v>112</v>
      </c>
      <c r="E16" s="301"/>
      <c r="H16" s="14" t="s">
        <v>420</v>
      </c>
      <c r="I16" s="164" t="s">
        <v>420</v>
      </c>
      <c r="T16" t="s">
        <v>13</v>
      </c>
    </row>
    <row r="17" spans="1:20" x14ac:dyDescent="0.15">
      <c r="A17" s="301" t="s">
        <v>422</v>
      </c>
      <c r="B17" t="s">
        <v>417</v>
      </c>
      <c r="C17">
        <v>332</v>
      </c>
      <c r="E17" s="301"/>
      <c r="H17" s="301" t="s">
        <v>422</v>
      </c>
      <c r="I17" s="301" t="s">
        <v>422</v>
      </c>
      <c r="T17" t="s">
        <v>14</v>
      </c>
    </row>
    <row r="18" spans="1:20" x14ac:dyDescent="0.15">
      <c r="A18" s="301"/>
      <c r="B18" t="s">
        <v>419</v>
      </c>
      <c r="C18">
        <v>121</v>
      </c>
      <c r="E18" s="301"/>
      <c r="H18" s="301"/>
      <c r="I18" s="301"/>
      <c r="T18" t="s">
        <v>15</v>
      </c>
    </row>
    <row r="19" spans="1:20" x14ac:dyDescent="0.15">
      <c r="A19" s="301"/>
      <c r="B19" t="s">
        <v>421</v>
      </c>
      <c r="C19">
        <v>333</v>
      </c>
      <c r="E19" s="301"/>
      <c r="H19" s="301" t="s">
        <v>422</v>
      </c>
      <c r="I19" s="301" t="s">
        <v>422</v>
      </c>
      <c r="T19" t="s">
        <v>16</v>
      </c>
    </row>
    <row r="20" spans="1:20" x14ac:dyDescent="0.15">
      <c r="A20" s="301"/>
      <c r="B20" t="s">
        <v>423</v>
      </c>
      <c r="C20">
        <v>445</v>
      </c>
      <c r="E20" s="164" t="s">
        <v>427</v>
      </c>
      <c r="H20" s="301"/>
      <c r="I20" s="301"/>
      <c r="T20" t="s">
        <v>17</v>
      </c>
    </row>
    <row r="21" spans="1:20" x14ac:dyDescent="0.15">
      <c r="A21" s="301"/>
      <c r="B21" t="s">
        <v>424</v>
      </c>
      <c r="C21">
        <v>666</v>
      </c>
      <c r="E21" s="301" t="s">
        <v>428</v>
      </c>
      <c r="H21" s="14" t="s">
        <v>422</v>
      </c>
      <c r="I21" s="164" t="s">
        <v>422</v>
      </c>
      <c r="T21" t="s">
        <v>863</v>
      </c>
    </row>
    <row r="22" spans="1:20" x14ac:dyDescent="0.15">
      <c r="A22" s="165"/>
      <c r="E22" s="301"/>
      <c r="I22" s="165"/>
      <c r="T22" t="s">
        <v>415</v>
      </c>
    </row>
    <row r="23" spans="1:20" x14ac:dyDescent="0.15">
      <c r="A23" s="165"/>
      <c r="B23" s="115">
        <f t="shared" ref="B23:D28" ca="1" si="1">RAND()</f>
        <v>0.67817189305147751</v>
      </c>
      <c r="C23" s="115">
        <f t="shared" ca="1" si="1"/>
        <v>0.15275927779019416</v>
      </c>
      <c r="D23" s="115">
        <f t="shared" ca="1" si="1"/>
        <v>0.58024877302847211</v>
      </c>
      <c r="E23" s="301"/>
      <c r="I23" s="115">
        <f t="shared" ref="I23:I28" ca="1" si="2">RAND()</f>
        <v>0.98863426871895355</v>
      </c>
      <c r="T23" t="s">
        <v>864</v>
      </c>
    </row>
    <row r="24" spans="1:20" x14ac:dyDescent="0.15">
      <c r="A24" s="165"/>
      <c r="B24" s="115">
        <f t="shared" ca="1" si="1"/>
        <v>0.59483458233379971</v>
      </c>
      <c r="C24" s="115">
        <f t="shared" ca="1" si="1"/>
        <v>0.95471053737864209</v>
      </c>
      <c r="D24" s="115">
        <f t="shared" ca="1" si="1"/>
        <v>0.90647920052821385</v>
      </c>
      <c r="E24" s="301"/>
      <c r="I24" s="115">
        <f t="shared" ca="1" si="2"/>
        <v>0.8551208280632725</v>
      </c>
    </row>
    <row r="25" spans="1:20" x14ac:dyDescent="0.15">
      <c r="A25" s="165"/>
      <c r="B25" s="115">
        <f t="shared" ca="1" si="1"/>
        <v>0.75931336877542932</v>
      </c>
      <c r="C25" s="115">
        <f t="shared" ca="1" si="1"/>
        <v>0.27031830845072058</v>
      </c>
      <c r="D25" s="115">
        <f t="shared" ca="1" si="1"/>
        <v>0.62275716802460901</v>
      </c>
      <c r="E25" s="301"/>
      <c r="I25" s="115">
        <f t="shared" ca="1" si="2"/>
        <v>0.42871229851929649</v>
      </c>
    </row>
    <row r="26" spans="1:20" x14ac:dyDescent="0.15">
      <c r="A26" s="165"/>
      <c r="B26" s="115">
        <f t="shared" ca="1" si="1"/>
        <v>0.44114285302104295</v>
      </c>
      <c r="C26" s="115">
        <f t="shared" ca="1" si="1"/>
        <v>0.57597828320137145</v>
      </c>
      <c r="D26" s="115">
        <f t="shared" ca="1" si="1"/>
        <v>0.23143065945991237</v>
      </c>
      <c r="E26" s="301"/>
      <c r="I26" s="115">
        <f t="shared" ca="1" si="2"/>
        <v>8.0839839221960696E-2</v>
      </c>
    </row>
    <row r="27" spans="1:20" x14ac:dyDescent="0.15">
      <c r="A27" s="165"/>
      <c r="B27" s="115">
        <f t="shared" ca="1" si="1"/>
        <v>0.71335788831545144</v>
      </c>
      <c r="C27" s="115">
        <f t="shared" ca="1" si="1"/>
        <v>0.69822591251212451</v>
      </c>
      <c r="D27" s="115">
        <f t="shared" ca="1" si="1"/>
        <v>0.29254293948890731</v>
      </c>
      <c r="E27" s="301"/>
      <c r="I27" s="115">
        <f t="shared" ca="1" si="2"/>
        <v>0.24034365367536015</v>
      </c>
    </row>
    <row r="28" spans="1:20" x14ac:dyDescent="0.15">
      <c r="A28" s="165"/>
      <c r="B28" s="115">
        <f t="shared" ca="1" si="1"/>
        <v>0.84582957032452599</v>
      </c>
      <c r="C28" s="115">
        <f t="shared" ca="1" si="1"/>
        <v>4.0196498168451722E-2</v>
      </c>
      <c r="D28" s="115">
        <f t="shared" ca="1" si="1"/>
        <v>5.9903467510605823E-2</v>
      </c>
      <c r="E28" s="301"/>
      <c r="I28" s="115">
        <f t="shared" ca="1" si="2"/>
        <v>0.59533682093089246</v>
      </c>
    </row>
    <row r="29" spans="1:20" x14ac:dyDescent="0.15">
      <c r="A29" s="165"/>
      <c r="E29" s="301"/>
    </row>
    <row r="30" spans="1:20" x14ac:dyDescent="0.15">
      <c r="A30" s="165"/>
      <c r="E30" s="301"/>
    </row>
    <row r="31" spans="1:20" x14ac:dyDescent="0.15">
      <c r="A31" s="165"/>
      <c r="E31" s="301"/>
    </row>
    <row r="32" spans="1:20" x14ac:dyDescent="0.15">
      <c r="A32" s="165"/>
      <c r="E32" s="164" t="str">
        <f>opgd(A32,B32,C32,D32)</f>
        <v>insert into sfabuc_t (SFABUCENT, SFABUCSITE, SFABUCDOCNO, SFABUC001, SFABUC002, SFABUCDOCDT)values (100, 'W', '', to_date('', 'yyyy-mm-dd'), to_date('', 'yyyy-mm-dd'), to_date('', 'yyyy-mm-dd'))</v>
      </c>
    </row>
    <row r="33" spans="1:1" x14ac:dyDescent="0.15">
      <c r="A33" s="165"/>
    </row>
    <row r="34" spans="1:1" x14ac:dyDescent="0.15">
      <c r="A34" s="165"/>
    </row>
    <row r="35" spans="1:1" x14ac:dyDescent="0.15">
      <c r="A35" s="165"/>
    </row>
    <row r="36" spans="1:1" x14ac:dyDescent="0.15">
      <c r="A36" s="165"/>
    </row>
    <row r="37" spans="1:1" x14ac:dyDescent="0.15">
      <c r="A37" s="165"/>
    </row>
    <row r="38" spans="1:1" x14ac:dyDescent="0.15">
      <c r="A38" s="165"/>
    </row>
    <row r="39" spans="1:1" x14ac:dyDescent="0.15">
      <c r="A39" s="165"/>
    </row>
    <row r="40" spans="1:1" x14ac:dyDescent="0.15">
      <c r="A40" s="165"/>
    </row>
    <row r="41" spans="1:1" x14ac:dyDescent="0.15">
      <c r="A41" s="165"/>
    </row>
    <row r="42" spans="1:1" x14ac:dyDescent="0.15">
      <c r="A42" s="165"/>
    </row>
    <row r="43" spans="1:1" x14ac:dyDescent="0.15">
      <c r="A43" s="165"/>
    </row>
    <row r="44" spans="1:1" x14ac:dyDescent="0.15">
      <c r="A44" s="165"/>
    </row>
    <row r="45" spans="1:1" x14ac:dyDescent="0.15">
      <c r="A45" s="165"/>
    </row>
    <row r="46" spans="1:1" x14ac:dyDescent="0.15">
      <c r="A46" s="165"/>
    </row>
    <row r="47" spans="1:1" x14ac:dyDescent="0.15">
      <c r="A47" s="165"/>
    </row>
    <row r="48" spans="1:1" x14ac:dyDescent="0.15">
      <c r="A48" s="165"/>
    </row>
    <row r="49" spans="1:1" x14ac:dyDescent="0.15">
      <c r="A49" s="165"/>
    </row>
    <row r="50" spans="1:1" x14ac:dyDescent="0.15">
      <c r="A50" s="165"/>
    </row>
    <row r="51" spans="1:1" x14ac:dyDescent="0.15">
      <c r="A51" s="165"/>
    </row>
    <row r="52" spans="1:1" x14ac:dyDescent="0.15">
      <c r="A52" s="165"/>
    </row>
    <row r="53" spans="1:1" x14ac:dyDescent="0.15">
      <c r="A53" s="165"/>
    </row>
    <row r="54" spans="1:1" x14ac:dyDescent="0.15">
      <c r="A54" s="165"/>
    </row>
    <row r="55" spans="1:1" x14ac:dyDescent="0.15">
      <c r="A55" s="165"/>
    </row>
    <row r="56" spans="1:1" x14ac:dyDescent="0.15">
      <c r="A56" s="165"/>
    </row>
    <row r="57" spans="1:1" x14ac:dyDescent="0.15">
      <c r="A57" s="165"/>
    </row>
    <row r="58" spans="1:1" x14ac:dyDescent="0.15">
      <c r="A58" s="165"/>
    </row>
    <row r="59" spans="1:1" x14ac:dyDescent="0.15">
      <c r="A59" s="165"/>
    </row>
    <row r="60" spans="1:1" x14ac:dyDescent="0.15">
      <c r="A60" s="165"/>
    </row>
    <row r="61" spans="1:1" x14ac:dyDescent="0.15">
      <c r="A61" s="165"/>
    </row>
    <row r="62" spans="1:1" x14ac:dyDescent="0.15">
      <c r="A62" s="165"/>
    </row>
    <row r="63" spans="1:1" x14ac:dyDescent="0.15">
      <c r="A63" s="165"/>
    </row>
    <row r="64" spans="1:1" x14ac:dyDescent="0.15">
      <c r="A64" s="165"/>
    </row>
    <row r="65" spans="1:1" x14ac:dyDescent="0.15">
      <c r="A65" s="165"/>
    </row>
    <row r="66" spans="1:1" x14ac:dyDescent="0.15">
      <c r="A66" s="165"/>
    </row>
    <row r="67" spans="1:1" x14ac:dyDescent="0.15">
      <c r="A67" s="165"/>
    </row>
    <row r="68" spans="1:1" x14ac:dyDescent="0.15">
      <c r="A68" s="165"/>
    </row>
    <row r="69" spans="1:1" x14ac:dyDescent="0.15">
      <c r="A69" s="165"/>
    </row>
    <row r="70" spans="1:1" x14ac:dyDescent="0.15">
      <c r="A70" s="165"/>
    </row>
    <row r="71" spans="1:1" x14ac:dyDescent="0.15">
      <c r="A71" s="165"/>
    </row>
    <row r="72" spans="1:1" x14ac:dyDescent="0.15">
      <c r="A72" s="165"/>
    </row>
    <row r="73" spans="1:1" x14ac:dyDescent="0.15">
      <c r="A73" s="165"/>
    </row>
    <row r="74" spans="1:1" x14ac:dyDescent="0.15">
      <c r="A74" s="165"/>
    </row>
    <row r="75" spans="1:1" x14ac:dyDescent="0.15">
      <c r="A75" s="165"/>
    </row>
    <row r="76" spans="1:1" x14ac:dyDescent="0.15">
      <c r="A76" s="165"/>
    </row>
    <row r="77" spans="1:1" x14ac:dyDescent="0.15">
      <c r="A77" s="165"/>
    </row>
    <row r="78" spans="1:1" x14ac:dyDescent="0.15">
      <c r="A78" s="165"/>
    </row>
    <row r="79" spans="1:1" x14ac:dyDescent="0.15">
      <c r="A79" s="165"/>
    </row>
    <row r="80" spans="1:1" x14ac:dyDescent="0.15">
      <c r="A80" s="165"/>
    </row>
    <row r="81" spans="1:1" x14ac:dyDescent="0.15">
      <c r="A81" s="165"/>
    </row>
    <row r="82" spans="1:1" x14ac:dyDescent="0.15">
      <c r="A82" s="165"/>
    </row>
    <row r="83" spans="1:1" x14ac:dyDescent="0.15">
      <c r="A83" s="165"/>
    </row>
    <row r="84" spans="1:1" x14ac:dyDescent="0.15">
      <c r="A84" s="165"/>
    </row>
    <row r="85" spans="1:1" x14ac:dyDescent="0.15">
      <c r="A85" s="165"/>
    </row>
    <row r="86" spans="1:1" x14ac:dyDescent="0.15">
      <c r="A86" s="165"/>
    </row>
    <row r="87" spans="1:1" x14ac:dyDescent="0.15">
      <c r="A87" s="165"/>
    </row>
    <row r="88" spans="1:1" x14ac:dyDescent="0.15">
      <c r="A88" s="165"/>
    </row>
    <row r="89" spans="1:1" x14ac:dyDescent="0.15">
      <c r="A89" s="165"/>
    </row>
    <row r="90" spans="1:1" x14ac:dyDescent="0.15">
      <c r="A90" s="165"/>
    </row>
    <row r="91" spans="1:1" x14ac:dyDescent="0.15">
      <c r="A91" s="165"/>
    </row>
    <row r="92" spans="1:1" x14ac:dyDescent="0.15">
      <c r="A92" s="165"/>
    </row>
    <row r="93" spans="1:1" x14ac:dyDescent="0.15">
      <c r="A93" s="165"/>
    </row>
    <row r="94" spans="1:1" x14ac:dyDescent="0.15">
      <c r="A94" s="165"/>
    </row>
    <row r="95" spans="1:1" x14ac:dyDescent="0.15">
      <c r="A95" s="165"/>
    </row>
    <row r="96" spans="1:1" x14ac:dyDescent="0.15">
      <c r="A96" s="165"/>
    </row>
    <row r="97" spans="1:1" x14ac:dyDescent="0.15">
      <c r="A97" s="165"/>
    </row>
    <row r="98" spans="1:1" x14ac:dyDescent="0.15">
      <c r="A98" s="165"/>
    </row>
    <row r="99" spans="1:1" x14ac:dyDescent="0.15">
      <c r="A99" s="165"/>
    </row>
    <row r="100" spans="1:1" x14ac:dyDescent="0.15">
      <c r="A100" s="165"/>
    </row>
    <row r="101" spans="1:1" x14ac:dyDescent="0.15">
      <c r="A101" s="165"/>
    </row>
    <row r="102" spans="1:1" x14ac:dyDescent="0.15">
      <c r="A102" s="165"/>
    </row>
    <row r="103" spans="1:1" x14ac:dyDescent="0.15">
      <c r="A103" s="165"/>
    </row>
    <row r="104" spans="1:1" x14ac:dyDescent="0.15">
      <c r="A104" s="165"/>
    </row>
    <row r="105" spans="1:1" x14ac:dyDescent="0.15">
      <c r="A105" s="165"/>
    </row>
    <row r="106" spans="1:1" x14ac:dyDescent="0.15">
      <c r="A106" s="165"/>
    </row>
    <row r="107" spans="1:1" x14ac:dyDescent="0.15">
      <c r="A107" s="165"/>
    </row>
    <row r="108" spans="1:1" x14ac:dyDescent="0.15">
      <c r="A108" s="165"/>
    </row>
    <row r="109" spans="1:1" x14ac:dyDescent="0.15">
      <c r="A109" s="165"/>
    </row>
    <row r="110" spans="1:1" x14ac:dyDescent="0.15">
      <c r="A110" s="165"/>
    </row>
    <row r="111" spans="1:1" x14ac:dyDescent="0.15">
      <c r="A111" s="165"/>
    </row>
    <row r="112" spans="1:1" x14ac:dyDescent="0.15">
      <c r="A112" s="165"/>
    </row>
    <row r="113" spans="1:1" x14ac:dyDescent="0.15">
      <c r="A113" s="165"/>
    </row>
    <row r="114" spans="1:1" x14ac:dyDescent="0.15">
      <c r="A114" s="165"/>
    </row>
    <row r="115" spans="1:1" x14ac:dyDescent="0.15">
      <c r="A115" s="165"/>
    </row>
    <row r="116" spans="1:1" x14ac:dyDescent="0.15">
      <c r="A116" s="165"/>
    </row>
    <row r="117" spans="1:1" x14ac:dyDescent="0.15">
      <c r="A117" s="165"/>
    </row>
    <row r="118" spans="1:1" x14ac:dyDescent="0.15">
      <c r="A118" s="165"/>
    </row>
    <row r="119" spans="1:1" x14ac:dyDescent="0.15">
      <c r="A119" s="165"/>
    </row>
    <row r="120" spans="1:1" x14ac:dyDescent="0.15">
      <c r="A120" s="165"/>
    </row>
    <row r="121" spans="1:1" x14ac:dyDescent="0.15">
      <c r="A121" s="165"/>
    </row>
  </sheetData>
  <mergeCells count="23">
    <mergeCell ref="A17:A21"/>
    <mergeCell ref="E1:E10"/>
    <mergeCell ref="E11:E19"/>
    <mergeCell ref="E21:E31"/>
    <mergeCell ref="A2:A6"/>
    <mergeCell ref="A7:A11"/>
    <mergeCell ref="A12:A16"/>
    <mergeCell ref="I19:I20"/>
    <mergeCell ref="I2:I3"/>
    <mergeCell ref="H2:H3"/>
    <mergeCell ref="H4:H5"/>
    <mergeCell ref="H7:H8"/>
    <mergeCell ref="H9:H10"/>
    <mergeCell ref="H12:H13"/>
    <mergeCell ref="H14:H15"/>
    <mergeCell ref="H17:H18"/>
    <mergeCell ref="H19:H20"/>
    <mergeCell ref="I4:I5"/>
    <mergeCell ref="I7:I8"/>
    <mergeCell ref="I9:I10"/>
    <mergeCell ref="I12:I13"/>
    <mergeCell ref="I14:I15"/>
    <mergeCell ref="I17:I18"/>
  </mergeCells>
  <phoneticPr fontId="3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Pict="0" macro="[0]!筛选数据">
                <anchor moveWithCells="1" sizeWithCells="1">
                  <from>
                    <xdr:col>13</xdr:col>
                    <xdr:colOff>676275</xdr:colOff>
                    <xdr:row>2</xdr:row>
                    <xdr:rowOff>114300</xdr:rowOff>
                  </from>
                  <to>
                    <xdr:col>15</xdr:col>
                    <xdr:colOff>295275</xdr:colOff>
                    <xdr:row>5</xdr:row>
                    <xdr:rowOff>123825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heetViews>
  <sheetFormatPr defaultRowHeight="13.5" x14ac:dyDescent="0.15"/>
  <sheetData>
    <row r="1" spans="1:1" x14ac:dyDescent="0.15">
      <c r="A1" s="118" t="s">
        <v>865</v>
      </c>
    </row>
  </sheetData>
  <phoneticPr fontId="3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872"/>
  <sheetViews>
    <sheetView topLeftCell="A745" workbookViewId="0">
      <selection activeCell="O314" sqref="O314"/>
    </sheetView>
  </sheetViews>
  <sheetFormatPr defaultRowHeight="13.5" x14ac:dyDescent="0.15"/>
  <sheetData>
    <row r="1" spans="1:8" x14ac:dyDescent="0.15">
      <c r="A1" s="313" t="s">
        <v>866</v>
      </c>
      <c r="B1" s="301"/>
      <c r="C1" s="301"/>
      <c r="D1" s="301"/>
      <c r="E1" s="301"/>
      <c r="F1" s="301"/>
      <c r="G1" s="301"/>
      <c r="H1" s="301"/>
    </row>
    <row r="18" spans="1:8" x14ac:dyDescent="0.15">
      <c r="A18" s="314" t="s">
        <v>867</v>
      </c>
      <c r="B18" s="312"/>
      <c r="C18" s="312"/>
      <c r="D18" s="312"/>
      <c r="E18" s="312"/>
      <c r="F18" s="312"/>
      <c r="G18" s="312"/>
      <c r="H18" s="312"/>
    </row>
    <row r="38" spans="1:5" x14ac:dyDescent="0.15">
      <c r="A38" s="314" t="s">
        <v>868</v>
      </c>
      <c r="B38" s="314"/>
      <c r="C38" s="314"/>
      <c r="D38" s="314"/>
      <c r="E38" s="314"/>
    </row>
    <row r="58" spans="1:23" x14ac:dyDescent="0.15">
      <c r="A58" s="311"/>
      <c r="B58" s="311"/>
      <c r="C58" s="311"/>
      <c r="D58" s="311"/>
    </row>
    <row r="59" spans="1:23" x14ac:dyDescent="0.15">
      <c r="A59" s="312"/>
      <c r="B59" s="312"/>
      <c r="C59" s="312"/>
    </row>
    <row r="60" spans="1:23" x14ac:dyDescent="0.15">
      <c r="A60" s="310" t="s">
        <v>869</v>
      </c>
      <c r="B60" s="310"/>
      <c r="C60" s="310"/>
      <c r="D60" s="310"/>
      <c r="E60" s="310"/>
      <c r="F60" s="310"/>
      <c r="G60" s="310"/>
      <c r="H60" s="310"/>
      <c r="I60" s="310"/>
      <c r="J60" s="310"/>
      <c r="K60" s="310"/>
      <c r="L60" s="310"/>
      <c r="M60" s="310"/>
      <c r="N60" s="310"/>
      <c r="O60" s="310"/>
      <c r="P60" s="310"/>
      <c r="Q60" s="310"/>
      <c r="R60" s="310"/>
      <c r="S60" s="310"/>
      <c r="T60" s="310"/>
      <c r="U60" s="310"/>
      <c r="V60" s="310"/>
      <c r="W60" s="310"/>
    </row>
    <row r="61" spans="1:23" x14ac:dyDescent="0.15">
      <c r="A61" s="310"/>
      <c r="B61" s="310"/>
      <c r="C61" s="310"/>
      <c r="D61" s="310"/>
      <c r="E61" s="310"/>
      <c r="F61" s="310"/>
      <c r="G61" s="310"/>
      <c r="H61" s="310"/>
      <c r="I61" s="310"/>
      <c r="J61" s="310"/>
      <c r="K61" s="310"/>
      <c r="L61" s="310"/>
      <c r="M61" s="310"/>
      <c r="N61" s="310"/>
      <c r="O61" s="310"/>
      <c r="P61" s="310"/>
      <c r="Q61" s="310"/>
      <c r="R61" s="310"/>
      <c r="S61" s="310"/>
      <c r="T61" s="310"/>
      <c r="U61" s="310"/>
      <c r="V61" s="310"/>
      <c r="W61" s="310"/>
    </row>
    <row r="62" spans="1:23" x14ac:dyDescent="0.15">
      <c r="A62" s="310"/>
      <c r="B62" s="310"/>
      <c r="C62" s="310"/>
      <c r="D62" s="310"/>
      <c r="E62" s="310"/>
      <c r="F62" s="310"/>
      <c r="G62" s="310"/>
      <c r="H62" s="310"/>
      <c r="I62" s="310"/>
      <c r="J62" s="310"/>
      <c r="K62" s="310"/>
      <c r="L62" s="310"/>
      <c r="M62" s="310"/>
      <c r="N62" s="310"/>
      <c r="O62" s="310"/>
      <c r="P62" s="310"/>
      <c r="Q62" s="310"/>
      <c r="R62" s="310"/>
      <c r="S62" s="310"/>
      <c r="T62" s="310"/>
      <c r="U62" s="310"/>
      <c r="V62" s="310"/>
      <c r="W62" s="310"/>
    </row>
    <row r="63" spans="1:23" x14ac:dyDescent="0.15">
      <c r="A63" s="310"/>
      <c r="B63" s="310"/>
      <c r="C63" s="310"/>
      <c r="D63" s="310"/>
      <c r="E63" s="310"/>
      <c r="F63" s="310"/>
      <c r="G63" s="310"/>
      <c r="H63" s="310"/>
      <c r="I63" s="310"/>
      <c r="J63" s="310"/>
      <c r="K63" s="310"/>
      <c r="L63" s="310"/>
      <c r="M63" s="310"/>
      <c r="N63" s="310"/>
      <c r="O63" s="310"/>
      <c r="P63" s="310"/>
      <c r="Q63" s="310"/>
      <c r="R63" s="310"/>
      <c r="S63" s="310"/>
      <c r="T63" s="310"/>
      <c r="U63" s="310"/>
      <c r="V63" s="310"/>
      <c r="W63" s="310"/>
    </row>
    <row r="102" spans="1:11" x14ac:dyDescent="0.15">
      <c r="A102" s="310" t="s">
        <v>870</v>
      </c>
      <c r="B102" s="311"/>
      <c r="C102" s="311"/>
      <c r="D102" s="311"/>
      <c r="E102" s="311"/>
      <c r="F102" s="311"/>
      <c r="G102" s="311"/>
      <c r="H102" s="311"/>
      <c r="I102" s="311"/>
      <c r="J102" s="311"/>
      <c r="K102" s="311"/>
    </row>
    <row r="103" spans="1:11" x14ac:dyDescent="0.15">
      <c r="A103" s="311"/>
      <c r="B103" s="311"/>
      <c r="C103" s="311"/>
      <c r="D103" s="311"/>
      <c r="E103" s="311"/>
      <c r="F103" s="311"/>
      <c r="G103" s="311"/>
      <c r="H103" s="311"/>
      <c r="I103" s="311"/>
      <c r="J103" s="311"/>
      <c r="K103" s="311"/>
    </row>
    <row r="133" spans="1:16" x14ac:dyDescent="0.15">
      <c r="A133" s="310" t="s">
        <v>871</v>
      </c>
      <c r="B133" s="311"/>
      <c r="C133" s="311"/>
      <c r="D133" s="311"/>
      <c r="E133" s="311"/>
      <c r="F133" s="311"/>
      <c r="G133" s="311"/>
      <c r="H133" s="311"/>
      <c r="I133" s="311"/>
      <c r="J133" s="311"/>
      <c r="K133" s="311"/>
      <c r="L133" s="311"/>
      <c r="M133" s="311"/>
      <c r="N133" s="311"/>
      <c r="O133" s="311"/>
      <c r="P133" s="311"/>
    </row>
    <row r="134" spans="1:16" x14ac:dyDescent="0.15">
      <c r="A134" s="311"/>
      <c r="B134" s="311"/>
      <c r="C134" s="311"/>
      <c r="D134" s="311"/>
      <c r="E134" s="311"/>
      <c r="F134" s="311"/>
      <c r="G134" s="311"/>
      <c r="H134" s="311"/>
      <c r="I134" s="311"/>
      <c r="J134" s="311"/>
      <c r="K134" s="311"/>
      <c r="L134" s="311"/>
      <c r="M134" s="311"/>
      <c r="N134" s="311"/>
      <c r="O134" s="311"/>
      <c r="P134" s="311"/>
    </row>
    <row r="163" spans="1:15" x14ac:dyDescent="0.15">
      <c r="A163" s="310" t="s">
        <v>872</v>
      </c>
      <c r="B163" s="310"/>
      <c r="C163" s="310"/>
      <c r="D163" s="310"/>
      <c r="E163" s="310"/>
      <c r="F163" s="310"/>
      <c r="G163" s="310"/>
      <c r="H163" s="310"/>
      <c r="I163" s="310"/>
      <c r="J163" s="310"/>
      <c r="K163" s="310"/>
      <c r="L163" s="310"/>
      <c r="M163" s="310"/>
      <c r="N163" s="310"/>
      <c r="O163" s="310"/>
    </row>
    <row r="164" spans="1:15" x14ac:dyDescent="0.15">
      <c r="A164" s="310"/>
      <c r="B164" s="310"/>
      <c r="C164" s="310"/>
      <c r="D164" s="310"/>
      <c r="E164" s="310"/>
      <c r="F164" s="310"/>
      <c r="G164" s="310"/>
      <c r="H164" s="310"/>
      <c r="I164" s="310"/>
      <c r="J164" s="310"/>
      <c r="K164" s="310"/>
      <c r="L164" s="310"/>
      <c r="M164" s="310"/>
      <c r="N164" s="310"/>
      <c r="O164" s="310"/>
    </row>
    <row r="191" spans="1:13" x14ac:dyDescent="0.15">
      <c r="A191" s="310" t="s">
        <v>873</v>
      </c>
      <c r="B191" s="311"/>
      <c r="C191" s="311"/>
      <c r="D191" s="311"/>
      <c r="E191" s="311"/>
      <c r="F191" s="311"/>
      <c r="G191" s="311"/>
      <c r="H191" s="311"/>
      <c r="I191" s="311"/>
      <c r="J191" s="311"/>
      <c r="K191" s="311"/>
      <c r="L191" s="311"/>
      <c r="M191" s="311"/>
    </row>
    <row r="192" spans="1:13" x14ac:dyDescent="0.15">
      <c r="A192" s="311"/>
      <c r="B192" s="311"/>
      <c r="C192" s="311"/>
      <c r="D192" s="311"/>
      <c r="E192" s="311"/>
      <c r="F192" s="311"/>
      <c r="G192" s="311"/>
      <c r="H192" s="311"/>
      <c r="I192" s="311"/>
      <c r="J192" s="311"/>
      <c r="K192" s="311"/>
      <c r="L192" s="311"/>
      <c r="M192" s="311"/>
    </row>
    <row r="228" spans="1:15" x14ac:dyDescent="0.15">
      <c r="A228" s="310" t="s">
        <v>874</v>
      </c>
      <c r="B228" s="311"/>
      <c r="C228" s="311"/>
      <c r="D228" s="311"/>
      <c r="E228" s="311"/>
      <c r="F228" s="311"/>
      <c r="G228" s="311"/>
      <c r="H228" s="311"/>
      <c r="I228" s="311"/>
      <c r="J228" s="311"/>
      <c r="K228" s="311"/>
      <c r="L228" s="311"/>
      <c r="M228" s="311"/>
      <c r="N228" s="311"/>
      <c r="O228" s="311"/>
    </row>
    <row r="229" spans="1:15" x14ac:dyDescent="0.15">
      <c r="A229" s="311"/>
      <c r="B229" s="311"/>
      <c r="C229" s="311"/>
      <c r="D229" s="311"/>
      <c r="E229" s="311"/>
      <c r="F229" s="311"/>
      <c r="G229" s="311"/>
      <c r="H229" s="311"/>
      <c r="I229" s="311"/>
      <c r="J229" s="311"/>
      <c r="K229" s="311"/>
      <c r="L229" s="311"/>
      <c r="M229" s="311"/>
      <c r="N229" s="311"/>
      <c r="O229" s="311"/>
    </row>
    <row r="256" spans="1:11" x14ac:dyDescent="0.15">
      <c r="A256" s="310" t="s">
        <v>875</v>
      </c>
      <c r="B256" s="311"/>
      <c r="C256" s="311"/>
      <c r="D256" s="311"/>
      <c r="E256" s="311"/>
      <c r="F256" s="311"/>
      <c r="G256" s="311"/>
      <c r="H256" s="311"/>
      <c r="I256" s="311"/>
      <c r="J256" s="311"/>
      <c r="K256" s="311"/>
    </row>
    <row r="257" spans="1:11" x14ac:dyDescent="0.15">
      <c r="A257" s="311"/>
      <c r="B257" s="311"/>
      <c r="C257" s="311"/>
      <c r="D257" s="311"/>
      <c r="E257" s="311"/>
      <c r="F257" s="311"/>
      <c r="G257" s="311"/>
      <c r="H257" s="311"/>
      <c r="I257" s="311"/>
      <c r="J257" s="311"/>
      <c r="K257" s="311"/>
    </row>
    <row r="258" spans="1:11" x14ac:dyDescent="0.15">
      <c r="A258" s="311"/>
      <c r="B258" s="311"/>
      <c r="C258" s="311"/>
      <c r="D258" s="311"/>
      <c r="E258" s="311"/>
      <c r="F258" s="311"/>
      <c r="G258" s="311"/>
      <c r="H258" s="311"/>
      <c r="I258" s="311"/>
      <c r="J258" s="311"/>
      <c r="K258" s="311"/>
    </row>
    <row r="309" spans="1:10" x14ac:dyDescent="0.15">
      <c r="A309" s="310" t="s">
        <v>876</v>
      </c>
      <c r="B309" s="311"/>
      <c r="C309" s="311"/>
      <c r="D309" s="311"/>
      <c r="E309" s="311"/>
      <c r="F309" s="311"/>
      <c r="G309" s="311"/>
      <c r="H309" s="311"/>
      <c r="I309" s="311"/>
      <c r="J309" s="311"/>
    </row>
    <row r="310" spans="1:10" x14ac:dyDescent="0.15">
      <c r="A310" s="311"/>
      <c r="B310" s="311"/>
      <c r="C310" s="311"/>
      <c r="D310" s="311"/>
      <c r="E310" s="311"/>
      <c r="F310" s="311"/>
      <c r="G310" s="311"/>
      <c r="H310" s="311"/>
      <c r="I310" s="311"/>
      <c r="J310" s="311"/>
    </row>
    <row r="311" spans="1:10" x14ac:dyDescent="0.15">
      <c r="A311" s="311"/>
      <c r="B311" s="311"/>
      <c r="C311" s="311"/>
      <c r="D311" s="311"/>
      <c r="E311" s="311"/>
      <c r="F311" s="311"/>
      <c r="G311" s="311"/>
      <c r="H311" s="311"/>
      <c r="I311" s="311"/>
      <c r="J311" s="311"/>
    </row>
    <row r="329" spans="1:14" x14ac:dyDescent="0.15">
      <c r="A329" s="310" t="s">
        <v>877</v>
      </c>
      <c r="B329" s="311"/>
      <c r="C329" s="311"/>
      <c r="D329" s="311"/>
      <c r="E329" s="311"/>
      <c r="F329" s="311"/>
      <c r="G329" s="311"/>
      <c r="H329" s="311"/>
      <c r="I329" s="311"/>
      <c r="J329" s="311"/>
      <c r="K329" s="311"/>
      <c r="L329" s="311"/>
      <c r="M329" s="311"/>
      <c r="N329" s="311"/>
    </row>
    <row r="330" spans="1:14" x14ac:dyDescent="0.15">
      <c r="A330" s="311"/>
      <c r="B330" s="311"/>
      <c r="C330" s="311"/>
      <c r="D330" s="311"/>
      <c r="E330" s="311"/>
      <c r="F330" s="311"/>
      <c r="G330" s="311"/>
      <c r="H330" s="311"/>
      <c r="I330" s="311"/>
      <c r="J330" s="311"/>
      <c r="K330" s="311"/>
      <c r="L330" s="311"/>
      <c r="M330" s="311"/>
      <c r="N330" s="311"/>
    </row>
    <row r="331" spans="1:14" x14ac:dyDescent="0.15">
      <c r="A331" s="311"/>
      <c r="B331" s="311"/>
      <c r="C331" s="311"/>
      <c r="D331" s="311"/>
      <c r="E331" s="311"/>
      <c r="F331" s="311"/>
      <c r="G331" s="311"/>
      <c r="H331" s="311"/>
      <c r="I331" s="311"/>
      <c r="J331" s="311"/>
      <c r="K331" s="311"/>
      <c r="L331" s="311"/>
      <c r="M331" s="311"/>
      <c r="N331" s="311"/>
    </row>
    <row r="369" spans="1:14" x14ac:dyDescent="0.15">
      <c r="A369" s="310" t="s">
        <v>878</v>
      </c>
      <c r="B369" s="311"/>
      <c r="C369" s="311"/>
      <c r="D369" s="311"/>
      <c r="E369" s="311"/>
      <c r="F369" s="311"/>
      <c r="G369" s="311"/>
      <c r="H369" s="311"/>
      <c r="I369" s="311"/>
      <c r="J369" s="311"/>
      <c r="K369" s="311"/>
      <c r="L369" s="311"/>
      <c r="M369" s="311"/>
      <c r="N369" s="311"/>
    </row>
    <row r="370" spans="1:14" x14ac:dyDescent="0.15">
      <c r="A370" s="311"/>
      <c r="B370" s="311"/>
      <c r="C370" s="311"/>
      <c r="D370" s="311"/>
      <c r="E370" s="311"/>
      <c r="F370" s="311"/>
      <c r="G370" s="311"/>
      <c r="H370" s="311"/>
      <c r="I370" s="311"/>
      <c r="J370" s="311"/>
      <c r="K370" s="311"/>
      <c r="L370" s="311"/>
      <c r="M370" s="311"/>
      <c r="N370" s="311"/>
    </row>
    <row r="388" spans="1:13" x14ac:dyDescent="0.15">
      <c r="I388" s="310" t="s">
        <v>879</v>
      </c>
      <c r="J388" s="311"/>
      <c r="K388" s="311"/>
    </row>
    <row r="389" spans="1:13" x14ac:dyDescent="0.15">
      <c r="I389" s="311"/>
      <c r="J389" s="311"/>
      <c r="K389" s="311"/>
    </row>
    <row r="390" spans="1:13" x14ac:dyDescent="0.15">
      <c r="I390" s="311"/>
      <c r="J390" s="311"/>
      <c r="K390" s="311"/>
    </row>
    <row r="397" spans="1:13" x14ac:dyDescent="0.15">
      <c r="A397" s="310" t="s">
        <v>880</v>
      </c>
      <c r="B397" s="311"/>
      <c r="C397" s="311"/>
      <c r="D397" s="311"/>
      <c r="E397" s="311"/>
      <c r="F397" s="311"/>
      <c r="G397" s="311"/>
      <c r="H397" s="311"/>
      <c r="I397" s="311"/>
      <c r="J397" s="311"/>
      <c r="K397" s="311"/>
      <c r="L397" s="311"/>
      <c r="M397" s="311"/>
    </row>
    <row r="398" spans="1:13" x14ac:dyDescent="0.15">
      <c r="A398" s="311"/>
      <c r="B398" s="311"/>
      <c r="C398" s="311"/>
      <c r="D398" s="311"/>
      <c r="E398" s="311"/>
      <c r="F398" s="311"/>
      <c r="G398" s="311"/>
      <c r="H398" s="311"/>
      <c r="I398" s="311"/>
      <c r="J398" s="311"/>
      <c r="K398" s="311"/>
      <c r="L398" s="311"/>
      <c r="M398" s="311"/>
    </row>
    <row r="428" spans="1:13" x14ac:dyDescent="0.15">
      <c r="A428" s="310" t="s">
        <v>881</v>
      </c>
      <c r="B428" s="311"/>
      <c r="C428" s="311"/>
      <c r="D428" s="311"/>
      <c r="E428" s="311"/>
      <c r="F428" s="311"/>
      <c r="G428" s="311"/>
      <c r="H428" s="311"/>
      <c r="I428" s="311"/>
      <c r="J428" s="311"/>
      <c r="K428" s="311"/>
      <c r="L428" s="311"/>
      <c r="M428" s="311"/>
    </row>
    <row r="429" spans="1:13" x14ac:dyDescent="0.15">
      <c r="A429" s="311"/>
      <c r="B429" s="311"/>
      <c r="C429" s="311"/>
      <c r="D429" s="311"/>
      <c r="E429" s="311"/>
      <c r="F429" s="311"/>
      <c r="G429" s="311"/>
      <c r="H429" s="311"/>
      <c r="I429" s="311"/>
      <c r="J429" s="311"/>
      <c r="K429" s="311"/>
      <c r="L429" s="311"/>
      <c r="M429" s="311"/>
    </row>
    <row r="512" spans="1:16" x14ac:dyDescent="0.15">
      <c r="A512" s="310" t="s">
        <v>882</v>
      </c>
      <c r="B512" s="311"/>
      <c r="C512" s="311"/>
      <c r="D512" s="311"/>
      <c r="E512" s="311"/>
      <c r="F512" s="311"/>
      <c r="G512" s="311"/>
      <c r="H512" s="311"/>
      <c r="I512" s="311"/>
      <c r="J512" s="311"/>
      <c r="K512" s="311"/>
      <c r="L512" s="311"/>
      <c r="M512" s="311"/>
      <c r="N512" s="311"/>
      <c r="O512" s="311"/>
      <c r="P512" s="311"/>
    </row>
    <row r="513" spans="1:16" x14ac:dyDescent="0.15">
      <c r="A513" s="311"/>
      <c r="B513" s="311"/>
      <c r="C513" s="311"/>
      <c r="D513" s="311"/>
      <c r="E513" s="311"/>
      <c r="F513" s="311"/>
      <c r="G513" s="311"/>
      <c r="H513" s="311"/>
      <c r="I513" s="311"/>
      <c r="J513" s="311"/>
      <c r="K513" s="311"/>
      <c r="L513" s="311"/>
      <c r="M513" s="311"/>
      <c r="N513" s="311"/>
      <c r="O513" s="311"/>
      <c r="P513" s="311"/>
    </row>
    <row r="514" spans="1:16" x14ac:dyDescent="0.15">
      <c r="A514" s="311"/>
      <c r="B514" s="311"/>
      <c r="C514" s="311"/>
      <c r="D514" s="311"/>
      <c r="E514" s="311"/>
      <c r="F514" s="311"/>
      <c r="G514" s="311"/>
      <c r="H514" s="311"/>
      <c r="I514" s="311"/>
      <c r="J514" s="311"/>
      <c r="K514" s="311"/>
      <c r="L514" s="311"/>
      <c r="M514" s="311"/>
      <c r="N514" s="311"/>
      <c r="O514" s="311"/>
      <c r="P514" s="311"/>
    </row>
    <row r="556" spans="1:16" x14ac:dyDescent="0.15">
      <c r="A556" s="310" t="s">
        <v>883</v>
      </c>
      <c r="B556" s="311"/>
      <c r="C556" s="311"/>
      <c r="D556" s="311"/>
      <c r="E556" s="311"/>
      <c r="F556" s="311"/>
      <c r="G556" s="311"/>
      <c r="H556" s="311"/>
      <c r="I556" s="311"/>
      <c r="J556" s="311"/>
      <c r="K556" s="311"/>
      <c r="L556" s="311"/>
      <c r="M556" s="311"/>
      <c r="N556" s="311"/>
      <c r="O556" s="311"/>
      <c r="P556" s="311"/>
    </row>
    <row r="557" spans="1:16" x14ac:dyDescent="0.15">
      <c r="A557" s="311"/>
      <c r="B557" s="311"/>
      <c r="C557" s="311"/>
      <c r="D557" s="311"/>
      <c r="E557" s="311"/>
      <c r="F557" s="311"/>
      <c r="G557" s="311"/>
      <c r="H557" s="311"/>
      <c r="I557" s="311"/>
      <c r="J557" s="311"/>
      <c r="K557" s="311"/>
      <c r="L557" s="311"/>
      <c r="M557" s="311"/>
      <c r="N557" s="311"/>
      <c r="O557" s="311"/>
      <c r="P557" s="311"/>
    </row>
    <row r="558" spans="1:16" x14ac:dyDescent="0.15">
      <c r="A558" s="311"/>
      <c r="B558" s="311"/>
      <c r="C558" s="311"/>
      <c r="D558" s="311"/>
      <c r="E558" s="311"/>
      <c r="F558" s="311"/>
      <c r="G558" s="311"/>
      <c r="H558" s="311"/>
      <c r="I558" s="311"/>
      <c r="J558" s="311"/>
      <c r="K558" s="311"/>
      <c r="L558" s="311"/>
      <c r="M558" s="311"/>
      <c r="N558" s="311"/>
      <c r="O558" s="311"/>
      <c r="P558" s="311"/>
    </row>
    <row r="593" spans="1:16" x14ac:dyDescent="0.15">
      <c r="A593" s="310" t="s">
        <v>884</v>
      </c>
      <c r="B593" s="311"/>
      <c r="C593" s="311"/>
      <c r="D593" s="311"/>
      <c r="E593" s="311"/>
      <c r="F593" s="311"/>
      <c r="G593" s="311"/>
      <c r="H593" s="311"/>
      <c r="I593" s="311"/>
      <c r="J593" s="311"/>
      <c r="K593" s="311"/>
      <c r="L593" s="311"/>
      <c r="M593" s="311"/>
      <c r="N593" s="311"/>
      <c r="O593" s="311"/>
      <c r="P593" s="311"/>
    </row>
    <row r="594" spans="1:16" x14ac:dyDescent="0.15">
      <c r="A594" s="311"/>
      <c r="B594" s="311"/>
      <c r="C594" s="311"/>
      <c r="D594" s="311"/>
      <c r="E594" s="311"/>
      <c r="F594" s="311"/>
      <c r="G594" s="311"/>
      <c r="H594" s="311"/>
      <c r="I594" s="311"/>
      <c r="J594" s="311"/>
      <c r="K594" s="311"/>
      <c r="L594" s="311"/>
      <c r="M594" s="311"/>
      <c r="N594" s="311"/>
      <c r="O594" s="311"/>
      <c r="P594" s="311"/>
    </row>
    <row r="595" spans="1:16" x14ac:dyDescent="0.15">
      <c r="A595" s="311"/>
      <c r="B595" s="311"/>
      <c r="C595" s="311"/>
      <c r="D595" s="311"/>
      <c r="E595" s="311"/>
      <c r="F595" s="311"/>
      <c r="G595" s="311"/>
      <c r="H595" s="311"/>
      <c r="I595" s="311"/>
      <c r="J595" s="311"/>
      <c r="K595" s="311"/>
      <c r="L595" s="311"/>
      <c r="M595" s="311"/>
      <c r="N595" s="311"/>
      <c r="O595" s="311"/>
      <c r="P595" s="311"/>
    </row>
    <row r="632" spans="1:11" x14ac:dyDescent="0.15">
      <c r="A632" s="310" t="s">
        <v>885</v>
      </c>
      <c r="B632" s="311"/>
      <c r="C632" s="311"/>
      <c r="D632" s="311"/>
      <c r="E632" s="311"/>
      <c r="F632" s="311"/>
      <c r="G632" s="311"/>
      <c r="H632" s="311"/>
      <c r="I632" s="311"/>
      <c r="J632" s="311"/>
      <c r="K632" s="311"/>
    </row>
    <row r="653" spans="1:13" x14ac:dyDescent="0.15">
      <c r="A653" s="310" t="s">
        <v>886</v>
      </c>
      <c r="B653" s="311"/>
      <c r="C653" s="311"/>
      <c r="D653" s="311"/>
      <c r="E653" s="311"/>
      <c r="F653" s="311"/>
      <c r="G653" s="311"/>
      <c r="H653" s="311"/>
      <c r="I653" s="311"/>
      <c r="J653" s="311"/>
      <c r="K653" s="311"/>
      <c r="L653" s="311"/>
      <c r="M653" s="311"/>
    </row>
    <row r="654" spans="1:13" x14ac:dyDescent="0.15">
      <c r="A654" s="311"/>
      <c r="B654" s="311"/>
      <c r="C654" s="311"/>
      <c r="D654" s="311"/>
      <c r="E654" s="311"/>
      <c r="F654" s="311"/>
      <c r="G654" s="311"/>
      <c r="H654" s="311"/>
      <c r="I654" s="311"/>
      <c r="J654" s="311"/>
      <c r="K654" s="311"/>
      <c r="L654" s="311"/>
      <c r="M654" s="311"/>
    </row>
    <row r="655" spans="1:13" x14ac:dyDescent="0.15">
      <c r="A655" s="311"/>
      <c r="B655" s="311"/>
      <c r="C655" s="311"/>
      <c r="D655" s="311"/>
      <c r="E655" s="311"/>
      <c r="F655" s="311"/>
      <c r="G655" s="311"/>
      <c r="H655" s="311"/>
      <c r="I655" s="311"/>
      <c r="J655" s="311"/>
      <c r="K655" s="311"/>
      <c r="L655" s="311"/>
      <c r="M655" s="311"/>
    </row>
    <row r="696" spans="1:16" x14ac:dyDescent="0.15">
      <c r="A696" s="310" t="s">
        <v>887</v>
      </c>
      <c r="B696" s="311"/>
      <c r="C696" s="311"/>
      <c r="D696" s="311"/>
      <c r="E696" s="311"/>
      <c r="F696" s="311"/>
      <c r="G696" s="311"/>
      <c r="H696" s="311"/>
      <c r="I696" s="311"/>
      <c r="J696" s="311"/>
      <c r="K696" s="311"/>
      <c r="L696" s="311"/>
      <c r="M696" s="311"/>
      <c r="N696" s="311"/>
      <c r="O696" s="311"/>
      <c r="P696" s="311"/>
    </row>
    <row r="697" spans="1:16" x14ac:dyDescent="0.15">
      <c r="A697" s="311"/>
      <c r="B697" s="311"/>
      <c r="C697" s="311"/>
      <c r="D697" s="311"/>
      <c r="E697" s="311"/>
      <c r="F697" s="311"/>
      <c r="G697" s="311"/>
      <c r="H697" s="311"/>
      <c r="I697" s="311"/>
      <c r="J697" s="311"/>
      <c r="K697" s="311"/>
      <c r="L697" s="311"/>
      <c r="M697" s="311"/>
      <c r="N697" s="311"/>
      <c r="O697" s="311"/>
      <c r="P697" s="311"/>
    </row>
    <row r="698" spans="1:16" x14ac:dyDescent="0.15">
      <c r="A698" s="311"/>
      <c r="B698" s="311"/>
      <c r="C698" s="311"/>
      <c r="D698" s="311"/>
      <c r="E698" s="311"/>
      <c r="F698" s="311"/>
      <c r="G698" s="311"/>
      <c r="H698" s="311"/>
      <c r="I698" s="311"/>
      <c r="J698" s="311"/>
      <c r="K698" s="311"/>
      <c r="L698" s="311"/>
      <c r="M698" s="311"/>
      <c r="N698" s="311"/>
      <c r="O698" s="311"/>
      <c r="P698" s="311"/>
    </row>
    <row r="741" spans="1:16" x14ac:dyDescent="0.15">
      <c r="A741" s="310" t="s">
        <v>888</v>
      </c>
      <c r="B741" s="311"/>
      <c r="C741" s="311"/>
      <c r="D741" s="311"/>
      <c r="E741" s="311"/>
      <c r="F741" s="311"/>
      <c r="G741" s="311"/>
      <c r="H741" s="311"/>
      <c r="I741" s="311"/>
      <c r="J741" s="311"/>
      <c r="K741" s="311"/>
      <c r="L741" s="311"/>
      <c r="M741" s="311"/>
      <c r="N741" s="311"/>
      <c r="O741" s="311"/>
      <c r="P741" s="311"/>
    </row>
    <row r="742" spans="1:16" x14ac:dyDescent="0.15">
      <c r="A742" s="311"/>
      <c r="B742" s="311"/>
      <c r="C742" s="311"/>
      <c r="D742" s="311"/>
      <c r="E742" s="311"/>
      <c r="F742" s="311"/>
      <c r="G742" s="311"/>
      <c r="H742" s="311"/>
      <c r="I742" s="311"/>
      <c r="J742" s="311"/>
      <c r="K742" s="311"/>
      <c r="L742" s="311"/>
      <c r="M742" s="311"/>
      <c r="N742" s="311"/>
      <c r="O742" s="311"/>
      <c r="P742" s="311"/>
    </row>
    <row r="780" spans="1:16" x14ac:dyDescent="0.15">
      <c r="A780" s="310" t="s">
        <v>889</v>
      </c>
      <c r="B780" s="311"/>
      <c r="C780" s="311"/>
      <c r="D780" s="311"/>
      <c r="E780" s="311"/>
      <c r="F780" s="311"/>
      <c r="G780" s="311"/>
      <c r="H780" s="311"/>
      <c r="I780" s="311"/>
      <c r="J780" s="311"/>
      <c r="K780" s="311"/>
      <c r="L780" s="311"/>
      <c r="M780" s="311"/>
      <c r="N780" s="311"/>
      <c r="O780" s="311"/>
      <c r="P780" s="311"/>
    </row>
    <row r="781" spans="1:16" x14ac:dyDescent="0.15">
      <c r="A781" s="311"/>
      <c r="B781" s="311"/>
      <c r="C781" s="311"/>
      <c r="D781" s="311"/>
      <c r="E781" s="311"/>
      <c r="F781" s="311"/>
      <c r="G781" s="311"/>
      <c r="H781" s="311"/>
      <c r="I781" s="311"/>
      <c r="J781" s="311"/>
      <c r="K781" s="311"/>
      <c r="L781" s="311"/>
      <c r="M781" s="311"/>
      <c r="N781" s="311"/>
      <c r="O781" s="311"/>
      <c r="P781" s="311"/>
    </row>
    <row r="782" spans="1:16" x14ac:dyDescent="0.15">
      <c r="A782" s="311"/>
      <c r="B782" s="311"/>
      <c r="C782" s="311"/>
      <c r="D782" s="311"/>
      <c r="E782" s="311"/>
      <c r="F782" s="311"/>
      <c r="G782" s="311"/>
      <c r="H782" s="311"/>
      <c r="I782" s="311"/>
      <c r="J782" s="311"/>
      <c r="K782" s="311"/>
      <c r="L782" s="311"/>
      <c r="M782" s="311"/>
      <c r="N782" s="311"/>
      <c r="O782" s="311"/>
      <c r="P782" s="311"/>
    </row>
    <row r="825" spans="1:16" x14ac:dyDescent="0.15">
      <c r="A825" s="310" t="s">
        <v>890</v>
      </c>
      <c r="B825" s="311"/>
      <c r="C825" s="311"/>
      <c r="D825" s="311"/>
      <c r="E825" s="311"/>
      <c r="F825" s="311"/>
      <c r="G825" s="311"/>
      <c r="H825" s="311"/>
      <c r="I825" s="311"/>
      <c r="J825" s="311"/>
      <c r="K825" s="311"/>
      <c r="L825" s="311"/>
      <c r="M825" s="311"/>
      <c r="N825" s="311"/>
      <c r="O825" s="311"/>
      <c r="P825" s="311"/>
    </row>
    <row r="826" spans="1:16" x14ac:dyDescent="0.15">
      <c r="A826" s="311"/>
      <c r="B826" s="311"/>
      <c r="C826" s="311"/>
      <c r="D826" s="311"/>
      <c r="E826" s="311"/>
      <c r="F826" s="311"/>
      <c r="G826" s="311"/>
      <c r="H826" s="311"/>
      <c r="I826" s="311"/>
      <c r="J826" s="311"/>
      <c r="K826" s="311"/>
      <c r="L826" s="311"/>
      <c r="M826" s="311"/>
      <c r="N826" s="311"/>
      <c r="O826" s="311"/>
      <c r="P826" s="311"/>
    </row>
    <row r="827" spans="1:16" x14ac:dyDescent="0.15">
      <c r="A827" s="311"/>
      <c r="B827" s="311"/>
      <c r="C827" s="311"/>
      <c r="D827" s="311"/>
      <c r="E827" s="311"/>
      <c r="F827" s="311"/>
      <c r="G827" s="311"/>
      <c r="H827" s="311"/>
      <c r="I827" s="311"/>
      <c r="J827" s="311"/>
      <c r="K827" s="311"/>
      <c r="L827" s="311"/>
      <c r="M827" s="311"/>
      <c r="N827" s="311"/>
      <c r="O827" s="311"/>
      <c r="P827" s="311"/>
    </row>
    <row r="870" spans="1:16" x14ac:dyDescent="0.15">
      <c r="A870" s="310" t="s">
        <v>891</v>
      </c>
      <c r="B870" s="311"/>
      <c r="C870" s="311"/>
      <c r="D870" s="311"/>
      <c r="E870" s="311"/>
      <c r="F870" s="311"/>
      <c r="G870" s="311"/>
      <c r="H870" s="311"/>
      <c r="I870" s="311"/>
      <c r="J870" s="311"/>
      <c r="K870" s="311"/>
      <c r="L870" s="311"/>
      <c r="M870" s="311"/>
      <c r="N870" s="311"/>
      <c r="O870" s="311"/>
      <c r="P870" s="311"/>
    </row>
    <row r="871" spans="1:16" x14ac:dyDescent="0.15">
      <c r="A871" s="311"/>
      <c r="B871" s="311"/>
      <c r="C871" s="311"/>
      <c r="D871" s="311"/>
      <c r="E871" s="311"/>
      <c r="F871" s="311"/>
      <c r="G871" s="311"/>
      <c r="H871" s="311"/>
      <c r="I871" s="311"/>
      <c r="J871" s="311"/>
      <c r="K871" s="311"/>
      <c r="L871" s="311"/>
      <c r="M871" s="311"/>
      <c r="N871" s="311"/>
      <c r="O871" s="311"/>
      <c r="P871" s="311"/>
    </row>
    <row r="872" spans="1:16" x14ac:dyDescent="0.15">
      <c r="A872" s="311"/>
      <c r="B872" s="311"/>
      <c r="C872" s="311"/>
      <c r="D872" s="311"/>
      <c r="E872" s="311"/>
      <c r="F872" s="311"/>
      <c r="G872" s="311"/>
      <c r="H872" s="311"/>
      <c r="I872" s="311"/>
      <c r="J872" s="311"/>
      <c r="K872" s="311"/>
      <c r="L872" s="311"/>
      <c r="M872" s="311"/>
      <c r="N872" s="311"/>
      <c r="O872" s="311"/>
      <c r="P872" s="311"/>
    </row>
  </sheetData>
  <mergeCells count="28">
    <mergeCell ref="A60:W63"/>
    <mergeCell ref="A59:C59"/>
    <mergeCell ref="A58:D58"/>
    <mergeCell ref="A102:K103"/>
    <mergeCell ref="A1:H1"/>
    <mergeCell ref="A18:H18"/>
    <mergeCell ref="A38:E38"/>
    <mergeCell ref="A133:P134"/>
    <mergeCell ref="A163:O164"/>
    <mergeCell ref="A191:M192"/>
    <mergeCell ref="A228:O229"/>
    <mergeCell ref="A256:K258"/>
    <mergeCell ref="A309:J311"/>
    <mergeCell ref="A329:N331"/>
    <mergeCell ref="A369:N370"/>
    <mergeCell ref="I388:K390"/>
    <mergeCell ref="A397:M398"/>
    <mergeCell ref="A428:M429"/>
    <mergeCell ref="A512:P514"/>
    <mergeCell ref="A556:P558"/>
    <mergeCell ref="A593:P595"/>
    <mergeCell ref="A632:K632"/>
    <mergeCell ref="A870:P872"/>
    <mergeCell ref="A653:M655"/>
    <mergeCell ref="A696:P698"/>
    <mergeCell ref="A741:P742"/>
    <mergeCell ref="A780:P782"/>
    <mergeCell ref="A825:P827"/>
  </mergeCells>
  <phoneticPr fontId="32" type="noConversion"/>
  <pageMargins left="0.7" right="0.7" top="0.75" bottom="0.75" header="0.3" footer="0.3"/>
  <pageSetup paperSize="8" orientation="landscape"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H256"/>
  <sheetViews>
    <sheetView workbookViewId="0">
      <selection activeCell="K215" sqref="K215"/>
    </sheetView>
  </sheetViews>
  <sheetFormatPr defaultColWidth="9" defaultRowHeight="13.5" x14ac:dyDescent="0.15"/>
  <sheetData>
    <row r="2" spans="1:8" ht="22.5" x14ac:dyDescent="0.15">
      <c r="A2" s="315" t="s">
        <v>429</v>
      </c>
      <c r="B2" s="311"/>
      <c r="C2" s="311"/>
      <c r="D2" s="311"/>
      <c r="E2" s="311"/>
      <c r="F2" s="311"/>
      <c r="G2" s="311"/>
      <c r="H2" s="311"/>
    </row>
    <row r="3" spans="1:8" x14ac:dyDescent="0.15">
      <c r="A3" s="168" t="s">
        <v>430</v>
      </c>
      <c r="B3" s="168" t="s">
        <v>431</v>
      </c>
      <c r="C3" s="168" t="s">
        <v>432</v>
      </c>
      <c r="D3" s="168" t="s">
        <v>433</v>
      </c>
      <c r="E3" s="168" t="s">
        <v>434</v>
      </c>
      <c r="F3" s="322" t="s">
        <v>435</v>
      </c>
      <c r="G3" s="168" t="s">
        <v>430</v>
      </c>
    </row>
    <row r="4" spans="1:8" ht="42" x14ac:dyDescent="0.15">
      <c r="A4" s="169" t="s">
        <v>436</v>
      </c>
      <c r="B4" s="170" t="s">
        <v>437</v>
      </c>
      <c r="C4" s="170" t="s">
        <v>438</v>
      </c>
      <c r="D4" s="170" t="s">
        <v>439</v>
      </c>
      <c r="E4" s="170" t="s">
        <v>440</v>
      </c>
      <c r="F4" s="322"/>
      <c r="G4" s="171" t="s">
        <v>441</v>
      </c>
    </row>
    <row r="5" spans="1:8" ht="115.5" x14ac:dyDescent="0.15">
      <c r="A5" s="169" t="s">
        <v>442</v>
      </c>
      <c r="B5" s="170" t="s">
        <v>1173</v>
      </c>
      <c r="C5" s="170" t="s">
        <v>1174</v>
      </c>
      <c r="D5" s="170" t="s">
        <v>443</v>
      </c>
      <c r="E5" s="170" t="s">
        <v>444</v>
      </c>
      <c r="F5" s="171" t="s">
        <v>445</v>
      </c>
      <c r="G5" s="171" t="s">
        <v>446</v>
      </c>
    </row>
    <row r="6" spans="1:8" x14ac:dyDescent="0.15">
      <c r="A6" s="171">
        <v>0.3</v>
      </c>
      <c r="B6" s="171">
        <v>0.3</v>
      </c>
      <c r="C6" s="171">
        <v>0.2</v>
      </c>
      <c r="D6" s="171">
        <v>0.15</v>
      </c>
      <c r="E6" s="172">
        <v>0.05</v>
      </c>
      <c r="F6" s="171">
        <f>SUM(A6:E6)</f>
        <v>1</v>
      </c>
      <c r="G6" s="171">
        <v>0.5</v>
      </c>
    </row>
    <row r="7" spans="1:8" ht="42" x14ac:dyDescent="0.15">
      <c r="A7" s="173" t="s">
        <v>447</v>
      </c>
      <c r="B7" s="173" t="s">
        <v>448</v>
      </c>
      <c r="C7" s="173" t="s">
        <v>449</v>
      </c>
      <c r="D7" s="173" t="s">
        <v>450</v>
      </c>
      <c r="E7" s="173" t="s">
        <v>451</v>
      </c>
      <c r="F7" s="171" t="s">
        <v>445</v>
      </c>
      <c r="G7" s="174" t="s">
        <v>452</v>
      </c>
    </row>
    <row r="8" spans="1:8" x14ac:dyDescent="0.15">
      <c r="A8" s="170" t="s">
        <v>453</v>
      </c>
      <c r="B8" s="170" t="s">
        <v>453</v>
      </c>
      <c r="C8" s="170" t="s">
        <v>453</v>
      </c>
      <c r="D8" s="170" t="s">
        <v>454</v>
      </c>
      <c r="E8" s="175" t="s">
        <v>455</v>
      </c>
      <c r="F8" s="171" t="s">
        <v>445</v>
      </c>
      <c r="G8" s="170" t="s">
        <v>456</v>
      </c>
    </row>
    <row r="9" spans="1:8" ht="21" x14ac:dyDescent="0.15">
      <c r="A9" s="171">
        <v>1</v>
      </c>
      <c r="B9" s="171">
        <v>1</v>
      </c>
      <c r="C9" s="171">
        <v>1</v>
      </c>
      <c r="D9" s="171">
        <v>1</v>
      </c>
      <c r="E9" s="171">
        <v>1</v>
      </c>
      <c r="F9" s="171" t="s">
        <v>445</v>
      </c>
      <c r="G9" s="171" t="s">
        <v>457</v>
      </c>
    </row>
    <row r="10" spans="1:8" x14ac:dyDescent="0.15">
      <c r="A10" s="171" t="s">
        <v>445</v>
      </c>
      <c r="B10" s="171" t="s">
        <v>445</v>
      </c>
      <c r="C10" s="171" t="s">
        <v>445</v>
      </c>
      <c r="D10" s="171" t="s">
        <v>445</v>
      </c>
      <c r="E10" s="171" t="s">
        <v>445</v>
      </c>
      <c r="F10" s="171" t="s">
        <v>445</v>
      </c>
      <c r="G10" s="171" t="s">
        <v>445</v>
      </c>
    </row>
    <row r="11" spans="1:8" ht="31.5" x14ac:dyDescent="0.15">
      <c r="A11" s="171" t="s">
        <v>458</v>
      </c>
      <c r="B11" s="171" t="s">
        <v>458</v>
      </c>
      <c r="C11" s="171" t="s">
        <v>458</v>
      </c>
      <c r="D11" s="171" t="s">
        <v>458</v>
      </c>
      <c r="E11" s="171" t="s">
        <v>459</v>
      </c>
      <c r="F11" s="171" t="s">
        <v>445</v>
      </c>
      <c r="G11" s="323" t="s">
        <v>460</v>
      </c>
    </row>
    <row r="12" spans="1:8" ht="52.5" x14ac:dyDescent="0.15">
      <c r="A12" s="176" t="s">
        <v>461</v>
      </c>
      <c r="B12" s="171" t="s">
        <v>462</v>
      </c>
      <c r="C12" s="176" t="s">
        <v>463</v>
      </c>
      <c r="D12" s="176" t="s">
        <v>461</v>
      </c>
      <c r="E12" s="176" t="s">
        <v>464</v>
      </c>
      <c r="F12" s="171" t="s">
        <v>445</v>
      </c>
      <c r="G12" s="323"/>
    </row>
    <row r="13" spans="1:8" x14ac:dyDescent="0.15">
      <c r="A13" s="171" t="s">
        <v>445</v>
      </c>
      <c r="B13" s="171" t="s">
        <v>445</v>
      </c>
      <c r="C13" s="171" t="s">
        <v>445</v>
      </c>
      <c r="D13" s="171" t="s">
        <v>445</v>
      </c>
      <c r="E13" s="171" t="s">
        <v>445</v>
      </c>
      <c r="F13" s="177"/>
      <c r="G13" s="171" t="s">
        <v>445</v>
      </c>
    </row>
    <row r="14" spans="1:8" x14ac:dyDescent="0.15">
      <c r="A14" s="316" t="s">
        <v>465</v>
      </c>
      <c r="B14" s="317"/>
      <c r="C14" s="317"/>
      <c r="D14" s="317"/>
      <c r="E14" s="317"/>
      <c r="F14" s="317"/>
      <c r="G14" s="317"/>
      <c r="H14" s="317"/>
    </row>
    <row r="15" spans="1:8" x14ac:dyDescent="0.15">
      <c r="A15" s="168" t="s">
        <v>430</v>
      </c>
      <c r="B15" s="168" t="s">
        <v>431</v>
      </c>
      <c r="C15" s="168" t="s">
        <v>432</v>
      </c>
      <c r="D15" s="168" t="s">
        <v>433</v>
      </c>
      <c r="E15" s="168" t="s">
        <v>434</v>
      </c>
      <c r="F15" s="168" t="s">
        <v>466</v>
      </c>
      <c r="G15" s="168" t="s">
        <v>467</v>
      </c>
    </row>
    <row r="16" spans="1:8" ht="31.5" x14ac:dyDescent="0.15">
      <c r="A16" s="170" t="s">
        <v>1175</v>
      </c>
      <c r="B16" s="170" t="s">
        <v>468</v>
      </c>
      <c r="C16" s="170" t="s">
        <v>1176</v>
      </c>
      <c r="D16" s="170" t="s">
        <v>1177</v>
      </c>
      <c r="E16" s="170" t="s">
        <v>1178</v>
      </c>
      <c r="F16" s="170" t="s">
        <v>469</v>
      </c>
      <c r="G16" s="1" t="s">
        <v>1179</v>
      </c>
    </row>
    <row r="17" spans="1:8" ht="63" x14ac:dyDescent="0.15">
      <c r="A17" s="170" t="s">
        <v>470</v>
      </c>
      <c r="B17" s="170" t="s">
        <v>471</v>
      </c>
      <c r="C17" s="178" t="s">
        <v>1180</v>
      </c>
      <c r="D17" s="170" t="s">
        <v>472</v>
      </c>
      <c r="E17" s="170" t="s">
        <v>1181</v>
      </c>
      <c r="F17" s="170" t="s">
        <v>1182</v>
      </c>
      <c r="G17" s="2" t="s">
        <v>1183</v>
      </c>
    </row>
    <row r="18" spans="1:8" x14ac:dyDescent="0.15">
      <c r="A18" s="171">
        <v>0.15</v>
      </c>
      <c r="B18" s="171">
        <v>0.15</v>
      </c>
      <c r="C18" s="171">
        <v>0.15</v>
      </c>
      <c r="D18" s="171">
        <v>0.15</v>
      </c>
      <c r="E18" s="171">
        <v>0.2</v>
      </c>
      <c r="F18" s="171">
        <v>0.15</v>
      </c>
      <c r="G18" s="3">
        <v>0.05</v>
      </c>
    </row>
    <row r="19" spans="1:8" ht="73.5" x14ac:dyDescent="0.15">
      <c r="A19" s="173" t="s">
        <v>473</v>
      </c>
      <c r="B19" s="173" t="s">
        <v>474</v>
      </c>
      <c r="C19" s="173" t="s">
        <v>1184</v>
      </c>
      <c r="D19" s="173" t="s">
        <v>1185</v>
      </c>
      <c r="E19" s="173" t="s">
        <v>1186</v>
      </c>
      <c r="F19" s="173" t="s">
        <v>1187</v>
      </c>
      <c r="G19" s="114" t="s">
        <v>1188</v>
      </c>
    </row>
    <row r="20" spans="1:8" ht="21" x14ac:dyDescent="0.15">
      <c r="A20" s="179" t="s">
        <v>475</v>
      </c>
      <c r="B20" s="179" t="s">
        <v>476</v>
      </c>
      <c r="C20" s="179" t="s">
        <v>1189</v>
      </c>
      <c r="D20" s="170" t="s">
        <v>475</v>
      </c>
      <c r="E20" s="170" t="s">
        <v>1190</v>
      </c>
      <c r="F20" s="170" t="s">
        <v>477</v>
      </c>
      <c r="G20" s="2" t="s">
        <v>1191</v>
      </c>
    </row>
    <row r="21" spans="1:8" ht="21" x14ac:dyDescent="0.15">
      <c r="A21" s="171">
        <v>1</v>
      </c>
      <c r="B21" s="171">
        <v>1</v>
      </c>
      <c r="C21" s="171">
        <v>1</v>
      </c>
      <c r="D21" s="180" t="s">
        <v>479</v>
      </c>
      <c r="E21" s="171" t="s">
        <v>1192</v>
      </c>
      <c r="F21" s="171">
        <v>1</v>
      </c>
      <c r="G21" s="3" t="s">
        <v>1193</v>
      </c>
    </row>
    <row r="22" spans="1:8" x14ac:dyDescent="0.15">
      <c r="A22" s="171" t="s">
        <v>445</v>
      </c>
      <c r="B22" s="171" t="s">
        <v>445</v>
      </c>
      <c r="C22" s="171" t="s">
        <v>445</v>
      </c>
      <c r="D22" s="171" t="s">
        <v>445</v>
      </c>
      <c r="E22" s="171" t="s">
        <v>445</v>
      </c>
      <c r="F22" s="171" t="s">
        <v>445</v>
      </c>
      <c r="G22" s="3" t="s">
        <v>445</v>
      </c>
    </row>
    <row r="23" spans="1:8" ht="21" x14ac:dyDescent="0.15">
      <c r="A23" s="171" t="s">
        <v>458</v>
      </c>
      <c r="B23" s="171" t="s">
        <v>1194</v>
      </c>
      <c r="C23" s="171" t="s">
        <v>458</v>
      </c>
      <c r="D23" s="171" t="s">
        <v>458</v>
      </c>
      <c r="E23" s="171" t="s">
        <v>458</v>
      </c>
      <c r="F23" s="171" t="s">
        <v>458</v>
      </c>
      <c r="G23" s="171" t="s">
        <v>458</v>
      </c>
    </row>
    <row r="24" spans="1:8" ht="42" x14ac:dyDescent="0.15">
      <c r="A24" s="176" t="s">
        <v>480</v>
      </c>
      <c r="B24" s="176" t="s">
        <v>1195</v>
      </c>
      <c r="C24" s="176" t="s">
        <v>1196</v>
      </c>
      <c r="D24" s="176" t="s">
        <v>1197</v>
      </c>
      <c r="E24" s="176" t="s">
        <v>1198</v>
      </c>
      <c r="F24" s="176" t="s">
        <v>1198</v>
      </c>
      <c r="G24" s="4" t="s">
        <v>1199</v>
      </c>
    </row>
    <row r="25" spans="1:8" x14ac:dyDescent="0.15">
      <c r="A25" s="171" t="s">
        <v>445</v>
      </c>
      <c r="B25" s="171" t="s">
        <v>445</v>
      </c>
      <c r="C25" s="171" t="s">
        <v>445</v>
      </c>
      <c r="D25" s="171" t="s">
        <v>445</v>
      </c>
      <c r="E25" s="171" t="s">
        <v>445</v>
      </c>
      <c r="F25" s="171" t="s">
        <v>445</v>
      </c>
      <c r="G25" s="3" t="s">
        <v>445</v>
      </c>
    </row>
    <row r="26" spans="1:8" x14ac:dyDescent="0.15">
      <c r="A26" s="318" t="s">
        <v>482</v>
      </c>
      <c r="B26" s="319"/>
      <c r="C26" s="319"/>
      <c r="D26" s="319"/>
      <c r="E26" s="319"/>
      <c r="F26" s="319"/>
      <c r="G26" s="319"/>
      <c r="H26" s="319"/>
    </row>
    <row r="27" spans="1:8" x14ac:dyDescent="0.15">
      <c r="A27" s="168" t="s">
        <v>430</v>
      </c>
      <c r="B27" s="168" t="s">
        <v>431</v>
      </c>
      <c r="C27" s="168" t="s">
        <v>432</v>
      </c>
      <c r="D27" s="168" t="s">
        <v>433</v>
      </c>
      <c r="E27" s="168" t="s">
        <v>434</v>
      </c>
      <c r="F27" s="168" t="s">
        <v>466</v>
      </c>
      <c r="G27" s="168" t="s">
        <v>467</v>
      </c>
    </row>
    <row r="28" spans="1:8" ht="42" x14ac:dyDescent="0.15">
      <c r="A28" s="181" t="s">
        <v>483</v>
      </c>
      <c r="B28" s="181" t="s">
        <v>484</v>
      </c>
      <c r="C28" s="181" t="s">
        <v>485</v>
      </c>
      <c r="D28" s="181" t="s">
        <v>486</v>
      </c>
      <c r="E28" s="181" t="s">
        <v>487</v>
      </c>
      <c r="F28" s="175" t="s">
        <v>488</v>
      </c>
      <c r="G28" s="175" t="s">
        <v>440</v>
      </c>
    </row>
    <row r="29" spans="1:8" ht="178.5" x14ac:dyDescent="0.15">
      <c r="A29" s="182" t="s">
        <v>489</v>
      </c>
      <c r="B29" s="182" t="s">
        <v>490</v>
      </c>
      <c r="C29" s="182" t="s">
        <v>491</v>
      </c>
      <c r="D29" s="182" t="s">
        <v>492</v>
      </c>
      <c r="E29" s="182" t="s">
        <v>493</v>
      </c>
      <c r="F29" s="182" t="s">
        <v>494</v>
      </c>
      <c r="G29" s="175" t="s">
        <v>444</v>
      </c>
    </row>
    <row r="30" spans="1:8" x14ac:dyDescent="0.15">
      <c r="A30" s="172">
        <v>0.2</v>
      </c>
      <c r="B30" s="172">
        <v>0.2</v>
      </c>
      <c r="C30" s="172">
        <v>0.05</v>
      </c>
      <c r="D30" s="172">
        <v>0.2</v>
      </c>
      <c r="E30" s="172">
        <v>0.2</v>
      </c>
      <c r="F30" s="172">
        <v>0.1</v>
      </c>
      <c r="G30" s="172">
        <v>0.05</v>
      </c>
    </row>
    <row r="31" spans="1:8" ht="63" x14ac:dyDescent="0.15">
      <c r="A31" s="183" t="s">
        <v>495</v>
      </c>
      <c r="B31" s="183" t="s">
        <v>496</v>
      </c>
      <c r="C31" s="183" t="s">
        <v>497</v>
      </c>
      <c r="D31" s="183" t="s">
        <v>498</v>
      </c>
      <c r="E31" s="183" t="s">
        <v>499</v>
      </c>
      <c r="F31" s="184" t="s">
        <v>500</v>
      </c>
      <c r="G31" s="184" t="s">
        <v>451</v>
      </c>
    </row>
    <row r="32" spans="1:8" x14ac:dyDescent="0.15">
      <c r="A32" s="185" t="s">
        <v>501</v>
      </c>
      <c r="B32" s="185" t="s">
        <v>501</v>
      </c>
      <c r="C32" s="185" t="s">
        <v>501</v>
      </c>
      <c r="D32" s="181" t="s">
        <v>501</v>
      </c>
      <c r="E32" s="181" t="s">
        <v>501</v>
      </c>
      <c r="F32" s="185" t="s">
        <v>501</v>
      </c>
      <c r="G32" s="175" t="s">
        <v>455</v>
      </c>
    </row>
    <row r="33" spans="1:8" x14ac:dyDescent="0.15">
      <c r="A33" s="172" t="s">
        <v>502</v>
      </c>
      <c r="B33" s="172" t="s">
        <v>503</v>
      </c>
      <c r="C33" s="172" t="s">
        <v>502</v>
      </c>
      <c r="D33" s="172" t="s">
        <v>503</v>
      </c>
      <c r="E33" s="172" t="s">
        <v>503</v>
      </c>
      <c r="F33" s="172" t="s">
        <v>503</v>
      </c>
      <c r="G33" s="172">
        <v>1</v>
      </c>
    </row>
    <row r="34" spans="1:8" x14ac:dyDescent="0.15">
      <c r="A34" s="186" t="s">
        <v>445</v>
      </c>
      <c r="B34" s="186" t="s">
        <v>445</v>
      </c>
      <c r="C34" s="186" t="s">
        <v>445</v>
      </c>
      <c r="D34" s="186" t="s">
        <v>445</v>
      </c>
      <c r="E34" s="186" t="s">
        <v>445</v>
      </c>
      <c r="F34" s="186" t="s">
        <v>445</v>
      </c>
      <c r="G34" s="172" t="s">
        <v>445</v>
      </c>
    </row>
    <row r="35" spans="1:8" ht="31.5" x14ac:dyDescent="0.15">
      <c r="A35" s="172" t="s">
        <v>504</v>
      </c>
      <c r="B35" s="172" t="s">
        <v>504</v>
      </c>
      <c r="C35" s="172" t="s">
        <v>504</v>
      </c>
      <c r="D35" s="172" t="s">
        <v>504</v>
      </c>
      <c r="E35" s="172" t="s">
        <v>504</v>
      </c>
      <c r="F35" s="172" t="s">
        <v>504</v>
      </c>
      <c r="G35" s="172" t="s">
        <v>459</v>
      </c>
    </row>
    <row r="36" spans="1:8" ht="63" x14ac:dyDescent="0.15">
      <c r="A36" s="187" t="s">
        <v>505</v>
      </c>
      <c r="B36" s="187" t="s">
        <v>505</v>
      </c>
      <c r="C36" s="187" t="s">
        <v>505</v>
      </c>
      <c r="D36" s="187" t="s">
        <v>505</v>
      </c>
      <c r="E36" s="187" t="s">
        <v>505</v>
      </c>
      <c r="F36" s="187" t="s">
        <v>506</v>
      </c>
      <c r="G36" s="187" t="s">
        <v>464</v>
      </c>
    </row>
    <row r="37" spans="1:8" x14ac:dyDescent="0.15">
      <c r="A37" s="186" t="s">
        <v>445</v>
      </c>
      <c r="B37" s="186" t="s">
        <v>445</v>
      </c>
      <c r="C37" s="186" t="s">
        <v>445</v>
      </c>
      <c r="D37" s="186" t="s">
        <v>445</v>
      </c>
      <c r="E37" s="186" t="s">
        <v>445</v>
      </c>
      <c r="F37" s="186" t="s">
        <v>445</v>
      </c>
      <c r="G37" s="172" t="s">
        <v>445</v>
      </c>
    </row>
    <row r="38" spans="1:8" x14ac:dyDescent="0.15">
      <c r="A38" s="316" t="s">
        <v>507</v>
      </c>
      <c r="B38" s="319"/>
      <c r="C38" s="319"/>
      <c r="D38" s="319"/>
      <c r="E38" s="319"/>
      <c r="F38" s="319"/>
      <c r="G38" s="319"/>
      <c r="H38" s="319"/>
    </row>
    <row r="39" spans="1:8" x14ac:dyDescent="0.15">
      <c r="A39" s="168" t="s">
        <v>430</v>
      </c>
      <c r="B39" s="168" t="s">
        <v>431</v>
      </c>
      <c r="C39" s="168" t="s">
        <v>432</v>
      </c>
      <c r="D39" s="168" t="s">
        <v>433</v>
      </c>
      <c r="E39" s="168" t="s">
        <v>434</v>
      </c>
      <c r="F39" s="168" t="s">
        <v>466</v>
      </c>
      <c r="G39" s="168" t="s">
        <v>467</v>
      </c>
    </row>
    <row r="40" spans="1:8" ht="31.5" x14ac:dyDescent="0.15">
      <c r="A40" s="179" t="s">
        <v>508</v>
      </c>
      <c r="B40" s="170" t="s">
        <v>509</v>
      </c>
      <c r="C40" s="170" t="s">
        <v>510</v>
      </c>
      <c r="D40" s="170" t="s">
        <v>511</v>
      </c>
      <c r="E40" s="170" t="s">
        <v>512</v>
      </c>
      <c r="F40" s="170" t="s">
        <v>513</v>
      </c>
      <c r="G40" s="170" t="s">
        <v>514</v>
      </c>
    </row>
    <row r="41" spans="1:8" ht="262.5" x14ac:dyDescent="0.15">
      <c r="A41" s="188" t="s">
        <v>515</v>
      </c>
      <c r="B41" s="188" t="s">
        <v>516</v>
      </c>
      <c r="C41" s="178" t="s">
        <v>517</v>
      </c>
      <c r="D41" s="178" t="s">
        <v>518</v>
      </c>
      <c r="E41" s="188" t="s">
        <v>519</v>
      </c>
      <c r="F41" s="179" t="s">
        <v>520</v>
      </c>
      <c r="G41" s="170" t="s">
        <v>521</v>
      </c>
    </row>
    <row r="42" spans="1:8" x14ac:dyDescent="0.15">
      <c r="A42" s="171">
        <v>0.15</v>
      </c>
      <c r="B42" s="171">
        <v>0.2</v>
      </c>
      <c r="C42" s="171">
        <v>0.2</v>
      </c>
      <c r="D42" s="171">
        <v>0.15</v>
      </c>
      <c r="E42" s="171">
        <v>0.1</v>
      </c>
      <c r="F42" s="171">
        <v>0.1</v>
      </c>
      <c r="G42" s="171">
        <v>0.05</v>
      </c>
    </row>
    <row r="43" spans="1:8" ht="73.5" x14ac:dyDescent="0.15">
      <c r="A43" s="189" t="s">
        <v>522</v>
      </c>
      <c r="B43" s="190" t="s">
        <v>523</v>
      </c>
      <c r="C43" s="190" t="s">
        <v>524</v>
      </c>
      <c r="D43" s="191" t="s">
        <v>525</v>
      </c>
      <c r="E43" s="190" t="s">
        <v>526</v>
      </c>
      <c r="F43" s="189" t="s">
        <v>527</v>
      </c>
      <c r="G43" s="173" t="s">
        <v>528</v>
      </c>
    </row>
    <row r="44" spans="1:8" x14ac:dyDescent="0.15">
      <c r="A44" s="179" t="s">
        <v>529</v>
      </c>
      <c r="B44" s="179" t="s">
        <v>529</v>
      </c>
      <c r="C44" s="170" t="s">
        <v>530</v>
      </c>
      <c r="D44" s="170" t="s">
        <v>529</v>
      </c>
      <c r="E44" s="170" t="s">
        <v>478</v>
      </c>
      <c r="F44" s="170" t="s">
        <v>529</v>
      </c>
      <c r="G44" s="170" t="s">
        <v>529</v>
      </c>
    </row>
    <row r="45" spans="1:8" ht="42" x14ac:dyDescent="0.15">
      <c r="A45" s="171" t="s">
        <v>531</v>
      </c>
      <c r="B45" s="171" t="s">
        <v>503</v>
      </c>
      <c r="C45" s="171">
        <v>1</v>
      </c>
      <c r="D45" s="171">
        <v>1</v>
      </c>
      <c r="E45" s="192">
        <v>1</v>
      </c>
      <c r="F45" s="171">
        <v>1</v>
      </c>
      <c r="G45" s="171">
        <v>1</v>
      </c>
    </row>
    <row r="46" spans="1:8" x14ac:dyDescent="0.15">
      <c r="A46" s="171" t="s">
        <v>445</v>
      </c>
      <c r="B46" s="171" t="s">
        <v>445</v>
      </c>
      <c r="C46" s="171" t="s">
        <v>445</v>
      </c>
      <c r="D46" s="171" t="s">
        <v>445</v>
      </c>
      <c r="E46" s="171" t="s">
        <v>445</v>
      </c>
      <c r="F46" s="171" t="s">
        <v>445</v>
      </c>
      <c r="G46" s="171" t="s">
        <v>445</v>
      </c>
    </row>
    <row r="47" spans="1:8" ht="21" x14ac:dyDescent="0.15">
      <c r="A47" s="171" t="s">
        <v>458</v>
      </c>
      <c r="B47" s="193" t="s">
        <v>458</v>
      </c>
      <c r="C47" s="193" t="s">
        <v>458</v>
      </c>
      <c r="D47" s="193" t="s">
        <v>458</v>
      </c>
      <c r="E47" s="193" t="s">
        <v>458</v>
      </c>
      <c r="F47" s="171" t="s">
        <v>458</v>
      </c>
      <c r="G47" s="171" t="s">
        <v>458</v>
      </c>
    </row>
    <row r="48" spans="1:8" ht="52.5" x14ac:dyDescent="0.15">
      <c r="A48" s="176" t="s">
        <v>532</v>
      </c>
      <c r="B48" s="194" t="s">
        <v>533</v>
      </c>
      <c r="C48" s="193" t="s">
        <v>534</v>
      </c>
      <c r="D48" s="194" t="s">
        <v>535</v>
      </c>
      <c r="E48" s="194" t="s">
        <v>536</v>
      </c>
      <c r="F48" s="195" t="s">
        <v>537</v>
      </c>
      <c r="G48" s="171" t="s">
        <v>538</v>
      </c>
    </row>
    <row r="49" spans="1:8" x14ac:dyDescent="0.15">
      <c r="A49" s="171" t="s">
        <v>445</v>
      </c>
      <c r="B49" s="193" t="s">
        <v>445</v>
      </c>
      <c r="C49" s="193" t="s">
        <v>445</v>
      </c>
      <c r="D49" s="193" t="s">
        <v>445</v>
      </c>
      <c r="E49" s="193" t="s">
        <v>445</v>
      </c>
      <c r="F49" s="171" t="s">
        <v>445</v>
      </c>
      <c r="G49" s="171" t="s">
        <v>445</v>
      </c>
    </row>
    <row r="50" spans="1:8" x14ac:dyDescent="0.15">
      <c r="A50" s="316" t="s">
        <v>539</v>
      </c>
      <c r="B50" s="319"/>
      <c r="C50" s="319"/>
      <c r="D50" s="319"/>
      <c r="E50" s="319"/>
      <c r="F50" s="319"/>
      <c r="G50" s="319"/>
      <c r="H50" s="319"/>
    </row>
    <row r="51" spans="1:8" x14ac:dyDescent="0.15">
      <c r="A51" s="168" t="s">
        <v>430</v>
      </c>
      <c r="B51" s="168" t="s">
        <v>431</v>
      </c>
      <c r="C51" s="168" t="s">
        <v>432</v>
      </c>
      <c r="D51" s="168" t="s">
        <v>433</v>
      </c>
      <c r="E51" s="168" t="s">
        <v>434</v>
      </c>
      <c r="F51" s="168" t="s">
        <v>466</v>
      </c>
      <c r="G51" s="168" t="s">
        <v>467</v>
      </c>
    </row>
    <row r="52" spans="1:8" ht="42" x14ac:dyDescent="0.15">
      <c r="A52" s="170" t="s">
        <v>540</v>
      </c>
      <c r="B52" s="185" t="s">
        <v>541</v>
      </c>
      <c r="C52" s="175" t="s">
        <v>542</v>
      </c>
      <c r="D52" s="170" t="s">
        <v>543</v>
      </c>
      <c r="E52" s="175" t="s">
        <v>544</v>
      </c>
      <c r="F52" s="185" t="s">
        <v>545</v>
      </c>
      <c r="G52" s="185" t="s">
        <v>546</v>
      </c>
    </row>
    <row r="53" spans="1:8" ht="94.5" x14ac:dyDescent="0.15">
      <c r="A53" s="175" t="s">
        <v>547</v>
      </c>
      <c r="B53" s="196" t="s">
        <v>548</v>
      </c>
      <c r="C53" s="170" t="s">
        <v>549</v>
      </c>
      <c r="D53" s="178" t="s">
        <v>550</v>
      </c>
      <c r="E53" s="197" t="s">
        <v>551</v>
      </c>
      <c r="F53" s="175" t="s">
        <v>552</v>
      </c>
      <c r="G53" s="196" t="s">
        <v>553</v>
      </c>
    </row>
    <row r="54" spans="1:8" x14ac:dyDescent="0.15">
      <c r="A54" s="172">
        <v>0.3</v>
      </c>
      <c r="B54" s="172">
        <v>0.2</v>
      </c>
      <c r="C54" s="172">
        <v>0.1</v>
      </c>
      <c r="D54" s="171">
        <v>0.1</v>
      </c>
      <c r="E54" s="172">
        <v>0.1</v>
      </c>
      <c r="F54" s="172">
        <v>0.05</v>
      </c>
      <c r="G54" s="172">
        <v>0.1</v>
      </c>
    </row>
    <row r="55" spans="1:8" ht="73.5" x14ac:dyDescent="0.15">
      <c r="A55" s="184" t="s">
        <v>554</v>
      </c>
      <c r="B55" s="198" t="s">
        <v>555</v>
      </c>
      <c r="C55" s="173" t="s">
        <v>556</v>
      </c>
      <c r="D55" s="173" t="s">
        <v>557</v>
      </c>
      <c r="E55" s="184" t="s">
        <v>557</v>
      </c>
      <c r="F55" s="184" t="s">
        <v>558</v>
      </c>
      <c r="G55" s="198" t="s">
        <v>559</v>
      </c>
    </row>
    <row r="56" spans="1:8" x14ac:dyDescent="0.15">
      <c r="A56" s="175" t="s">
        <v>560</v>
      </c>
      <c r="B56" s="175" t="s">
        <v>560</v>
      </c>
      <c r="C56" s="175" t="s">
        <v>560</v>
      </c>
      <c r="D56" s="175" t="s">
        <v>560</v>
      </c>
      <c r="E56" s="175" t="s">
        <v>560</v>
      </c>
      <c r="F56" s="175" t="s">
        <v>560</v>
      </c>
      <c r="G56" s="175" t="s">
        <v>560</v>
      </c>
    </row>
    <row r="57" spans="1:8" x14ac:dyDescent="0.15">
      <c r="A57" s="171">
        <v>1</v>
      </c>
      <c r="B57" s="171">
        <v>1</v>
      </c>
      <c r="C57" s="171">
        <v>1</v>
      </c>
      <c r="D57" s="171">
        <v>1</v>
      </c>
      <c r="E57" s="171">
        <v>1</v>
      </c>
      <c r="F57" s="171">
        <v>1</v>
      </c>
      <c r="G57" s="171" t="s">
        <v>561</v>
      </c>
    </row>
    <row r="58" spans="1:8" x14ac:dyDescent="0.15">
      <c r="A58" s="171" t="s">
        <v>445</v>
      </c>
      <c r="B58" s="171" t="s">
        <v>445</v>
      </c>
      <c r="C58" s="171" t="s">
        <v>445</v>
      </c>
      <c r="D58" s="171" t="s">
        <v>445</v>
      </c>
      <c r="E58" s="171" t="s">
        <v>445</v>
      </c>
      <c r="F58" s="171" t="s">
        <v>445</v>
      </c>
      <c r="G58" s="171" t="s">
        <v>445</v>
      </c>
    </row>
    <row r="59" spans="1:8" ht="21" x14ac:dyDescent="0.15">
      <c r="A59" s="171" t="s">
        <v>1200</v>
      </c>
      <c r="B59" s="187" t="s">
        <v>458</v>
      </c>
      <c r="C59" s="171" t="s">
        <v>562</v>
      </c>
      <c r="D59" s="172" t="s">
        <v>458</v>
      </c>
      <c r="E59" s="172" t="s">
        <v>458</v>
      </c>
      <c r="F59" s="172" t="s">
        <v>458</v>
      </c>
      <c r="G59" s="171" t="s">
        <v>458</v>
      </c>
    </row>
    <row r="60" spans="1:8" ht="52.5" x14ac:dyDescent="0.15">
      <c r="A60" s="187" t="s">
        <v>563</v>
      </c>
      <c r="B60" s="187" t="s">
        <v>564</v>
      </c>
      <c r="C60" s="187" t="s">
        <v>565</v>
      </c>
      <c r="D60" s="5" t="s">
        <v>566</v>
      </c>
      <c r="E60" s="187" t="s">
        <v>567</v>
      </c>
      <c r="F60" s="187" t="s">
        <v>568</v>
      </c>
      <c r="G60" s="187" t="s">
        <v>563</v>
      </c>
    </row>
    <row r="61" spans="1:8" x14ac:dyDescent="0.15">
      <c r="A61" s="171" t="s">
        <v>445</v>
      </c>
      <c r="B61" s="171" t="s">
        <v>445</v>
      </c>
      <c r="C61" s="171" t="s">
        <v>445</v>
      </c>
      <c r="D61" s="171" t="s">
        <v>445</v>
      </c>
      <c r="E61" s="171" t="s">
        <v>445</v>
      </c>
      <c r="F61" s="171" t="s">
        <v>445</v>
      </c>
      <c r="G61" s="171" t="s">
        <v>445</v>
      </c>
    </row>
    <row r="62" spans="1:8" x14ac:dyDescent="0.15">
      <c r="A62" s="316" t="s">
        <v>569</v>
      </c>
      <c r="B62" s="317"/>
      <c r="C62" s="317"/>
      <c r="D62" s="317"/>
      <c r="E62" s="317"/>
      <c r="F62" s="317"/>
      <c r="G62" s="317"/>
      <c r="H62" s="317"/>
    </row>
    <row r="63" spans="1:8" x14ac:dyDescent="0.15">
      <c r="A63" s="168" t="s">
        <v>430</v>
      </c>
      <c r="B63" s="168" t="s">
        <v>431</v>
      </c>
      <c r="C63" s="168" t="s">
        <v>432</v>
      </c>
      <c r="D63" s="168" t="s">
        <v>433</v>
      </c>
      <c r="E63" s="168" t="s">
        <v>434</v>
      </c>
      <c r="F63" s="168" t="s">
        <v>466</v>
      </c>
      <c r="G63" s="168" t="s">
        <v>467</v>
      </c>
    </row>
    <row r="64" spans="1:8" ht="31.5" x14ac:dyDescent="0.15">
      <c r="A64" s="170" t="s">
        <v>570</v>
      </c>
      <c r="B64" s="170" t="s">
        <v>571</v>
      </c>
      <c r="C64" s="170" t="s">
        <v>572</v>
      </c>
      <c r="D64" s="170" t="s">
        <v>573</v>
      </c>
      <c r="E64" s="170" t="s">
        <v>574</v>
      </c>
      <c r="F64" s="170" t="s">
        <v>575</v>
      </c>
      <c r="G64" s="170" t="s">
        <v>576</v>
      </c>
    </row>
    <row r="65" spans="1:8" ht="126" x14ac:dyDescent="0.15">
      <c r="A65" s="170" t="s">
        <v>577</v>
      </c>
      <c r="B65" s="179" t="s">
        <v>578</v>
      </c>
      <c r="C65" s="170" t="s">
        <v>579</v>
      </c>
      <c r="D65" s="170" t="s">
        <v>580</v>
      </c>
      <c r="E65" s="170" t="s">
        <v>581</v>
      </c>
      <c r="F65" s="170" t="s">
        <v>582</v>
      </c>
      <c r="G65" s="170" t="s">
        <v>583</v>
      </c>
    </row>
    <row r="66" spans="1:8" x14ac:dyDescent="0.15">
      <c r="A66" s="171">
        <v>0.25</v>
      </c>
      <c r="B66" s="171">
        <v>0.15</v>
      </c>
      <c r="C66" s="171">
        <v>0.15</v>
      </c>
      <c r="D66" s="171">
        <v>0.15</v>
      </c>
      <c r="E66" s="171">
        <v>0.05</v>
      </c>
      <c r="F66" s="171">
        <v>0.15</v>
      </c>
      <c r="G66" s="171">
        <v>0.1</v>
      </c>
    </row>
    <row r="67" spans="1:8" ht="115.5" x14ac:dyDescent="0.15">
      <c r="A67" s="179" t="s">
        <v>584</v>
      </c>
      <c r="B67" s="199" t="s">
        <v>585</v>
      </c>
      <c r="C67" s="173" t="s">
        <v>586</v>
      </c>
      <c r="D67" s="189" t="s">
        <v>587</v>
      </c>
      <c r="E67" s="173" t="s">
        <v>587</v>
      </c>
      <c r="F67" s="189" t="s">
        <v>587</v>
      </c>
      <c r="G67" s="189" t="s">
        <v>587</v>
      </c>
    </row>
    <row r="68" spans="1:8" ht="21" x14ac:dyDescent="0.15">
      <c r="A68" s="170" t="s">
        <v>588</v>
      </c>
      <c r="B68" s="170" t="s">
        <v>560</v>
      </c>
      <c r="C68" s="170" t="s">
        <v>560</v>
      </c>
      <c r="D68" s="170" t="s">
        <v>560</v>
      </c>
      <c r="E68" s="170" t="s">
        <v>589</v>
      </c>
      <c r="F68" s="170" t="s">
        <v>560</v>
      </c>
      <c r="G68" s="170" t="s">
        <v>529</v>
      </c>
    </row>
    <row r="69" spans="1:8" x14ac:dyDescent="0.15">
      <c r="A69" s="171">
        <v>1</v>
      </c>
      <c r="B69" s="171" t="s">
        <v>590</v>
      </c>
      <c r="C69" s="171">
        <v>1</v>
      </c>
      <c r="D69" s="171">
        <v>1</v>
      </c>
      <c r="E69" s="171">
        <v>1</v>
      </c>
      <c r="F69" s="171">
        <v>1</v>
      </c>
      <c r="G69" s="171">
        <v>1</v>
      </c>
    </row>
    <row r="70" spans="1:8" x14ac:dyDescent="0.15">
      <c r="A70" s="200" t="s">
        <v>445</v>
      </c>
      <c r="B70" s="200" t="s">
        <v>445</v>
      </c>
      <c r="C70" s="200" t="s">
        <v>445</v>
      </c>
      <c r="D70" s="200" t="s">
        <v>445</v>
      </c>
      <c r="E70" s="200" t="s">
        <v>445</v>
      </c>
      <c r="F70" s="200" t="s">
        <v>445</v>
      </c>
      <c r="G70" s="200" t="s">
        <v>445</v>
      </c>
    </row>
    <row r="71" spans="1:8" ht="31.5" x14ac:dyDescent="0.15">
      <c r="A71" s="171" t="s">
        <v>458</v>
      </c>
      <c r="B71" s="171" t="s">
        <v>591</v>
      </c>
      <c r="C71" s="171" t="s">
        <v>458</v>
      </c>
      <c r="D71" s="171" t="s">
        <v>458</v>
      </c>
      <c r="E71" s="171" t="s">
        <v>458</v>
      </c>
      <c r="F71" s="171" t="s">
        <v>458</v>
      </c>
      <c r="G71" s="171" t="s">
        <v>458</v>
      </c>
    </row>
    <row r="72" spans="1:8" ht="63" x14ac:dyDescent="0.15">
      <c r="A72" s="176" t="s">
        <v>592</v>
      </c>
      <c r="B72" s="176" t="s">
        <v>461</v>
      </c>
      <c r="C72" s="176" t="s">
        <v>480</v>
      </c>
      <c r="D72" s="176" t="s">
        <v>593</v>
      </c>
      <c r="E72" s="170" t="s">
        <v>594</v>
      </c>
      <c r="F72" s="176" t="s">
        <v>595</v>
      </c>
      <c r="G72" s="176" t="s">
        <v>596</v>
      </c>
    </row>
    <row r="73" spans="1:8" x14ac:dyDescent="0.15">
      <c r="A73" s="200" t="s">
        <v>445</v>
      </c>
      <c r="B73" s="200" t="s">
        <v>445</v>
      </c>
      <c r="C73" s="200" t="s">
        <v>445</v>
      </c>
      <c r="D73" s="200" t="s">
        <v>445</v>
      </c>
      <c r="E73" s="200" t="s">
        <v>445</v>
      </c>
      <c r="F73" s="200" t="s">
        <v>445</v>
      </c>
      <c r="G73" s="200" t="s">
        <v>445</v>
      </c>
    </row>
    <row r="74" spans="1:8" x14ac:dyDescent="0.15">
      <c r="A74" s="316" t="s">
        <v>597</v>
      </c>
      <c r="B74" s="317"/>
      <c r="C74" s="317"/>
      <c r="D74" s="317"/>
      <c r="E74" s="317"/>
      <c r="F74" s="317"/>
      <c r="G74" s="317"/>
      <c r="H74" s="317"/>
    </row>
    <row r="75" spans="1:8" x14ac:dyDescent="0.15">
      <c r="A75" s="168" t="s">
        <v>430</v>
      </c>
      <c r="B75" s="168" t="s">
        <v>431</v>
      </c>
      <c r="C75" s="168" t="s">
        <v>432</v>
      </c>
      <c r="D75" s="168" t="s">
        <v>433</v>
      </c>
      <c r="E75" s="168" t="s">
        <v>434</v>
      </c>
      <c r="F75" s="168" t="s">
        <v>466</v>
      </c>
      <c r="G75" s="322" t="s">
        <v>435</v>
      </c>
    </row>
    <row r="76" spans="1:8" ht="42" x14ac:dyDescent="0.15">
      <c r="A76" s="170" t="s">
        <v>598</v>
      </c>
      <c r="B76" s="179" t="s">
        <v>599</v>
      </c>
      <c r="C76" s="170" t="s">
        <v>600</v>
      </c>
      <c r="D76" s="170" t="s">
        <v>601</v>
      </c>
      <c r="E76" s="179" t="s">
        <v>602</v>
      </c>
      <c r="F76" s="170" t="s">
        <v>440</v>
      </c>
      <c r="G76" s="322"/>
    </row>
    <row r="77" spans="1:8" ht="126" x14ac:dyDescent="0.15">
      <c r="A77" s="170" t="s">
        <v>603</v>
      </c>
      <c r="B77" s="201" t="s">
        <v>604</v>
      </c>
      <c r="C77" s="170" t="s">
        <v>605</v>
      </c>
      <c r="D77" s="170" t="s">
        <v>606</v>
      </c>
      <c r="E77" s="201" t="s">
        <v>607</v>
      </c>
      <c r="F77" s="170" t="s">
        <v>444</v>
      </c>
      <c r="G77" s="171" t="s">
        <v>445</v>
      </c>
    </row>
    <row r="78" spans="1:8" x14ac:dyDescent="0.15">
      <c r="A78" s="171">
        <v>0.3</v>
      </c>
      <c r="B78" s="171">
        <v>0.2</v>
      </c>
      <c r="C78" s="171">
        <v>0.15</v>
      </c>
      <c r="D78" s="171">
        <v>0.15</v>
      </c>
      <c r="E78" s="171">
        <v>0.15</v>
      </c>
      <c r="F78" s="171">
        <v>0.05</v>
      </c>
      <c r="G78" s="171">
        <f>SUM(A78:F78)</f>
        <v>1</v>
      </c>
    </row>
    <row r="79" spans="1:8" ht="31.5" x14ac:dyDescent="0.15">
      <c r="A79" s="173" t="s">
        <v>608</v>
      </c>
      <c r="B79" s="202" t="s">
        <v>609</v>
      </c>
      <c r="C79" s="173" t="s">
        <v>610</v>
      </c>
      <c r="D79" s="173" t="s">
        <v>611</v>
      </c>
      <c r="E79" s="202" t="s">
        <v>609</v>
      </c>
      <c r="F79" s="173" t="s">
        <v>451</v>
      </c>
      <c r="G79" s="171" t="s">
        <v>445</v>
      </c>
    </row>
    <row r="80" spans="1:8" x14ac:dyDescent="0.15">
      <c r="A80" s="170" t="s">
        <v>560</v>
      </c>
      <c r="B80" s="170" t="s">
        <v>560</v>
      </c>
      <c r="C80" s="170" t="s">
        <v>560</v>
      </c>
      <c r="D80" s="170" t="s">
        <v>560</v>
      </c>
      <c r="E80" s="170" t="s">
        <v>560</v>
      </c>
      <c r="F80" s="170" t="s">
        <v>455</v>
      </c>
      <c r="G80" s="171" t="s">
        <v>445</v>
      </c>
    </row>
    <row r="81" spans="1:8" ht="31.5" x14ac:dyDescent="0.15">
      <c r="A81" s="171">
        <v>1</v>
      </c>
      <c r="B81" s="174" t="s">
        <v>612</v>
      </c>
      <c r="C81" s="171">
        <v>1</v>
      </c>
      <c r="D81" s="171">
        <v>1</v>
      </c>
      <c r="E81" s="174" t="s">
        <v>612</v>
      </c>
      <c r="F81" s="171">
        <v>1</v>
      </c>
      <c r="G81" s="171" t="s">
        <v>445</v>
      </c>
    </row>
    <row r="82" spans="1:8" x14ac:dyDescent="0.15">
      <c r="A82" s="171" t="s">
        <v>445</v>
      </c>
      <c r="B82" s="171" t="s">
        <v>445</v>
      </c>
      <c r="C82" s="171" t="s">
        <v>445</v>
      </c>
      <c r="D82" s="171" t="s">
        <v>445</v>
      </c>
      <c r="E82" s="171" t="s">
        <v>445</v>
      </c>
      <c r="F82" s="171" t="s">
        <v>445</v>
      </c>
      <c r="G82" s="171" t="s">
        <v>445</v>
      </c>
    </row>
    <row r="83" spans="1:8" ht="31.5" x14ac:dyDescent="0.15">
      <c r="A83" s="176" t="s">
        <v>458</v>
      </c>
      <c r="B83" s="176" t="s">
        <v>458</v>
      </c>
      <c r="C83" s="171" t="s">
        <v>458</v>
      </c>
      <c r="D83" s="171" t="s">
        <v>458</v>
      </c>
      <c r="E83" s="171" t="s">
        <v>458</v>
      </c>
      <c r="F83" s="171" t="s">
        <v>459</v>
      </c>
      <c r="G83" s="171" t="s">
        <v>445</v>
      </c>
    </row>
    <row r="84" spans="1:8" ht="52.5" x14ac:dyDescent="0.15">
      <c r="A84" s="176" t="s">
        <v>461</v>
      </c>
      <c r="B84" s="176" t="s">
        <v>613</v>
      </c>
      <c r="C84" s="176" t="s">
        <v>614</v>
      </c>
      <c r="D84" s="6" t="s">
        <v>461</v>
      </c>
      <c r="E84" s="176" t="s">
        <v>461</v>
      </c>
      <c r="F84" s="176" t="s">
        <v>464</v>
      </c>
      <c r="G84" s="171" t="s">
        <v>445</v>
      </c>
    </row>
    <row r="85" spans="1:8" x14ac:dyDescent="0.15">
      <c r="A85" s="171" t="s">
        <v>445</v>
      </c>
      <c r="B85" s="171" t="s">
        <v>445</v>
      </c>
      <c r="C85" s="171" t="s">
        <v>445</v>
      </c>
      <c r="D85" s="171" t="s">
        <v>445</v>
      </c>
      <c r="E85" s="171" t="s">
        <v>445</v>
      </c>
      <c r="F85" s="171" t="s">
        <v>445</v>
      </c>
      <c r="G85" s="171" t="s">
        <v>445</v>
      </c>
    </row>
    <row r="86" spans="1:8" x14ac:dyDescent="0.15">
      <c r="A86" s="316" t="s">
        <v>615</v>
      </c>
      <c r="B86" s="317"/>
      <c r="C86" s="317"/>
      <c r="D86" s="317"/>
      <c r="E86" s="317"/>
      <c r="F86" s="317"/>
      <c r="G86" s="317"/>
      <c r="H86" s="317"/>
    </row>
    <row r="87" spans="1:8" x14ac:dyDescent="0.15">
      <c r="A87" s="168" t="s">
        <v>430</v>
      </c>
      <c r="B87" s="168" t="s">
        <v>431</v>
      </c>
      <c r="C87" s="168" t="s">
        <v>432</v>
      </c>
      <c r="D87" s="168" t="s">
        <v>433</v>
      </c>
      <c r="E87" s="168" t="s">
        <v>434</v>
      </c>
      <c r="F87" s="168" t="s">
        <v>466</v>
      </c>
      <c r="G87" s="168" t="s">
        <v>467</v>
      </c>
    </row>
    <row r="88" spans="1:8" ht="42" x14ac:dyDescent="0.15">
      <c r="A88" s="170" t="s">
        <v>540</v>
      </c>
      <c r="B88" s="170" t="s">
        <v>544</v>
      </c>
      <c r="C88" s="170" t="s">
        <v>541</v>
      </c>
      <c r="D88" s="170" t="s">
        <v>570</v>
      </c>
      <c r="E88" s="170" t="s">
        <v>571</v>
      </c>
      <c r="F88" s="170" t="s">
        <v>572</v>
      </c>
      <c r="G88" s="170" t="s">
        <v>598</v>
      </c>
    </row>
    <row r="89" spans="1:8" ht="126" x14ac:dyDescent="0.15">
      <c r="A89" s="170" t="s">
        <v>547</v>
      </c>
      <c r="B89" s="170" t="s">
        <v>616</v>
      </c>
      <c r="C89" s="170" t="s">
        <v>548</v>
      </c>
      <c r="D89" s="170" t="s">
        <v>577</v>
      </c>
      <c r="E89" s="170" t="s">
        <v>578</v>
      </c>
      <c r="F89" s="170" t="s">
        <v>579</v>
      </c>
      <c r="G89" s="170" t="s">
        <v>603</v>
      </c>
    </row>
    <row r="90" spans="1:8" x14ac:dyDescent="0.15">
      <c r="A90" s="172">
        <v>0.2</v>
      </c>
      <c r="B90" s="172">
        <v>0.1</v>
      </c>
      <c r="C90" s="172">
        <v>0.1</v>
      </c>
      <c r="D90" s="172">
        <v>0.1</v>
      </c>
      <c r="E90" s="172">
        <v>0.1</v>
      </c>
      <c r="F90" s="172">
        <v>0.05</v>
      </c>
      <c r="G90" s="172">
        <v>0.1</v>
      </c>
    </row>
    <row r="91" spans="1:8" ht="115.5" x14ac:dyDescent="0.15">
      <c r="A91" s="173" t="s">
        <v>554</v>
      </c>
      <c r="B91" s="173" t="s">
        <v>1201</v>
      </c>
      <c r="C91" s="173" t="s">
        <v>555</v>
      </c>
      <c r="D91" s="170" t="s">
        <v>617</v>
      </c>
      <c r="E91" s="173" t="s">
        <v>585</v>
      </c>
      <c r="F91" s="173" t="s">
        <v>586</v>
      </c>
      <c r="G91" s="173" t="s">
        <v>1202</v>
      </c>
    </row>
    <row r="92" spans="1:8" ht="21" x14ac:dyDescent="0.15">
      <c r="A92" s="170" t="s">
        <v>560</v>
      </c>
      <c r="B92" s="170" t="s">
        <v>560</v>
      </c>
      <c r="C92" s="170" t="s">
        <v>560</v>
      </c>
      <c r="D92" s="170" t="s">
        <v>588</v>
      </c>
      <c r="E92" s="170" t="s">
        <v>560</v>
      </c>
      <c r="F92" s="170" t="s">
        <v>560</v>
      </c>
      <c r="G92" s="170" t="s">
        <v>560</v>
      </c>
    </row>
    <row r="93" spans="1:8" x14ac:dyDescent="0.15">
      <c r="A93" s="171">
        <v>1</v>
      </c>
      <c r="B93" s="171">
        <v>1</v>
      </c>
      <c r="C93" s="171">
        <v>1</v>
      </c>
      <c r="D93" s="171">
        <v>1</v>
      </c>
      <c r="E93" s="171" t="s">
        <v>1203</v>
      </c>
      <c r="F93" s="171">
        <v>1</v>
      </c>
      <c r="G93" s="171">
        <v>1</v>
      </c>
    </row>
    <row r="94" spans="1:8" x14ac:dyDescent="0.15">
      <c r="A94" s="171" t="s">
        <v>445</v>
      </c>
      <c r="B94" s="171" t="s">
        <v>445</v>
      </c>
      <c r="C94" s="171" t="s">
        <v>445</v>
      </c>
      <c r="D94" s="171" t="s">
        <v>445</v>
      </c>
      <c r="E94" s="171" t="s">
        <v>445</v>
      </c>
      <c r="F94" s="171" t="s">
        <v>445</v>
      </c>
      <c r="G94" s="171" t="s">
        <v>445</v>
      </c>
    </row>
    <row r="95" spans="1:8" ht="31.5" x14ac:dyDescent="0.15">
      <c r="A95" s="171" t="s">
        <v>618</v>
      </c>
      <c r="B95" s="172" t="s">
        <v>458</v>
      </c>
      <c r="C95" s="187" t="s">
        <v>458</v>
      </c>
      <c r="D95" s="171" t="s">
        <v>458</v>
      </c>
      <c r="E95" s="171" t="s">
        <v>591</v>
      </c>
      <c r="F95" s="171" t="s">
        <v>458</v>
      </c>
      <c r="G95" s="176" t="s">
        <v>458</v>
      </c>
    </row>
    <row r="96" spans="1:8" ht="63" x14ac:dyDescent="0.15">
      <c r="A96" s="187" t="s">
        <v>563</v>
      </c>
      <c r="B96" s="187" t="s">
        <v>567</v>
      </c>
      <c r="C96" s="187" t="s">
        <v>564</v>
      </c>
      <c r="D96" s="194" t="s">
        <v>592</v>
      </c>
      <c r="E96" s="176" t="s">
        <v>461</v>
      </c>
      <c r="F96" s="176" t="s">
        <v>619</v>
      </c>
      <c r="G96" s="203" t="s">
        <v>461</v>
      </c>
    </row>
    <row r="97" spans="1:8" x14ac:dyDescent="0.15">
      <c r="A97" s="171" t="s">
        <v>445</v>
      </c>
      <c r="B97" s="171" t="s">
        <v>445</v>
      </c>
      <c r="C97" s="171" t="s">
        <v>445</v>
      </c>
      <c r="D97" s="171" t="s">
        <v>445</v>
      </c>
      <c r="E97" s="171" t="s">
        <v>445</v>
      </c>
      <c r="F97" s="171" t="s">
        <v>445</v>
      </c>
      <c r="G97" s="171" t="s">
        <v>445</v>
      </c>
    </row>
    <row r="98" spans="1:8" x14ac:dyDescent="0.15">
      <c r="A98" s="316" t="s">
        <v>620</v>
      </c>
      <c r="B98" s="319"/>
      <c r="C98" s="319"/>
      <c r="D98" s="319"/>
      <c r="E98" s="319"/>
      <c r="F98" s="319"/>
      <c r="G98" s="319"/>
      <c r="H98" s="319"/>
    </row>
    <row r="99" spans="1:8" ht="13.5" customHeight="1" x14ac:dyDescent="0.15">
      <c r="A99" s="168" t="s">
        <v>430</v>
      </c>
      <c r="B99" s="168" t="s">
        <v>431</v>
      </c>
      <c r="C99" s="168" t="s">
        <v>432</v>
      </c>
      <c r="D99" s="168" t="s">
        <v>433</v>
      </c>
      <c r="E99" s="168" t="s">
        <v>434</v>
      </c>
      <c r="F99" s="168" t="s">
        <v>466</v>
      </c>
      <c r="G99" s="168" t="s">
        <v>467</v>
      </c>
    </row>
    <row r="100" spans="1:8" ht="31.5" x14ac:dyDescent="0.15">
      <c r="A100" s="170" t="s">
        <v>621</v>
      </c>
      <c r="B100" s="170" t="s">
        <v>622</v>
      </c>
      <c r="C100" s="170" t="s">
        <v>623</v>
      </c>
      <c r="D100" s="170" t="s">
        <v>624</v>
      </c>
      <c r="E100" s="175" t="s">
        <v>625</v>
      </c>
      <c r="F100" s="170" t="s">
        <v>626</v>
      </c>
      <c r="G100" s="170" t="s">
        <v>627</v>
      </c>
    </row>
    <row r="101" spans="1:8" ht="189" x14ac:dyDescent="0.15">
      <c r="A101" s="170" t="s">
        <v>628</v>
      </c>
      <c r="B101" s="170" t="s">
        <v>629</v>
      </c>
      <c r="C101" s="171" t="s">
        <v>630</v>
      </c>
      <c r="D101" s="170" t="s">
        <v>631</v>
      </c>
      <c r="E101" s="178" t="s">
        <v>632</v>
      </c>
      <c r="F101" s="170" t="s">
        <v>633</v>
      </c>
      <c r="G101" s="178" t="s">
        <v>634</v>
      </c>
    </row>
    <row r="102" spans="1:8" x14ac:dyDescent="0.15">
      <c r="A102" s="171">
        <v>0.2</v>
      </c>
      <c r="B102" s="171">
        <v>0.15</v>
      </c>
      <c r="C102" s="171">
        <v>0.15</v>
      </c>
      <c r="D102" s="171">
        <v>0.15</v>
      </c>
      <c r="E102" s="171">
        <v>0.15</v>
      </c>
      <c r="F102" s="171">
        <v>0.1</v>
      </c>
      <c r="G102" s="171">
        <v>0.05</v>
      </c>
    </row>
    <row r="103" spans="1:8" ht="63" x14ac:dyDescent="0.15">
      <c r="A103" s="173" t="s">
        <v>635</v>
      </c>
      <c r="B103" s="173" t="s">
        <v>636</v>
      </c>
      <c r="C103" s="174" t="s">
        <v>637</v>
      </c>
      <c r="D103" s="174" t="s">
        <v>638</v>
      </c>
      <c r="E103" s="173" t="s">
        <v>639</v>
      </c>
      <c r="F103" s="173" t="s">
        <v>640</v>
      </c>
      <c r="G103" s="170" t="s">
        <v>460</v>
      </c>
    </row>
    <row r="104" spans="1:8" ht="21" x14ac:dyDescent="0.15">
      <c r="A104" s="170" t="s">
        <v>641</v>
      </c>
      <c r="B104" s="170" t="s">
        <v>641</v>
      </c>
      <c r="C104" s="170" t="s">
        <v>642</v>
      </c>
      <c r="D104" s="170" t="s">
        <v>641</v>
      </c>
      <c r="E104" s="170" t="s">
        <v>643</v>
      </c>
      <c r="F104" s="170" t="s">
        <v>644</v>
      </c>
      <c r="G104" s="170" t="s">
        <v>501</v>
      </c>
    </row>
    <row r="105" spans="1:8" x14ac:dyDescent="0.15">
      <c r="A105" s="171">
        <v>1</v>
      </c>
      <c r="B105" s="171">
        <v>1</v>
      </c>
      <c r="C105" s="171">
        <v>0</v>
      </c>
      <c r="D105" s="171">
        <v>0</v>
      </c>
      <c r="E105" s="171" t="s">
        <v>645</v>
      </c>
      <c r="F105" s="171">
        <v>0.99</v>
      </c>
      <c r="G105" s="171">
        <v>1</v>
      </c>
    </row>
    <row r="106" spans="1:8" x14ac:dyDescent="0.15">
      <c r="A106" s="171" t="s">
        <v>445</v>
      </c>
      <c r="B106" s="171" t="s">
        <v>445</v>
      </c>
      <c r="C106" s="171" t="s">
        <v>445</v>
      </c>
      <c r="D106" s="171" t="s">
        <v>445</v>
      </c>
      <c r="E106" s="171" t="s">
        <v>445</v>
      </c>
      <c r="F106" s="171" t="s">
        <v>445</v>
      </c>
      <c r="G106" s="171" t="s">
        <v>445</v>
      </c>
    </row>
    <row r="107" spans="1:8" ht="21" x14ac:dyDescent="0.15">
      <c r="A107" s="171" t="s">
        <v>458</v>
      </c>
      <c r="B107" s="171" t="s">
        <v>458</v>
      </c>
      <c r="C107" s="171" t="s">
        <v>458</v>
      </c>
      <c r="D107" s="171" t="s">
        <v>458</v>
      </c>
      <c r="E107" s="171" t="s">
        <v>458</v>
      </c>
      <c r="F107" s="171" t="s">
        <v>458</v>
      </c>
      <c r="G107" s="171" t="s">
        <v>458</v>
      </c>
    </row>
    <row r="108" spans="1:8" ht="42" x14ac:dyDescent="0.15">
      <c r="A108" s="204" t="s">
        <v>481</v>
      </c>
      <c r="B108" s="204" t="s">
        <v>461</v>
      </c>
      <c r="C108" s="204" t="s">
        <v>646</v>
      </c>
      <c r="D108" s="205" t="s">
        <v>647</v>
      </c>
      <c r="E108" s="206" t="s">
        <v>648</v>
      </c>
      <c r="F108" s="204" t="s">
        <v>649</v>
      </c>
      <c r="G108" s="207" t="s">
        <v>650</v>
      </c>
    </row>
    <row r="109" spans="1:8" x14ac:dyDescent="0.15">
      <c r="A109" s="171" t="s">
        <v>445</v>
      </c>
      <c r="B109" s="171" t="s">
        <v>445</v>
      </c>
      <c r="C109" s="171" t="s">
        <v>445</v>
      </c>
      <c r="D109" s="171" t="s">
        <v>445</v>
      </c>
      <c r="E109" s="171" t="s">
        <v>445</v>
      </c>
      <c r="F109" s="171" t="s">
        <v>445</v>
      </c>
      <c r="G109" s="171" t="s">
        <v>445</v>
      </c>
    </row>
    <row r="110" spans="1:8" x14ac:dyDescent="0.15">
      <c r="A110" s="316" t="s">
        <v>651</v>
      </c>
      <c r="B110" s="319"/>
      <c r="C110" s="319"/>
      <c r="D110" s="319"/>
      <c r="E110" s="319"/>
      <c r="F110" s="319"/>
      <c r="G110" s="319"/>
      <c r="H110" s="319"/>
    </row>
    <row r="111" spans="1:8" x14ac:dyDescent="0.15">
      <c r="A111" s="168" t="s">
        <v>430</v>
      </c>
      <c r="B111" s="168" t="s">
        <v>431</v>
      </c>
      <c r="C111" s="168" t="s">
        <v>432</v>
      </c>
      <c r="D111" s="168" t="s">
        <v>433</v>
      </c>
      <c r="E111" s="168" t="s">
        <v>434</v>
      </c>
      <c r="F111" s="168" t="s">
        <v>466</v>
      </c>
      <c r="G111" s="168" t="s">
        <v>467</v>
      </c>
    </row>
    <row r="112" spans="1:8" ht="21" x14ac:dyDescent="0.15">
      <c r="A112" s="170" t="s">
        <v>652</v>
      </c>
      <c r="B112" s="170" t="s">
        <v>653</v>
      </c>
      <c r="C112" s="170" t="s">
        <v>654</v>
      </c>
      <c r="D112" s="170" t="s">
        <v>655</v>
      </c>
      <c r="E112" s="170" t="s">
        <v>572</v>
      </c>
      <c r="F112" s="171" t="s">
        <v>656</v>
      </c>
      <c r="G112" s="171" t="s">
        <v>1204</v>
      </c>
    </row>
    <row r="113" spans="1:8" ht="273" x14ac:dyDescent="0.15">
      <c r="A113" s="178" t="s">
        <v>657</v>
      </c>
      <c r="B113" s="208" t="s">
        <v>658</v>
      </c>
      <c r="C113" s="208" t="s">
        <v>1205</v>
      </c>
      <c r="D113" s="178" t="s">
        <v>1206</v>
      </c>
      <c r="E113" s="208" t="s">
        <v>659</v>
      </c>
      <c r="F113" s="171" t="s">
        <v>1207</v>
      </c>
      <c r="G113" s="171" t="s">
        <v>660</v>
      </c>
    </row>
    <row r="114" spans="1:8" x14ac:dyDescent="0.15">
      <c r="A114" s="171">
        <v>0.3</v>
      </c>
      <c r="B114" s="171">
        <v>0.15</v>
      </c>
      <c r="C114" s="171">
        <v>0.15</v>
      </c>
      <c r="D114" s="171">
        <v>0.1</v>
      </c>
      <c r="E114" s="171">
        <v>0.1</v>
      </c>
      <c r="F114" s="171">
        <v>0.05</v>
      </c>
      <c r="G114" s="171">
        <v>0.1</v>
      </c>
    </row>
    <row r="115" spans="1:8" ht="136.5" x14ac:dyDescent="0.15">
      <c r="A115" s="173" t="s">
        <v>661</v>
      </c>
      <c r="B115" s="173" t="s">
        <v>662</v>
      </c>
      <c r="C115" s="173" t="s">
        <v>661</v>
      </c>
      <c r="D115" s="173" t="s">
        <v>662</v>
      </c>
      <c r="E115" s="178" t="s">
        <v>663</v>
      </c>
      <c r="F115" s="174" t="s">
        <v>664</v>
      </c>
      <c r="G115" s="173" t="s">
        <v>661</v>
      </c>
    </row>
    <row r="116" spans="1:8" ht="21" x14ac:dyDescent="0.15">
      <c r="A116" s="209" t="s">
        <v>1208</v>
      </c>
      <c r="B116" s="170" t="s">
        <v>665</v>
      </c>
      <c r="C116" s="171" t="s">
        <v>666</v>
      </c>
      <c r="D116" s="170" t="s">
        <v>665</v>
      </c>
      <c r="E116" s="170" t="s">
        <v>456</v>
      </c>
      <c r="F116" s="171" t="s">
        <v>667</v>
      </c>
      <c r="G116" s="171" t="s">
        <v>666</v>
      </c>
    </row>
    <row r="117" spans="1:8" ht="42" x14ac:dyDescent="0.15">
      <c r="A117" s="171">
        <v>1</v>
      </c>
      <c r="B117" s="171">
        <v>1</v>
      </c>
      <c r="C117" s="171">
        <v>1</v>
      </c>
      <c r="D117" s="171">
        <v>1</v>
      </c>
      <c r="E117" s="193" t="s">
        <v>668</v>
      </c>
      <c r="F117" s="171">
        <v>1</v>
      </c>
      <c r="G117" s="171">
        <v>1</v>
      </c>
    </row>
    <row r="118" spans="1:8" x14ac:dyDescent="0.15">
      <c r="A118" s="170" t="s">
        <v>445</v>
      </c>
      <c r="B118" s="170" t="s">
        <v>445</v>
      </c>
      <c r="C118" s="170" t="s">
        <v>445</v>
      </c>
      <c r="D118" s="170" t="s">
        <v>445</v>
      </c>
      <c r="E118" s="170" t="s">
        <v>445</v>
      </c>
      <c r="F118" s="170" t="s">
        <v>445</v>
      </c>
      <c r="G118" s="170" t="s">
        <v>445</v>
      </c>
    </row>
    <row r="119" spans="1:8" ht="21" x14ac:dyDescent="0.15">
      <c r="A119" s="171" t="s">
        <v>458</v>
      </c>
      <c r="B119" s="170" t="s">
        <v>458</v>
      </c>
      <c r="C119" s="170" t="s">
        <v>458</v>
      </c>
      <c r="D119" s="171" t="s">
        <v>458</v>
      </c>
      <c r="E119" s="170" t="s">
        <v>458</v>
      </c>
      <c r="F119" s="170" t="s">
        <v>458</v>
      </c>
      <c r="G119" s="170" t="s">
        <v>458</v>
      </c>
    </row>
    <row r="120" spans="1:8" ht="31.5" x14ac:dyDescent="0.15">
      <c r="A120" s="194" t="s">
        <v>1209</v>
      </c>
      <c r="B120" s="178" t="s">
        <v>1209</v>
      </c>
      <c r="C120" s="178" t="s">
        <v>1209</v>
      </c>
      <c r="D120" s="178" t="s">
        <v>1209</v>
      </c>
      <c r="E120" s="178" t="s">
        <v>480</v>
      </c>
      <c r="F120" s="178" t="s">
        <v>1209</v>
      </c>
      <c r="G120" s="178" t="s">
        <v>1210</v>
      </c>
    </row>
    <row r="121" spans="1:8" x14ac:dyDescent="0.15">
      <c r="A121" s="170" t="s">
        <v>445</v>
      </c>
      <c r="B121" s="170" t="s">
        <v>445</v>
      </c>
      <c r="C121" s="170" t="s">
        <v>445</v>
      </c>
      <c r="D121" s="170" t="s">
        <v>445</v>
      </c>
      <c r="E121" s="170" t="s">
        <v>445</v>
      </c>
      <c r="F121" s="170" t="s">
        <v>445</v>
      </c>
      <c r="G121" s="170" t="s">
        <v>445</v>
      </c>
    </row>
    <row r="122" spans="1:8" x14ac:dyDescent="0.15">
      <c r="A122" s="318" t="s">
        <v>669</v>
      </c>
      <c r="B122" s="319"/>
      <c r="C122" s="319"/>
      <c r="D122" s="319"/>
      <c r="E122" s="319"/>
      <c r="F122" s="319"/>
      <c r="G122" s="319"/>
      <c r="H122" s="319"/>
    </row>
    <row r="123" spans="1:8" x14ac:dyDescent="0.15">
      <c r="A123" s="168" t="s">
        <v>430</v>
      </c>
      <c r="B123" s="168" t="s">
        <v>431</v>
      </c>
      <c r="C123" s="168" t="s">
        <v>432</v>
      </c>
      <c r="D123" s="168" t="s">
        <v>433</v>
      </c>
      <c r="E123" s="168" t="s">
        <v>434</v>
      </c>
      <c r="F123" s="322" t="s">
        <v>435</v>
      </c>
      <c r="G123" s="168" t="s">
        <v>430</v>
      </c>
    </row>
    <row r="124" spans="1:8" ht="42" x14ac:dyDescent="0.15">
      <c r="A124" s="175" t="s">
        <v>1211</v>
      </c>
      <c r="B124" s="210" t="s">
        <v>1212</v>
      </c>
      <c r="C124" s="175" t="s">
        <v>670</v>
      </c>
      <c r="D124" s="171" t="s">
        <v>671</v>
      </c>
      <c r="E124" s="170" t="s">
        <v>440</v>
      </c>
      <c r="F124" s="322"/>
      <c r="G124" s="175" t="s">
        <v>441</v>
      </c>
    </row>
    <row r="125" spans="1:8" ht="189" x14ac:dyDescent="0.15">
      <c r="A125" s="178" t="s">
        <v>672</v>
      </c>
      <c r="B125" s="178" t="s">
        <v>673</v>
      </c>
      <c r="C125" s="170" t="s">
        <v>674</v>
      </c>
      <c r="D125" s="171" t="s">
        <v>675</v>
      </c>
      <c r="E125" s="170" t="s">
        <v>444</v>
      </c>
      <c r="F125" s="171" t="s">
        <v>445</v>
      </c>
      <c r="G125" s="175" t="s">
        <v>446</v>
      </c>
    </row>
    <row r="126" spans="1:8" x14ac:dyDescent="0.15">
      <c r="A126" s="171">
        <v>0.35</v>
      </c>
      <c r="B126" s="171">
        <v>0.35</v>
      </c>
      <c r="C126" s="171">
        <v>0.2</v>
      </c>
      <c r="D126" s="171">
        <v>0.05</v>
      </c>
      <c r="E126" s="172">
        <v>0.05</v>
      </c>
      <c r="F126" s="171">
        <f>SUM(A126:E126)</f>
        <v>1</v>
      </c>
      <c r="G126" s="172">
        <v>0.4</v>
      </c>
    </row>
    <row r="127" spans="1:8" ht="73.5" x14ac:dyDescent="0.15">
      <c r="A127" s="173" t="s">
        <v>676</v>
      </c>
      <c r="B127" s="173" t="s">
        <v>677</v>
      </c>
      <c r="C127" s="174" t="s">
        <v>661</v>
      </c>
      <c r="D127" s="174" t="s">
        <v>678</v>
      </c>
      <c r="E127" s="173" t="s">
        <v>451</v>
      </c>
      <c r="F127" s="171" t="s">
        <v>445</v>
      </c>
      <c r="G127" s="184" t="s">
        <v>452</v>
      </c>
    </row>
    <row r="128" spans="1:8" ht="21" x14ac:dyDescent="0.15">
      <c r="A128" s="170" t="s">
        <v>679</v>
      </c>
      <c r="B128" s="170" t="s">
        <v>680</v>
      </c>
      <c r="C128" s="170" t="s">
        <v>679</v>
      </c>
      <c r="D128" s="170" t="s">
        <v>680</v>
      </c>
      <c r="E128" s="175" t="s">
        <v>455</v>
      </c>
      <c r="F128" s="171" t="s">
        <v>445</v>
      </c>
      <c r="G128" s="170" t="s">
        <v>681</v>
      </c>
    </row>
    <row r="129" spans="1:8" ht="21" x14ac:dyDescent="0.15">
      <c r="A129" s="171">
        <v>1</v>
      </c>
      <c r="B129" s="171">
        <v>1</v>
      </c>
      <c r="C129" s="171">
        <v>1</v>
      </c>
      <c r="D129" s="171">
        <v>1</v>
      </c>
      <c r="E129" s="171">
        <v>1</v>
      </c>
      <c r="F129" s="171" t="s">
        <v>445</v>
      </c>
      <c r="G129" s="211" t="s">
        <v>457</v>
      </c>
    </row>
    <row r="130" spans="1:8" x14ac:dyDescent="0.15">
      <c r="A130" s="171" t="s">
        <v>445</v>
      </c>
      <c r="B130" s="171" t="s">
        <v>445</v>
      </c>
      <c r="C130" s="171" t="s">
        <v>445</v>
      </c>
      <c r="D130" s="171" t="s">
        <v>445</v>
      </c>
      <c r="E130" s="171" t="s">
        <v>445</v>
      </c>
      <c r="F130" s="171" t="s">
        <v>445</v>
      </c>
      <c r="G130" s="171" t="s">
        <v>445</v>
      </c>
    </row>
    <row r="131" spans="1:8" ht="31.5" x14ac:dyDescent="0.15">
      <c r="A131" s="171" t="s">
        <v>458</v>
      </c>
      <c r="B131" s="171" t="s">
        <v>458</v>
      </c>
      <c r="C131" s="171" t="s">
        <v>458</v>
      </c>
      <c r="D131" s="171" t="s">
        <v>458</v>
      </c>
      <c r="E131" s="171" t="s">
        <v>459</v>
      </c>
      <c r="F131" s="171" t="s">
        <v>445</v>
      </c>
      <c r="G131" s="324" t="s">
        <v>460</v>
      </c>
    </row>
    <row r="132" spans="1:8" ht="52.5" x14ac:dyDescent="0.15">
      <c r="A132" s="176" t="s">
        <v>682</v>
      </c>
      <c r="B132" s="176" t="s">
        <v>682</v>
      </c>
      <c r="C132" s="176" t="s">
        <v>682</v>
      </c>
      <c r="D132" s="176" t="s">
        <v>682</v>
      </c>
      <c r="E132" s="176" t="s">
        <v>464</v>
      </c>
      <c r="F132" s="171" t="s">
        <v>445</v>
      </c>
      <c r="G132" s="325"/>
    </row>
    <row r="133" spans="1:8" x14ac:dyDescent="0.15">
      <c r="A133" s="171" t="s">
        <v>445</v>
      </c>
      <c r="B133" s="171" t="s">
        <v>445</v>
      </c>
      <c r="C133" s="171" t="s">
        <v>445</v>
      </c>
      <c r="D133" s="171" t="s">
        <v>445</v>
      </c>
      <c r="E133" s="171" t="s">
        <v>445</v>
      </c>
      <c r="F133" s="177"/>
      <c r="G133" s="171" t="s">
        <v>445</v>
      </c>
    </row>
    <row r="134" spans="1:8" x14ac:dyDescent="0.15">
      <c r="A134" s="316" t="s">
        <v>683</v>
      </c>
      <c r="B134" s="319"/>
      <c r="C134" s="319"/>
      <c r="D134" s="319"/>
      <c r="E134" s="319"/>
      <c r="F134" s="319"/>
      <c r="G134" s="319"/>
      <c r="H134" s="319"/>
    </row>
    <row r="135" spans="1:8" x14ac:dyDescent="0.15">
      <c r="A135" s="168" t="s">
        <v>430</v>
      </c>
      <c r="B135" s="168" t="s">
        <v>431</v>
      </c>
      <c r="C135" s="168" t="s">
        <v>432</v>
      </c>
      <c r="D135" s="168" t="s">
        <v>433</v>
      </c>
      <c r="E135" s="168" t="s">
        <v>434</v>
      </c>
      <c r="F135" s="168" t="s">
        <v>466</v>
      </c>
      <c r="G135" s="322" t="s">
        <v>435</v>
      </c>
    </row>
    <row r="136" spans="1:8" ht="42" x14ac:dyDescent="0.15">
      <c r="A136" s="170" t="s">
        <v>684</v>
      </c>
      <c r="B136" s="170" t="s">
        <v>685</v>
      </c>
      <c r="C136" s="170" t="s">
        <v>686</v>
      </c>
      <c r="D136" s="170" t="s">
        <v>687</v>
      </c>
      <c r="E136" s="170" t="s">
        <v>688</v>
      </c>
      <c r="F136" s="170" t="s">
        <v>440</v>
      </c>
      <c r="G136" s="322"/>
    </row>
    <row r="137" spans="1:8" ht="84" x14ac:dyDescent="0.15">
      <c r="A137" s="197" t="s">
        <v>689</v>
      </c>
      <c r="B137" s="212" t="s">
        <v>690</v>
      </c>
      <c r="C137" s="178" t="s">
        <v>691</v>
      </c>
      <c r="D137" s="178" t="s">
        <v>692</v>
      </c>
      <c r="E137" s="178" t="s">
        <v>693</v>
      </c>
      <c r="F137" s="178" t="s">
        <v>444</v>
      </c>
      <c r="G137" s="193" t="s">
        <v>445</v>
      </c>
    </row>
    <row r="138" spans="1:8" x14ac:dyDescent="0.15">
      <c r="A138" s="172">
        <v>0.2</v>
      </c>
      <c r="B138" s="172">
        <v>0.2</v>
      </c>
      <c r="C138" s="172">
        <v>0.2</v>
      </c>
      <c r="D138" s="172">
        <v>0.2</v>
      </c>
      <c r="E138" s="171">
        <v>0.15</v>
      </c>
      <c r="F138" s="172">
        <v>0.05</v>
      </c>
      <c r="G138" s="171">
        <f>SUM(A138:F138)</f>
        <v>1</v>
      </c>
    </row>
    <row r="139" spans="1:8" ht="52.5" x14ac:dyDescent="0.15">
      <c r="A139" s="184" t="s">
        <v>694</v>
      </c>
      <c r="B139" s="198" t="s">
        <v>695</v>
      </c>
      <c r="C139" s="173" t="s">
        <v>696</v>
      </c>
      <c r="D139" s="184" t="s">
        <v>696</v>
      </c>
      <c r="E139" s="184" t="s">
        <v>696</v>
      </c>
      <c r="F139" s="173" t="s">
        <v>451</v>
      </c>
      <c r="G139" s="171" t="s">
        <v>445</v>
      </c>
    </row>
    <row r="140" spans="1:8" ht="21" x14ac:dyDescent="0.15">
      <c r="A140" s="175" t="s">
        <v>697</v>
      </c>
      <c r="B140" s="175" t="s">
        <v>697</v>
      </c>
      <c r="C140" s="170" t="s">
        <v>1213</v>
      </c>
      <c r="D140" s="170" t="s">
        <v>1214</v>
      </c>
      <c r="E140" s="170" t="s">
        <v>1215</v>
      </c>
      <c r="F140" s="175" t="s">
        <v>455</v>
      </c>
      <c r="G140" s="171" t="s">
        <v>445</v>
      </c>
    </row>
    <row r="141" spans="1:8" x14ac:dyDescent="0.15">
      <c r="A141" s="171">
        <v>1</v>
      </c>
      <c r="B141" s="171">
        <v>1</v>
      </c>
      <c r="C141" s="171">
        <v>1</v>
      </c>
      <c r="D141" s="171">
        <v>1</v>
      </c>
      <c r="E141" s="171">
        <v>1</v>
      </c>
      <c r="F141" s="171">
        <v>1</v>
      </c>
      <c r="G141" s="171" t="s">
        <v>445</v>
      </c>
    </row>
    <row r="142" spans="1:8" x14ac:dyDescent="0.15">
      <c r="A142" s="171" t="s">
        <v>445</v>
      </c>
      <c r="B142" s="171" t="s">
        <v>445</v>
      </c>
      <c r="C142" s="171" t="s">
        <v>445</v>
      </c>
      <c r="D142" s="171" t="s">
        <v>445</v>
      </c>
      <c r="E142" s="171" t="s">
        <v>445</v>
      </c>
      <c r="F142" s="171" t="s">
        <v>445</v>
      </c>
      <c r="G142" s="171" t="s">
        <v>445</v>
      </c>
    </row>
    <row r="143" spans="1:8" ht="31.5" x14ac:dyDescent="0.15">
      <c r="A143" s="171" t="s">
        <v>562</v>
      </c>
      <c r="B143" s="171" t="s">
        <v>562</v>
      </c>
      <c r="C143" s="170" t="s">
        <v>562</v>
      </c>
      <c r="D143" s="171" t="s">
        <v>562</v>
      </c>
      <c r="E143" s="171" t="s">
        <v>562</v>
      </c>
      <c r="F143" s="171" t="s">
        <v>459</v>
      </c>
      <c r="G143" s="171" t="s">
        <v>445</v>
      </c>
    </row>
    <row r="144" spans="1:8" ht="52.5" x14ac:dyDescent="0.15">
      <c r="A144" s="187" t="s">
        <v>698</v>
      </c>
      <c r="B144" s="187" t="s">
        <v>699</v>
      </c>
      <c r="C144" s="170" t="s">
        <v>699</v>
      </c>
      <c r="D144" s="187" t="s">
        <v>699</v>
      </c>
      <c r="E144" s="187" t="s">
        <v>700</v>
      </c>
      <c r="F144" s="176" t="s">
        <v>464</v>
      </c>
      <c r="G144" s="171" t="s">
        <v>445</v>
      </c>
    </row>
    <row r="145" spans="1:8" x14ac:dyDescent="0.15">
      <c r="A145" s="171" t="s">
        <v>445</v>
      </c>
      <c r="B145" s="171" t="s">
        <v>445</v>
      </c>
      <c r="C145" s="171" t="s">
        <v>445</v>
      </c>
      <c r="D145" s="171" t="s">
        <v>445</v>
      </c>
      <c r="E145" s="171" t="s">
        <v>445</v>
      </c>
      <c r="F145" s="171" t="s">
        <v>445</v>
      </c>
      <c r="G145" s="177"/>
    </row>
    <row r="146" spans="1:8" x14ac:dyDescent="0.15">
      <c r="A146" s="316" t="s">
        <v>701</v>
      </c>
      <c r="B146" s="317"/>
      <c r="C146" s="317"/>
      <c r="D146" s="317"/>
      <c r="E146" s="317"/>
      <c r="F146" s="317"/>
      <c r="G146" s="317"/>
      <c r="H146" s="317"/>
    </row>
    <row r="147" spans="1:8" x14ac:dyDescent="0.15">
      <c r="A147" s="168" t="s">
        <v>430</v>
      </c>
      <c r="B147" s="213" t="s">
        <v>431</v>
      </c>
      <c r="C147" s="213" t="s">
        <v>432</v>
      </c>
      <c r="D147" s="213" t="s">
        <v>433</v>
      </c>
      <c r="E147" s="213" t="s">
        <v>434</v>
      </c>
      <c r="F147" s="213" t="s">
        <v>466</v>
      </c>
      <c r="G147" s="213" t="s">
        <v>467</v>
      </c>
    </row>
    <row r="148" spans="1:8" ht="31.5" x14ac:dyDescent="0.15">
      <c r="A148" s="170" t="s">
        <v>702</v>
      </c>
      <c r="B148" s="175" t="s">
        <v>703</v>
      </c>
      <c r="C148" s="175" t="s">
        <v>704</v>
      </c>
      <c r="D148" s="175" t="s">
        <v>1216</v>
      </c>
      <c r="E148" s="175" t="s">
        <v>705</v>
      </c>
      <c r="F148" s="175" t="s">
        <v>1217</v>
      </c>
      <c r="G148" s="175" t="s">
        <v>706</v>
      </c>
    </row>
    <row r="149" spans="1:8" ht="126" x14ac:dyDescent="0.15">
      <c r="A149" s="175" t="s">
        <v>1218</v>
      </c>
      <c r="B149" s="175" t="s">
        <v>1219</v>
      </c>
      <c r="C149" s="196" t="s">
        <v>707</v>
      </c>
      <c r="D149" s="175" t="s">
        <v>1220</v>
      </c>
      <c r="E149" s="175" t="s">
        <v>1221</v>
      </c>
      <c r="F149" s="214" t="s">
        <v>1222</v>
      </c>
      <c r="G149" s="185" t="s">
        <v>708</v>
      </c>
    </row>
    <row r="150" spans="1:8" x14ac:dyDescent="0.15">
      <c r="A150" s="172">
        <v>0.25</v>
      </c>
      <c r="B150" s="172">
        <v>0.15</v>
      </c>
      <c r="C150" s="172">
        <v>0.15</v>
      </c>
      <c r="D150" s="172">
        <v>0.1</v>
      </c>
      <c r="E150" s="172">
        <v>0.05</v>
      </c>
      <c r="F150" s="172">
        <v>0.1</v>
      </c>
      <c r="G150" s="172">
        <v>0.15</v>
      </c>
    </row>
    <row r="151" spans="1:8" ht="73.5" x14ac:dyDescent="0.15">
      <c r="A151" s="173" t="s">
        <v>709</v>
      </c>
      <c r="B151" s="184" t="s">
        <v>710</v>
      </c>
      <c r="C151" s="184" t="s">
        <v>711</v>
      </c>
      <c r="D151" s="184" t="s">
        <v>1223</v>
      </c>
      <c r="E151" s="184" t="s">
        <v>1224</v>
      </c>
      <c r="F151" s="184" t="s">
        <v>1223</v>
      </c>
      <c r="G151" s="185" t="s">
        <v>1225</v>
      </c>
    </row>
    <row r="152" spans="1:8" x14ac:dyDescent="0.15">
      <c r="A152" s="175" t="s">
        <v>712</v>
      </c>
      <c r="B152" s="185" t="s">
        <v>477</v>
      </c>
      <c r="C152" s="175" t="s">
        <v>713</v>
      </c>
      <c r="D152" s="185" t="s">
        <v>1226</v>
      </c>
      <c r="E152" s="175" t="s">
        <v>529</v>
      </c>
      <c r="F152" s="185" t="s">
        <v>1227</v>
      </c>
      <c r="G152" s="185" t="s">
        <v>714</v>
      </c>
    </row>
    <row r="153" spans="1:8" ht="21" x14ac:dyDescent="0.15">
      <c r="A153" s="172">
        <v>1</v>
      </c>
      <c r="B153" s="215" t="s">
        <v>715</v>
      </c>
      <c r="C153" s="215" t="s">
        <v>715</v>
      </c>
      <c r="D153" s="172">
        <v>1</v>
      </c>
      <c r="E153" s="172">
        <v>1</v>
      </c>
      <c r="F153" s="172">
        <v>1</v>
      </c>
      <c r="G153" s="172" t="s">
        <v>716</v>
      </c>
    </row>
    <row r="154" spans="1:8" x14ac:dyDescent="0.15">
      <c r="A154" s="171" t="s">
        <v>445</v>
      </c>
      <c r="B154" s="172" t="s">
        <v>445</v>
      </c>
      <c r="C154" s="172" t="s">
        <v>445</v>
      </c>
      <c r="D154" s="172" t="s">
        <v>445</v>
      </c>
      <c r="E154" s="172" t="s">
        <v>445</v>
      </c>
      <c r="F154" s="172" t="s">
        <v>445</v>
      </c>
      <c r="G154" s="172" t="s">
        <v>445</v>
      </c>
    </row>
    <row r="155" spans="1:8" ht="31.5" x14ac:dyDescent="0.15">
      <c r="A155" s="172" t="s">
        <v>1228</v>
      </c>
      <c r="B155" s="172" t="s">
        <v>717</v>
      </c>
      <c r="C155" s="172" t="s">
        <v>717</v>
      </c>
      <c r="D155" s="172" t="s">
        <v>458</v>
      </c>
      <c r="E155" s="172" t="s">
        <v>458</v>
      </c>
      <c r="F155" s="172" t="s">
        <v>458</v>
      </c>
      <c r="G155" s="172" t="s">
        <v>458</v>
      </c>
    </row>
    <row r="156" spans="1:8" ht="136.5" x14ac:dyDescent="0.15">
      <c r="A156" s="187" t="s">
        <v>718</v>
      </c>
      <c r="B156" s="187" t="s">
        <v>718</v>
      </c>
      <c r="C156" s="187" t="s">
        <v>1229</v>
      </c>
      <c r="D156" s="187" t="s">
        <v>1230</v>
      </c>
      <c r="E156" s="187" t="s">
        <v>1231</v>
      </c>
      <c r="F156" s="187" t="s">
        <v>1232</v>
      </c>
      <c r="G156" s="185" t="s">
        <v>1233</v>
      </c>
    </row>
    <row r="157" spans="1:8" x14ac:dyDescent="0.15">
      <c r="A157" s="171" t="s">
        <v>445</v>
      </c>
      <c r="B157" s="171" t="s">
        <v>445</v>
      </c>
      <c r="C157" s="171" t="s">
        <v>445</v>
      </c>
      <c r="D157" s="172" t="s">
        <v>445</v>
      </c>
      <c r="E157" s="172" t="s">
        <v>445</v>
      </c>
      <c r="F157" s="172" t="s">
        <v>445</v>
      </c>
      <c r="G157" s="172" t="s">
        <v>445</v>
      </c>
    </row>
    <row r="158" spans="1:8" x14ac:dyDescent="0.15">
      <c r="A158" s="316" t="s">
        <v>720</v>
      </c>
      <c r="B158" s="317"/>
      <c r="C158" s="317"/>
      <c r="D158" s="317"/>
      <c r="E158" s="317"/>
      <c r="F158" s="317"/>
      <c r="G158" s="317"/>
      <c r="H158" s="317"/>
    </row>
    <row r="159" spans="1:8" x14ac:dyDescent="0.15">
      <c r="A159" s="168" t="s">
        <v>430</v>
      </c>
      <c r="B159" s="213" t="s">
        <v>431</v>
      </c>
      <c r="C159" s="213" t="s">
        <v>432</v>
      </c>
      <c r="D159" s="213" t="s">
        <v>433</v>
      </c>
      <c r="E159" s="213" t="s">
        <v>434</v>
      </c>
      <c r="F159" s="213" t="s">
        <v>466</v>
      </c>
      <c r="G159" s="213" t="s">
        <v>467</v>
      </c>
    </row>
    <row r="160" spans="1:8" ht="31.5" x14ac:dyDescent="0.15">
      <c r="A160" s="170" t="s">
        <v>702</v>
      </c>
      <c r="B160" s="175" t="s">
        <v>703</v>
      </c>
      <c r="C160" s="175" t="s">
        <v>721</v>
      </c>
      <c r="D160" s="175" t="s">
        <v>705</v>
      </c>
      <c r="E160" s="175" t="s">
        <v>1234</v>
      </c>
      <c r="F160" s="175" t="s">
        <v>704</v>
      </c>
      <c r="G160" s="175" t="s">
        <v>1235</v>
      </c>
    </row>
    <row r="161" spans="1:8" ht="126" x14ac:dyDescent="0.15">
      <c r="A161" s="170" t="s">
        <v>722</v>
      </c>
      <c r="B161" s="175" t="s">
        <v>1236</v>
      </c>
      <c r="C161" s="196" t="s">
        <v>723</v>
      </c>
      <c r="D161" s="175" t="s">
        <v>1237</v>
      </c>
      <c r="E161" s="175" t="s">
        <v>724</v>
      </c>
      <c r="F161" s="196" t="s">
        <v>707</v>
      </c>
      <c r="G161" s="175" t="s">
        <v>1238</v>
      </c>
    </row>
    <row r="162" spans="1:8" x14ac:dyDescent="0.15">
      <c r="A162" s="171">
        <v>0.25</v>
      </c>
      <c r="B162" s="172">
        <v>0.15</v>
      </c>
      <c r="C162" s="172">
        <v>0.15</v>
      </c>
      <c r="D162" s="172">
        <v>0.05</v>
      </c>
      <c r="E162" s="172">
        <v>0.15</v>
      </c>
      <c r="F162" s="172">
        <v>0.1</v>
      </c>
      <c r="G162" s="172">
        <v>0.05</v>
      </c>
    </row>
    <row r="163" spans="1:8" ht="52.5" x14ac:dyDescent="0.15">
      <c r="A163" s="173" t="s">
        <v>709</v>
      </c>
      <c r="B163" s="184" t="s">
        <v>710</v>
      </c>
      <c r="C163" s="198" t="s">
        <v>725</v>
      </c>
      <c r="D163" s="184" t="s">
        <v>1239</v>
      </c>
      <c r="E163" s="184" t="s">
        <v>1240</v>
      </c>
      <c r="F163" s="184" t="s">
        <v>1241</v>
      </c>
      <c r="G163" s="184" t="s">
        <v>1242</v>
      </c>
    </row>
    <row r="164" spans="1:8" ht="21" x14ac:dyDescent="0.15">
      <c r="A164" s="170" t="s">
        <v>644</v>
      </c>
      <c r="B164" s="175" t="s">
        <v>477</v>
      </c>
      <c r="C164" s="175" t="s">
        <v>530</v>
      </c>
      <c r="D164" s="175" t="s">
        <v>529</v>
      </c>
      <c r="E164" s="185" t="s">
        <v>727</v>
      </c>
      <c r="F164" s="175" t="s">
        <v>713</v>
      </c>
      <c r="G164" s="175" t="s">
        <v>478</v>
      </c>
    </row>
    <row r="165" spans="1:8" x14ac:dyDescent="0.15">
      <c r="A165" s="171">
        <v>1</v>
      </c>
      <c r="B165" s="215" t="s">
        <v>728</v>
      </c>
      <c r="C165" s="172" t="s">
        <v>590</v>
      </c>
      <c r="D165" s="172">
        <v>1</v>
      </c>
      <c r="E165" s="172" t="s">
        <v>645</v>
      </c>
      <c r="F165" s="216" t="s">
        <v>715</v>
      </c>
      <c r="G165" s="175" t="s">
        <v>1243</v>
      </c>
    </row>
    <row r="166" spans="1:8" x14ac:dyDescent="0.15">
      <c r="A166" s="171" t="s">
        <v>445</v>
      </c>
      <c r="B166" s="172" t="s">
        <v>445</v>
      </c>
      <c r="C166" s="172" t="s">
        <v>445</v>
      </c>
      <c r="D166" s="172" t="s">
        <v>445</v>
      </c>
      <c r="E166" s="172" t="s">
        <v>445</v>
      </c>
      <c r="F166" s="172" t="s">
        <v>445</v>
      </c>
      <c r="G166" s="172" t="s">
        <v>445</v>
      </c>
    </row>
    <row r="167" spans="1:8" ht="21" x14ac:dyDescent="0.15">
      <c r="A167" s="171" t="s">
        <v>729</v>
      </c>
      <c r="B167" s="172" t="s">
        <v>729</v>
      </c>
      <c r="C167" s="172" t="s">
        <v>729</v>
      </c>
      <c r="D167" s="172" t="s">
        <v>458</v>
      </c>
      <c r="E167" s="172" t="s">
        <v>458</v>
      </c>
      <c r="F167" s="172" t="s">
        <v>729</v>
      </c>
      <c r="G167" s="172" t="s">
        <v>729</v>
      </c>
    </row>
    <row r="168" spans="1:8" ht="105" x14ac:dyDescent="0.15">
      <c r="A168" s="176" t="s">
        <v>1244</v>
      </c>
      <c r="B168" s="172" t="s">
        <v>1245</v>
      </c>
      <c r="C168" s="172" t="s">
        <v>1246</v>
      </c>
      <c r="D168" s="187" t="s">
        <v>719</v>
      </c>
      <c r="E168" s="187" t="s">
        <v>731</v>
      </c>
      <c r="F168" s="172" t="s">
        <v>1247</v>
      </c>
      <c r="G168" s="187" t="s">
        <v>1248</v>
      </c>
    </row>
    <row r="169" spans="1:8" x14ac:dyDescent="0.15">
      <c r="A169" s="171" t="s">
        <v>445</v>
      </c>
      <c r="B169" s="171" t="s">
        <v>445</v>
      </c>
      <c r="C169" s="171" t="s">
        <v>445</v>
      </c>
      <c r="D169" s="172" t="s">
        <v>445</v>
      </c>
      <c r="E169" s="172" t="s">
        <v>445</v>
      </c>
      <c r="F169" s="172" t="s">
        <v>445</v>
      </c>
      <c r="G169" s="172" t="s">
        <v>445</v>
      </c>
    </row>
    <row r="170" spans="1:8" x14ac:dyDescent="0.15">
      <c r="A170" s="316" t="s">
        <v>732</v>
      </c>
      <c r="B170" s="317"/>
      <c r="C170" s="317"/>
      <c r="D170" s="317"/>
      <c r="E170" s="317"/>
      <c r="F170" s="317"/>
      <c r="G170" s="317"/>
      <c r="H170" s="317"/>
    </row>
    <row r="171" spans="1:8" x14ac:dyDescent="0.15">
      <c r="A171" s="168" t="s">
        <v>430</v>
      </c>
      <c r="B171" s="168" t="s">
        <v>431</v>
      </c>
      <c r="C171" s="168" t="s">
        <v>432</v>
      </c>
      <c r="D171" s="213" t="s">
        <v>433</v>
      </c>
      <c r="E171" s="213" t="s">
        <v>434</v>
      </c>
      <c r="F171" s="213" t="s">
        <v>466</v>
      </c>
      <c r="G171" s="213" t="s">
        <v>467</v>
      </c>
    </row>
    <row r="172" spans="1:8" ht="42" x14ac:dyDescent="0.15">
      <c r="A172" s="170" t="s">
        <v>702</v>
      </c>
      <c r="B172" s="170" t="s">
        <v>703</v>
      </c>
      <c r="C172" s="170" t="s">
        <v>704</v>
      </c>
      <c r="D172" s="175" t="s">
        <v>1249</v>
      </c>
      <c r="E172" s="175" t="s">
        <v>1217</v>
      </c>
      <c r="F172" s="175" t="s">
        <v>1250</v>
      </c>
      <c r="G172" s="185" t="s">
        <v>733</v>
      </c>
    </row>
    <row r="173" spans="1:8" ht="73.5" x14ac:dyDescent="0.15">
      <c r="A173" s="175" t="s">
        <v>1251</v>
      </c>
      <c r="B173" s="170" t="s">
        <v>734</v>
      </c>
      <c r="C173" s="201" t="s">
        <v>735</v>
      </c>
      <c r="D173" s="175" t="s">
        <v>1252</v>
      </c>
      <c r="E173" s="214" t="s">
        <v>1253</v>
      </c>
      <c r="F173" s="175" t="s">
        <v>1254</v>
      </c>
      <c r="G173" s="185" t="s">
        <v>708</v>
      </c>
    </row>
    <row r="174" spans="1:8" x14ac:dyDescent="0.15">
      <c r="A174" s="172">
        <v>0.2</v>
      </c>
      <c r="B174" s="172">
        <v>0.15</v>
      </c>
      <c r="C174" s="172">
        <v>0.15</v>
      </c>
      <c r="D174" s="172">
        <v>0.1</v>
      </c>
      <c r="E174" s="172">
        <v>0.05</v>
      </c>
      <c r="F174" s="172">
        <v>0.1</v>
      </c>
      <c r="G174" s="172">
        <v>0.15</v>
      </c>
    </row>
    <row r="175" spans="1:8" ht="73.5" x14ac:dyDescent="0.15">
      <c r="A175" s="217" t="s">
        <v>736</v>
      </c>
      <c r="B175" s="217" t="s">
        <v>737</v>
      </c>
      <c r="C175" s="217" t="s">
        <v>1255</v>
      </c>
      <c r="D175" s="184" t="s">
        <v>1256</v>
      </c>
      <c r="E175" s="184" t="s">
        <v>1257</v>
      </c>
      <c r="F175" s="184" t="s">
        <v>1258</v>
      </c>
      <c r="G175" s="185" t="s">
        <v>1259</v>
      </c>
    </row>
    <row r="176" spans="1:8" ht="21" x14ac:dyDescent="0.15">
      <c r="A176" s="175" t="s">
        <v>712</v>
      </c>
      <c r="B176" s="175" t="s">
        <v>477</v>
      </c>
      <c r="C176" s="175" t="s">
        <v>713</v>
      </c>
      <c r="D176" s="185" t="s">
        <v>1260</v>
      </c>
      <c r="E176" s="185" t="s">
        <v>1261</v>
      </c>
      <c r="F176" s="185" t="s">
        <v>1262</v>
      </c>
      <c r="G176" s="175" t="s">
        <v>714</v>
      </c>
    </row>
    <row r="177" spans="1:8" ht="21" x14ac:dyDescent="0.15">
      <c r="A177" s="172">
        <v>1</v>
      </c>
      <c r="B177" s="172">
        <v>1</v>
      </c>
      <c r="C177" s="172" t="s">
        <v>1263</v>
      </c>
      <c r="D177" s="172" t="s">
        <v>1264</v>
      </c>
      <c r="E177" s="172">
        <v>1</v>
      </c>
      <c r="F177" s="172">
        <v>1</v>
      </c>
      <c r="G177" s="172" t="s">
        <v>716</v>
      </c>
    </row>
    <row r="178" spans="1:8" x14ac:dyDescent="0.15">
      <c r="A178" s="171" t="s">
        <v>445</v>
      </c>
      <c r="B178" s="171" t="s">
        <v>445</v>
      </c>
      <c r="C178" s="171" t="s">
        <v>445</v>
      </c>
      <c r="D178" s="172" t="s">
        <v>445</v>
      </c>
      <c r="E178" s="172" t="s">
        <v>445</v>
      </c>
      <c r="F178" s="172" t="s">
        <v>445</v>
      </c>
      <c r="G178" s="172" t="s">
        <v>445</v>
      </c>
    </row>
    <row r="179" spans="1:8" ht="31.5" x14ac:dyDescent="0.15">
      <c r="A179" s="172" t="s">
        <v>738</v>
      </c>
      <c r="B179" s="187" t="s">
        <v>458</v>
      </c>
      <c r="C179" s="187" t="s">
        <v>1265</v>
      </c>
      <c r="D179" s="172" t="s">
        <v>458</v>
      </c>
      <c r="E179" s="172" t="s">
        <v>458</v>
      </c>
      <c r="F179" s="172" t="s">
        <v>458</v>
      </c>
      <c r="G179" s="172" t="s">
        <v>458</v>
      </c>
    </row>
    <row r="180" spans="1:8" ht="126" x14ac:dyDescent="0.15">
      <c r="A180" s="187" t="s">
        <v>563</v>
      </c>
      <c r="B180" s="187" t="s">
        <v>563</v>
      </c>
      <c r="C180" s="187" t="s">
        <v>563</v>
      </c>
      <c r="D180" s="187" t="s">
        <v>563</v>
      </c>
      <c r="E180" s="187" t="s">
        <v>1266</v>
      </c>
      <c r="F180" s="187" t="s">
        <v>1267</v>
      </c>
      <c r="G180" s="185" t="s">
        <v>739</v>
      </c>
    </row>
    <row r="181" spans="1:8" x14ac:dyDescent="0.15">
      <c r="A181" s="171" t="s">
        <v>445</v>
      </c>
      <c r="B181" s="171" t="s">
        <v>445</v>
      </c>
      <c r="C181" s="171" t="s">
        <v>445</v>
      </c>
      <c r="D181" s="172" t="s">
        <v>445</v>
      </c>
      <c r="E181" s="172" t="s">
        <v>445</v>
      </c>
      <c r="F181" s="172" t="s">
        <v>445</v>
      </c>
      <c r="G181" s="172" t="s">
        <v>445</v>
      </c>
    </row>
    <row r="182" spans="1:8" x14ac:dyDescent="0.15">
      <c r="A182" s="316" t="s">
        <v>740</v>
      </c>
      <c r="B182" s="319"/>
      <c r="C182" s="319"/>
      <c r="D182" s="319"/>
      <c r="E182" s="319"/>
      <c r="F182" s="319"/>
      <c r="G182" s="319"/>
      <c r="H182" s="319"/>
    </row>
    <row r="183" spans="1:8" x14ac:dyDescent="0.15">
      <c r="A183" s="213" t="s">
        <v>430</v>
      </c>
      <c r="B183" s="213" t="s">
        <v>431</v>
      </c>
      <c r="C183" s="213" t="s">
        <v>432</v>
      </c>
      <c r="D183" s="213" t="s">
        <v>433</v>
      </c>
      <c r="E183" s="213" t="s">
        <v>434</v>
      </c>
      <c r="F183" s="213" t="s">
        <v>466</v>
      </c>
      <c r="G183" s="213" t="s">
        <v>467</v>
      </c>
    </row>
    <row r="184" spans="1:8" ht="31.5" x14ac:dyDescent="0.15">
      <c r="A184" s="175" t="s">
        <v>1268</v>
      </c>
      <c r="B184" s="175" t="s">
        <v>1269</v>
      </c>
      <c r="C184" s="175" t="s">
        <v>1270</v>
      </c>
      <c r="D184" s="175" t="s">
        <v>741</v>
      </c>
      <c r="E184" s="175" t="s">
        <v>742</v>
      </c>
      <c r="F184" s="175" t="s">
        <v>743</v>
      </c>
      <c r="G184" s="175" t="s">
        <v>1271</v>
      </c>
    </row>
    <row r="185" spans="1:8" ht="199.5" x14ac:dyDescent="0.15">
      <c r="A185" s="175" t="s">
        <v>744</v>
      </c>
      <c r="B185" s="218" t="s">
        <v>1272</v>
      </c>
      <c r="C185" s="212" t="s">
        <v>1273</v>
      </c>
      <c r="D185" s="175" t="s">
        <v>1274</v>
      </c>
      <c r="E185" s="218" t="s">
        <v>745</v>
      </c>
      <c r="F185" s="175" t="s">
        <v>746</v>
      </c>
      <c r="G185" s="175" t="s">
        <v>1275</v>
      </c>
    </row>
    <row r="186" spans="1:8" x14ac:dyDescent="0.15">
      <c r="A186" s="172">
        <v>0.05</v>
      </c>
      <c r="B186" s="172">
        <v>0.1</v>
      </c>
      <c r="C186" s="172">
        <v>0.15</v>
      </c>
      <c r="D186" s="172">
        <v>0.1</v>
      </c>
      <c r="E186" s="172">
        <v>0.15</v>
      </c>
      <c r="F186" s="172">
        <v>0.1</v>
      </c>
      <c r="G186" s="172">
        <v>0.2</v>
      </c>
    </row>
    <row r="187" spans="1:8" ht="42" x14ac:dyDescent="0.15">
      <c r="A187" s="184" t="s">
        <v>1276</v>
      </c>
      <c r="B187" s="184" t="s">
        <v>1277</v>
      </c>
      <c r="C187" s="184" t="s">
        <v>747</v>
      </c>
      <c r="D187" s="184" t="s">
        <v>748</v>
      </c>
      <c r="E187" s="184" t="s">
        <v>1257</v>
      </c>
      <c r="F187" s="219" t="s">
        <v>1278</v>
      </c>
      <c r="G187" s="184" t="s">
        <v>1257</v>
      </c>
    </row>
    <row r="188" spans="1:8" x14ac:dyDescent="0.15">
      <c r="A188" s="185" t="s">
        <v>749</v>
      </c>
      <c r="B188" s="185" t="s">
        <v>749</v>
      </c>
      <c r="C188" s="185" t="s">
        <v>749</v>
      </c>
      <c r="D188" s="185" t="s">
        <v>749</v>
      </c>
      <c r="E188" s="185" t="s">
        <v>749</v>
      </c>
      <c r="F188" s="175" t="s">
        <v>749</v>
      </c>
      <c r="G188" s="175" t="s">
        <v>1279</v>
      </c>
    </row>
    <row r="189" spans="1:8" x14ac:dyDescent="0.15">
      <c r="A189" s="172">
        <v>1</v>
      </c>
      <c r="B189" s="172">
        <v>1</v>
      </c>
      <c r="C189" s="172" t="s">
        <v>1280</v>
      </c>
      <c r="D189" s="172">
        <v>1</v>
      </c>
      <c r="E189" s="172">
        <v>1</v>
      </c>
      <c r="F189" s="172" t="s">
        <v>1281</v>
      </c>
      <c r="G189" s="172">
        <v>1</v>
      </c>
    </row>
    <row r="190" spans="1:8" x14ac:dyDescent="0.15">
      <c r="A190" s="7" t="s">
        <v>445</v>
      </c>
      <c r="B190" s="7" t="s">
        <v>445</v>
      </c>
      <c r="C190" s="7" t="s">
        <v>445</v>
      </c>
      <c r="D190" s="7" t="s">
        <v>445</v>
      </c>
      <c r="E190" s="7" t="s">
        <v>445</v>
      </c>
      <c r="F190" s="7" t="s">
        <v>445</v>
      </c>
      <c r="G190" s="7" t="s">
        <v>445</v>
      </c>
    </row>
    <row r="191" spans="1:8" ht="31.5" x14ac:dyDescent="0.15">
      <c r="A191" s="207" t="s">
        <v>458</v>
      </c>
      <c r="B191" s="207" t="s">
        <v>458</v>
      </c>
      <c r="C191" s="220" t="s">
        <v>738</v>
      </c>
      <c r="D191" s="207" t="s">
        <v>458</v>
      </c>
      <c r="E191" s="207" t="s">
        <v>458</v>
      </c>
      <c r="F191" s="220" t="s">
        <v>738</v>
      </c>
      <c r="G191" s="207" t="s">
        <v>458</v>
      </c>
    </row>
    <row r="192" spans="1:8" ht="31.5" x14ac:dyDescent="0.15">
      <c r="A192" s="207" t="s">
        <v>750</v>
      </c>
      <c r="B192" s="207" t="s">
        <v>750</v>
      </c>
      <c r="C192" s="207" t="s">
        <v>750</v>
      </c>
      <c r="D192" s="207" t="s">
        <v>750</v>
      </c>
      <c r="E192" s="207" t="s">
        <v>750</v>
      </c>
      <c r="F192" s="207" t="s">
        <v>750</v>
      </c>
      <c r="G192" s="207" t="s">
        <v>750</v>
      </c>
    </row>
    <row r="193" spans="1:8" x14ac:dyDescent="0.15">
      <c r="A193" s="221" t="s">
        <v>445</v>
      </c>
      <c r="B193" s="7" t="s">
        <v>445</v>
      </c>
      <c r="C193" s="7" t="s">
        <v>445</v>
      </c>
      <c r="D193" s="7" t="s">
        <v>445</v>
      </c>
      <c r="E193" s="7" t="s">
        <v>445</v>
      </c>
      <c r="F193" s="7" t="s">
        <v>445</v>
      </c>
      <c r="G193" s="7" t="s">
        <v>445</v>
      </c>
    </row>
    <row r="194" spans="1:8" x14ac:dyDescent="0.15">
      <c r="A194" s="316" t="s">
        <v>751</v>
      </c>
      <c r="B194" s="319"/>
      <c r="C194" s="319"/>
      <c r="D194" s="319"/>
      <c r="E194" s="319"/>
      <c r="F194" s="319"/>
      <c r="G194" s="319"/>
      <c r="H194" s="319"/>
    </row>
    <row r="195" spans="1:8" x14ac:dyDescent="0.15">
      <c r="A195" s="168" t="s">
        <v>430</v>
      </c>
      <c r="B195" s="168" t="s">
        <v>431</v>
      </c>
      <c r="C195" s="168" t="s">
        <v>432</v>
      </c>
      <c r="D195" s="168" t="s">
        <v>433</v>
      </c>
      <c r="E195" s="168" t="s">
        <v>434</v>
      </c>
      <c r="F195" s="168" t="s">
        <v>466</v>
      </c>
      <c r="G195" s="168" t="s">
        <v>467</v>
      </c>
    </row>
    <row r="196" spans="1:8" ht="31.5" x14ac:dyDescent="0.15">
      <c r="A196" s="179" t="s">
        <v>752</v>
      </c>
      <c r="B196" s="170" t="s">
        <v>753</v>
      </c>
      <c r="C196" s="170" t="s">
        <v>754</v>
      </c>
      <c r="D196" s="179" t="s">
        <v>755</v>
      </c>
      <c r="E196" s="179" t="s">
        <v>756</v>
      </c>
      <c r="F196" s="175" t="s">
        <v>757</v>
      </c>
      <c r="G196" s="185" t="s">
        <v>758</v>
      </c>
    </row>
    <row r="197" spans="1:8" ht="283.5" x14ac:dyDescent="0.15">
      <c r="A197" s="201" t="s">
        <v>759</v>
      </c>
      <c r="B197" s="170" t="s">
        <v>760</v>
      </c>
      <c r="C197" s="170" t="s">
        <v>761</v>
      </c>
      <c r="D197" s="201" t="s">
        <v>762</v>
      </c>
      <c r="E197" s="201" t="s">
        <v>763</v>
      </c>
      <c r="F197" s="197" t="s">
        <v>764</v>
      </c>
      <c r="G197" s="196" t="s">
        <v>765</v>
      </c>
    </row>
    <row r="198" spans="1:8" x14ac:dyDescent="0.15">
      <c r="A198" s="171">
        <v>0.05</v>
      </c>
      <c r="B198" s="171">
        <v>0.15</v>
      </c>
      <c r="C198" s="171">
        <v>0.1</v>
      </c>
      <c r="D198" s="171">
        <v>0.1</v>
      </c>
      <c r="E198" s="171">
        <v>0.15</v>
      </c>
      <c r="F198" s="171">
        <v>0.1</v>
      </c>
      <c r="G198" s="171">
        <v>0.1</v>
      </c>
    </row>
    <row r="199" spans="1:8" ht="31.5" x14ac:dyDescent="0.15">
      <c r="A199" s="202" t="s">
        <v>766</v>
      </c>
      <c r="B199" s="173" t="s">
        <v>767</v>
      </c>
      <c r="C199" s="173" t="s">
        <v>768</v>
      </c>
      <c r="D199" s="173" t="s">
        <v>769</v>
      </c>
      <c r="E199" s="173" t="s">
        <v>661</v>
      </c>
      <c r="F199" s="173" t="s">
        <v>726</v>
      </c>
      <c r="G199" s="202" t="s">
        <v>770</v>
      </c>
    </row>
    <row r="200" spans="1:8" ht="31.5" x14ac:dyDescent="0.15">
      <c r="A200" s="179" t="s">
        <v>713</v>
      </c>
      <c r="B200" s="179" t="s">
        <v>771</v>
      </c>
      <c r="C200" s="179" t="s">
        <v>772</v>
      </c>
      <c r="D200" s="179" t="s">
        <v>727</v>
      </c>
      <c r="E200" s="179" t="s">
        <v>713</v>
      </c>
      <c r="F200" s="179" t="s">
        <v>727</v>
      </c>
      <c r="G200" s="179" t="s">
        <v>1282</v>
      </c>
    </row>
    <row r="201" spans="1:8" x14ac:dyDescent="0.15">
      <c r="A201" s="171" t="s">
        <v>502</v>
      </c>
      <c r="B201" s="171" t="s">
        <v>773</v>
      </c>
      <c r="C201" s="171" t="s">
        <v>715</v>
      </c>
      <c r="D201" s="171" t="s">
        <v>715</v>
      </c>
      <c r="E201" s="171">
        <v>1</v>
      </c>
      <c r="F201" s="171" t="s">
        <v>645</v>
      </c>
      <c r="G201" s="171">
        <v>1</v>
      </c>
    </row>
    <row r="202" spans="1:8" x14ac:dyDescent="0.15">
      <c r="A202" s="171" t="s">
        <v>445</v>
      </c>
      <c r="B202" s="171" t="s">
        <v>445</v>
      </c>
      <c r="C202" s="171" t="s">
        <v>445</v>
      </c>
      <c r="D202" s="171" t="s">
        <v>445</v>
      </c>
      <c r="E202" s="171" t="s">
        <v>445</v>
      </c>
      <c r="F202" s="171" t="s">
        <v>445</v>
      </c>
      <c r="G202" s="171" t="s">
        <v>445</v>
      </c>
    </row>
    <row r="203" spans="1:8" ht="42" x14ac:dyDescent="0.15">
      <c r="A203" s="171" t="s">
        <v>774</v>
      </c>
      <c r="B203" s="171" t="s">
        <v>458</v>
      </c>
      <c r="C203" s="171" t="s">
        <v>458</v>
      </c>
      <c r="D203" s="171" t="s">
        <v>775</v>
      </c>
      <c r="E203" s="171" t="s">
        <v>458</v>
      </c>
      <c r="F203" s="171" t="s">
        <v>458</v>
      </c>
      <c r="G203" s="171" t="s">
        <v>1283</v>
      </c>
    </row>
    <row r="204" spans="1:8" ht="115.5" x14ac:dyDescent="0.15">
      <c r="A204" s="176" t="s">
        <v>730</v>
      </c>
      <c r="B204" s="176" t="s">
        <v>1284</v>
      </c>
      <c r="C204" s="176" t="s">
        <v>730</v>
      </c>
      <c r="D204" s="176" t="s">
        <v>730</v>
      </c>
      <c r="E204" s="176" t="s">
        <v>776</v>
      </c>
      <c r="F204" s="176" t="s">
        <v>1285</v>
      </c>
      <c r="G204" s="176" t="s">
        <v>777</v>
      </c>
    </row>
    <row r="205" spans="1:8" x14ac:dyDescent="0.15">
      <c r="A205" s="171" t="s">
        <v>445</v>
      </c>
      <c r="B205" s="171" t="s">
        <v>445</v>
      </c>
      <c r="C205" s="171" t="s">
        <v>445</v>
      </c>
      <c r="D205" s="171" t="s">
        <v>445</v>
      </c>
      <c r="E205" s="171" t="s">
        <v>445</v>
      </c>
      <c r="F205" s="171" t="s">
        <v>445</v>
      </c>
      <c r="G205" s="171" t="s">
        <v>445</v>
      </c>
    </row>
    <row r="206" spans="1:8" x14ac:dyDescent="0.15">
      <c r="A206" s="316" t="s">
        <v>778</v>
      </c>
      <c r="B206" s="319"/>
      <c r="C206" s="319"/>
      <c r="D206" s="319"/>
      <c r="E206" s="319"/>
      <c r="F206" s="319"/>
      <c r="G206" s="319"/>
      <c r="H206" s="319"/>
    </row>
    <row r="207" spans="1:8" x14ac:dyDescent="0.15">
      <c r="A207" s="213" t="s">
        <v>430</v>
      </c>
      <c r="B207" s="213" t="s">
        <v>431</v>
      </c>
      <c r="C207" s="213" t="s">
        <v>432</v>
      </c>
      <c r="D207" s="213" t="s">
        <v>433</v>
      </c>
      <c r="E207" s="213" t="s">
        <v>434</v>
      </c>
      <c r="F207" s="213" t="s">
        <v>466</v>
      </c>
      <c r="G207" s="213" t="s">
        <v>467</v>
      </c>
    </row>
    <row r="208" spans="1:8" ht="31.5" x14ac:dyDescent="0.15">
      <c r="A208" s="185" t="s">
        <v>1286</v>
      </c>
      <c r="B208" s="185" t="s">
        <v>779</v>
      </c>
      <c r="C208" s="185" t="s">
        <v>780</v>
      </c>
      <c r="D208" s="185" t="s">
        <v>781</v>
      </c>
      <c r="E208" s="185" t="s">
        <v>782</v>
      </c>
      <c r="F208" s="185" t="s">
        <v>1287</v>
      </c>
      <c r="G208" s="185" t="s">
        <v>1288</v>
      </c>
    </row>
    <row r="209" spans="1:8" ht="252" x14ac:dyDescent="0.15">
      <c r="A209" s="185" t="s">
        <v>1289</v>
      </c>
      <c r="B209" s="185" t="s">
        <v>1290</v>
      </c>
      <c r="C209" s="185" t="s">
        <v>783</v>
      </c>
      <c r="D209" s="185" t="s">
        <v>1291</v>
      </c>
      <c r="E209" s="185" t="s">
        <v>1292</v>
      </c>
      <c r="F209" s="222" t="s">
        <v>1293</v>
      </c>
      <c r="G209" s="222" t="s">
        <v>1294</v>
      </c>
    </row>
    <row r="210" spans="1:8" x14ac:dyDescent="0.15">
      <c r="A210" s="172">
        <v>0.2</v>
      </c>
      <c r="B210" s="172">
        <v>0.15</v>
      </c>
      <c r="C210" s="172">
        <v>0.05</v>
      </c>
      <c r="D210" s="172">
        <v>0.05</v>
      </c>
      <c r="E210" s="172">
        <v>0.1</v>
      </c>
      <c r="F210" s="172">
        <v>0.1</v>
      </c>
      <c r="G210" s="172">
        <v>0.15</v>
      </c>
    </row>
    <row r="211" spans="1:8" ht="94.5" x14ac:dyDescent="0.15">
      <c r="A211" s="223" t="s">
        <v>1295</v>
      </c>
      <c r="B211" s="223" t="s">
        <v>1296</v>
      </c>
      <c r="C211" s="223" t="s">
        <v>1297</v>
      </c>
      <c r="D211" s="223" t="s">
        <v>785</v>
      </c>
      <c r="E211" s="223" t="s">
        <v>786</v>
      </c>
      <c r="F211" s="223" t="s">
        <v>1298</v>
      </c>
      <c r="G211" s="223" t="s">
        <v>1258</v>
      </c>
    </row>
    <row r="212" spans="1:8" ht="21" x14ac:dyDescent="0.15">
      <c r="A212" s="185" t="s">
        <v>787</v>
      </c>
      <c r="B212" s="185" t="s">
        <v>787</v>
      </c>
      <c r="C212" s="185" t="s">
        <v>1299</v>
      </c>
      <c r="D212" s="185" t="s">
        <v>1300</v>
      </c>
      <c r="E212" s="185" t="s">
        <v>788</v>
      </c>
      <c r="F212" s="185" t="s">
        <v>1301</v>
      </c>
      <c r="G212" s="185" t="s">
        <v>1302</v>
      </c>
    </row>
    <row r="213" spans="1:8" ht="252" x14ac:dyDescent="0.15">
      <c r="A213" s="185" t="s">
        <v>1303</v>
      </c>
      <c r="B213" s="224" t="s">
        <v>503</v>
      </c>
      <c r="C213" s="172">
        <v>1</v>
      </c>
      <c r="D213" s="172">
        <v>1</v>
      </c>
      <c r="E213" s="224" t="s">
        <v>1304</v>
      </c>
      <c r="F213" s="172">
        <v>1</v>
      </c>
      <c r="G213" s="220" t="s">
        <v>1294</v>
      </c>
    </row>
    <row r="214" spans="1:8" x14ac:dyDescent="0.15">
      <c r="A214" s="172" t="s">
        <v>445</v>
      </c>
      <c r="B214" s="172" t="s">
        <v>445</v>
      </c>
      <c r="C214" s="172" t="s">
        <v>445</v>
      </c>
      <c r="D214" s="172" t="s">
        <v>445</v>
      </c>
      <c r="E214" s="172" t="s">
        <v>445</v>
      </c>
      <c r="F214" s="172" t="s">
        <v>445</v>
      </c>
      <c r="G214" s="172" t="s">
        <v>445</v>
      </c>
    </row>
    <row r="215" spans="1:8" ht="42" x14ac:dyDescent="0.15">
      <c r="A215" s="172" t="s">
        <v>1305</v>
      </c>
      <c r="B215" s="172" t="s">
        <v>790</v>
      </c>
      <c r="C215" s="172" t="s">
        <v>458</v>
      </c>
      <c r="D215" s="320" t="s">
        <v>1306</v>
      </c>
      <c r="E215" s="320" t="s">
        <v>791</v>
      </c>
      <c r="F215" s="320" t="s">
        <v>1307</v>
      </c>
      <c r="G215" s="172" t="s">
        <v>1308</v>
      </c>
    </row>
    <row r="216" spans="1:8" ht="52.5" x14ac:dyDescent="0.15">
      <c r="A216" s="187" t="s">
        <v>792</v>
      </c>
      <c r="B216" s="172" t="s">
        <v>793</v>
      </c>
      <c r="C216" s="187" t="s">
        <v>1309</v>
      </c>
      <c r="D216" s="321"/>
      <c r="E216" s="321"/>
      <c r="F216" s="321"/>
      <c r="G216" s="172" t="s">
        <v>1310</v>
      </c>
    </row>
    <row r="217" spans="1:8" x14ac:dyDescent="0.15">
      <c r="A217" s="171" t="s">
        <v>445</v>
      </c>
      <c r="B217" s="171" t="s">
        <v>445</v>
      </c>
      <c r="C217" s="171" t="s">
        <v>445</v>
      </c>
      <c r="D217" s="171" t="s">
        <v>445</v>
      </c>
      <c r="E217" s="171" t="s">
        <v>445</v>
      </c>
      <c r="F217" s="171" t="s">
        <v>445</v>
      </c>
      <c r="G217" s="171" t="s">
        <v>445</v>
      </c>
    </row>
    <row r="218" spans="1:8" x14ac:dyDescent="0.15">
      <c r="A218" s="316" t="s">
        <v>794</v>
      </c>
      <c r="B218" s="319"/>
      <c r="C218" s="319"/>
      <c r="D218" s="319"/>
      <c r="E218" s="319"/>
      <c r="F218" s="319"/>
      <c r="G218" s="319"/>
      <c r="H218" s="319"/>
    </row>
    <row r="219" spans="1:8" x14ac:dyDescent="0.15">
      <c r="A219" s="168" t="s">
        <v>430</v>
      </c>
      <c r="B219" s="168" t="s">
        <v>431</v>
      </c>
      <c r="C219" s="168" t="s">
        <v>432</v>
      </c>
      <c r="D219" s="168" t="s">
        <v>433</v>
      </c>
      <c r="E219" s="168" t="s">
        <v>434</v>
      </c>
      <c r="F219" s="168" t="s">
        <v>466</v>
      </c>
      <c r="G219" s="168" t="s">
        <v>467</v>
      </c>
    </row>
    <row r="220" spans="1:8" ht="31.5" x14ac:dyDescent="0.15">
      <c r="A220" s="179" t="s">
        <v>795</v>
      </c>
      <c r="B220" s="185" t="s">
        <v>796</v>
      </c>
      <c r="C220" s="179" t="s">
        <v>797</v>
      </c>
      <c r="D220" s="179" t="s">
        <v>798</v>
      </c>
      <c r="E220" s="179" t="s">
        <v>799</v>
      </c>
      <c r="F220" s="179" t="s">
        <v>800</v>
      </c>
      <c r="G220" s="170" t="s">
        <v>801</v>
      </c>
    </row>
    <row r="221" spans="1:8" ht="157.5" x14ac:dyDescent="0.15">
      <c r="A221" s="179" t="s">
        <v>802</v>
      </c>
      <c r="B221" s="178" t="s">
        <v>803</v>
      </c>
      <c r="C221" s="222" t="s">
        <v>804</v>
      </c>
      <c r="D221" s="222" t="s">
        <v>805</v>
      </c>
      <c r="E221" s="185" t="s">
        <v>806</v>
      </c>
      <c r="F221" s="197" t="s">
        <v>807</v>
      </c>
      <c r="G221" s="175" t="s">
        <v>808</v>
      </c>
    </row>
    <row r="222" spans="1:8" x14ac:dyDescent="0.15">
      <c r="A222" s="171">
        <v>0.3</v>
      </c>
      <c r="B222" s="171">
        <v>0.15</v>
      </c>
      <c r="C222" s="172">
        <v>0.1</v>
      </c>
      <c r="D222" s="172">
        <v>0.2</v>
      </c>
      <c r="E222" s="172">
        <v>0.1</v>
      </c>
      <c r="F222" s="172">
        <v>0.15</v>
      </c>
      <c r="G222" s="172">
        <v>0.05</v>
      </c>
    </row>
    <row r="223" spans="1:8" ht="94.5" x14ac:dyDescent="0.15">
      <c r="A223" s="225" t="s">
        <v>809</v>
      </c>
      <c r="B223" s="189" t="s">
        <v>810</v>
      </c>
      <c r="C223" s="185" t="s">
        <v>811</v>
      </c>
      <c r="D223" s="223" t="s">
        <v>785</v>
      </c>
      <c r="E223" s="226" t="s">
        <v>812</v>
      </c>
      <c r="F223" s="226" t="s">
        <v>813</v>
      </c>
      <c r="G223" s="184" t="s">
        <v>814</v>
      </c>
    </row>
    <row r="224" spans="1:8" ht="21" x14ac:dyDescent="0.15">
      <c r="A224" s="227" t="s">
        <v>530</v>
      </c>
      <c r="B224" s="227" t="s">
        <v>815</v>
      </c>
      <c r="C224" s="185" t="s">
        <v>816</v>
      </c>
      <c r="D224" s="185" t="s">
        <v>789</v>
      </c>
      <c r="E224" s="228" t="s">
        <v>530</v>
      </c>
      <c r="F224" s="228" t="s">
        <v>530</v>
      </c>
      <c r="G224" s="175" t="s">
        <v>455</v>
      </c>
    </row>
    <row r="225" spans="1:8" x14ac:dyDescent="0.15">
      <c r="A225" s="229">
        <v>1</v>
      </c>
      <c r="B225" s="229">
        <v>1</v>
      </c>
      <c r="C225" s="230">
        <v>1</v>
      </c>
      <c r="D225" s="230">
        <v>1</v>
      </c>
      <c r="E225" s="224">
        <v>1</v>
      </c>
      <c r="F225" s="224">
        <v>1</v>
      </c>
      <c r="G225" s="172">
        <v>1</v>
      </c>
    </row>
    <row r="226" spans="1:8" x14ac:dyDescent="0.15">
      <c r="A226" s="171" t="s">
        <v>445</v>
      </c>
      <c r="B226" s="171" t="s">
        <v>445</v>
      </c>
      <c r="C226" s="172" t="s">
        <v>445</v>
      </c>
      <c r="D226" s="172" t="s">
        <v>445</v>
      </c>
      <c r="E226" s="172" t="s">
        <v>445</v>
      </c>
      <c r="F226" s="172" t="s">
        <v>445</v>
      </c>
      <c r="G226" s="172" t="s">
        <v>445</v>
      </c>
    </row>
    <row r="227" spans="1:8" ht="31.5" x14ac:dyDescent="0.15">
      <c r="A227" s="231" t="s">
        <v>817</v>
      </c>
      <c r="B227" s="231" t="s">
        <v>458</v>
      </c>
      <c r="C227" s="230" t="s">
        <v>458</v>
      </c>
      <c r="D227" s="320" t="s">
        <v>818</v>
      </c>
      <c r="E227" s="230" t="s">
        <v>817</v>
      </c>
      <c r="F227" s="230" t="s">
        <v>819</v>
      </c>
      <c r="G227" s="186" t="s">
        <v>459</v>
      </c>
    </row>
    <row r="228" spans="1:8" ht="52.5" x14ac:dyDescent="0.15">
      <c r="A228" s="206" t="s">
        <v>730</v>
      </c>
      <c r="B228" s="206" t="s">
        <v>820</v>
      </c>
      <c r="C228" s="232" t="s">
        <v>821</v>
      </c>
      <c r="D228" s="321"/>
      <c r="E228" s="232" t="s">
        <v>730</v>
      </c>
      <c r="F228" s="232" t="s">
        <v>822</v>
      </c>
      <c r="G228" s="233" t="s">
        <v>464</v>
      </c>
    </row>
    <row r="229" spans="1:8" x14ac:dyDescent="0.15">
      <c r="A229" s="171" t="s">
        <v>445</v>
      </c>
      <c r="B229" s="171" t="s">
        <v>445</v>
      </c>
      <c r="C229" s="171" t="s">
        <v>445</v>
      </c>
      <c r="D229" s="171" t="s">
        <v>445</v>
      </c>
      <c r="E229" s="171" t="s">
        <v>445</v>
      </c>
      <c r="F229" s="171" t="s">
        <v>445</v>
      </c>
      <c r="G229" s="171" t="s">
        <v>445</v>
      </c>
    </row>
    <row r="230" spans="1:8" x14ac:dyDescent="0.15">
      <c r="A230" s="318" t="s">
        <v>823</v>
      </c>
      <c r="B230" s="319"/>
      <c r="C230" s="319"/>
      <c r="D230" s="319"/>
      <c r="E230" s="319"/>
      <c r="F230" s="319"/>
      <c r="G230" s="319"/>
      <c r="H230" s="319"/>
    </row>
    <row r="231" spans="1:8" x14ac:dyDescent="0.15">
      <c r="A231" s="168" t="s">
        <v>430</v>
      </c>
      <c r="B231" s="213" t="s">
        <v>431</v>
      </c>
      <c r="C231" s="213" t="s">
        <v>432</v>
      </c>
      <c r="D231" s="213" t="s">
        <v>433</v>
      </c>
      <c r="E231" s="213" t="s">
        <v>434</v>
      </c>
      <c r="F231" s="213" t="s">
        <v>466</v>
      </c>
      <c r="G231" s="322" t="s">
        <v>435</v>
      </c>
    </row>
    <row r="232" spans="1:8" ht="42" x14ac:dyDescent="0.15">
      <c r="A232" s="234" t="s">
        <v>1311</v>
      </c>
      <c r="B232" s="235" t="s">
        <v>824</v>
      </c>
      <c r="C232" s="236" t="s">
        <v>825</v>
      </c>
      <c r="D232" s="236" t="s">
        <v>826</v>
      </c>
      <c r="E232" s="236" t="s">
        <v>827</v>
      </c>
      <c r="F232" s="175" t="s">
        <v>440</v>
      </c>
      <c r="G232" s="322"/>
    </row>
    <row r="233" spans="1:8" ht="115.5" x14ac:dyDescent="0.15">
      <c r="A233" s="234" t="s">
        <v>1312</v>
      </c>
      <c r="B233" s="235" t="s">
        <v>828</v>
      </c>
      <c r="C233" s="236" t="s">
        <v>829</v>
      </c>
      <c r="D233" s="237" t="s">
        <v>830</v>
      </c>
      <c r="E233" s="237" t="s">
        <v>1313</v>
      </c>
      <c r="F233" s="175" t="s">
        <v>444</v>
      </c>
      <c r="G233" s="172" t="s">
        <v>445</v>
      </c>
    </row>
    <row r="234" spans="1:8" x14ac:dyDescent="0.15">
      <c r="A234" s="186">
        <v>0.3</v>
      </c>
      <c r="B234" s="186">
        <v>0.2</v>
      </c>
      <c r="C234" s="186">
        <v>0.15</v>
      </c>
      <c r="D234" s="186">
        <v>0.15</v>
      </c>
      <c r="E234" s="186">
        <v>0.15</v>
      </c>
      <c r="F234" s="172">
        <v>0.05</v>
      </c>
      <c r="G234" s="172">
        <v>1</v>
      </c>
    </row>
    <row r="235" spans="1:8" ht="21" x14ac:dyDescent="0.15">
      <c r="A235" s="238" t="s">
        <v>784</v>
      </c>
      <c r="B235" s="239" t="s">
        <v>661</v>
      </c>
      <c r="C235" s="239" t="s">
        <v>1223</v>
      </c>
      <c r="D235" s="239" t="s">
        <v>831</v>
      </c>
      <c r="E235" s="239" t="s">
        <v>831</v>
      </c>
      <c r="F235" s="184" t="s">
        <v>451</v>
      </c>
      <c r="G235" s="172" t="s">
        <v>445</v>
      </c>
    </row>
    <row r="236" spans="1:8" x14ac:dyDescent="0.15">
      <c r="A236" s="240" t="s">
        <v>787</v>
      </c>
      <c r="B236" s="235" t="s">
        <v>787</v>
      </c>
      <c r="C236" s="235" t="s">
        <v>832</v>
      </c>
      <c r="D236" s="235" t="s">
        <v>787</v>
      </c>
      <c r="E236" s="235" t="s">
        <v>787</v>
      </c>
      <c r="F236" s="175" t="s">
        <v>455</v>
      </c>
      <c r="G236" s="172" t="s">
        <v>445</v>
      </c>
    </row>
    <row r="237" spans="1:8" ht="42" x14ac:dyDescent="0.15">
      <c r="A237" s="200" t="s">
        <v>590</v>
      </c>
      <c r="B237" s="241" t="s">
        <v>1314</v>
      </c>
      <c r="C237" s="200">
        <v>1</v>
      </c>
      <c r="D237" s="200">
        <v>1</v>
      </c>
      <c r="E237" s="200">
        <v>1</v>
      </c>
      <c r="F237" s="171">
        <v>1</v>
      </c>
      <c r="G237" s="171" t="s">
        <v>445</v>
      </c>
    </row>
    <row r="238" spans="1:8" x14ac:dyDescent="0.15">
      <c r="A238" s="200" t="s">
        <v>445</v>
      </c>
      <c r="B238" s="200" t="s">
        <v>445</v>
      </c>
      <c r="C238" s="200" t="s">
        <v>445</v>
      </c>
      <c r="D238" s="200" t="s">
        <v>445</v>
      </c>
      <c r="E238" s="200" t="s">
        <v>445</v>
      </c>
      <c r="F238" s="171" t="s">
        <v>445</v>
      </c>
      <c r="G238" s="171" t="s">
        <v>445</v>
      </c>
    </row>
    <row r="239" spans="1:8" ht="31.5" x14ac:dyDescent="0.15">
      <c r="A239" s="200" t="s">
        <v>1194</v>
      </c>
      <c r="B239" s="200" t="s">
        <v>1194</v>
      </c>
      <c r="C239" s="200" t="s">
        <v>1194</v>
      </c>
      <c r="D239" s="200" t="s">
        <v>1194</v>
      </c>
      <c r="E239" s="200" t="s">
        <v>1315</v>
      </c>
      <c r="F239" s="171" t="s">
        <v>459</v>
      </c>
      <c r="G239" s="171" t="s">
        <v>445</v>
      </c>
    </row>
    <row r="240" spans="1:8" ht="52.5" x14ac:dyDescent="0.15">
      <c r="A240" s="242" t="s">
        <v>1316</v>
      </c>
      <c r="B240" s="242" t="s">
        <v>1317</v>
      </c>
      <c r="C240" s="242" t="s">
        <v>833</v>
      </c>
      <c r="D240" s="242" t="s">
        <v>834</v>
      </c>
      <c r="E240" s="242" t="s">
        <v>1318</v>
      </c>
      <c r="F240" s="176" t="s">
        <v>464</v>
      </c>
      <c r="G240" s="171" t="s">
        <v>445</v>
      </c>
    </row>
    <row r="241" spans="1:8" x14ac:dyDescent="0.15">
      <c r="A241" s="200" t="s">
        <v>445</v>
      </c>
      <c r="B241" s="200" t="s">
        <v>445</v>
      </c>
      <c r="C241" s="200" t="s">
        <v>445</v>
      </c>
      <c r="D241" s="200" t="s">
        <v>445</v>
      </c>
      <c r="E241" s="200" t="s">
        <v>445</v>
      </c>
      <c r="F241" s="171" t="s">
        <v>445</v>
      </c>
      <c r="G241" s="200" t="s">
        <v>445</v>
      </c>
    </row>
    <row r="242" spans="1:8" x14ac:dyDescent="0.15">
      <c r="A242" s="316" t="s">
        <v>835</v>
      </c>
      <c r="B242" s="319"/>
      <c r="C242" s="319"/>
      <c r="D242" s="319"/>
      <c r="E242" s="319"/>
      <c r="F242" s="319"/>
      <c r="G242" s="319"/>
      <c r="H242" s="319"/>
    </row>
    <row r="243" spans="1:8" x14ac:dyDescent="0.15">
      <c r="A243" s="168" t="s">
        <v>430</v>
      </c>
      <c r="B243" s="168" t="s">
        <v>431</v>
      </c>
      <c r="C243" s="168" t="s">
        <v>432</v>
      </c>
      <c r="D243" s="168" t="s">
        <v>433</v>
      </c>
      <c r="E243" s="168" t="s">
        <v>434</v>
      </c>
      <c r="F243" s="168" t="s">
        <v>466</v>
      </c>
      <c r="G243" s="168" t="s">
        <v>467</v>
      </c>
    </row>
    <row r="244" spans="1:8" ht="21" x14ac:dyDescent="0.15">
      <c r="A244" s="170" t="s">
        <v>836</v>
      </c>
      <c r="B244" s="243" t="s">
        <v>837</v>
      </c>
      <c r="C244" s="169" t="s">
        <v>838</v>
      </c>
      <c r="D244" s="243" t="s">
        <v>839</v>
      </c>
      <c r="E244" s="170" t="s">
        <v>840</v>
      </c>
      <c r="F244" s="243" t="s">
        <v>841</v>
      </c>
      <c r="G244" s="170" t="s">
        <v>842</v>
      </c>
    </row>
    <row r="245" spans="1:8" ht="136.5" x14ac:dyDescent="0.15">
      <c r="A245" s="170" t="s">
        <v>843</v>
      </c>
      <c r="B245" s="170" t="s">
        <v>844</v>
      </c>
      <c r="C245" s="170" t="s">
        <v>845</v>
      </c>
      <c r="D245" s="170" t="s">
        <v>846</v>
      </c>
      <c r="E245" s="170" t="s">
        <v>847</v>
      </c>
      <c r="F245" s="8" t="s">
        <v>848</v>
      </c>
      <c r="G245" s="170" t="s">
        <v>849</v>
      </c>
    </row>
    <row r="246" spans="1:8" x14ac:dyDescent="0.15">
      <c r="A246" s="171">
        <v>0.1</v>
      </c>
      <c r="B246" s="171">
        <v>0.2</v>
      </c>
      <c r="C246" s="171">
        <v>0.15</v>
      </c>
      <c r="D246" s="171">
        <v>0.15</v>
      </c>
      <c r="E246" s="171">
        <v>0.1</v>
      </c>
      <c r="F246" s="171">
        <v>0.1</v>
      </c>
      <c r="G246" s="171">
        <v>0.1</v>
      </c>
    </row>
    <row r="247" spans="1:8" ht="84" x14ac:dyDescent="0.15">
      <c r="A247" s="173" t="s">
        <v>661</v>
      </c>
      <c r="B247" s="173" t="s">
        <v>661</v>
      </c>
      <c r="C247" s="173" t="s">
        <v>850</v>
      </c>
      <c r="D247" s="244" t="s">
        <v>851</v>
      </c>
      <c r="E247" s="173" t="s">
        <v>661</v>
      </c>
      <c r="F247" s="245" t="s">
        <v>852</v>
      </c>
      <c r="G247" s="173" t="s">
        <v>661</v>
      </c>
    </row>
    <row r="248" spans="1:8" x14ac:dyDescent="0.15">
      <c r="A248" s="170" t="s">
        <v>644</v>
      </c>
      <c r="B248" s="170" t="s">
        <v>644</v>
      </c>
      <c r="C248" s="170" t="s">
        <v>644</v>
      </c>
      <c r="D248" s="170" t="s">
        <v>644</v>
      </c>
      <c r="E248" s="170" t="s">
        <v>501</v>
      </c>
      <c r="F248" s="170" t="s">
        <v>644</v>
      </c>
      <c r="G248" s="170" t="s">
        <v>644</v>
      </c>
    </row>
    <row r="249" spans="1:8" x14ac:dyDescent="0.15">
      <c r="A249" s="171">
        <v>1</v>
      </c>
      <c r="B249" s="171">
        <v>1</v>
      </c>
      <c r="C249" s="171">
        <v>1</v>
      </c>
      <c r="D249" s="171">
        <v>1</v>
      </c>
      <c r="E249" s="171">
        <v>1</v>
      </c>
      <c r="F249" s="171">
        <v>1</v>
      </c>
      <c r="G249" s="171">
        <v>1</v>
      </c>
    </row>
    <row r="250" spans="1:8" x14ac:dyDescent="0.15">
      <c r="A250" s="171" t="s">
        <v>445</v>
      </c>
      <c r="B250" s="171" t="s">
        <v>445</v>
      </c>
      <c r="C250" s="171" t="s">
        <v>445</v>
      </c>
      <c r="D250" s="171" t="s">
        <v>445</v>
      </c>
      <c r="E250" s="171" t="s">
        <v>445</v>
      </c>
      <c r="F250" s="171" t="s">
        <v>445</v>
      </c>
      <c r="G250" s="171" t="s">
        <v>445</v>
      </c>
    </row>
    <row r="251" spans="1:8" ht="21" x14ac:dyDescent="0.15">
      <c r="A251" s="171" t="s">
        <v>458</v>
      </c>
      <c r="B251" s="171" t="s">
        <v>458</v>
      </c>
      <c r="C251" s="171" t="s">
        <v>458</v>
      </c>
      <c r="D251" s="171" t="s">
        <v>458</v>
      </c>
      <c r="E251" s="171" t="s">
        <v>458</v>
      </c>
      <c r="F251" s="171" t="s">
        <v>458</v>
      </c>
      <c r="G251" s="171" t="s">
        <v>458</v>
      </c>
    </row>
    <row r="252" spans="1:8" ht="42" x14ac:dyDescent="0.15">
      <c r="A252" s="171" t="s">
        <v>853</v>
      </c>
      <c r="B252" s="176" t="s">
        <v>854</v>
      </c>
      <c r="C252" s="176" t="s">
        <v>855</v>
      </c>
      <c r="D252" s="176" t="s">
        <v>855</v>
      </c>
      <c r="E252" s="171" t="s">
        <v>856</v>
      </c>
      <c r="F252" s="176" t="s">
        <v>857</v>
      </c>
      <c r="G252" s="176" t="s">
        <v>698</v>
      </c>
    </row>
    <row r="253" spans="1:8" x14ac:dyDescent="0.15">
      <c r="A253" s="171" t="s">
        <v>445</v>
      </c>
      <c r="B253" s="171" t="s">
        <v>445</v>
      </c>
      <c r="C253" s="171" t="s">
        <v>445</v>
      </c>
      <c r="D253" s="171" t="s">
        <v>445</v>
      </c>
      <c r="E253" s="171" t="s">
        <v>445</v>
      </c>
      <c r="F253" s="171" t="s">
        <v>445</v>
      </c>
      <c r="G253" s="171" t="s">
        <v>445</v>
      </c>
    </row>
    <row r="254" spans="1:8" x14ac:dyDescent="0.15">
      <c r="A254" s="178"/>
      <c r="B254" s="178"/>
      <c r="C254" s="178"/>
      <c r="D254" s="178"/>
      <c r="E254" s="178"/>
      <c r="F254" s="178"/>
      <c r="G254" s="178"/>
    </row>
    <row r="255" spans="1:8" x14ac:dyDescent="0.15">
      <c r="A255" s="9"/>
      <c r="B255" s="9"/>
      <c r="C255" s="10" t="s">
        <v>858</v>
      </c>
      <c r="D255" s="10"/>
      <c r="E255" s="11"/>
      <c r="F255" s="10" t="s">
        <v>859</v>
      </c>
      <c r="G255" s="10"/>
    </row>
    <row r="256" spans="1:8" x14ac:dyDescent="0.15">
      <c r="A256" s="12"/>
      <c r="B256" s="12"/>
      <c r="C256" s="13" t="s">
        <v>860</v>
      </c>
      <c r="D256" s="13"/>
      <c r="E256" s="11"/>
      <c r="F256" s="13" t="s">
        <v>860</v>
      </c>
      <c r="G256" s="13"/>
    </row>
  </sheetData>
  <mergeCells count="32">
    <mergeCell ref="A242:H242"/>
    <mergeCell ref="D215:D216"/>
    <mergeCell ref="D227:D228"/>
    <mergeCell ref="E215:E216"/>
    <mergeCell ref="F3:F4"/>
    <mergeCell ref="F123:F124"/>
    <mergeCell ref="F215:F216"/>
    <mergeCell ref="G11:G12"/>
    <mergeCell ref="G75:G76"/>
    <mergeCell ref="G131:G132"/>
    <mergeCell ref="G135:G136"/>
    <mergeCell ref="G231:G232"/>
    <mergeCell ref="A182:H182"/>
    <mergeCell ref="A194:H194"/>
    <mergeCell ref="A206:H206"/>
    <mergeCell ref="A218:H218"/>
    <mergeCell ref="A230:H230"/>
    <mergeCell ref="A122:H122"/>
    <mergeCell ref="A134:H134"/>
    <mergeCell ref="A146:H146"/>
    <mergeCell ref="A158:H158"/>
    <mergeCell ref="A170:H170"/>
    <mergeCell ref="A62:H62"/>
    <mergeCell ref="A74:H74"/>
    <mergeCell ref="A86:H86"/>
    <mergeCell ref="A98:H98"/>
    <mergeCell ref="A110:H110"/>
    <mergeCell ref="A2:H2"/>
    <mergeCell ref="A14:H14"/>
    <mergeCell ref="A26:H26"/>
    <mergeCell ref="A38:H38"/>
    <mergeCell ref="A50:H50"/>
  </mergeCells>
  <phoneticPr fontId="32"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election activeCell="M26" sqref="M26"/>
    </sheetView>
  </sheetViews>
  <sheetFormatPr defaultRowHeight="13.5" x14ac:dyDescent="0.15"/>
  <sheetData/>
  <phoneticPr fontId="3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371"/>
  <sheetViews>
    <sheetView tabSelected="1" workbookViewId="0">
      <selection activeCell="B123" sqref="B123"/>
    </sheetView>
  </sheetViews>
  <sheetFormatPr defaultRowHeight="13.5" x14ac:dyDescent="0.15"/>
  <cols>
    <col min="1" max="1" width="51.875" style="119" customWidth="1"/>
    <col min="2" max="2" width="60.375" style="120" customWidth="1"/>
    <col min="3" max="3" width="20.25" style="120" customWidth="1"/>
    <col min="4" max="4" width="18" style="120" customWidth="1"/>
    <col min="5" max="16384" width="9" style="120"/>
  </cols>
  <sheetData>
    <row r="1" spans="1:6" ht="15" customHeight="1" x14ac:dyDescent="0.15">
      <c r="A1" s="326" t="s">
        <v>892</v>
      </c>
      <c r="B1" s="326"/>
      <c r="E1" s="120" t="s">
        <v>1356</v>
      </c>
      <c r="F1" s="120" t="s">
        <v>917</v>
      </c>
    </row>
    <row r="2" spans="1:6" ht="15" customHeight="1" x14ac:dyDescent="0.15">
      <c r="A2" s="121" t="s">
        <v>893</v>
      </c>
      <c r="B2" s="122"/>
      <c r="C2" s="123" t="s">
        <v>894</v>
      </c>
      <c r="E2" s="120" t="s">
        <v>1356</v>
      </c>
      <c r="F2" s="120" t="s">
        <v>920</v>
      </c>
    </row>
    <row r="3" spans="1:6" ht="15" customHeight="1" x14ac:dyDescent="0.15">
      <c r="A3" s="124" t="s">
        <v>895</v>
      </c>
      <c r="B3" s="125"/>
      <c r="C3" s="126"/>
      <c r="E3" s="120" t="s">
        <v>1356</v>
      </c>
      <c r="F3" s="120" t="s">
        <v>922</v>
      </c>
    </row>
    <row r="4" spans="1:6" ht="15" customHeight="1" x14ac:dyDescent="0.15">
      <c r="A4" s="124" t="s">
        <v>896</v>
      </c>
      <c r="B4" s="127"/>
      <c r="C4" s="126" t="s">
        <v>897</v>
      </c>
      <c r="E4" s="120" t="s">
        <v>1356</v>
      </c>
      <c r="F4" s="120" t="s">
        <v>923</v>
      </c>
    </row>
    <row r="5" spans="1:6" ht="15" customHeight="1" x14ac:dyDescent="0.15">
      <c r="A5" s="124" t="s">
        <v>898</v>
      </c>
      <c r="B5" s="127"/>
      <c r="C5" s="126" t="s">
        <v>897</v>
      </c>
      <c r="E5" s="120" t="s">
        <v>1356</v>
      </c>
      <c r="F5" s="120" t="s">
        <v>924</v>
      </c>
    </row>
    <row r="6" spans="1:6" ht="15" customHeight="1" x14ac:dyDescent="0.15">
      <c r="A6" s="124" t="s">
        <v>899</v>
      </c>
      <c r="B6" s="127"/>
      <c r="C6" s="126" t="s">
        <v>897</v>
      </c>
      <c r="E6" s="120" t="s">
        <v>1356</v>
      </c>
      <c r="F6" s="120" t="s">
        <v>925</v>
      </c>
    </row>
    <row r="7" spans="1:6" ht="15" customHeight="1" x14ac:dyDescent="0.15">
      <c r="A7" s="124" t="s">
        <v>900</v>
      </c>
      <c r="B7" s="127"/>
      <c r="C7" s="126" t="s">
        <v>897</v>
      </c>
      <c r="E7" s="120" t="s">
        <v>1356</v>
      </c>
      <c r="F7" s="120" t="s">
        <v>928</v>
      </c>
    </row>
    <row r="8" spans="1:6" ht="15" customHeight="1" x14ac:dyDescent="0.15">
      <c r="A8" s="124" t="s">
        <v>901</v>
      </c>
      <c r="B8" s="127"/>
      <c r="C8" s="126" t="s">
        <v>897</v>
      </c>
      <c r="E8" s="120" t="s">
        <v>1356</v>
      </c>
      <c r="F8" s="120" t="s">
        <v>930</v>
      </c>
    </row>
    <row r="9" spans="1:6" ht="15" customHeight="1" x14ac:dyDescent="0.15">
      <c r="A9" s="124" t="s">
        <v>902</v>
      </c>
      <c r="B9" s="127"/>
      <c r="C9" s="126" t="s">
        <v>897</v>
      </c>
      <c r="E9" s="120" t="s">
        <v>1356</v>
      </c>
      <c r="F9" s="120" t="s">
        <v>931</v>
      </c>
    </row>
    <row r="10" spans="1:6" ht="15" customHeight="1" x14ac:dyDescent="0.15">
      <c r="A10" s="124" t="s">
        <v>903</v>
      </c>
      <c r="B10" s="127"/>
      <c r="C10" s="126" t="s">
        <v>897</v>
      </c>
      <c r="E10" s="120" t="s">
        <v>1356</v>
      </c>
      <c r="F10" s="120" t="s">
        <v>932</v>
      </c>
    </row>
    <row r="11" spans="1:6" ht="15" customHeight="1" x14ac:dyDescent="0.15">
      <c r="A11" s="124" t="s">
        <v>904</v>
      </c>
      <c r="B11" s="127"/>
      <c r="C11" s="126" t="s">
        <v>897</v>
      </c>
      <c r="E11" s="120" t="s">
        <v>1356</v>
      </c>
      <c r="F11" s="120" t="s">
        <v>933</v>
      </c>
    </row>
    <row r="12" spans="1:6" ht="15" customHeight="1" x14ac:dyDescent="0.15">
      <c r="A12" s="124" t="s">
        <v>905</v>
      </c>
      <c r="B12" s="127"/>
      <c r="C12" s="126" t="s">
        <v>897</v>
      </c>
      <c r="E12" s="120" t="s">
        <v>1356</v>
      </c>
      <c r="F12" s="120" t="s">
        <v>934</v>
      </c>
    </row>
    <row r="13" spans="1:6" ht="15" customHeight="1" x14ac:dyDescent="0.15">
      <c r="A13" s="124" t="s">
        <v>906</v>
      </c>
      <c r="B13" s="127"/>
      <c r="C13" s="126" t="s">
        <v>897</v>
      </c>
      <c r="E13" s="120" t="s">
        <v>1356</v>
      </c>
      <c r="F13" s="120" t="s">
        <v>935</v>
      </c>
    </row>
    <row r="14" spans="1:6" ht="15" customHeight="1" x14ac:dyDescent="0.15">
      <c r="A14" s="124" t="s">
        <v>907</v>
      </c>
      <c r="B14" s="127"/>
      <c r="C14" s="126" t="s">
        <v>897</v>
      </c>
      <c r="E14" s="120" t="s">
        <v>1356</v>
      </c>
      <c r="F14" s="120" t="s">
        <v>936</v>
      </c>
    </row>
    <row r="15" spans="1:6" ht="15" customHeight="1" x14ac:dyDescent="0.15">
      <c r="A15" s="124" t="s">
        <v>908</v>
      </c>
      <c r="B15" s="127"/>
      <c r="C15" s="126" t="s">
        <v>897</v>
      </c>
      <c r="E15" s="120" t="s">
        <v>1356</v>
      </c>
      <c r="F15" s="120" t="s">
        <v>937</v>
      </c>
    </row>
    <row r="16" spans="1:6" ht="15" customHeight="1" x14ac:dyDescent="0.15">
      <c r="A16" s="124" t="s">
        <v>909</v>
      </c>
      <c r="B16" s="127"/>
      <c r="C16" s="126" t="s">
        <v>897</v>
      </c>
      <c r="E16" s="120" t="s">
        <v>1356</v>
      </c>
      <c r="F16" s="120" t="s">
        <v>938</v>
      </c>
    </row>
    <row r="17" spans="1:6" ht="15" customHeight="1" x14ac:dyDescent="0.15">
      <c r="A17" s="124" t="s">
        <v>910</v>
      </c>
      <c r="B17" s="127"/>
      <c r="C17" s="126" t="s">
        <v>897</v>
      </c>
      <c r="E17" s="120" t="s">
        <v>1356</v>
      </c>
      <c r="F17" s="120" t="s">
        <v>939</v>
      </c>
    </row>
    <row r="18" spans="1:6" ht="15" customHeight="1" x14ac:dyDescent="0.15">
      <c r="A18" s="124" t="s">
        <v>911</v>
      </c>
      <c r="B18" s="127"/>
      <c r="C18" s="126" t="s">
        <v>897</v>
      </c>
      <c r="E18" s="120" t="s">
        <v>1356</v>
      </c>
      <c r="F18" s="120" t="s">
        <v>940</v>
      </c>
    </row>
    <row r="19" spans="1:6" ht="15" customHeight="1" x14ac:dyDescent="0.15">
      <c r="A19" s="124" t="s">
        <v>912</v>
      </c>
      <c r="B19" s="127"/>
      <c r="C19" s="126" t="s">
        <v>897</v>
      </c>
      <c r="E19" s="120" t="s">
        <v>1356</v>
      </c>
      <c r="F19" s="120" t="s">
        <v>942</v>
      </c>
    </row>
    <row r="20" spans="1:6" ht="15" customHeight="1" x14ac:dyDescent="0.15">
      <c r="A20" s="124" t="s">
        <v>913</v>
      </c>
      <c r="B20" s="127"/>
      <c r="C20" s="126" t="s">
        <v>897</v>
      </c>
      <c r="E20" s="120" t="s">
        <v>1356</v>
      </c>
      <c r="F20" s="120" t="s">
        <v>943</v>
      </c>
    </row>
    <row r="21" spans="1:6" ht="15" customHeight="1" x14ac:dyDescent="0.15">
      <c r="A21" s="124" t="s">
        <v>914</v>
      </c>
      <c r="B21" s="127"/>
      <c r="C21" s="126" t="s">
        <v>897</v>
      </c>
      <c r="E21" s="120" t="s">
        <v>1356</v>
      </c>
      <c r="F21" s="120" t="s">
        <v>944</v>
      </c>
    </row>
    <row r="22" spans="1:6" ht="15" customHeight="1" x14ac:dyDescent="0.15">
      <c r="A22" s="124" t="s">
        <v>915</v>
      </c>
      <c r="B22" s="127"/>
      <c r="C22" s="126" t="s">
        <v>897</v>
      </c>
      <c r="E22" s="120" t="s">
        <v>1356</v>
      </c>
      <c r="F22" s="120" t="s">
        <v>945</v>
      </c>
    </row>
    <row r="23" spans="1:6" ht="15" customHeight="1" x14ac:dyDescent="0.15">
      <c r="A23" s="124" t="s">
        <v>916</v>
      </c>
      <c r="B23" s="127"/>
      <c r="C23" s="126" t="s">
        <v>897</v>
      </c>
      <c r="E23" s="120" t="s">
        <v>1353</v>
      </c>
      <c r="F23" s="120" t="s">
        <v>920</v>
      </c>
    </row>
    <row r="24" spans="1:6" ht="15" customHeight="1" x14ac:dyDescent="0.15">
      <c r="A24" s="124" t="s">
        <v>917</v>
      </c>
      <c r="B24" s="128" t="s">
        <v>918</v>
      </c>
      <c r="C24" s="126"/>
      <c r="D24" s="120" t="s">
        <v>919</v>
      </c>
      <c r="E24" s="120" t="s">
        <v>1353</v>
      </c>
      <c r="F24" s="120" t="s">
        <v>922</v>
      </c>
    </row>
    <row r="25" spans="1:6" ht="15" customHeight="1" x14ac:dyDescent="0.15">
      <c r="A25" s="129" t="s">
        <v>920</v>
      </c>
      <c r="B25" s="130" t="s">
        <v>921</v>
      </c>
      <c r="C25" s="126" t="s">
        <v>897</v>
      </c>
      <c r="D25" s="120" t="s">
        <v>919</v>
      </c>
      <c r="E25" s="120" t="s">
        <v>1353</v>
      </c>
      <c r="F25" s="120" t="s">
        <v>923</v>
      </c>
    </row>
    <row r="26" spans="1:6" ht="15" customHeight="1" x14ac:dyDescent="0.15">
      <c r="A26" s="129" t="s">
        <v>922</v>
      </c>
      <c r="B26" s="151" t="s">
        <v>921</v>
      </c>
      <c r="C26" s="126" t="s">
        <v>897</v>
      </c>
      <c r="D26" s="120" t="s">
        <v>919</v>
      </c>
      <c r="E26" s="120" t="s">
        <v>1353</v>
      </c>
      <c r="F26" s="120" t="s">
        <v>924</v>
      </c>
    </row>
    <row r="27" spans="1:6" ht="15" customHeight="1" x14ac:dyDescent="0.15">
      <c r="A27" s="129" t="s">
        <v>923</v>
      </c>
      <c r="B27" s="151" t="s">
        <v>921</v>
      </c>
      <c r="C27" s="126" t="s">
        <v>897</v>
      </c>
      <c r="D27" s="120" t="s">
        <v>919</v>
      </c>
      <c r="E27" s="120" t="s">
        <v>1353</v>
      </c>
      <c r="F27" s="120" t="s">
        <v>925</v>
      </c>
    </row>
    <row r="28" spans="1:6" ht="15" customHeight="1" x14ac:dyDescent="0.15">
      <c r="A28" s="129" t="s">
        <v>924</v>
      </c>
      <c r="B28" s="151" t="s">
        <v>921</v>
      </c>
      <c r="C28" s="126" t="s">
        <v>897</v>
      </c>
      <c r="D28" s="120" t="s">
        <v>919</v>
      </c>
      <c r="E28" s="120" t="s">
        <v>1134</v>
      </c>
      <c r="F28" s="120" t="s">
        <v>920</v>
      </c>
    </row>
    <row r="29" spans="1:6" ht="15" customHeight="1" x14ac:dyDescent="0.15">
      <c r="A29" s="129" t="s">
        <v>925</v>
      </c>
      <c r="B29" s="167" t="s">
        <v>926</v>
      </c>
      <c r="C29" s="131" t="s">
        <v>927</v>
      </c>
      <c r="D29" s="120" t="s">
        <v>919</v>
      </c>
      <c r="E29" s="120" t="s">
        <v>1134</v>
      </c>
      <c r="F29" s="120" t="s">
        <v>922</v>
      </c>
    </row>
    <row r="30" spans="1:6" ht="15" customHeight="1" x14ac:dyDescent="0.15">
      <c r="A30" s="124" t="s">
        <v>928</v>
      </c>
      <c r="B30" s="152" t="s">
        <v>929</v>
      </c>
      <c r="C30" s="126" t="s">
        <v>897</v>
      </c>
      <c r="D30" s="120" t="s">
        <v>919</v>
      </c>
      <c r="E30" s="120" t="s">
        <v>1134</v>
      </c>
      <c r="F30" s="120" t="s">
        <v>923</v>
      </c>
    </row>
    <row r="31" spans="1:6" ht="15" customHeight="1" x14ac:dyDescent="0.15">
      <c r="A31" s="124" t="s">
        <v>930</v>
      </c>
      <c r="B31" s="153" t="s">
        <v>1130</v>
      </c>
      <c r="C31" s="126" t="s">
        <v>897</v>
      </c>
      <c r="D31" s="120" t="s">
        <v>919</v>
      </c>
      <c r="E31" s="120" t="s">
        <v>1134</v>
      </c>
      <c r="F31" s="120" t="s">
        <v>924</v>
      </c>
    </row>
    <row r="32" spans="1:6" ht="15" customHeight="1" x14ac:dyDescent="0.15">
      <c r="A32" s="124" t="s">
        <v>931</v>
      </c>
      <c r="B32" s="153" t="s">
        <v>1130</v>
      </c>
      <c r="C32" s="126" t="s">
        <v>897</v>
      </c>
      <c r="D32" s="120" t="s">
        <v>919</v>
      </c>
      <c r="E32" s="120" t="s">
        <v>1134</v>
      </c>
      <c r="F32" s="120" t="s">
        <v>925</v>
      </c>
    </row>
    <row r="33" spans="1:6" ht="15" customHeight="1" x14ac:dyDescent="0.15">
      <c r="A33" s="124" t="s">
        <v>932</v>
      </c>
      <c r="B33" s="153" t="s">
        <v>1130</v>
      </c>
      <c r="C33" s="126" t="s">
        <v>897</v>
      </c>
      <c r="D33" s="120" t="s">
        <v>919</v>
      </c>
      <c r="E33" s="120" t="s">
        <v>1135</v>
      </c>
      <c r="F33" s="120" t="s">
        <v>920</v>
      </c>
    </row>
    <row r="34" spans="1:6" ht="15" customHeight="1" x14ac:dyDescent="0.15">
      <c r="A34" s="124" t="s">
        <v>933</v>
      </c>
      <c r="B34" s="153" t="s">
        <v>1130</v>
      </c>
      <c r="C34" s="126" t="s">
        <v>897</v>
      </c>
      <c r="D34" s="120" t="s">
        <v>919</v>
      </c>
      <c r="E34" s="120" t="s">
        <v>1135</v>
      </c>
      <c r="F34" s="120" t="s">
        <v>922</v>
      </c>
    </row>
    <row r="35" spans="1:6" ht="15" customHeight="1" x14ac:dyDescent="0.15">
      <c r="A35" s="124" t="s">
        <v>934</v>
      </c>
      <c r="B35" s="153" t="s">
        <v>1130</v>
      </c>
      <c r="C35" s="126" t="s">
        <v>897</v>
      </c>
      <c r="D35" s="120" t="s">
        <v>919</v>
      </c>
      <c r="E35" s="120" t="s">
        <v>1135</v>
      </c>
      <c r="F35" s="120" t="s">
        <v>923</v>
      </c>
    </row>
    <row r="36" spans="1:6" ht="15" customHeight="1" x14ac:dyDescent="0.15">
      <c r="A36" s="124" t="s">
        <v>935</v>
      </c>
      <c r="B36" s="153" t="s">
        <v>1130</v>
      </c>
      <c r="C36" s="126" t="s">
        <v>897</v>
      </c>
      <c r="D36" s="120" t="s">
        <v>919</v>
      </c>
      <c r="E36" s="120" t="s">
        <v>1135</v>
      </c>
      <c r="F36" s="120" t="s">
        <v>924</v>
      </c>
    </row>
    <row r="37" spans="1:6" ht="15" customHeight="1" x14ac:dyDescent="0.15">
      <c r="A37" s="124" t="s">
        <v>936</v>
      </c>
      <c r="B37" s="153" t="s">
        <v>1130</v>
      </c>
      <c r="C37" s="126" t="s">
        <v>897</v>
      </c>
      <c r="D37" s="120" t="s">
        <v>919</v>
      </c>
      <c r="E37" s="120" t="s">
        <v>1135</v>
      </c>
      <c r="F37" s="120" t="s">
        <v>925</v>
      </c>
    </row>
    <row r="38" spans="1:6" ht="15" customHeight="1" x14ac:dyDescent="0.15">
      <c r="A38" s="124" t="s">
        <v>937</v>
      </c>
      <c r="B38" s="153" t="s">
        <v>1130</v>
      </c>
      <c r="C38" s="126" t="s">
        <v>897</v>
      </c>
      <c r="D38" s="120" t="s">
        <v>919</v>
      </c>
      <c r="E38" s="120" t="s">
        <v>1136</v>
      </c>
      <c r="F38" s="120" t="s">
        <v>920</v>
      </c>
    </row>
    <row r="39" spans="1:6" ht="15" customHeight="1" x14ac:dyDescent="0.15">
      <c r="A39" s="124" t="s">
        <v>938</v>
      </c>
      <c r="B39" s="153" t="s">
        <v>1130</v>
      </c>
      <c r="C39" s="126" t="s">
        <v>897</v>
      </c>
      <c r="D39" s="120" t="s">
        <v>919</v>
      </c>
      <c r="E39" s="120" t="s">
        <v>1136</v>
      </c>
      <c r="F39" s="120" t="s">
        <v>922</v>
      </c>
    </row>
    <row r="40" spans="1:6" ht="15" customHeight="1" x14ac:dyDescent="0.15">
      <c r="A40" s="124" t="s">
        <v>939</v>
      </c>
      <c r="B40" s="154" t="s">
        <v>1130</v>
      </c>
      <c r="C40" s="126" t="s">
        <v>897</v>
      </c>
      <c r="D40" s="120" t="s">
        <v>919</v>
      </c>
      <c r="E40" s="120" t="s">
        <v>1136</v>
      </c>
      <c r="F40" s="120" t="s">
        <v>923</v>
      </c>
    </row>
    <row r="41" spans="1:6" ht="15" customHeight="1" x14ac:dyDescent="0.15">
      <c r="A41" s="132" t="s">
        <v>940</v>
      </c>
      <c r="B41" s="155" t="s">
        <v>941</v>
      </c>
      <c r="C41" s="131" t="s">
        <v>927</v>
      </c>
      <c r="D41" s="120" t="s">
        <v>919</v>
      </c>
      <c r="E41" s="120" t="s">
        <v>1136</v>
      </c>
      <c r="F41" s="120" t="s">
        <v>924</v>
      </c>
    </row>
    <row r="42" spans="1:6" ht="15" customHeight="1" x14ac:dyDescent="0.15">
      <c r="A42" s="132" t="s">
        <v>942</v>
      </c>
      <c r="B42" s="156" t="s">
        <v>941</v>
      </c>
      <c r="C42" s="131" t="s">
        <v>927</v>
      </c>
      <c r="D42" s="120" t="s">
        <v>919</v>
      </c>
      <c r="E42" s="120" t="s">
        <v>1136</v>
      </c>
      <c r="F42" s="120" t="s">
        <v>925</v>
      </c>
    </row>
    <row r="43" spans="1:6" ht="15" customHeight="1" x14ac:dyDescent="0.15">
      <c r="A43" s="132" t="s">
        <v>943</v>
      </c>
      <c r="B43" s="156" t="s">
        <v>941</v>
      </c>
      <c r="C43" s="131" t="s">
        <v>927</v>
      </c>
      <c r="D43" s="120" t="s">
        <v>919</v>
      </c>
      <c r="E43" s="120" t="s">
        <v>1137</v>
      </c>
      <c r="F43" s="120" t="s">
        <v>928</v>
      </c>
    </row>
    <row r="44" spans="1:6" ht="15" customHeight="1" x14ac:dyDescent="0.15">
      <c r="A44" s="132" t="s">
        <v>944</v>
      </c>
      <c r="B44" s="156" t="s">
        <v>941</v>
      </c>
      <c r="C44" s="131" t="s">
        <v>927</v>
      </c>
      <c r="D44" s="120" t="s">
        <v>919</v>
      </c>
      <c r="E44" s="120" t="s">
        <v>1137</v>
      </c>
      <c r="F44" s="120" t="s">
        <v>930</v>
      </c>
    </row>
    <row r="45" spans="1:6" ht="15" customHeight="1" x14ac:dyDescent="0.15">
      <c r="A45" s="132" t="s">
        <v>945</v>
      </c>
      <c r="B45" s="142" t="s">
        <v>941</v>
      </c>
      <c r="C45" s="131" t="s">
        <v>927</v>
      </c>
      <c r="D45" s="120" t="s">
        <v>919</v>
      </c>
      <c r="E45" s="120" t="s">
        <v>1137</v>
      </c>
      <c r="F45" s="120" t="s">
        <v>931</v>
      </c>
    </row>
    <row r="46" spans="1:6" ht="15" customHeight="1" x14ac:dyDescent="0.15">
      <c r="A46" s="129" t="s">
        <v>946</v>
      </c>
      <c r="B46" s="157" t="s">
        <v>947</v>
      </c>
      <c r="C46" s="134" t="s">
        <v>897</v>
      </c>
      <c r="D46" s="120" t="s">
        <v>919</v>
      </c>
      <c r="E46" s="120" t="s">
        <v>1137</v>
      </c>
      <c r="F46" s="120" t="s">
        <v>932</v>
      </c>
    </row>
    <row r="47" spans="1:6" ht="15" customHeight="1" x14ac:dyDescent="0.15">
      <c r="A47" s="129" t="s">
        <v>948</v>
      </c>
      <c r="B47" s="158" t="s">
        <v>947</v>
      </c>
      <c r="C47" s="134" t="s">
        <v>897</v>
      </c>
      <c r="D47" s="120" t="s">
        <v>919</v>
      </c>
      <c r="E47" s="120" t="s">
        <v>1137</v>
      </c>
      <c r="F47" s="120" t="s">
        <v>933</v>
      </c>
    </row>
    <row r="48" spans="1:6" ht="15" customHeight="1" x14ac:dyDescent="0.15">
      <c r="A48" s="129" t="s">
        <v>949</v>
      </c>
      <c r="B48" s="158" t="s">
        <v>947</v>
      </c>
      <c r="C48" s="134" t="s">
        <v>897</v>
      </c>
      <c r="D48" s="120" t="s">
        <v>919</v>
      </c>
      <c r="E48" s="120" t="s">
        <v>1137</v>
      </c>
      <c r="F48" s="120" t="s">
        <v>934</v>
      </c>
    </row>
    <row r="49" spans="1:6" ht="15" customHeight="1" x14ac:dyDescent="0.15">
      <c r="A49" s="129" t="s">
        <v>950</v>
      </c>
      <c r="B49" s="158" t="s">
        <v>947</v>
      </c>
      <c r="C49" s="134" t="s">
        <v>897</v>
      </c>
      <c r="D49" s="120" t="s">
        <v>919</v>
      </c>
      <c r="E49" s="120" t="s">
        <v>1137</v>
      </c>
      <c r="F49" s="120" t="s">
        <v>935</v>
      </c>
    </row>
    <row r="50" spans="1:6" ht="15" customHeight="1" x14ac:dyDescent="0.15">
      <c r="A50" s="129" t="s">
        <v>951</v>
      </c>
      <c r="B50" s="159" t="s">
        <v>947</v>
      </c>
      <c r="C50" s="134" t="s">
        <v>897</v>
      </c>
      <c r="D50" s="120" t="s">
        <v>919</v>
      </c>
      <c r="E50" s="120" t="s">
        <v>1137</v>
      </c>
      <c r="F50" s="120" t="s">
        <v>936</v>
      </c>
    </row>
    <row r="51" spans="1:6" ht="15" customHeight="1" x14ac:dyDescent="0.15">
      <c r="A51" s="135" t="s">
        <v>952</v>
      </c>
      <c r="B51" s="136" t="s">
        <v>953</v>
      </c>
      <c r="C51" s="137" t="s">
        <v>927</v>
      </c>
      <c r="D51" s="120" t="s">
        <v>919</v>
      </c>
      <c r="E51" s="120" t="s">
        <v>1137</v>
      </c>
      <c r="F51" s="120" t="s">
        <v>937</v>
      </c>
    </row>
    <row r="52" spans="1:6" ht="15" customHeight="1" x14ac:dyDescent="0.15">
      <c r="A52" s="135" t="s">
        <v>954</v>
      </c>
      <c r="B52" s="160" t="s">
        <v>1131</v>
      </c>
      <c r="C52" s="137" t="s">
        <v>927</v>
      </c>
      <c r="D52" s="120" t="s">
        <v>919</v>
      </c>
      <c r="E52" s="120" t="s">
        <v>1137</v>
      </c>
      <c r="F52" s="120" t="s">
        <v>938</v>
      </c>
    </row>
    <row r="53" spans="1:6" ht="15" customHeight="1" x14ac:dyDescent="0.15">
      <c r="A53" s="135" t="s">
        <v>955</v>
      </c>
      <c r="B53" s="160" t="s">
        <v>1131</v>
      </c>
      <c r="C53" s="137" t="s">
        <v>927</v>
      </c>
      <c r="D53" s="120" t="s">
        <v>919</v>
      </c>
      <c r="E53" s="120" t="s">
        <v>1137</v>
      </c>
      <c r="F53" s="120" t="s">
        <v>939</v>
      </c>
    </row>
    <row r="54" spans="1:6" ht="15" customHeight="1" x14ac:dyDescent="0.15">
      <c r="A54" s="138" t="s">
        <v>956</v>
      </c>
      <c r="B54" s="160" t="s">
        <v>1131</v>
      </c>
      <c r="C54" s="137" t="s">
        <v>927</v>
      </c>
      <c r="D54" s="120" t="s">
        <v>919</v>
      </c>
      <c r="E54" s="120" t="s">
        <v>1138</v>
      </c>
      <c r="F54" s="120" t="s">
        <v>928</v>
      </c>
    </row>
    <row r="55" spans="1:6" ht="15" customHeight="1" x14ac:dyDescent="0.15">
      <c r="A55" s="139" t="s">
        <v>957</v>
      </c>
      <c r="B55" s="126" t="s">
        <v>1131</v>
      </c>
      <c r="C55" s="126" t="s">
        <v>897</v>
      </c>
      <c r="D55" s="120" t="s">
        <v>919</v>
      </c>
      <c r="E55" s="120" t="s">
        <v>1138</v>
      </c>
      <c r="F55" s="120" t="s">
        <v>930</v>
      </c>
    </row>
    <row r="56" spans="1:6" ht="15" customHeight="1" x14ac:dyDescent="0.15">
      <c r="A56" s="139" t="s">
        <v>958</v>
      </c>
      <c r="B56" s="125" t="s">
        <v>959</v>
      </c>
      <c r="C56" s="126" t="s">
        <v>897</v>
      </c>
      <c r="D56" s="120" t="s">
        <v>919</v>
      </c>
      <c r="E56" s="120" t="s">
        <v>1138</v>
      </c>
      <c r="F56" s="120" t="s">
        <v>931</v>
      </c>
    </row>
    <row r="57" spans="1:6" ht="15" customHeight="1" x14ac:dyDescent="0.15">
      <c r="A57" s="139" t="s">
        <v>960</v>
      </c>
      <c r="B57" s="161" t="s">
        <v>961</v>
      </c>
      <c r="C57" s="126" t="s">
        <v>897</v>
      </c>
      <c r="D57" s="120" t="s">
        <v>919</v>
      </c>
      <c r="E57" s="120" t="s">
        <v>1138</v>
      </c>
      <c r="F57" s="120" t="s">
        <v>932</v>
      </c>
    </row>
    <row r="58" spans="1:6" ht="15" customHeight="1" x14ac:dyDescent="0.15">
      <c r="A58" s="139" t="s">
        <v>962</v>
      </c>
      <c r="B58" s="162" t="s">
        <v>1132</v>
      </c>
      <c r="C58" s="126" t="s">
        <v>897</v>
      </c>
      <c r="D58" s="120" t="s">
        <v>919</v>
      </c>
      <c r="E58" s="120" t="s">
        <v>1138</v>
      </c>
      <c r="F58" s="120" t="s">
        <v>933</v>
      </c>
    </row>
    <row r="59" spans="1:6" ht="15" customHeight="1" x14ac:dyDescent="0.15">
      <c r="A59" s="139" t="s">
        <v>963</v>
      </c>
      <c r="B59" s="162" t="s">
        <v>1132</v>
      </c>
      <c r="C59" s="126" t="s">
        <v>897</v>
      </c>
      <c r="D59" s="120" t="s">
        <v>919</v>
      </c>
      <c r="E59" s="120" t="s">
        <v>1138</v>
      </c>
      <c r="F59" s="120" t="s">
        <v>934</v>
      </c>
    </row>
    <row r="60" spans="1:6" ht="15" customHeight="1" x14ac:dyDescent="0.15">
      <c r="A60" s="139" t="s">
        <v>964</v>
      </c>
      <c r="B60" s="162" t="s">
        <v>1132</v>
      </c>
      <c r="C60" s="126" t="s">
        <v>897</v>
      </c>
      <c r="D60" s="120" t="s">
        <v>919</v>
      </c>
      <c r="E60" s="120" t="s">
        <v>1138</v>
      </c>
      <c r="F60" s="120" t="s">
        <v>935</v>
      </c>
    </row>
    <row r="61" spans="1:6" ht="15" customHeight="1" x14ac:dyDescent="0.15">
      <c r="A61" s="139" t="s">
        <v>965</v>
      </c>
      <c r="B61" s="162" t="s">
        <v>1132</v>
      </c>
      <c r="C61" s="126" t="s">
        <v>897</v>
      </c>
      <c r="D61" s="120" t="s">
        <v>919</v>
      </c>
      <c r="E61" s="120" t="s">
        <v>1138</v>
      </c>
      <c r="F61" s="120" t="s">
        <v>936</v>
      </c>
    </row>
    <row r="62" spans="1:6" ht="15" customHeight="1" x14ac:dyDescent="0.15">
      <c r="A62" s="139" t="s">
        <v>966</v>
      </c>
      <c r="B62" s="162" t="s">
        <v>1132</v>
      </c>
      <c r="C62" s="126" t="s">
        <v>897</v>
      </c>
      <c r="D62" s="120" t="s">
        <v>919</v>
      </c>
      <c r="E62" s="120" t="s">
        <v>1138</v>
      </c>
      <c r="F62" s="120" t="s">
        <v>937</v>
      </c>
    </row>
    <row r="63" spans="1:6" ht="15" customHeight="1" x14ac:dyDescent="0.15">
      <c r="A63" s="139" t="s">
        <v>967</v>
      </c>
      <c r="B63" s="162" t="s">
        <v>1132</v>
      </c>
      <c r="C63" s="126" t="s">
        <v>897</v>
      </c>
      <c r="D63" s="120" t="s">
        <v>919</v>
      </c>
      <c r="E63" s="120" t="s">
        <v>1138</v>
      </c>
      <c r="F63" s="120" t="s">
        <v>938</v>
      </c>
    </row>
    <row r="64" spans="1:6" ht="15" customHeight="1" x14ac:dyDescent="0.15">
      <c r="A64" s="139" t="s">
        <v>968</v>
      </c>
      <c r="B64" s="162" t="s">
        <v>1132</v>
      </c>
      <c r="C64" s="126" t="s">
        <v>897</v>
      </c>
      <c r="D64" s="120" t="s">
        <v>919</v>
      </c>
      <c r="E64" s="120" t="s">
        <v>1138</v>
      </c>
      <c r="F64" s="120" t="s">
        <v>939</v>
      </c>
    </row>
    <row r="65" spans="1:6" ht="15" customHeight="1" x14ac:dyDescent="0.15">
      <c r="A65" s="139" t="s">
        <v>969</v>
      </c>
      <c r="B65" s="162" t="s">
        <v>1132</v>
      </c>
      <c r="C65" s="126" t="s">
        <v>897</v>
      </c>
      <c r="D65" s="120" t="s">
        <v>919</v>
      </c>
      <c r="E65" s="120" t="s">
        <v>1139</v>
      </c>
      <c r="F65" s="120" t="s">
        <v>940</v>
      </c>
    </row>
    <row r="66" spans="1:6" ht="15" customHeight="1" x14ac:dyDescent="0.15">
      <c r="A66" s="139" t="s">
        <v>970</v>
      </c>
      <c r="B66" s="162" t="s">
        <v>1132</v>
      </c>
      <c r="C66" s="126" t="s">
        <v>897</v>
      </c>
      <c r="D66" s="120" t="s">
        <v>919</v>
      </c>
      <c r="E66" s="120" t="s">
        <v>1139</v>
      </c>
      <c r="F66" s="120" t="s">
        <v>942</v>
      </c>
    </row>
    <row r="67" spans="1:6" ht="15" customHeight="1" x14ac:dyDescent="0.15">
      <c r="A67" s="139" t="s">
        <v>971</v>
      </c>
      <c r="B67" s="162" t="s">
        <v>1132</v>
      </c>
      <c r="C67" s="126" t="s">
        <v>897</v>
      </c>
      <c r="D67" s="120" t="s">
        <v>919</v>
      </c>
      <c r="E67" s="120" t="s">
        <v>1139</v>
      </c>
      <c r="F67" s="120" t="s">
        <v>943</v>
      </c>
    </row>
    <row r="68" spans="1:6" ht="15" customHeight="1" x14ac:dyDescent="0.15">
      <c r="A68" s="139" t="s">
        <v>972</v>
      </c>
      <c r="B68" s="162" t="s">
        <v>1132</v>
      </c>
      <c r="C68" s="126" t="s">
        <v>897</v>
      </c>
      <c r="D68" s="120" t="s">
        <v>919</v>
      </c>
      <c r="E68" s="120" t="s">
        <v>1139</v>
      </c>
      <c r="F68" s="120" t="s">
        <v>944</v>
      </c>
    </row>
    <row r="69" spans="1:6" ht="15" customHeight="1" x14ac:dyDescent="0.15">
      <c r="A69" s="140" t="s">
        <v>973</v>
      </c>
      <c r="B69" s="163" t="s">
        <v>1132</v>
      </c>
      <c r="C69" s="126" t="s">
        <v>897</v>
      </c>
      <c r="D69" s="120" t="s">
        <v>919</v>
      </c>
      <c r="E69" s="120" t="s">
        <v>1139</v>
      </c>
      <c r="F69" s="120" t="s">
        <v>945</v>
      </c>
    </row>
    <row r="70" spans="1:6" ht="15" customHeight="1" x14ac:dyDescent="0.15">
      <c r="A70" s="141" t="s">
        <v>974</v>
      </c>
      <c r="B70" s="142" t="s">
        <v>975</v>
      </c>
      <c r="C70" s="131" t="s">
        <v>927</v>
      </c>
      <c r="D70" s="120" t="s">
        <v>919</v>
      </c>
      <c r="E70" s="120" t="s">
        <v>1140</v>
      </c>
      <c r="F70" s="120" t="s">
        <v>946</v>
      </c>
    </row>
    <row r="71" spans="1:6" ht="15" customHeight="1" x14ac:dyDescent="0.15">
      <c r="A71" s="132" t="s">
        <v>976</v>
      </c>
      <c r="B71" s="133" t="s">
        <v>975</v>
      </c>
      <c r="C71" s="131" t="s">
        <v>927</v>
      </c>
      <c r="D71" s="120" t="s">
        <v>919</v>
      </c>
      <c r="E71" s="120" t="s">
        <v>1140</v>
      </c>
      <c r="F71" s="120" t="s">
        <v>948</v>
      </c>
    </row>
    <row r="72" spans="1:6" ht="15" customHeight="1" x14ac:dyDescent="0.15">
      <c r="A72" s="132" t="s">
        <v>977</v>
      </c>
      <c r="B72" s="133" t="s">
        <v>975</v>
      </c>
      <c r="C72" s="131" t="s">
        <v>927</v>
      </c>
      <c r="D72" s="120" t="s">
        <v>919</v>
      </c>
      <c r="E72" s="120" t="s">
        <v>1140</v>
      </c>
      <c r="F72" s="120" t="s">
        <v>949</v>
      </c>
    </row>
    <row r="73" spans="1:6" ht="15" customHeight="1" x14ac:dyDescent="0.15">
      <c r="A73" s="132" t="s">
        <v>978</v>
      </c>
      <c r="B73" s="133" t="s">
        <v>975</v>
      </c>
      <c r="C73" s="131" t="s">
        <v>927</v>
      </c>
      <c r="D73" s="120" t="s">
        <v>919</v>
      </c>
      <c r="E73" s="120" t="s">
        <v>1140</v>
      </c>
      <c r="F73" s="120" t="s">
        <v>950</v>
      </c>
    </row>
    <row r="74" spans="1:6" ht="15" customHeight="1" x14ac:dyDescent="0.15">
      <c r="A74" s="132" t="s">
        <v>979</v>
      </c>
      <c r="B74" s="133" t="s">
        <v>975</v>
      </c>
      <c r="C74" s="131" t="s">
        <v>927</v>
      </c>
      <c r="D74" s="120" t="s">
        <v>919</v>
      </c>
      <c r="E74" s="120" t="s">
        <v>1140</v>
      </c>
      <c r="F74" s="120" t="s">
        <v>951</v>
      </c>
    </row>
    <row r="75" spans="1:6" ht="15" customHeight="1" x14ac:dyDescent="0.15">
      <c r="A75" s="132" t="s">
        <v>980</v>
      </c>
      <c r="B75" s="133" t="s">
        <v>975</v>
      </c>
      <c r="C75" s="131" t="s">
        <v>927</v>
      </c>
      <c r="D75" s="120" t="s">
        <v>919</v>
      </c>
      <c r="E75" s="120" t="s">
        <v>1141</v>
      </c>
      <c r="F75" s="120" t="s">
        <v>952</v>
      </c>
    </row>
    <row r="76" spans="1:6" ht="15" customHeight="1" x14ac:dyDescent="0.15">
      <c r="A76" s="132" t="s">
        <v>981</v>
      </c>
      <c r="B76" s="133" t="s">
        <v>975</v>
      </c>
      <c r="C76" s="131"/>
      <c r="E76" s="120" t="s">
        <v>1141</v>
      </c>
      <c r="F76" s="120" t="s">
        <v>954</v>
      </c>
    </row>
    <row r="77" spans="1:6" ht="15" customHeight="1" x14ac:dyDescent="0.15">
      <c r="A77" s="132" t="s">
        <v>982</v>
      </c>
      <c r="B77" s="143" t="s">
        <v>983</v>
      </c>
      <c r="C77" s="131" t="s">
        <v>927</v>
      </c>
      <c r="D77" s="120" t="s">
        <v>919</v>
      </c>
      <c r="E77" s="120" t="s">
        <v>1141</v>
      </c>
      <c r="F77" s="120" t="s">
        <v>955</v>
      </c>
    </row>
    <row r="78" spans="1:6" ht="15" customHeight="1" x14ac:dyDescent="0.15">
      <c r="A78" s="132" t="s">
        <v>984</v>
      </c>
      <c r="B78" s="143" t="s">
        <v>983</v>
      </c>
      <c r="C78" s="131" t="s">
        <v>927</v>
      </c>
      <c r="D78" s="120" t="s">
        <v>919</v>
      </c>
      <c r="E78" s="120" t="s">
        <v>1141</v>
      </c>
      <c r="F78" s="120" t="s">
        <v>956</v>
      </c>
    </row>
    <row r="79" spans="1:6" ht="15" customHeight="1" x14ac:dyDescent="0.15">
      <c r="A79" s="132" t="s">
        <v>985</v>
      </c>
      <c r="B79" s="143" t="s">
        <v>983</v>
      </c>
      <c r="C79" s="131" t="s">
        <v>927</v>
      </c>
      <c r="D79" s="120" t="s">
        <v>919</v>
      </c>
      <c r="E79" s="120" t="s">
        <v>1141</v>
      </c>
      <c r="F79" s="120" t="s">
        <v>957</v>
      </c>
    </row>
    <row r="80" spans="1:6" ht="15" customHeight="1" x14ac:dyDescent="0.15">
      <c r="A80" s="132" t="s">
        <v>986</v>
      </c>
      <c r="B80" s="143" t="s">
        <v>983</v>
      </c>
      <c r="C80" s="131" t="s">
        <v>927</v>
      </c>
      <c r="D80" s="120" t="s">
        <v>919</v>
      </c>
      <c r="E80" s="120" t="s">
        <v>1143</v>
      </c>
      <c r="F80" s="120" t="s">
        <v>958</v>
      </c>
    </row>
    <row r="81" spans="1:6" ht="15" customHeight="1" x14ac:dyDescent="0.15">
      <c r="A81" s="132" t="s">
        <v>987</v>
      </c>
      <c r="B81" s="143" t="s">
        <v>983</v>
      </c>
      <c r="C81" s="131" t="s">
        <v>927</v>
      </c>
      <c r="D81" s="120" t="s">
        <v>919</v>
      </c>
      <c r="E81" s="120" t="s">
        <v>1143</v>
      </c>
      <c r="F81" s="120" t="s">
        <v>960</v>
      </c>
    </row>
    <row r="82" spans="1:6" ht="15" customHeight="1" x14ac:dyDescent="0.15">
      <c r="A82" s="132" t="s">
        <v>988</v>
      </c>
      <c r="B82" s="143" t="s">
        <v>983</v>
      </c>
      <c r="C82" s="131" t="s">
        <v>927</v>
      </c>
      <c r="D82" s="120" t="s">
        <v>919</v>
      </c>
      <c r="E82" s="120" t="s">
        <v>1143</v>
      </c>
      <c r="F82" s="120" t="s">
        <v>962</v>
      </c>
    </row>
    <row r="83" spans="1:6" ht="15" customHeight="1" x14ac:dyDescent="0.15">
      <c r="A83" s="132" t="s">
        <v>989</v>
      </c>
      <c r="B83" s="143" t="s">
        <v>983</v>
      </c>
      <c r="C83" s="131" t="s">
        <v>927</v>
      </c>
      <c r="D83" s="120" t="s">
        <v>919</v>
      </c>
      <c r="E83" s="120" t="s">
        <v>1143</v>
      </c>
      <c r="F83" s="120" t="s">
        <v>963</v>
      </c>
    </row>
    <row r="84" spans="1:6" ht="15" customHeight="1" x14ac:dyDescent="0.15">
      <c r="A84" s="132" t="s">
        <v>990</v>
      </c>
      <c r="B84" s="143" t="s">
        <v>983</v>
      </c>
      <c r="C84" s="131" t="s">
        <v>927</v>
      </c>
      <c r="D84" s="120" t="s">
        <v>919</v>
      </c>
      <c r="E84" s="120" t="s">
        <v>1143</v>
      </c>
      <c r="F84" s="120" t="s">
        <v>964</v>
      </c>
    </row>
    <row r="85" spans="1:6" ht="15" customHeight="1" x14ac:dyDescent="0.15">
      <c r="A85" s="132" t="s">
        <v>991</v>
      </c>
      <c r="B85" s="143" t="s">
        <v>983</v>
      </c>
      <c r="C85" s="131" t="s">
        <v>927</v>
      </c>
      <c r="D85" s="120" t="s">
        <v>919</v>
      </c>
      <c r="E85" s="120" t="s">
        <v>1143</v>
      </c>
      <c r="F85" s="120" t="s">
        <v>965</v>
      </c>
    </row>
    <row r="86" spans="1:6" ht="15" customHeight="1" x14ac:dyDescent="0.15">
      <c r="A86" s="132" t="s">
        <v>992</v>
      </c>
      <c r="B86" s="143" t="s">
        <v>983</v>
      </c>
      <c r="C86" s="131" t="s">
        <v>927</v>
      </c>
      <c r="D86" s="120" t="s">
        <v>919</v>
      </c>
      <c r="E86" s="120" t="s">
        <v>1143</v>
      </c>
      <c r="F86" s="120" t="s">
        <v>966</v>
      </c>
    </row>
    <row r="87" spans="1:6" ht="15" customHeight="1" x14ac:dyDescent="0.15">
      <c r="A87" s="132" t="s">
        <v>993</v>
      </c>
      <c r="B87" s="143" t="s">
        <v>983</v>
      </c>
      <c r="C87" s="131" t="s">
        <v>927</v>
      </c>
      <c r="D87" s="120" t="s">
        <v>919</v>
      </c>
      <c r="E87" s="120" t="s">
        <v>1143</v>
      </c>
      <c r="F87" s="120" t="s">
        <v>967</v>
      </c>
    </row>
    <row r="88" spans="1:6" ht="15" customHeight="1" x14ac:dyDescent="0.15">
      <c r="A88" s="132" t="s">
        <v>994</v>
      </c>
      <c r="B88" s="143" t="s">
        <v>983</v>
      </c>
      <c r="C88" s="131" t="s">
        <v>927</v>
      </c>
      <c r="D88" s="120" t="s">
        <v>919</v>
      </c>
      <c r="E88" s="120" t="s">
        <v>1143</v>
      </c>
      <c r="F88" s="120" t="s">
        <v>968</v>
      </c>
    </row>
    <row r="89" spans="1:6" ht="15" customHeight="1" x14ac:dyDescent="0.15">
      <c r="A89" s="132" t="s">
        <v>995</v>
      </c>
      <c r="B89" s="143" t="s">
        <v>983</v>
      </c>
      <c r="C89" s="131" t="s">
        <v>927</v>
      </c>
      <c r="D89" s="120" t="s">
        <v>919</v>
      </c>
      <c r="E89" s="120" t="s">
        <v>1143</v>
      </c>
      <c r="F89" s="120" t="s">
        <v>969</v>
      </c>
    </row>
    <row r="90" spans="1:6" ht="15" customHeight="1" x14ac:dyDescent="0.15">
      <c r="A90" s="132" t="s">
        <v>996</v>
      </c>
      <c r="B90" s="143" t="s">
        <v>983</v>
      </c>
      <c r="C90" s="131" t="s">
        <v>927</v>
      </c>
      <c r="D90" s="120" t="s">
        <v>919</v>
      </c>
      <c r="E90" s="120" t="s">
        <v>1143</v>
      </c>
      <c r="F90" s="120" t="s">
        <v>970</v>
      </c>
    </row>
    <row r="91" spans="1:6" ht="15" customHeight="1" x14ac:dyDescent="0.15">
      <c r="A91" s="132" t="s">
        <v>997</v>
      </c>
      <c r="B91" s="143" t="s">
        <v>983</v>
      </c>
      <c r="C91" s="131" t="s">
        <v>927</v>
      </c>
      <c r="D91" s="120" t="s">
        <v>919</v>
      </c>
      <c r="E91" s="120" t="s">
        <v>1143</v>
      </c>
      <c r="F91" s="120" t="s">
        <v>971</v>
      </c>
    </row>
    <row r="92" spans="1:6" ht="15" customHeight="1" x14ac:dyDescent="0.15">
      <c r="A92" s="124" t="s">
        <v>998</v>
      </c>
      <c r="B92" s="125" t="s">
        <v>999</v>
      </c>
      <c r="C92" s="126" t="s">
        <v>897</v>
      </c>
      <c r="D92" s="120" t="s">
        <v>919</v>
      </c>
      <c r="E92" s="120" t="s">
        <v>1143</v>
      </c>
      <c r="F92" s="120" t="s">
        <v>972</v>
      </c>
    </row>
    <row r="93" spans="1:6" ht="15" customHeight="1" x14ac:dyDescent="0.15">
      <c r="A93" s="124" t="s">
        <v>1000</v>
      </c>
      <c r="B93" s="125" t="s">
        <v>999</v>
      </c>
      <c r="C93" s="126" t="s">
        <v>897</v>
      </c>
      <c r="D93" s="120" t="s">
        <v>919</v>
      </c>
      <c r="E93" s="120" t="s">
        <v>1143</v>
      </c>
      <c r="F93" s="120" t="s">
        <v>1142</v>
      </c>
    </row>
    <row r="94" spans="1:6" ht="15" customHeight="1" x14ac:dyDescent="0.15">
      <c r="A94" s="124" t="s">
        <v>1001</v>
      </c>
      <c r="B94" s="125" t="s">
        <v>999</v>
      </c>
      <c r="C94" s="126" t="s">
        <v>897</v>
      </c>
      <c r="D94" s="120" t="s">
        <v>919</v>
      </c>
      <c r="E94" s="120" t="s">
        <v>1143</v>
      </c>
      <c r="F94" s="120" t="s">
        <v>998</v>
      </c>
    </row>
    <row r="95" spans="1:6" ht="15" customHeight="1" x14ac:dyDescent="0.15">
      <c r="A95" s="124" t="s">
        <v>1002</v>
      </c>
      <c r="B95" s="125" t="s">
        <v>999</v>
      </c>
      <c r="C95" s="126" t="s">
        <v>897</v>
      </c>
      <c r="D95" s="120" t="s">
        <v>919</v>
      </c>
      <c r="E95" s="120" t="s">
        <v>1143</v>
      </c>
      <c r="F95" s="120" t="s">
        <v>1000</v>
      </c>
    </row>
    <row r="96" spans="1:6" ht="15" customHeight="1" x14ac:dyDescent="0.15">
      <c r="A96" s="124" t="s">
        <v>1003</v>
      </c>
      <c r="B96" s="125" t="s">
        <v>999</v>
      </c>
      <c r="C96" s="126" t="s">
        <v>897</v>
      </c>
      <c r="D96" s="120" t="s">
        <v>919</v>
      </c>
      <c r="E96" s="120" t="s">
        <v>1143</v>
      </c>
      <c r="F96" s="120" t="s">
        <v>1001</v>
      </c>
    </row>
    <row r="97" spans="1:6" ht="15" customHeight="1" x14ac:dyDescent="0.15">
      <c r="A97" s="124" t="s">
        <v>1004</v>
      </c>
      <c r="B97" s="125" t="s">
        <v>999</v>
      </c>
      <c r="C97" s="126" t="s">
        <v>897</v>
      </c>
      <c r="D97" s="120" t="s">
        <v>919</v>
      </c>
      <c r="E97" s="120" t="s">
        <v>1143</v>
      </c>
      <c r="F97" s="120" t="s">
        <v>1002</v>
      </c>
    </row>
    <row r="98" spans="1:6" ht="15" customHeight="1" x14ac:dyDescent="0.15">
      <c r="A98" s="124" t="s">
        <v>1005</v>
      </c>
      <c r="B98" s="125" t="s">
        <v>999</v>
      </c>
      <c r="C98" s="126" t="s">
        <v>897</v>
      </c>
      <c r="D98" s="120" t="s">
        <v>919</v>
      </c>
      <c r="E98" s="120" t="s">
        <v>1143</v>
      </c>
      <c r="F98" s="120" t="s">
        <v>1003</v>
      </c>
    </row>
    <row r="99" spans="1:6" ht="15" customHeight="1" x14ac:dyDescent="0.15">
      <c r="A99" s="124" t="s">
        <v>1006</v>
      </c>
      <c r="B99" s="125" t="s">
        <v>999</v>
      </c>
      <c r="C99" s="126" t="s">
        <v>897</v>
      </c>
      <c r="D99" s="120" t="s">
        <v>919</v>
      </c>
      <c r="E99" s="120" t="s">
        <v>1143</v>
      </c>
      <c r="F99" s="120" t="s">
        <v>1004</v>
      </c>
    </row>
    <row r="100" spans="1:6" ht="15" customHeight="1" x14ac:dyDescent="0.15">
      <c r="A100" s="124" t="s">
        <v>1007</v>
      </c>
      <c r="B100" s="125" t="s">
        <v>999</v>
      </c>
      <c r="C100" s="126" t="s">
        <v>897</v>
      </c>
      <c r="D100" s="120" t="s">
        <v>919</v>
      </c>
      <c r="E100" s="120" t="s">
        <v>1143</v>
      </c>
      <c r="F100" s="120" t="s">
        <v>1005</v>
      </c>
    </row>
    <row r="101" spans="1:6" ht="15" customHeight="1" x14ac:dyDescent="0.15">
      <c r="A101" s="124" t="s">
        <v>1008</v>
      </c>
      <c r="B101" s="125" t="s">
        <v>999</v>
      </c>
      <c r="C101" s="126" t="s">
        <v>897</v>
      </c>
      <c r="D101" s="120" t="s">
        <v>919</v>
      </c>
      <c r="E101" s="120" t="s">
        <v>1143</v>
      </c>
      <c r="F101" s="120" t="s">
        <v>1006</v>
      </c>
    </row>
    <row r="102" spans="1:6" ht="15" customHeight="1" x14ac:dyDescent="0.15">
      <c r="A102" s="124" t="s">
        <v>1009</v>
      </c>
      <c r="B102" s="125" t="s">
        <v>999</v>
      </c>
      <c r="C102" s="126" t="s">
        <v>897</v>
      </c>
      <c r="D102" s="120" t="s">
        <v>919</v>
      </c>
      <c r="E102" s="120" t="s">
        <v>1143</v>
      </c>
      <c r="F102" s="120" t="s">
        <v>1007</v>
      </c>
    </row>
    <row r="103" spans="1:6" ht="15" customHeight="1" x14ac:dyDescent="0.15">
      <c r="A103" s="124" t="s">
        <v>1010</v>
      </c>
      <c r="B103" s="125" t="s">
        <v>999</v>
      </c>
      <c r="C103" s="126" t="s">
        <v>897</v>
      </c>
      <c r="D103" s="120" t="s">
        <v>919</v>
      </c>
      <c r="E103" s="120" t="s">
        <v>1143</v>
      </c>
      <c r="F103" s="120" t="s">
        <v>1008</v>
      </c>
    </row>
    <row r="104" spans="1:6" ht="15" customHeight="1" x14ac:dyDescent="0.15">
      <c r="A104" s="124" t="s">
        <v>1011</v>
      </c>
      <c r="B104" s="125" t="s">
        <v>999</v>
      </c>
      <c r="C104" s="126" t="s">
        <v>897</v>
      </c>
      <c r="D104" s="120" t="s">
        <v>919</v>
      </c>
      <c r="E104" s="120" t="s">
        <v>1143</v>
      </c>
      <c r="F104" s="120" t="s">
        <v>1009</v>
      </c>
    </row>
    <row r="105" spans="1:6" ht="15" customHeight="1" x14ac:dyDescent="0.15">
      <c r="A105" s="124" t="s">
        <v>1012</v>
      </c>
      <c r="B105" s="125" t="s">
        <v>999</v>
      </c>
      <c r="C105" s="126" t="s">
        <v>897</v>
      </c>
      <c r="D105" s="120" t="s">
        <v>919</v>
      </c>
      <c r="E105" s="120" t="s">
        <v>1143</v>
      </c>
      <c r="F105" s="120" t="s">
        <v>1010</v>
      </c>
    </row>
    <row r="106" spans="1:6" ht="15" customHeight="1" x14ac:dyDescent="0.15">
      <c r="A106" s="144" t="s">
        <v>1013</v>
      </c>
      <c r="B106" s="145" t="s">
        <v>999</v>
      </c>
      <c r="C106" s="126" t="s">
        <v>897</v>
      </c>
      <c r="D106" s="120" t="s">
        <v>919</v>
      </c>
      <c r="E106" s="120" t="s">
        <v>1143</v>
      </c>
      <c r="F106" s="120" t="s">
        <v>1011</v>
      </c>
    </row>
    <row r="107" spans="1:6" ht="15" customHeight="1" x14ac:dyDescent="0.15">
      <c r="A107" s="144" t="s">
        <v>1014</v>
      </c>
      <c r="B107" s="145" t="s">
        <v>999</v>
      </c>
      <c r="C107" s="126" t="s">
        <v>897</v>
      </c>
      <c r="D107" s="120" t="s">
        <v>919</v>
      </c>
      <c r="E107" s="120" t="s">
        <v>1143</v>
      </c>
      <c r="F107" s="120" t="s">
        <v>1012</v>
      </c>
    </row>
    <row r="108" spans="1:6" ht="15" customHeight="1" x14ac:dyDescent="0.15">
      <c r="A108" s="144" t="s">
        <v>1015</v>
      </c>
      <c r="B108" s="145" t="s">
        <v>999</v>
      </c>
      <c r="C108" s="126" t="s">
        <v>897</v>
      </c>
      <c r="D108" s="120" t="s">
        <v>919</v>
      </c>
      <c r="E108" s="120" t="s">
        <v>1143</v>
      </c>
      <c r="F108" s="120" t="s">
        <v>1145</v>
      </c>
    </row>
    <row r="109" spans="1:6" ht="15" customHeight="1" x14ac:dyDescent="0.15">
      <c r="A109" s="144" t="s">
        <v>1016</v>
      </c>
      <c r="B109" s="145" t="s">
        <v>999</v>
      </c>
      <c r="C109" s="126" t="s">
        <v>897</v>
      </c>
      <c r="D109" s="120" t="s">
        <v>919</v>
      </c>
      <c r="E109" s="120" t="s">
        <v>1143</v>
      </c>
      <c r="F109" s="120" t="s">
        <v>1146</v>
      </c>
    </row>
    <row r="110" spans="1:6" ht="15" customHeight="1" x14ac:dyDescent="0.15">
      <c r="A110" s="144" t="s">
        <v>1017</v>
      </c>
      <c r="B110" s="145" t="s">
        <v>999</v>
      </c>
      <c r="C110" s="126" t="s">
        <v>897</v>
      </c>
      <c r="D110" s="120" t="s">
        <v>919</v>
      </c>
      <c r="E110" s="120" t="s">
        <v>1143</v>
      </c>
      <c r="F110" s="120" t="s">
        <v>1147</v>
      </c>
    </row>
    <row r="111" spans="1:6" ht="15" customHeight="1" x14ac:dyDescent="0.15">
      <c r="A111" s="144" t="s">
        <v>1018</v>
      </c>
      <c r="B111" s="145" t="s">
        <v>999</v>
      </c>
      <c r="C111" s="126" t="s">
        <v>897</v>
      </c>
      <c r="D111" s="120" t="s">
        <v>919</v>
      </c>
      <c r="E111" s="120" t="s">
        <v>1143</v>
      </c>
      <c r="F111" s="120" t="s">
        <v>1148</v>
      </c>
    </row>
    <row r="112" spans="1:6" ht="15" customHeight="1" x14ac:dyDescent="0.15">
      <c r="A112" s="144" t="s">
        <v>1019</v>
      </c>
      <c r="B112" s="145" t="s">
        <v>999</v>
      </c>
      <c r="C112" s="126" t="s">
        <v>897</v>
      </c>
      <c r="D112" s="120" t="s">
        <v>919</v>
      </c>
      <c r="E112" s="120" t="s">
        <v>1143</v>
      </c>
      <c r="F112" s="120" t="s">
        <v>1149</v>
      </c>
    </row>
    <row r="113" spans="1:6" ht="15" customHeight="1" x14ac:dyDescent="0.15">
      <c r="A113" s="144" t="s">
        <v>1020</v>
      </c>
      <c r="B113" s="145" t="s">
        <v>999</v>
      </c>
      <c r="C113" s="126" t="s">
        <v>897</v>
      </c>
      <c r="D113" s="120" t="s">
        <v>919</v>
      </c>
      <c r="E113" s="120" t="s">
        <v>1143</v>
      </c>
      <c r="F113" s="120" t="s">
        <v>1150</v>
      </c>
    </row>
    <row r="114" spans="1:6" ht="15" customHeight="1" x14ac:dyDescent="0.15">
      <c r="A114" s="124" t="s">
        <v>1021</v>
      </c>
      <c r="B114" s="125" t="s">
        <v>1022</v>
      </c>
      <c r="C114" s="126" t="s">
        <v>897</v>
      </c>
      <c r="D114" s="120" t="s">
        <v>919</v>
      </c>
      <c r="E114" s="120" t="s">
        <v>1143</v>
      </c>
      <c r="F114" s="120" t="s">
        <v>1151</v>
      </c>
    </row>
    <row r="115" spans="1:6" ht="15" customHeight="1" x14ac:dyDescent="0.15">
      <c r="A115" s="124" t="s">
        <v>1023</v>
      </c>
      <c r="B115" s="126" t="s">
        <v>1024</v>
      </c>
      <c r="C115" s="126" t="s">
        <v>897</v>
      </c>
      <c r="D115" s="120" t="s">
        <v>919</v>
      </c>
      <c r="E115" s="120" t="s">
        <v>1143</v>
      </c>
      <c r="F115" s="120" t="s">
        <v>1020</v>
      </c>
    </row>
    <row r="116" spans="1:6" ht="15" customHeight="1" x14ac:dyDescent="0.15">
      <c r="A116" s="124" t="s">
        <v>1025</v>
      </c>
      <c r="B116" s="125" t="s">
        <v>1024</v>
      </c>
      <c r="C116" s="126" t="s">
        <v>897</v>
      </c>
      <c r="D116" s="120" t="s">
        <v>919</v>
      </c>
      <c r="E116" s="120" t="s">
        <v>1144</v>
      </c>
      <c r="F116" s="120" t="s">
        <v>960</v>
      </c>
    </row>
    <row r="117" spans="1:6" ht="15" customHeight="1" x14ac:dyDescent="0.15">
      <c r="A117" s="124" t="s">
        <v>1026</v>
      </c>
      <c r="B117" s="125" t="s">
        <v>1024</v>
      </c>
      <c r="C117" s="126" t="s">
        <v>897</v>
      </c>
      <c r="D117" s="120" t="s">
        <v>919</v>
      </c>
      <c r="E117" s="120" t="s">
        <v>1144</v>
      </c>
      <c r="F117" s="120" t="s">
        <v>962</v>
      </c>
    </row>
    <row r="118" spans="1:6" ht="15" customHeight="1" x14ac:dyDescent="0.15">
      <c r="A118" s="124" t="s">
        <v>1027</v>
      </c>
      <c r="B118" s="125" t="s">
        <v>1024</v>
      </c>
      <c r="C118" s="126" t="s">
        <v>897</v>
      </c>
      <c r="D118" s="120" t="s">
        <v>919</v>
      </c>
      <c r="E118" s="120" t="s">
        <v>1144</v>
      </c>
      <c r="F118" s="120" t="s">
        <v>963</v>
      </c>
    </row>
    <row r="119" spans="1:6" ht="15" customHeight="1" x14ac:dyDescent="0.15">
      <c r="A119" s="124" t="s">
        <v>1028</v>
      </c>
      <c r="B119" s="125" t="s">
        <v>1024</v>
      </c>
      <c r="C119" s="126" t="s">
        <v>897</v>
      </c>
      <c r="D119" s="120" t="s">
        <v>919</v>
      </c>
      <c r="E119" s="120" t="s">
        <v>1144</v>
      </c>
      <c r="F119" s="120" t="s">
        <v>964</v>
      </c>
    </row>
    <row r="120" spans="1:6" ht="15" customHeight="1" x14ac:dyDescent="0.15">
      <c r="A120" s="124" t="s">
        <v>1029</v>
      </c>
      <c r="B120" s="125" t="s">
        <v>1024</v>
      </c>
      <c r="C120" s="126" t="s">
        <v>897</v>
      </c>
      <c r="D120" s="120" t="s">
        <v>919</v>
      </c>
      <c r="E120" s="120" t="s">
        <v>1144</v>
      </c>
      <c r="F120" s="120" t="s">
        <v>965</v>
      </c>
    </row>
    <row r="121" spans="1:6" ht="15" customHeight="1" x14ac:dyDescent="0.15">
      <c r="A121" s="124" t="s">
        <v>1030</v>
      </c>
      <c r="B121" s="125" t="s">
        <v>1024</v>
      </c>
      <c r="C121" s="126" t="s">
        <v>897</v>
      </c>
      <c r="D121" s="120" t="s">
        <v>919</v>
      </c>
      <c r="E121" s="120" t="s">
        <v>1144</v>
      </c>
      <c r="F121" s="120" t="s">
        <v>966</v>
      </c>
    </row>
    <row r="122" spans="1:6" ht="15" customHeight="1" x14ac:dyDescent="0.15">
      <c r="A122" s="124" t="s">
        <v>1031</v>
      </c>
      <c r="B122" s="125" t="s">
        <v>1024</v>
      </c>
      <c r="C122" s="126" t="s">
        <v>897</v>
      </c>
      <c r="D122" s="120" t="s">
        <v>919</v>
      </c>
      <c r="E122" s="120" t="s">
        <v>1144</v>
      </c>
      <c r="F122" s="120" t="s">
        <v>967</v>
      </c>
    </row>
    <row r="123" spans="1:6" ht="15" customHeight="1" x14ac:dyDescent="0.15">
      <c r="A123" s="132" t="s">
        <v>1032</v>
      </c>
      <c r="B123" s="143" t="s">
        <v>1361</v>
      </c>
      <c r="C123" s="146" t="s">
        <v>927</v>
      </c>
      <c r="D123" s="120" t="s">
        <v>919</v>
      </c>
      <c r="E123" s="120" t="s">
        <v>1144</v>
      </c>
      <c r="F123" s="120" t="s">
        <v>968</v>
      </c>
    </row>
    <row r="124" spans="1:6" ht="15" customHeight="1" x14ac:dyDescent="0.15">
      <c r="A124" s="132" t="s">
        <v>1034</v>
      </c>
      <c r="B124" s="143" t="s">
        <v>1033</v>
      </c>
      <c r="C124" s="146" t="s">
        <v>927</v>
      </c>
      <c r="D124" s="120" t="s">
        <v>919</v>
      </c>
      <c r="E124" s="120" t="s">
        <v>1144</v>
      </c>
      <c r="F124" s="120" t="s">
        <v>969</v>
      </c>
    </row>
    <row r="125" spans="1:6" ht="15" customHeight="1" x14ac:dyDescent="0.15">
      <c r="A125" s="132" t="s">
        <v>1035</v>
      </c>
      <c r="B125" s="143" t="s">
        <v>1033</v>
      </c>
      <c r="C125" s="146" t="s">
        <v>927</v>
      </c>
      <c r="D125" s="120" t="s">
        <v>919</v>
      </c>
      <c r="E125" s="120" t="s">
        <v>1144</v>
      </c>
      <c r="F125" s="120" t="s">
        <v>970</v>
      </c>
    </row>
    <row r="126" spans="1:6" ht="15" customHeight="1" x14ac:dyDescent="0.15">
      <c r="A126" s="132" t="s">
        <v>1036</v>
      </c>
      <c r="B126" s="143" t="s">
        <v>1033</v>
      </c>
      <c r="C126" s="146" t="s">
        <v>927</v>
      </c>
      <c r="D126" s="120" t="s">
        <v>919</v>
      </c>
      <c r="E126" s="120" t="s">
        <v>1144</v>
      </c>
      <c r="F126" s="120" t="s">
        <v>971</v>
      </c>
    </row>
    <row r="127" spans="1:6" ht="15" customHeight="1" x14ac:dyDescent="0.15">
      <c r="A127" s="147" t="s">
        <v>1037</v>
      </c>
      <c r="B127" s="127" t="s">
        <v>1033</v>
      </c>
      <c r="C127" s="126" t="s">
        <v>897</v>
      </c>
      <c r="E127" s="120" t="s">
        <v>1144</v>
      </c>
      <c r="F127" s="120" t="s">
        <v>972</v>
      </c>
    </row>
    <row r="128" spans="1:6" ht="15" customHeight="1" x14ac:dyDescent="0.15">
      <c r="A128" s="124" t="s">
        <v>1038</v>
      </c>
      <c r="B128" s="127" t="s">
        <v>1033</v>
      </c>
      <c r="C128" s="126" t="s">
        <v>897</v>
      </c>
      <c r="E128" s="120" t="s">
        <v>1144</v>
      </c>
      <c r="F128" s="120" t="s">
        <v>1142</v>
      </c>
    </row>
    <row r="129" spans="1:6" ht="15" customHeight="1" x14ac:dyDescent="0.15">
      <c r="A129" s="124" t="s">
        <v>1039</v>
      </c>
      <c r="B129" s="127" t="s">
        <v>1033</v>
      </c>
      <c r="C129" s="126" t="s">
        <v>897</v>
      </c>
      <c r="E129" s="120" t="s">
        <v>1152</v>
      </c>
      <c r="F129" s="120" t="s">
        <v>974</v>
      </c>
    </row>
    <row r="130" spans="1:6" ht="15" customHeight="1" x14ac:dyDescent="0.15">
      <c r="A130" s="124" t="s">
        <v>1040</v>
      </c>
      <c r="B130" s="127" t="s">
        <v>1033</v>
      </c>
      <c r="C130" s="126" t="s">
        <v>897</v>
      </c>
      <c r="E130" s="120" t="s">
        <v>1152</v>
      </c>
      <c r="F130" s="120" t="s">
        <v>976</v>
      </c>
    </row>
    <row r="131" spans="1:6" ht="15" customHeight="1" x14ac:dyDescent="0.15">
      <c r="A131" s="124" t="s">
        <v>1041</v>
      </c>
      <c r="B131" s="127" t="s">
        <v>1033</v>
      </c>
      <c r="C131" s="126" t="s">
        <v>897</v>
      </c>
      <c r="E131" s="120" t="s">
        <v>1152</v>
      </c>
      <c r="F131" s="120" t="s">
        <v>977</v>
      </c>
    </row>
    <row r="132" spans="1:6" ht="15" customHeight="1" x14ac:dyDescent="0.15">
      <c r="A132" s="124" t="s">
        <v>1042</v>
      </c>
      <c r="B132" s="127" t="s">
        <v>1033</v>
      </c>
      <c r="C132" s="126" t="s">
        <v>897</v>
      </c>
      <c r="E132" s="120" t="s">
        <v>1152</v>
      </c>
      <c r="F132" s="120" t="s">
        <v>978</v>
      </c>
    </row>
    <row r="133" spans="1:6" ht="15" customHeight="1" x14ac:dyDescent="0.15">
      <c r="A133" s="124" t="s">
        <v>1043</v>
      </c>
      <c r="B133" s="127" t="s">
        <v>1033</v>
      </c>
      <c r="C133" s="126" t="s">
        <v>897</v>
      </c>
      <c r="E133" s="120" t="s">
        <v>1152</v>
      </c>
      <c r="F133" s="120" t="s">
        <v>979</v>
      </c>
    </row>
    <row r="134" spans="1:6" ht="15" customHeight="1" x14ac:dyDescent="0.15">
      <c r="A134" s="124" t="s">
        <v>1044</v>
      </c>
      <c r="B134" s="127" t="s">
        <v>1033</v>
      </c>
      <c r="C134" s="126" t="s">
        <v>897</v>
      </c>
      <c r="E134" s="120" t="s">
        <v>1152</v>
      </c>
      <c r="F134" s="120" t="s">
        <v>980</v>
      </c>
    </row>
    <row r="135" spans="1:6" ht="15" customHeight="1" x14ac:dyDescent="0.15">
      <c r="A135" s="124" t="s">
        <v>1045</v>
      </c>
      <c r="B135" s="127" t="s">
        <v>1033</v>
      </c>
      <c r="C135" s="126" t="s">
        <v>897</v>
      </c>
      <c r="E135" s="120" t="s">
        <v>1152</v>
      </c>
      <c r="F135" s="120" t="s">
        <v>981</v>
      </c>
    </row>
    <row r="136" spans="1:6" ht="15" customHeight="1" x14ac:dyDescent="0.15">
      <c r="A136" s="124" t="s">
        <v>1046</v>
      </c>
      <c r="B136" s="127" t="s">
        <v>1033</v>
      </c>
      <c r="C136" s="126" t="s">
        <v>897</v>
      </c>
      <c r="E136" s="120" t="s">
        <v>1153</v>
      </c>
      <c r="F136" s="120" t="s">
        <v>982</v>
      </c>
    </row>
    <row r="137" spans="1:6" ht="15" customHeight="1" x14ac:dyDescent="0.15">
      <c r="A137" s="124" t="s">
        <v>1047</v>
      </c>
      <c r="B137" s="127" t="s">
        <v>1033</v>
      </c>
      <c r="C137" s="126" t="s">
        <v>897</v>
      </c>
      <c r="E137" s="120" t="s">
        <v>1153</v>
      </c>
      <c r="F137" s="120" t="s">
        <v>984</v>
      </c>
    </row>
    <row r="138" spans="1:6" ht="15" customHeight="1" x14ac:dyDescent="0.15">
      <c r="A138" s="124" t="s">
        <v>1048</v>
      </c>
      <c r="B138" s="127" t="s">
        <v>1033</v>
      </c>
      <c r="C138" s="126" t="s">
        <v>897</v>
      </c>
      <c r="E138" s="120" t="s">
        <v>1153</v>
      </c>
      <c r="F138" s="120" t="s">
        <v>985</v>
      </c>
    </row>
    <row r="139" spans="1:6" ht="15" customHeight="1" x14ac:dyDescent="0.15">
      <c r="A139" s="124" t="s">
        <v>1049</v>
      </c>
      <c r="B139" s="125" t="s">
        <v>1050</v>
      </c>
      <c r="C139" s="126"/>
      <c r="E139" s="120" t="s">
        <v>1153</v>
      </c>
      <c r="F139" s="120" t="s">
        <v>986</v>
      </c>
    </row>
    <row r="140" spans="1:6" ht="15" customHeight="1" x14ac:dyDescent="0.15">
      <c r="A140" s="132" t="s">
        <v>1051</v>
      </c>
      <c r="B140" s="143" t="s">
        <v>1052</v>
      </c>
      <c r="C140" s="146" t="s">
        <v>927</v>
      </c>
      <c r="E140" s="120" t="s">
        <v>1153</v>
      </c>
      <c r="F140" s="120" t="s">
        <v>987</v>
      </c>
    </row>
    <row r="141" spans="1:6" ht="15" customHeight="1" x14ac:dyDescent="0.15">
      <c r="A141" s="132" t="s">
        <v>1053</v>
      </c>
      <c r="B141" s="143" t="s">
        <v>1052</v>
      </c>
      <c r="C141" s="146" t="s">
        <v>927</v>
      </c>
      <c r="E141" s="120" t="s">
        <v>1153</v>
      </c>
      <c r="F141" s="120" t="s">
        <v>988</v>
      </c>
    </row>
    <row r="142" spans="1:6" ht="15" customHeight="1" x14ac:dyDescent="0.15">
      <c r="A142" s="132" t="s">
        <v>1054</v>
      </c>
      <c r="B142" s="143" t="s">
        <v>1052</v>
      </c>
      <c r="C142" s="146" t="s">
        <v>927</v>
      </c>
      <c r="E142" s="120" t="s">
        <v>1153</v>
      </c>
      <c r="F142" s="120" t="s">
        <v>989</v>
      </c>
    </row>
    <row r="143" spans="1:6" ht="15" customHeight="1" x14ac:dyDescent="0.15">
      <c r="A143" s="132" t="s">
        <v>1055</v>
      </c>
      <c r="B143" s="143" t="s">
        <v>1052</v>
      </c>
      <c r="C143" s="146" t="s">
        <v>927</v>
      </c>
      <c r="E143" s="120" t="s">
        <v>1153</v>
      </c>
      <c r="F143" s="120" t="s">
        <v>990</v>
      </c>
    </row>
    <row r="144" spans="1:6" ht="15" customHeight="1" x14ac:dyDescent="0.15">
      <c r="A144" s="132" t="s">
        <v>1056</v>
      </c>
      <c r="B144" s="143" t="s">
        <v>1052</v>
      </c>
      <c r="C144" s="146" t="s">
        <v>927</v>
      </c>
      <c r="E144" s="120" t="s">
        <v>1153</v>
      </c>
      <c r="F144" s="120" t="s">
        <v>991</v>
      </c>
    </row>
    <row r="145" spans="1:6" ht="15" customHeight="1" x14ac:dyDescent="0.15">
      <c r="A145" s="124" t="s">
        <v>1057</v>
      </c>
      <c r="B145" s="125" t="s">
        <v>1058</v>
      </c>
      <c r="C145" s="126" t="s">
        <v>897</v>
      </c>
      <c r="D145" s="120" t="s">
        <v>919</v>
      </c>
      <c r="E145" s="120" t="s">
        <v>1153</v>
      </c>
      <c r="F145" s="120" t="s">
        <v>992</v>
      </c>
    </row>
    <row r="146" spans="1:6" ht="15" customHeight="1" x14ac:dyDescent="0.15">
      <c r="A146" s="124" t="s">
        <v>1059</v>
      </c>
      <c r="B146" s="125" t="s">
        <v>1058</v>
      </c>
      <c r="C146" s="126" t="s">
        <v>897</v>
      </c>
      <c r="D146" s="120" t="s">
        <v>919</v>
      </c>
      <c r="E146" s="120" t="s">
        <v>1153</v>
      </c>
      <c r="F146" s="120" t="s">
        <v>993</v>
      </c>
    </row>
    <row r="147" spans="1:6" ht="15" customHeight="1" x14ac:dyDescent="0.15">
      <c r="A147" s="124" t="s">
        <v>1060</v>
      </c>
      <c r="B147" s="125" t="s">
        <v>1058</v>
      </c>
      <c r="C147" s="126" t="s">
        <v>897</v>
      </c>
      <c r="D147" s="120" t="s">
        <v>919</v>
      </c>
      <c r="E147" s="120" t="s">
        <v>1153</v>
      </c>
      <c r="F147" s="120" t="s">
        <v>994</v>
      </c>
    </row>
    <row r="148" spans="1:6" ht="15" customHeight="1" x14ac:dyDescent="0.15">
      <c r="A148" s="124" t="s">
        <v>1061</v>
      </c>
      <c r="B148" s="125" t="s">
        <v>1058</v>
      </c>
      <c r="C148" s="126" t="s">
        <v>897</v>
      </c>
      <c r="D148" s="120" t="s">
        <v>919</v>
      </c>
      <c r="E148" s="120" t="s">
        <v>1153</v>
      </c>
      <c r="F148" s="120" t="s">
        <v>995</v>
      </c>
    </row>
    <row r="149" spans="1:6" ht="15" customHeight="1" x14ac:dyDescent="0.15">
      <c r="A149" s="124" t="s">
        <v>1062</v>
      </c>
      <c r="B149" s="125" t="s">
        <v>1058</v>
      </c>
      <c r="C149" s="126" t="s">
        <v>897</v>
      </c>
      <c r="D149" s="120" t="s">
        <v>919</v>
      </c>
      <c r="E149" s="120" t="s">
        <v>1153</v>
      </c>
      <c r="F149" s="120" t="s">
        <v>996</v>
      </c>
    </row>
    <row r="150" spans="1:6" ht="15" customHeight="1" x14ac:dyDescent="0.15">
      <c r="A150" s="124" t="s">
        <v>1063</v>
      </c>
      <c r="B150" s="127" t="s">
        <v>1058</v>
      </c>
      <c r="C150" s="146"/>
      <c r="E150" s="120" t="s">
        <v>1153</v>
      </c>
      <c r="F150" s="120" t="s">
        <v>997</v>
      </c>
    </row>
    <row r="151" spans="1:6" ht="15" customHeight="1" x14ac:dyDescent="0.15">
      <c r="A151" s="129" t="s">
        <v>1064</v>
      </c>
      <c r="B151" s="145" t="s">
        <v>1065</v>
      </c>
      <c r="C151" s="146" t="s">
        <v>927</v>
      </c>
      <c r="D151" s="120" t="s">
        <v>919</v>
      </c>
      <c r="E151" s="120" t="s">
        <v>1154</v>
      </c>
      <c r="F151" s="120" t="s">
        <v>982</v>
      </c>
    </row>
    <row r="152" spans="1:6" ht="15" customHeight="1" x14ac:dyDescent="0.15">
      <c r="A152" s="129" t="s">
        <v>1066</v>
      </c>
      <c r="B152" s="145" t="s">
        <v>1067</v>
      </c>
      <c r="C152" s="146" t="s">
        <v>927</v>
      </c>
      <c r="D152" s="120" t="s">
        <v>919</v>
      </c>
      <c r="E152" s="120" t="s">
        <v>1154</v>
      </c>
      <c r="F152" s="120" t="s">
        <v>984</v>
      </c>
    </row>
    <row r="153" spans="1:6" ht="15" customHeight="1" x14ac:dyDescent="0.15">
      <c r="A153" s="129" t="s">
        <v>1068</v>
      </c>
      <c r="B153" s="145" t="s">
        <v>1067</v>
      </c>
      <c r="C153" s="146" t="s">
        <v>927</v>
      </c>
      <c r="D153" s="120" t="s">
        <v>919</v>
      </c>
      <c r="E153" s="120" t="s">
        <v>1154</v>
      </c>
      <c r="F153" s="120" t="s">
        <v>985</v>
      </c>
    </row>
    <row r="154" spans="1:6" ht="15" customHeight="1" x14ac:dyDescent="0.15">
      <c r="A154" s="129" t="s">
        <v>1069</v>
      </c>
      <c r="B154" s="145" t="s">
        <v>1067</v>
      </c>
      <c r="C154" s="146" t="s">
        <v>927</v>
      </c>
      <c r="D154" s="120" t="s">
        <v>919</v>
      </c>
      <c r="E154" s="120" t="s">
        <v>1154</v>
      </c>
      <c r="F154" s="120" t="s">
        <v>986</v>
      </c>
    </row>
    <row r="155" spans="1:6" ht="15" customHeight="1" x14ac:dyDescent="0.15">
      <c r="A155" s="129" t="s">
        <v>1070</v>
      </c>
      <c r="B155" s="145" t="s">
        <v>1067</v>
      </c>
      <c r="C155" s="146" t="s">
        <v>927</v>
      </c>
      <c r="D155" s="120" t="s">
        <v>919</v>
      </c>
      <c r="E155" s="120" t="s">
        <v>1154</v>
      </c>
      <c r="F155" s="120" t="s">
        <v>987</v>
      </c>
    </row>
    <row r="156" spans="1:6" ht="15" customHeight="1" x14ac:dyDescent="0.15">
      <c r="A156" s="129" t="s">
        <v>1071</v>
      </c>
      <c r="B156" s="145" t="s">
        <v>1067</v>
      </c>
      <c r="C156" s="146" t="s">
        <v>927</v>
      </c>
      <c r="D156" s="120" t="s">
        <v>919</v>
      </c>
      <c r="E156" s="120" t="s">
        <v>1154</v>
      </c>
      <c r="F156" s="120" t="s">
        <v>988</v>
      </c>
    </row>
    <row r="157" spans="1:6" ht="15" customHeight="1" x14ac:dyDescent="0.15">
      <c r="A157" s="129" t="s">
        <v>1072</v>
      </c>
      <c r="B157" s="145" t="s">
        <v>1067</v>
      </c>
      <c r="C157" s="146" t="s">
        <v>927</v>
      </c>
      <c r="D157" s="120" t="s">
        <v>919</v>
      </c>
      <c r="E157" s="120" t="s">
        <v>1154</v>
      </c>
      <c r="F157" s="120" t="s">
        <v>989</v>
      </c>
    </row>
    <row r="158" spans="1:6" ht="15" customHeight="1" x14ac:dyDescent="0.15">
      <c r="A158" s="129" t="s">
        <v>1073</v>
      </c>
      <c r="B158" s="145" t="s">
        <v>1067</v>
      </c>
      <c r="C158" s="146" t="s">
        <v>927</v>
      </c>
      <c r="D158" s="120" t="s">
        <v>919</v>
      </c>
      <c r="E158" s="120" t="s">
        <v>1154</v>
      </c>
      <c r="F158" s="120" t="s">
        <v>990</v>
      </c>
    </row>
    <row r="159" spans="1:6" ht="15" customHeight="1" x14ac:dyDescent="0.15">
      <c r="A159" s="129" t="s">
        <v>1074</v>
      </c>
      <c r="B159" s="145" t="s">
        <v>1067</v>
      </c>
      <c r="C159" s="146" t="s">
        <v>927</v>
      </c>
      <c r="D159" s="120" t="s">
        <v>919</v>
      </c>
      <c r="E159" s="120" t="s">
        <v>1154</v>
      </c>
      <c r="F159" s="120" t="s">
        <v>991</v>
      </c>
    </row>
    <row r="160" spans="1:6" ht="15" customHeight="1" x14ac:dyDescent="0.15">
      <c r="A160" s="129" t="s">
        <v>1075</v>
      </c>
      <c r="B160" s="145" t="s">
        <v>1067</v>
      </c>
      <c r="C160" s="146" t="s">
        <v>927</v>
      </c>
      <c r="D160" s="120" t="s">
        <v>919</v>
      </c>
      <c r="E160" s="120" t="s">
        <v>1154</v>
      </c>
      <c r="F160" s="120" t="s">
        <v>992</v>
      </c>
    </row>
    <row r="161" spans="1:6" ht="15" customHeight="1" x14ac:dyDescent="0.15">
      <c r="A161" s="132" t="s">
        <v>1076</v>
      </c>
      <c r="B161" s="143" t="s">
        <v>1077</v>
      </c>
      <c r="C161" s="146" t="s">
        <v>927</v>
      </c>
      <c r="D161" s="120" t="s">
        <v>919</v>
      </c>
      <c r="E161" s="120" t="s">
        <v>1154</v>
      </c>
      <c r="F161" s="120" t="s">
        <v>993</v>
      </c>
    </row>
    <row r="162" spans="1:6" ht="15" customHeight="1" x14ac:dyDescent="0.15">
      <c r="A162" s="124" t="s">
        <v>1078</v>
      </c>
      <c r="B162" s="148" t="s">
        <v>1079</v>
      </c>
      <c r="C162" s="126" t="s">
        <v>897</v>
      </c>
      <c r="D162" s="120" t="s">
        <v>919</v>
      </c>
      <c r="E162" s="120" t="s">
        <v>1154</v>
      </c>
      <c r="F162" s="120" t="s">
        <v>994</v>
      </c>
    </row>
    <row r="163" spans="1:6" ht="15" customHeight="1" x14ac:dyDescent="0.15">
      <c r="A163" s="124" t="s">
        <v>1080</v>
      </c>
      <c r="B163" s="125" t="s">
        <v>1081</v>
      </c>
      <c r="C163" s="126" t="s">
        <v>897</v>
      </c>
      <c r="D163" s="120" t="s">
        <v>919</v>
      </c>
      <c r="E163" s="120" t="s">
        <v>1154</v>
      </c>
      <c r="F163" s="120" t="s">
        <v>995</v>
      </c>
    </row>
    <row r="164" spans="1:6" ht="15" customHeight="1" x14ac:dyDescent="0.15">
      <c r="A164" s="124" t="s">
        <v>1082</v>
      </c>
      <c r="B164" s="125" t="s">
        <v>1081</v>
      </c>
      <c r="C164" s="126" t="s">
        <v>897</v>
      </c>
      <c r="D164" s="120" t="s">
        <v>919</v>
      </c>
      <c r="E164" s="120" t="s">
        <v>1154</v>
      </c>
      <c r="F164" s="120" t="s">
        <v>996</v>
      </c>
    </row>
    <row r="165" spans="1:6" ht="15" customHeight="1" x14ac:dyDescent="0.15">
      <c r="A165" s="124" t="s">
        <v>1083</v>
      </c>
      <c r="B165" s="125" t="s">
        <v>1081</v>
      </c>
      <c r="C165" s="126" t="s">
        <v>897</v>
      </c>
      <c r="D165" s="120" t="s">
        <v>919</v>
      </c>
      <c r="E165" s="120" t="s">
        <v>1154</v>
      </c>
      <c r="F165" s="120" t="s">
        <v>997</v>
      </c>
    </row>
    <row r="166" spans="1:6" ht="15" customHeight="1" x14ac:dyDescent="0.15">
      <c r="A166" s="124" t="s">
        <v>1084</v>
      </c>
      <c r="B166" s="125" t="s">
        <v>1081</v>
      </c>
      <c r="C166" s="126" t="s">
        <v>897</v>
      </c>
      <c r="D166" s="120" t="s">
        <v>919</v>
      </c>
      <c r="E166" s="120" t="s">
        <v>1155</v>
      </c>
      <c r="F166" s="120" t="s">
        <v>998</v>
      </c>
    </row>
    <row r="167" spans="1:6" ht="15" customHeight="1" x14ac:dyDescent="0.15">
      <c r="A167" s="124" t="s">
        <v>1085</v>
      </c>
      <c r="B167" s="125" t="s">
        <v>1081</v>
      </c>
      <c r="C167" s="126" t="s">
        <v>897</v>
      </c>
      <c r="D167" s="120" t="s">
        <v>919</v>
      </c>
      <c r="E167" s="120" t="s">
        <v>1155</v>
      </c>
      <c r="F167" s="120" t="s">
        <v>1000</v>
      </c>
    </row>
    <row r="168" spans="1:6" ht="15" customHeight="1" x14ac:dyDescent="0.15">
      <c r="A168" s="124" t="s">
        <v>1086</v>
      </c>
      <c r="B168" s="125" t="s">
        <v>1081</v>
      </c>
      <c r="C168" s="126" t="s">
        <v>897</v>
      </c>
      <c r="D168" s="120" t="s">
        <v>919</v>
      </c>
      <c r="E168" s="120" t="s">
        <v>1155</v>
      </c>
      <c r="F168" s="120" t="s">
        <v>1001</v>
      </c>
    </row>
    <row r="169" spans="1:6" ht="15" customHeight="1" x14ac:dyDescent="0.15">
      <c r="A169" s="124" t="s">
        <v>1087</v>
      </c>
      <c r="B169" s="125" t="s">
        <v>1081</v>
      </c>
      <c r="C169" s="126" t="s">
        <v>897</v>
      </c>
      <c r="D169" s="120" t="s">
        <v>919</v>
      </c>
      <c r="E169" s="120" t="s">
        <v>1155</v>
      </c>
      <c r="F169" s="120" t="s">
        <v>1002</v>
      </c>
    </row>
    <row r="170" spans="1:6" ht="15" customHeight="1" x14ac:dyDescent="0.15">
      <c r="A170" s="124" t="s">
        <v>1088</v>
      </c>
      <c r="B170" s="125" t="s">
        <v>1081</v>
      </c>
      <c r="C170" s="126" t="s">
        <v>897</v>
      </c>
      <c r="D170" s="120" t="s">
        <v>919</v>
      </c>
      <c r="E170" s="120" t="s">
        <v>1155</v>
      </c>
      <c r="F170" s="120" t="s">
        <v>1003</v>
      </c>
    </row>
    <row r="171" spans="1:6" ht="15" customHeight="1" x14ac:dyDescent="0.15">
      <c r="A171" s="124" t="s">
        <v>1089</v>
      </c>
      <c r="B171" s="125" t="s">
        <v>1081</v>
      </c>
      <c r="C171" s="126" t="s">
        <v>897</v>
      </c>
      <c r="D171" s="120" t="s">
        <v>919</v>
      </c>
      <c r="E171" s="120" t="s">
        <v>1155</v>
      </c>
      <c r="F171" s="120" t="s">
        <v>1004</v>
      </c>
    </row>
    <row r="172" spans="1:6" ht="15" customHeight="1" x14ac:dyDescent="0.15">
      <c r="A172" s="124" t="s">
        <v>1090</v>
      </c>
      <c r="B172" s="125" t="s">
        <v>1081</v>
      </c>
      <c r="C172" s="126" t="s">
        <v>897</v>
      </c>
      <c r="D172" s="120" t="s">
        <v>919</v>
      </c>
      <c r="E172" s="120" t="s">
        <v>1155</v>
      </c>
      <c r="F172" s="120" t="s">
        <v>1005</v>
      </c>
    </row>
    <row r="173" spans="1:6" ht="15" customHeight="1" x14ac:dyDescent="0.15">
      <c r="A173" s="124" t="s">
        <v>1091</v>
      </c>
      <c r="B173" s="125" t="s">
        <v>1081</v>
      </c>
      <c r="C173" s="126" t="s">
        <v>897</v>
      </c>
      <c r="D173" s="120" t="s">
        <v>919</v>
      </c>
      <c r="E173" s="120" t="s">
        <v>1155</v>
      </c>
      <c r="F173" s="120" t="s">
        <v>1006</v>
      </c>
    </row>
    <row r="174" spans="1:6" ht="15" customHeight="1" x14ac:dyDescent="0.15">
      <c r="B174" s="120" t="s">
        <v>1133</v>
      </c>
      <c r="E174" s="120" t="s">
        <v>1155</v>
      </c>
      <c r="F174" s="120" t="s">
        <v>1007</v>
      </c>
    </row>
    <row r="175" spans="1:6" ht="15" customHeight="1" x14ac:dyDescent="0.15">
      <c r="A175" s="124" t="s">
        <v>1092</v>
      </c>
      <c r="B175" s="125" t="s">
        <v>1081</v>
      </c>
      <c r="C175" s="126" t="s">
        <v>897</v>
      </c>
      <c r="E175" s="120" t="s">
        <v>1155</v>
      </c>
      <c r="F175" s="120" t="s">
        <v>1008</v>
      </c>
    </row>
    <row r="176" spans="1:6" ht="15" customHeight="1" x14ac:dyDescent="0.15">
      <c r="A176" s="124" t="s">
        <v>1093</v>
      </c>
      <c r="B176" s="127" t="s">
        <v>1133</v>
      </c>
      <c r="C176" s="126"/>
      <c r="E176" s="120" t="s">
        <v>1155</v>
      </c>
      <c r="F176" s="120" t="s">
        <v>1009</v>
      </c>
    </row>
    <row r="177" spans="1:6" ht="15" customHeight="1" x14ac:dyDescent="0.15">
      <c r="A177" s="132" t="s">
        <v>1094</v>
      </c>
      <c r="B177" s="149" t="s">
        <v>1095</v>
      </c>
      <c r="C177" s="146" t="s">
        <v>927</v>
      </c>
      <c r="D177" s="120" t="s">
        <v>919</v>
      </c>
      <c r="E177" s="120" t="s">
        <v>1155</v>
      </c>
      <c r="F177" s="120" t="s">
        <v>1010</v>
      </c>
    </row>
    <row r="178" spans="1:6" ht="15" customHeight="1" x14ac:dyDescent="0.15">
      <c r="A178" s="132" t="s">
        <v>1096</v>
      </c>
      <c r="B178" s="150" t="s">
        <v>1097</v>
      </c>
      <c r="C178" s="146" t="s">
        <v>927</v>
      </c>
      <c r="D178" s="120" t="s">
        <v>919</v>
      </c>
      <c r="E178" s="120" t="s">
        <v>1155</v>
      </c>
      <c r="F178" s="120" t="s">
        <v>1011</v>
      </c>
    </row>
    <row r="179" spans="1:6" ht="15" customHeight="1" x14ac:dyDescent="0.15">
      <c r="A179" s="132" t="s">
        <v>1098</v>
      </c>
      <c r="B179" s="150" t="s">
        <v>1097</v>
      </c>
      <c r="C179" s="146" t="s">
        <v>927</v>
      </c>
      <c r="D179" s="120" t="s">
        <v>919</v>
      </c>
      <c r="E179" s="120" t="s">
        <v>1155</v>
      </c>
      <c r="F179" s="120" t="s">
        <v>1012</v>
      </c>
    </row>
    <row r="180" spans="1:6" ht="15" customHeight="1" x14ac:dyDescent="0.15">
      <c r="A180" s="132" t="s">
        <v>1099</v>
      </c>
      <c r="B180" s="150" t="s">
        <v>1097</v>
      </c>
      <c r="C180" s="146" t="s">
        <v>927</v>
      </c>
      <c r="D180" s="120" t="s">
        <v>919</v>
      </c>
      <c r="E180" s="120" t="s">
        <v>1155</v>
      </c>
      <c r="F180" s="120" t="s">
        <v>1145</v>
      </c>
    </row>
    <row r="181" spans="1:6" ht="15" customHeight="1" x14ac:dyDescent="0.15">
      <c r="A181" s="132" t="s">
        <v>1100</v>
      </c>
      <c r="B181" s="150" t="s">
        <v>1097</v>
      </c>
      <c r="C181" s="146" t="s">
        <v>927</v>
      </c>
      <c r="D181" s="120" t="s">
        <v>919</v>
      </c>
      <c r="E181" s="120" t="s">
        <v>1155</v>
      </c>
      <c r="F181" s="120" t="s">
        <v>1146</v>
      </c>
    </row>
    <row r="182" spans="1:6" ht="15" customHeight="1" x14ac:dyDescent="0.15">
      <c r="A182" s="132" t="s">
        <v>1101</v>
      </c>
      <c r="B182" s="150" t="s">
        <v>1097</v>
      </c>
      <c r="C182" s="146" t="s">
        <v>927</v>
      </c>
      <c r="D182" s="120" t="s">
        <v>919</v>
      </c>
      <c r="E182" s="120" t="s">
        <v>1155</v>
      </c>
      <c r="F182" s="120" t="s">
        <v>1147</v>
      </c>
    </row>
    <row r="183" spans="1:6" ht="15" customHeight="1" x14ac:dyDescent="0.15">
      <c r="A183" s="132" t="s">
        <v>1102</v>
      </c>
      <c r="B183" s="150" t="s">
        <v>1097</v>
      </c>
      <c r="C183" s="146" t="s">
        <v>927</v>
      </c>
      <c r="D183" s="120" t="s">
        <v>919</v>
      </c>
      <c r="E183" s="120" t="s">
        <v>1155</v>
      </c>
      <c r="F183" s="120" t="s">
        <v>1148</v>
      </c>
    </row>
    <row r="184" spans="1:6" ht="15" customHeight="1" x14ac:dyDescent="0.15">
      <c r="A184" s="132" t="s">
        <v>1103</v>
      </c>
      <c r="B184" s="150" t="s">
        <v>1097</v>
      </c>
      <c r="C184" s="146" t="s">
        <v>927</v>
      </c>
      <c r="D184" s="120" t="s">
        <v>919</v>
      </c>
      <c r="E184" s="120" t="s">
        <v>1155</v>
      </c>
      <c r="F184" s="120" t="s">
        <v>1149</v>
      </c>
    </row>
    <row r="185" spans="1:6" ht="15" customHeight="1" x14ac:dyDescent="0.15">
      <c r="A185" s="132" t="s">
        <v>1104</v>
      </c>
      <c r="B185" s="150" t="s">
        <v>1097</v>
      </c>
      <c r="C185" s="146" t="s">
        <v>927</v>
      </c>
      <c r="D185" s="120" t="s">
        <v>919</v>
      </c>
      <c r="E185" s="120" t="s">
        <v>1155</v>
      </c>
      <c r="F185" s="120" t="s">
        <v>1150</v>
      </c>
    </row>
    <row r="186" spans="1:6" ht="15" customHeight="1" x14ac:dyDescent="0.15">
      <c r="A186" s="132" t="s">
        <v>1105</v>
      </c>
      <c r="B186" s="150" t="s">
        <v>1097</v>
      </c>
      <c r="C186" s="146" t="s">
        <v>927</v>
      </c>
      <c r="D186" s="120" t="s">
        <v>919</v>
      </c>
      <c r="E186" s="120" t="s">
        <v>1155</v>
      </c>
      <c r="F186" s="120" t="s">
        <v>1151</v>
      </c>
    </row>
    <row r="187" spans="1:6" ht="15" customHeight="1" x14ac:dyDescent="0.15">
      <c r="A187" s="132" t="s">
        <v>1106</v>
      </c>
      <c r="B187" s="150" t="s">
        <v>1097</v>
      </c>
      <c r="C187" s="146" t="s">
        <v>927</v>
      </c>
      <c r="D187" s="120" t="s">
        <v>919</v>
      </c>
      <c r="E187" s="120" t="s">
        <v>1155</v>
      </c>
      <c r="F187" s="120" t="s">
        <v>1020</v>
      </c>
    </row>
    <row r="188" spans="1:6" ht="15" customHeight="1" x14ac:dyDescent="0.15">
      <c r="A188" s="132" t="s">
        <v>1107</v>
      </c>
      <c r="B188" s="150" t="s">
        <v>1097</v>
      </c>
      <c r="C188" s="146" t="s">
        <v>927</v>
      </c>
      <c r="D188" s="120" t="s">
        <v>919</v>
      </c>
      <c r="E188" s="120" t="s">
        <v>1156</v>
      </c>
      <c r="F188" s="120" t="s">
        <v>1021</v>
      </c>
    </row>
    <row r="189" spans="1:6" ht="15" customHeight="1" x14ac:dyDescent="0.15">
      <c r="A189" s="124" t="s">
        <v>1108</v>
      </c>
      <c r="B189" s="125" t="s">
        <v>1109</v>
      </c>
      <c r="C189" s="126" t="s">
        <v>897</v>
      </c>
      <c r="D189" s="120" t="s">
        <v>919</v>
      </c>
      <c r="E189" s="120" t="s">
        <v>1156</v>
      </c>
      <c r="F189" s="120" t="s">
        <v>1023</v>
      </c>
    </row>
    <row r="190" spans="1:6" ht="15" customHeight="1" x14ac:dyDescent="0.15">
      <c r="A190" s="124" t="s">
        <v>1110</v>
      </c>
      <c r="B190" s="125" t="s">
        <v>1109</v>
      </c>
      <c r="C190" s="126" t="s">
        <v>897</v>
      </c>
      <c r="D190" s="120" t="s">
        <v>919</v>
      </c>
      <c r="E190" s="120" t="s">
        <v>1156</v>
      </c>
      <c r="F190" s="120" t="s">
        <v>1025</v>
      </c>
    </row>
    <row r="191" spans="1:6" ht="15" customHeight="1" x14ac:dyDescent="0.15">
      <c r="A191" s="124" t="s">
        <v>1111</v>
      </c>
      <c r="B191" s="125" t="s">
        <v>1109</v>
      </c>
      <c r="C191" s="126" t="s">
        <v>897</v>
      </c>
      <c r="D191" s="120" t="s">
        <v>919</v>
      </c>
      <c r="E191" s="120" t="s">
        <v>1156</v>
      </c>
      <c r="F191" s="120" t="s">
        <v>1026</v>
      </c>
    </row>
    <row r="192" spans="1:6" ht="15" customHeight="1" x14ac:dyDescent="0.15">
      <c r="A192" s="124" t="s">
        <v>1112</v>
      </c>
      <c r="B192" s="125" t="s">
        <v>1109</v>
      </c>
      <c r="C192" s="126" t="s">
        <v>897</v>
      </c>
      <c r="D192" s="120" t="s">
        <v>919</v>
      </c>
      <c r="E192" s="120" t="s">
        <v>1156</v>
      </c>
      <c r="F192" s="120" t="s">
        <v>1027</v>
      </c>
    </row>
    <row r="193" spans="1:6" ht="15" customHeight="1" x14ac:dyDescent="0.15">
      <c r="A193" s="124" t="s">
        <v>1113</v>
      </c>
      <c r="B193" s="125" t="s">
        <v>1109</v>
      </c>
      <c r="C193" s="126" t="s">
        <v>897</v>
      </c>
      <c r="D193" s="120" t="s">
        <v>919</v>
      </c>
      <c r="E193" s="120" t="s">
        <v>1156</v>
      </c>
      <c r="F193" s="120" t="s">
        <v>1028</v>
      </c>
    </row>
    <row r="194" spans="1:6" ht="15" customHeight="1" x14ac:dyDescent="0.15">
      <c r="A194" s="124" t="s">
        <v>1114</v>
      </c>
      <c r="B194" s="125" t="s">
        <v>1109</v>
      </c>
      <c r="C194" s="126" t="s">
        <v>897</v>
      </c>
      <c r="D194" s="120" t="s">
        <v>919</v>
      </c>
      <c r="E194" s="120" t="s">
        <v>1156</v>
      </c>
      <c r="F194" s="120" t="s">
        <v>1029</v>
      </c>
    </row>
    <row r="195" spans="1:6" ht="15" customHeight="1" x14ac:dyDescent="0.15">
      <c r="A195" s="124" t="s">
        <v>1115</v>
      </c>
      <c r="B195" s="125" t="s">
        <v>1109</v>
      </c>
      <c r="C195" s="126" t="s">
        <v>897</v>
      </c>
      <c r="D195" s="120" t="s">
        <v>919</v>
      </c>
      <c r="E195" s="120" t="s">
        <v>1156</v>
      </c>
      <c r="F195" s="120" t="s">
        <v>1030</v>
      </c>
    </row>
    <row r="196" spans="1:6" ht="15" customHeight="1" x14ac:dyDescent="0.15">
      <c r="A196" s="124" t="s">
        <v>1116</v>
      </c>
      <c r="B196" s="125" t="s">
        <v>1109</v>
      </c>
      <c r="C196" s="126" t="s">
        <v>897</v>
      </c>
      <c r="D196" s="120" t="s">
        <v>919</v>
      </c>
      <c r="E196" s="120" t="s">
        <v>1156</v>
      </c>
      <c r="F196" s="120" t="s">
        <v>1031</v>
      </c>
    </row>
    <row r="197" spans="1:6" ht="15" customHeight="1" x14ac:dyDescent="0.15">
      <c r="A197" s="124" t="s">
        <v>1117</v>
      </c>
      <c r="B197" s="125" t="s">
        <v>1109</v>
      </c>
      <c r="C197" s="126" t="s">
        <v>897</v>
      </c>
      <c r="D197" s="120" t="s">
        <v>919</v>
      </c>
      <c r="E197" s="120" t="s">
        <v>1156</v>
      </c>
      <c r="F197" s="120" t="s">
        <v>1032</v>
      </c>
    </row>
    <row r="198" spans="1:6" ht="15" customHeight="1" x14ac:dyDescent="0.15">
      <c r="A198" s="124" t="s">
        <v>1118</v>
      </c>
      <c r="B198" s="125" t="s">
        <v>1109</v>
      </c>
      <c r="C198" s="126" t="s">
        <v>897</v>
      </c>
      <c r="D198" s="120" t="s">
        <v>919</v>
      </c>
      <c r="E198" s="120" t="s">
        <v>1156</v>
      </c>
      <c r="F198" s="120" t="s">
        <v>1034</v>
      </c>
    </row>
    <row r="199" spans="1:6" ht="15" customHeight="1" x14ac:dyDescent="0.15">
      <c r="A199" s="124" t="s">
        <v>1119</v>
      </c>
      <c r="B199" s="125" t="s">
        <v>1109</v>
      </c>
      <c r="C199" s="126" t="s">
        <v>897</v>
      </c>
      <c r="D199" s="120" t="s">
        <v>919</v>
      </c>
      <c r="E199" s="120" t="s">
        <v>1156</v>
      </c>
      <c r="F199" s="120" t="s">
        <v>1035</v>
      </c>
    </row>
    <row r="200" spans="1:6" ht="15" customHeight="1" x14ac:dyDescent="0.15">
      <c r="A200" s="124" t="s">
        <v>1120</v>
      </c>
      <c r="B200" s="125" t="s">
        <v>1109</v>
      </c>
      <c r="C200" s="126" t="s">
        <v>897</v>
      </c>
      <c r="D200" s="120" t="s">
        <v>919</v>
      </c>
      <c r="E200" s="120" t="s">
        <v>1156</v>
      </c>
      <c r="F200" s="120" t="s">
        <v>1036</v>
      </c>
    </row>
    <row r="201" spans="1:6" ht="15" customHeight="1" x14ac:dyDescent="0.15">
      <c r="A201" s="124" t="s">
        <v>1121</v>
      </c>
      <c r="B201" s="125" t="s">
        <v>1109</v>
      </c>
      <c r="C201" s="126" t="s">
        <v>897</v>
      </c>
      <c r="D201" s="120" t="s">
        <v>919</v>
      </c>
      <c r="E201" s="120" t="s">
        <v>1156</v>
      </c>
      <c r="F201" s="120" t="s">
        <v>1037</v>
      </c>
    </row>
    <row r="202" spans="1:6" ht="15" customHeight="1" x14ac:dyDescent="0.15">
      <c r="A202" s="124" t="s">
        <v>1122</v>
      </c>
      <c r="B202" s="125" t="s">
        <v>1109</v>
      </c>
      <c r="C202" s="126" t="s">
        <v>897</v>
      </c>
      <c r="D202" s="120" t="s">
        <v>919</v>
      </c>
      <c r="E202" s="120" t="s">
        <v>1156</v>
      </c>
      <c r="F202" s="120" t="s">
        <v>1038</v>
      </c>
    </row>
    <row r="203" spans="1:6" ht="15" customHeight="1" x14ac:dyDescent="0.15">
      <c r="A203" s="124" t="s">
        <v>1123</v>
      </c>
      <c r="B203" s="125" t="s">
        <v>1109</v>
      </c>
      <c r="C203" s="126" t="s">
        <v>897</v>
      </c>
      <c r="D203" s="120" t="s">
        <v>919</v>
      </c>
      <c r="E203" s="120" t="s">
        <v>1156</v>
      </c>
      <c r="F203" s="120" t="s">
        <v>1039</v>
      </c>
    </row>
    <row r="204" spans="1:6" ht="15" customHeight="1" x14ac:dyDescent="0.15">
      <c r="A204" s="124" t="s">
        <v>1124</v>
      </c>
      <c r="B204" s="125" t="s">
        <v>1109</v>
      </c>
      <c r="C204" s="126" t="s">
        <v>897</v>
      </c>
      <c r="D204" s="120" t="s">
        <v>919</v>
      </c>
      <c r="E204" s="120" t="s">
        <v>1156</v>
      </c>
      <c r="F204" s="120" t="s">
        <v>1040</v>
      </c>
    </row>
    <row r="205" spans="1:6" ht="15" customHeight="1" x14ac:dyDescent="0.15">
      <c r="A205" s="124" t="s">
        <v>1125</v>
      </c>
      <c r="B205" s="125" t="s">
        <v>1109</v>
      </c>
      <c r="C205" s="126" t="s">
        <v>897</v>
      </c>
      <c r="D205" s="120" t="s">
        <v>919</v>
      </c>
      <c r="E205" s="120" t="s">
        <v>1156</v>
      </c>
      <c r="F205" s="120" t="s">
        <v>1041</v>
      </c>
    </row>
    <row r="206" spans="1:6" ht="15" customHeight="1" x14ac:dyDescent="0.15">
      <c r="E206" s="120" t="s">
        <v>1156</v>
      </c>
      <c r="F206" s="120" t="s">
        <v>1042</v>
      </c>
    </row>
    <row r="207" spans="1:6" ht="15" customHeight="1" x14ac:dyDescent="0.15">
      <c r="A207" s="119" t="s">
        <v>1126</v>
      </c>
      <c r="D207" s="120" t="s">
        <v>919</v>
      </c>
      <c r="E207" s="120" t="s">
        <v>1156</v>
      </c>
      <c r="F207" s="120" t="s">
        <v>1043</v>
      </c>
    </row>
    <row r="208" spans="1:6" ht="15" customHeight="1" x14ac:dyDescent="0.15">
      <c r="A208" s="119" t="s">
        <v>1127</v>
      </c>
      <c r="D208" s="120" t="s">
        <v>919</v>
      </c>
      <c r="E208" s="120" t="s">
        <v>1156</v>
      </c>
      <c r="F208" s="120" t="s">
        <v>1044</v>
      </c>
    </row>
    <row r="209" spans="1:6" ht="15" customHeight="1" x14ac:dyDescent="0.15">
      <c r="D209" s="120" t="s">
        <v>919</v>
      </c>
      <c r="E209" s="120" t="s">
        <v>1156</v>
      </c>
      <c r="F209" s="120" t="s">
        <v>1045</v>
      </c>
    </row>
    <row r="210" spans="1:6" ht="15" customHeight="1" x14ac:dyDescent="0.15">
      <c r="A210" s="119" t="s">
        <v>1128</v>
      </c>
      <c r="E210" s="120" t="s">
        <v>1156</v>
      </c>
      <c r="F210" s="120" t="s">
        <v>1046</v>
      </c>
    </row>
    <row r="211" spans="1:6" ht="15" customHeight="1" x14ac:dyDescent="0.15">
      <c r="A211" s="119" t="s">
        <v>1129</v>
      </c>
      <c r="E211" s="120" t="s">
        <v>1156</v>
      </c>
      <c r="F211" s="120" t="s">
        <v>1047</v>
      </c>
    </row>
    <row r="212" spans="1:6" ht="15" customHeight="1" x14ac:dyDescent="0.15">
      <c r="E212" s="120" t="s">
        <v>1156</v>
      </c>
      <c r="F212" s="120" t="s">
        <v>1048</v>
      </c>
    </row>
    <row r="213" spans="1:6" ht="15" customHeight="1" x14ac:dyDescent="0.15">
      <c r="E213" s="120" t="s">
        <v>1170</v>
      </c>
      <c r="F213" s="120" t="s">
        <v>1021</v>
      </c>
    </row>
    <row r="214" spans="1:6" ht="15" customHeight="1" x14ac:dyDescent="0.15">
      <c r="E214" s="120" t="s">
        <v>1157</v>
      </c>
      <c r="F214" s="120" t="s">
        <v>1023</v>
      </c>
    </row>
    <row r="215" spans="1:6" ht="15" customHeight="1" x14ac:dyDescent="0.15">
      <c r="E215" s="120" t="s">
        <v>1157</v>
      </c>
      <c r="F215" s="120" t="s">
        <v>1025</v>
      </c>
    </row>
    <row r="216" spans="1:6" ht="15" customHeight="1" x14ac:dyDescent="0.15">
      <c r="E216" s="120" t="s">
        <v>1157</v>
      </c>
      <c r="F216" s="120" t="s">
        <v>1026</v>
      </c>
    </row>
    <row r="217" spans="1:6" ht="15" customHeight="1" x14ac:dyDescent="0.15">
      <c r="E217" s="120" t="s">
        <v>1157</v>
      </c>
      <c r="F217" s="120" t="s">
        <v>1027</v>
      </c>
    </row>
    <row r="218" spans="1:6" ht="15" customHeight="1" x14ac:dyDescent="0.15">
      <c r="E218" s="120" t="s">
        <v>1157</v>
      </c>
      <c r="F218" s="120" t="s">
        <v>1028</v>
      </c>
    </row>
    <row r="219" spans="1:6" ht="15" customHeight="1" x14ac:dyDescent="0.15">
      <c r="E219" s="120" t="s">
        <v>1157</v>
      </c>
      <c r="F219" s="120" t="s">
        <v>1029</v>
      </c>
    </row>
    <row r="220" spans="1:6" ht="15" customHeight="1" x14ac:dyDescent="0.15">
      <c r="E220" s="120" t="s">
        <v>1157</v>
      </c>
      <c r="F220" s="120" t="s">
        <v>1030</v>
      </c>
    </row>
    <row r="221" spans="1:6" ht="15" customHeight="1" x14ac:dyDescent="0.15">
      <c r="E221" s="120" t="s">
        <v>1157</v>
      </c>
      <c r="F221" s="120" t="s">
        <v>1031</v>
      </c>
    </row>
    <row r="222" spans="1:6" ht="15" customHeight="1" x14ac:dyDescent="0.15">
      <c r="E222" s="120" t="s">
        <v>1158</v>
      </c>
      <c r="F222" s="120" t="s">
        <v>1023</v>
      </c>
    </row>
    <row r="223" spans="1:6" ht="15" customHeight="1" x14ac:dyDescent="0.15">
      <c r="E223" s="120" t="s">
        <v>1158</v>
      </c>
      <c r="F223" s="120" t="s">
        <v>1025</v>
      </c>
    </row>
    <row r="224" spans="1:6" ht="15" customHeight="1" x14ac:dyDescent="0.15">
      <c r="E224" s="120" t="s">
        <v>1158</v>
      </c>
      <c r="F224" s="120" t="s">
        <v>1026</v>
      </c>
    </row>
    <row r="225" spans="5:6" ht="15" customHeight="1" x14ac:dyDescent="0.15">
      <c r="E225" s="120" t="s">
        <v>1158</v>
      </c>
      <c r="F225" s="120" t="s">
        <v>1027</v>
      </c>
    </row>
    <row r="226" spans="5:6" ht="15" customHeight="1" x14ac:dyDescent="0.15">
      <c r="E226" s="120" t="s">
        <v>1158</v>
      </c>
      <c r="F226" s="120" t="s">
        <v>1028</v>
      </c>
    </row>
    <row r="227" spans="5:6" ht="15" customHeight="1" x14ac:dyDescent="0.15">
      <c r="E227" s="120" t="s">
        <v>1158</v>
      </c>
      <c r="F227" s="120" t="s">
        <v>1029</v>
      </c>
    </row>
    <row r="228" spans="5:6" ht="15" customHeight="1" x14ac:dyDescent="0.15">
      <c r="E228" s="120" t="s">
        <v>1158</v>
      </c>
      <c r="F228" s="120" t="s">
        <v>1030</v>
      </c>
    </row>
    <row r="229" spans="5:6" ht="15" customHeight="1" x14ac:dyDescent="0.15">
      <c r="E229" s="120" t="s">
        <v>1158</v>
      </c>
      <c r="F229" s="120" t="s">
        <v>1031</v>
      </c>
    </row>
    <row r="230" spans="5:6" ht="15" customHeight="1" x14ac:dyDescent="0.15">
      <c r="E230" s="120" t="s">
        <v>1159</v>
      </c>
      <c r="F230" s="120" t="s">
        <v>1032</v>
      </c>
    </row>
    <row r="231" spans="5:6" ht="15" customHeight="1" x14ac:dyDescent="0.15">
      <c r="E231" s="120" t="s">
        <v>1159</v>
      </c>
      <c r="F231" s="120" t="s">
        <v>1034</v>
      </c>
    </row>
    <row r="232" spans="5:6" ht="15" customHeight="1" x14ac:dyDescent="0.15">
      <c r="E232" s="120" t="s">
        <v>1159</v>
      </c>
      <c r="F232" s="120" t="s">
        <v>1035</v>
      </c>
    </row>
    <row r="233" spans="5:6" ht="15" customHeight="1" x14ac:dyDescent="0.15">
      <c r="E233" s="120" t="s">
        <v>1159</v>
      </c>
      <c r="F233" s="120" t="s">
        <v>1036</v>
      </c>
    </row>
    <row r="234" spans="5:6" ht="15" customHeight="1" x14ac:dyDescent="0.15">
      <c r="E234" s="120" t="s">
        <v>1159</v>
      </c>
      <c r="F234" s="120" t="s">
        <v>1037</v>
      </c>
    </row>
    <row r="235" spans="5:6" ht="15" customHeight="1" x14ac:dyDescent="0.15">
      <c r="E235" s="120" t="s">
        <v>1159</v>
      </c>
      <c r="F235" s="120" t="s">
        <v>1038</v>
      </c>
    </row>
    <row r="236" spans="5:6" ht="15" customHeight="1" x14ac:dyDescent="0.15">
      <c r="E236" s="120" t="s">
        <v>1159</v>
      </c>
      <c r="F236" s="120" t="s">
        <v>1039</v>
      </c>
    </row>
    <row r="237" spans="5:6" ht="15" customHeight="1" x14ac:dyDescent="0.15">
      <c r="E237" s="120" t="s">
        <v>1159</v>
      </c>
      <c r="F237" s="120" t="s">
        <v>1040</v>
      </c>
    </row>
    <row r="238" spans="5:6" ht="15" customHeight="1" x14ac:dyDescent="0.15">
      <c r="E238" s="120" t="s">
        <v>1159</v>
      </c>
      <c r="F238" s="120" t="s">
        <v>1041</v>
      </c>
    </row>
    <row r="239" spans="5:6" ht="15" customHeight="1" x14ac:dyDescent="0.15">
      <c r="E239" s="120" t="s">
        <v>1159</v>
      </c>
      <c r="F239" s="120" t="s">
        <v>1042</v>
      </c>
    </row>
    <row r="240" spans="5:6" ht="15" customHeight="1" x14ac:dyDescent="0.15">
      <c r="E240" s="120" t="s">
        <v>1159</v>
      </c>
      <c r="F240" s="120" t="s">
        <v>1043</v>
      </c>
    </row>
    <row r="241" spans="5:6" ht="15" customHeight="1" x14ac:dyDescent="0.15">
      <c r="E241" s="120" t="s">
        <v>1159</v>
      </c>
      <c r="F241" s="120" t="s">
        <v>1044</v>
      </c>
    </row>
    <row r="242" spans="5:6" ht="15" customHeight="1" x14ac:dyDescent="0.15">
      <c r="E242" s="120" t="s">
        <v>1159</v>
      </c>
      <c r="F242" s="120" t="s">
        <v>1045</v>
      </c>
    </row>
    <row r="243" spans="5:6" ht="15" customHeight="1" x14ac:dyDescent="0.15">
      <c r="E243" s="120" t="s">
        <v>1159</v>
      </c>
      <c r="F243" s="120" t="s">
        <v>1046</v>
      </c>
    </row>
    <row r="244" spans="5:6" ht="15" customHeight="1" x14ac:dyDescent="0.15">
      <c r="E244" s="120" t="s">
        <v>1159</v>
      </c>
      <c r="F244" s="120" t="s">
        <v>1047</v>
      </c>
    </row>
    <row r="245" spans="5:6" ht="15" customHeight="1" x14ac:dyDescent="0.15">
      <c r="E245" s="120" t="s">
        <v>1159</v>
      </c>
      <c r="F245" s="120" t="s">
        <v>1048</v>
      </c>
    </row>
    <row r="246" spans="5:6" ht="15" customHeight="1" x14ac:dyDescent="0.15">
      <c r="E246" s="120" t="s">
        <v>1160</v>
      </c>
      <c r="F246" s="120" t="s">
        <v>1032</v>
      </c>
    </row>
    <row r="247" spans="5:6" ht="15" customHeight="1" x14ac:dyDescent="0.15">
      <c r="E247" s="120" t="s">
        <v>1160</v>
      </c>
      <c r="F247" s="120" t="s">
        <v>1034</v>
      </c>
    </row>
    <row r="248" spans="5:6" ht="15" customHeight="1" x14ac:dyDescent="0.15">
      <c r="E248" s="120" t="s">
        <v>1160</v>
      </c>
      <c r="F248" s="120" t="s">
        <v>1035</v>
      </c>
    </row>
    <row r="249" spans="5:6" ht="15" customHeight="1" x14ac:dyDescent="0.15">
      <c r="E249" s="120" t="s">
        <v>1160</v>
      </c>
      <c r="F249" s="120" t="s">
        <v>1036</v>
      </c>
    </row>
    <row r="250" spans="5:6" ht="15" customHeight="1" x14ac:dyDescent="0.15">
      <c r="E250" s="120" t="s">
        <v>1160</v>
      </c>
      <c r="F250" s="120" t="s">
        <v>1037</v>
      </c>
    </row>
    <row r="251" spans="5:6" ht="15" customHeight="1" x14ac:dyDescent="0.15">
      <c r="E251" s="120" t="s">
        <v>1160</v>
      </c>
      <c r="F251" s="120" t="s">
        <v>1038</v>
      </c>
    </row>
    <row r="252" spans="5:6" ht="15" customHeight="1" x14ac:dyDescent="0.15">
      <c r="E252" s="120" t="s">
        <v>1160</v>
      </c>
      <c r="F252" s="120" t="s">
        <v>1039</v>
      </c>
    </row>
    <row r="253" spans="5:6" ht="15" customHeight="1" x14ac:dyDescent="0.15">
      <c r="E253" s="120" t="s">
        <v>1160</v>
      </c>
      <c r="F253" s="120" t="s">
        <v>1040</v>
      </c>
    </row>
    <row r="254" spans="5:6" ht="15" customHeight="1" x14ac:dyDescent="0.15">
      <c r="E254" s="120" t="s">
        <v>1160</v>
      </c>
      <c r="F254" s="120" t="s">
        <v>1041</v>
      </c>
    </row>
    <row r="255" spans="5:6" ht="15" customHeight="1" x14ac:dyDescent="0.15">
      <c r="E255" s="120" t="s">
        <v>1160</v>
      </c>
      <c r="F255" s="120" t="s">
        <v>1042</v>
      </c>
    </row>
    <row r="256" spans="5:6" ht="15" customHeight="1" x14ac:dyDescent="0.15">
      <c r="E256" s="120" t="s">
        <v>1160</v>
      </c>
      <c r="F256" s="120" t="s">
        <v>1043</v>
      </c>
    </row>
    <row r="257" spans="5:6" ht="15" customHeight="1" x14ac:dyDescent="0.15">
      <c r="E257" s="120" t="s">
        <v>1160</v>
      </c>
      <c r="F257" s="120" t="s">
        <v>1044</v>
      </c>
    </row>
    <row r="258" spans="5:6" ht="15" customHeight="1" x14ac:dyDescent="0.15">
      <c r="E258" s="120" t="s">
        <v>1160</v>
      </c>
      <c r="F258" s="120" t="s">
        <v>1045</v>
      </c>
    </row>
    <row r="259" spans="5:6" ht="15" customHeight="1" x14ac:dyDescent="0.15">
      <c r="E259" s="120" t="s">
        <v>1160</v>
      </c>
      <c r="F259" s="120" t="s">
        <v>1046</v>
      </c>
    </row>
    <row r="260" spans="5:6" ht="15" customHeight="1" x14ac:dyDescent="0.15">
      <c r="E260" s="120" t="s">
        <v>1160</v>
      </c>
      <c r="F260" s="120" t="s">
        <v>1047</v>
      </c>
    </row>
    <row r="261" spans="5:6" ht="15" customHeight="1" x14ac:dyDescent="0.15">
      <c r="E261" s="120" t="s">
        <v>1160</v>
      </c>
      <c r="F261" s="120" t="s">
        <v>1048</v>
      </c>
    </row>
    <row r="262" spans="5:6" ht="15" customHeight="1" x14ac:dyDescent="0.15">
      <c r="E262" s="120" t="s">
        <v>1161</v>
      </c>
      <c r="F262" s="120" t="s">
        <v>1049</v>
      </c>
    </row>
    <row r="263" spans="5:6" ht="15" customHeight="1" x14ac:dyDescent="0.15">
      <c r="E263" s="120" t="s">
        <v>1161</v>
      </c>
      <c r="F263" s="120" t="s">
        <v>1051</v>
      </c>
    </row>
    <row r="264" spans="5:6" ht="15" customHeight="1" x14ac:dyDescent="0.15">
      <c r="E264" s="120" t="s">
        <v>1161</v>
      </c>
      <c r="F264" s="120" t="s">
        <v>1053</v>
      </c>
    </row>
    <row r="265" spans="5:6" ht="15" customHeight="1" x14ac:dyDescent="0.15">
      <c r="E265" s="120" t="s">
        <v>1161</v>
      </c>
      <c r="F265" s="120" t="s">
        <v>1054</v>
      </c>
    </row>
    <row r="266" spans="5:6" ht="15" customHeight="1" x14ac:dyDescent="0.15">
      <c r="E266" s="120" t="s">
        <v>1161</v>
      </c>
      <c r="F266" s="120" t="s">
        <v>1055</v>
      </c>
    </row>
    <row r="267" spans="5:6" ht="15" customHeight="1" x14ac:dyDescent="0.15">
      <c r="E267" s="120" t="s">
        <v>1161</v>
      </c>
      <c r="F267" s="120" t="s">
        <v>1056</v>
      </c>
    </row>
    <row r="268" spans="5:6" ht="15" customHeight="1" x14ac:dyDescent="0.15">
      <c r="E268" s="120" t="s">
        <v>1161</v>
      </c>
      <c r="F268" s="120" t="s">
        <v>1057</v>
      </c>
    </row>
    <row r="269" spans="5:6" ht="15" customHeight="1" x14ac:dyDescent="0.15">
      <c r="E269" s="120" t="s">
        <v>1161</v>
      </c>
      <c r="F269" s="120" t="s">
        <v>1059</v>
      </c>
    </row>
    <row r="270" spans="5:6" ht="15" customHeight="1" x14ac:dyDescent="0.15">
      <c r="E270" s="120" t="s">
        <v>1161</v>
      </c>
      <c r="F270" s="120" t="s">
        <v>1060</v>
      </c>
    </row>
    <row r="271" spans="5:6" ht="15" customHeight="1" x14ac:dyDescent="0.15">
      <c r="E271" s="120" t="s">
        <v>1161</v>
      </c>
      <c r="F271" s="120" t="s">
        <v>1061</v>
      </c>
    </row>
    <row r="272" spans="5:6" ht="15" customHeight="1" x14ac:dyDescent="0.15">
      <c r="E272" s="120" t="s">
        <v>1161</v>
      </c>
      <c r="F272" s="120" t="s">
        <v>1062</v>
      </c>
    </row>
    <row r="273" spans="5:6" ht="15" customHeight="1" x14ac:dyDescent="0.15">
      <c r="E273" s="120" t="s">
        <v>1161</v>
      </c>
      <c r="F273" s="120" t="s">
        <v>1063</v>
      </c>
    </row>
    <row r="274" spans="5:6" ht="15" customHeight="1" x14ac:dyDescent="0.15">
      <c r="E274" s="120" t="s">
        <v>1162</v>
      </c>
      <c r="F274" s="120" t="s">
        <v>1051</v>
      </c>
    </row>
    <row r="275" spans="5:6" ht="15" customHeight="1" x14ac:dyDescent="0.15">
      <c r="E275" s="120" t="s">
        <v>1162</v>
      </c>
      <c r="F275" s="120" t="s">
        <v>1053</v>
      </c>
    </row>
    <row r="276" spans="5:6" ht="15" customHeight="1" x14ac:dyDescent="0.15">
      <c r="E276" s="120" t="s">
        <v>1162</v>
      </c>
      <c r="F276" s="120" t="s">
        <v>1054</v>
      </c>
    </row>
    <row r="277" spans="5:6" ht="15" customHeight="1" x14ac:dyDescent="0.15">
      <c r="E277" s="120" t="s">
        <v>1162</v>
      </c>
      <c r="F277" s="120" t="s">
        <v>1055</v>
      </c>
    </row>
    <row r="278" spans="5:6" ht="15" customHeight="1" x14ac:dyDescent="0.15">
      <c r="E278" s="120" t="s">
        <v>1162</v>
      </c>
      <c r="F278" s="120" t="s">
        <v>1056</v>
      </c>
    </row>
    <row r="279" spans="5:6" ht="15" customHeight="1" x14ac:dyDescent="0.15">
      <c r="E279" s="120" t="s">
        <v>1163</v>
      </c>
      <c r="F279" s="120" t="s">
        <v>1064</v>
      </c>
    </row>
    <row r="280" spans="5:6" ht="15" customHeight="1" x14ac:dyDescent="0.15">
      <c r="E280" s="120" t="s">
        <v>1163</v>
      </c>
      <c r="F280" s="120" t="s">
        <v>1066</v>
      </c>
    </row>
    <row r="281" spans="5:6" ht="15" customHeight="1" x14ac:dyDescent="0.15">
      <c r="E281" s="120" t="s">
        <v>1163</v>
      </c>
      <c r="F281" s="120" t="s">
        <v>1068</v>
      </c>
    </row>
    <row r="282" spans="5:6" ht="15" customHeight="1" x14ac:dyDescent="0.15">
      <c r="E282" s="120" t="s">
        <v>1163</v>
      </c>
      <c r="F282" s="120" t="s">
        <v>1069</v>
      </c>
    </row>
    <row r="283" spans="5:6" ht="15" customHeight="1" x14ac:dyDescent="0.15">
      <c r="E283" s="120" t="s">
        <v>1163</v>
      </c>
      <c r="F283" s="120" t="s">
        <v>1070</v>
      </c>
    </row>
    <row r="284" spans="5:6" ht="15" customHeight="1" x14ac:dyDescent="0.15">
      <c r="E284" s="120" t="s">
        <v>1163</v>
      </c>
      <c r="F284" s="120" t="s">
        <v>1071</v>
      </c>
    </row>
    <row r="285" spans="5:6" ht="15" customHeight="1" x14ac:dyDescent="0.15">
      <c r="E285" s="120" t="s">
        <v>1163</v>
      </c>
      <c r="F285" s="120" t="s">
        <v>1072</v>
      </c>
    </row>
    <row r="286" spans="5:6" ht="15" customHeight="1" x14ac:dyDescent="0.15">
      <c r="E286" s="120" t="s">
        <v>1163</v>
      </c>
      <c r="F286" s="120" t="s">
        <v>1073</v>
      </c>
    </row>
    <row r="287" spans="5:6" ht="15" customHeight="1" x14ac:dyDescent="0.15">
      <c r="E287" s="120" t="s">
        <v>1163</v>
      </c>
      <c r="F287" s="120" t="s">
        <v>1074</v>
      </c>
    </row>
    <row r="288" spans="5:6" ht="15" customHeight="1" x14ac:dyDescent="0.15">
      <c r="E288" s="120" t="s">
        <v>1163</v>
      </c>
      <c r="F288" s="120" t="s">
        <v>1075</v>
      </c>
    </row>
    <row r="289" spans="5:6" ht="15" customHeight="1" x14ac:dyDescent="0.15">
      <c r="E289" s="120" t="s">
        <v>1163</v>
      </c>
      <c r="F289" s="120" t="s">
        <v>1076</v>
      </c>
    </row>
    <row r="290" spans="5:6" ht="15" customHeight="1" x14ac:dyDescent="0.15">
      <c r="E290" s="120" t="s">
        <v>1164</v>
      </c>
      <c r="F290" s="120" t="s">
        <v>1064</v>
      </c>
    </row>
    <row r="291" spans="5:6" ht="15" customHeight="1" x14ac:dyDescent="0.15">
      <c r="E291" s="120" t="s">
        <v>1164</v>
      </c>
      <c r="F291" s="120" t="s">
        <v>1066</v>
      </c>
    </row>
    <row r="292" spans="5:6" ht="15" customHeight="1" x14ac:dyDescent="0.15">
      <c r="E292" s="120" t="s">
        <v>1164</v>
      </c>
      <c r="F292" s="120" t="s">
        <v>1068</v>
      </c>
    </row>
    <row r="293" spans="5:6" ht="15" customHeight="1" x14ac:dyDescent="0.15">
      <c r="E293" s="120" t="s">
        <v>1164</v>
      </c>
      <c r="F293" s="120" t="s">
        <v>1069</v>
      </c>
    </row>
    <row r="294" spans="5:6" ht="15" customHeight="1" x14ac:dyDescent="0.15">
      <c r="E294" s="120" t="s">
        <v>1164</v>
      </c>
      <c r="F294" s="120" t="s">
        <v>1070</v>
      </c>
    </row>
    <row r="295" spans="5:6" ht="15" customHeight="1" x14ac:dyDescent="0.15">
      <c r="E295" s="120" t="s">
        <v>1164</v>
      </c>
      <c r="F295" s="120" t="s">
        <v>1071</v>
      </c>
    </row>
    <row r="296" spans="5:6" ht="15" customHeight="1" x14ac:dyDescent="0.15">
      <c r="E296" s="120" t="s">
        <v>1164</v>
      </c>
      <c r="F296" s="120" t="s">
        <v>1072</v>
      </c>
    </row>
    <row r="297" spans="5:6" ht="15" customHeight="1" x14ac:dyDescent="0.15">
      <c r="E297" s="120" t="s">
        <v>1164</v>
      </c>
      <c r="F297" s="120" t="s">
        <v>1073</v>
      </c>
    </row>
    <row r="298" spans="5:6" ht="15" customHeight="1" x14ac:dyDescent="0.15">
      <c r="E298" s="120" t="s">
        <v>1164</v>
      </c>
      <c r="F298" s="120" t="s">
        <v>1074</v>
      </c>
    </row>
    <row r="299" spans="5:6" ht="15" customHeight="1" x14ac:dyDescent="0.15">
      <c r="E299" s="120" t="s">
        <v>1164</v>
      </c>
      <c r="F299" s="120" t="s">
        <v>1075</v>
      </c>
    </row>
    <row r="300" spans="5:6" ht="15" customHeight="1" x14ac:dyDescent="0.15">
      <c r="E300" s="120" t="s">
        <v>1171</v>
      </c>
      <c r="F300" s="120" t="s">
        <v>1076</v>
      </c>
    </row>
    <row r="301" spans="5:6" ht="15" customHeight="1" x14ac:dyDescent="0.15">
      <c r="E301" s="120" t="s">
        <v>1165</v>
      </c>
      <c r="F301" s="120" t="s">
        <v>1078</v>
      </c>
    </row>
    <row r="302" spans="5:6" ht="15" customHeight="1" x14ac:dyDescent="0.15">
      <c r="E302" s="120" t="s">
        <v>1165</v>
      </c>
      <c r="F302" s="120" t="s">
        <v>1080</v>
      </c>
    </row>
    <row r="303" spans="5:6" ht="15" customHeight="1" x14ac:dyDescent="0.15">
      <c r="E303" s="120" t="s">
        <v>1165</v>
      </c>
      <c r="F303" s="120" t="s">
        <v>1082</v>
      </c>
    </row>
    <row r="304" spans="5:6" ht="15" customHeight="1" x14ac:dyDescent="0.15">
      <c r="E304" s="120" t="s">
        <v>1165</v>
      </c>
      <c r="F304" s="120" t="s">
        <v>1083</v>
      </c>
    </row>
    <row r="305" spans="5:6" ht="15" customHeight="1" x14ac:dyDescent="0.15">
      <c r="E305" s="120" t="s">
        <v>1165</v>
      </c>
      <c r="F305" s="120" t="s">
        <v>1084</v>
      </c>
    </row>
    <row r="306" spans="5:6" ht="15" customHeight="1" x14ac:dyDescent="0.15">
      <c r="E306" s="120" t="s">
        <v>1165</v>
      </c>
      <c r="F306" s="120" t="s">
        <v>1085</v>
      </c>
    </row>
    <row r="307" spans="5:6" ht="15" customHeight="1" x14ac:dyDescent="0.15">
      <c r="E307" s="120" t="s">
        <v>1165</v>
      </c>
      <c r="F307" s="120" t="s">
        <v>1086</v>
      </c>
    </row>
    <row r="308" spans="5:6" ht="15" customHeight="1" x14ac:dyDescent="0.15">
      <c r="E308" s="120" t="s">
        <v>1165</v>
      </c>
      <c r="F308" s="120" t="s">
        <v>1087</v>
      </c>
    </row>
    <row r="309" spans="5:6" ht="15" customHeight="1" x14ac:dyDescent="0.15">
      <c r="E309" s="120" t="s">
        <v>1165</v>
      </c>
      <c r="F309" s="120" t="s">
        <v>1088</v>
      </c>
    </row>
    <row r="310" spans="5:6" ht="15" customHeight="1" x14ac:dyDescent="0.15">
      <c r="E310" s="120" t="s">
        <v>1165</v>
      </c>
      <c r="F310" s="120" t="s">
        <v>1089</v>
      </c>
    </row>
    <row r="311" spans="5:6" ht="15" customHeight="1" x14ac:dyDescent="0.15">
      <c r="E311" s="120" t="s">
        <v>1165</v>
      </c>
      <c r="F311" s="120" t="s">
        <v>1090</v>
      </c>
    </row>
    <row r="312" spans="5:6" ht="15" customHeight="1" x14ac:dyDescent="0.15">
      <c r="E312" s="120" t="s">
        <v>1165</v>
      </c>
      <c r="F312" s="120" t="s">
        <v>1091</v>
      </c>
    </row>
    <row r="313" spans="5:6" ht="15" customHeight="1" x14ac:dyDescent="0.15">
      <c r="E313" s="120" t="s">
        <v>1165</v>
      </c>
    </row>
    <row r="314" spans="5:6" ht="15" customHeight="1" x14ac:dyDescent="0.15">
      <c r="E314" s="120" t="s">
        <v>1165</v>
      </c>
      <c r="F314" s="120" t="s">
        <v>1092</v>
      </c>
    </row>
    <row r="315" spans="5:6" ht="15" customHeight="1" x14ac:dyDescent="0.15">
      <c r="E315" s="120" t="s">
        <v>1165</v>
      </c>
      <c r="F315" s="120" t="s">
        <v>1093</v>
      </c>
    </row>
    <row r="316" spans="5:6" ht="15" customHeight="1" x14ac:dyDescent="0.15">
      <c r="E316" s="120" t="s">
        <v>1166</v>
      </c>
      <c r="F316" s="120" t="s">
        <v>1078</v>
      </c>
    </row>
    <row r="317" spans="5:6" ht="15" customHeight="1" x14ac:dyDescent="0.15">
      <c r="E317" s="120" t="s">
        <v>1166</v>
      </c>
      <c r="F317" s="120" t="s">
        <v>1080</v>
      </c>
    </row>
    <row r="318" spans="5:6" ht="15" customHeight="1" x14ac:dyDescent="0.15">
      <c r="E318" s="120" t="s">
        <v>1166</v>
      </c>
      <c r="F318" s="120" t="s">
        <v>1082</v>
      </c>
    </row>
    <row r="319" spans="5:6" ht="15" customHeight="1" x14ac:dyDescent="0.15">
      <c r="E319" s="120" t="s">
        <v>1166</v>
      </c>
      <c r="F319" s="120" t="s">
        <v>1083</v>
      </c>
    </row>
    <row r="320" spans="5:6" ht="15" customHeight="1" x14ac:dyDescent="0.15">
      <c r="E320" s="120" t="s">
        <v>1166</v>
      </c>
      <c r="F320" s="120" t="s">
        <v>1084</v>
      </c>
    </row>
    <row r="321" spans="5:6" ht="15" customHeight="1" x14ac:dyDescent="0.15">
      <c r="E321" s="120" t="s">
        <v>1166</v>
      </c>
      <c r="F321" s="120" t="s">
        <v>1085</v>
      </c>
    </row>
    <row r="322" spans="5:6" ht="15" customHeight="1" x14ac:dyDescent="0.15">
      <c r="E322" s="120" t="s">
        <v>1166</v>
      </c>
      <c r="F322" s="120" t="s">
        <v>1086</v>
      </c>
    </row>
    <row r="323" spans="5:6" ht="15" customHeight="1" x14ac:dyDescent="0.15">
      <c r="E323" s="120" t="s">
        <v>1166</v>
      </c>
      <c r="F323" s="120" t="s">
        <v>1087</v>
      </c>
    </row>
    <row r="324" spans="5:6" ht="15" customHeight="1" x14ac:dyDescent="0.15">
      <c r="E324" s="120" t="s">
        <v>1166</v>
      </c>
      <c r="F324" s="120" t="s">
        <v>1088</v>
      </c>
    </row>
    <row r="325" spans="5:6" ht="15" customHeight="1" x14ac:dyDescent="0.15">
      <c r="E325" s="120" t="s">
        <v>1166</v>
      </c>
      <c r="F325" s="120" t="s">
        <v>1089</v>
      </c>
    </row>
    <row r="326" spans="5:6" ht="15" customHeight="1" x14ac:dyDescent="0.15">
      <c r="E326" s="120" t="s">
        <v>1166</v>
      </c>
      <c r="F326" s="120" t="s">
        <v>1090</v>
      </c>
    </row>
    <row r="327" spans="5:6" ht="15" customHeight="1" x14ac:dyDescent="0.15">
      <c r="E327" s="120" t="s">
        <v>1166</v>
      </c>
      <c r="F327" s="120" t="s">
        <v>1091</v>
      </c>
    </row>
    <row r="328" spans="5:6" ht="15" customHeight="1" x14ac:dyDescent="0.15">
      <c r="E328" s="120" t="s">
        <v>1166</v>
      </c>
    </row>
    <row r="329" spans="5:6" ht="15" customHeight="1" x14ac:dyDescent="0.15">
      <c r="E329" s="120" t="s">
        <v>1166</v>
      </c>
      <c r="F329" s="120" t="s">
        <v>1092</v>
      </c>
    </row>
    <row r="330" spans="5:6" ht="15" customHeight="1" x14ac:dyDescent="0.15">
      <c r="E330" s="120" t="s">
        <v>1166</v>
      </c>
      <c r="F330" s="120" t="s">
        <v>1093</v>
      </c>
    </row>
    <row r="331" spans="5:6" ht="15" customHeight="1" x14ac:dyDescent="0.15">
      <c r="E331" s="120" t="s">
        <v>1167</v>
      </c>
      <c r="F331" s="120" t="s">
        <v>1094</v>
      </c>
    </row>
    <row r="332" spans="5:6" ht="15" customHeight="1" x14ac:dyDescent="0.15">
      <c r="E332" s="120" t="s">
        <v>1167</v>
      </c>
      <c r="F332" s="120" t="s">
        <v>1096</v>
      </c>
    </row>
    <row r="333" spans="5:6" ht="15" customHeight="1" x14ac:dyDescent="0.15">
      <c r="E333" s="120" t="s">
        <v>1167</v>
      </c>
      <c r="F333" s="120" t="s">
        <v>1098</v>
      </c>
    </row>
    <row r="334" spans="5:6" ht="15" customHeight="1" x14ac:dyDescent="0.15">
      <c r="E334" s="120" t="s">
        <v>1167</v>
      </c>
      <c r="F334" s="120" t="s">
        <v>1099</v>
      </c>
    </row>
    <row r="335" spans="5:6" ht="15" customHeight="1" x14ac:dyDescent="0.15">
      <c r="E335" s="120" t="s">
        <v>1167</v>
      </c>
      <c r="F335" s="120" t="s">
        <v>1100</v>
      </c>
    </row>
    <row r="336" spans="5:6" ht="15" customHeight="1" x14ac:dyDescent="0.15">
      <c r="E336" s="120" t="s">
        <v>1167</v>
      </c>
      <c r="F336" s="120" t="s">
        <v>1101</v>
      </c>
    </row>
    <row r="337" spans="5:6" ht="15" customHeight="1" x14ac:dyDescent="0.15">
      <c r="E337" s="120" t="s">
        <v>1167</v>
      </c>
      <c r="F337" s="120" t="s">
        <v>1102</v>
      </c>
    </row>
    <row r="338" spans="5:6" ht="15" customHeight="1" x14ac:dyDescent="0.15">
      <c r="E338" s="120" t="s">
        <v>1167</v>
      </c>
      <c r="F338" s="120" t="s">
        <v>1103</v>
      </c>
    </row>
    <row r="339" spans="5:6" ht="15" customHeight="1" x14ac:dyDescent="0.15">
      <c r="E339" s="120" t="s">
        <v>1167</v>
      </c>
      <c r="F339" s="120" t="s">
        <v>1104</v>
      </c>
    </row>
    <row r="340" spans="5:6" ht="15" customHeight="1" x14ac:dyDescent="0.15">
      <c r="E340" s="120" t="s">
        <v>1167</v>
      </c>
      <c r="F340" s="120" t="s">
        <v>1105</v>
      </c>
    </row>
    <row r="341" spans="5:6" ht="15" customHeight="1" x14ac:dyDescent="0.15">
      <c r="E341" s="120" t="s">
        <v>1167</v>
      </c>
      <c r="F341" s="120" t="s">
        <v>1106</v>
      </c>
    </row>
    <row r="342" spans="5:6" ht="15" customHeight="1" x14ac:dyDescent="0.15">
      <c r="E342" s="120" t="s">
        <v>1167</v>
      </c>
      <c r="F342" s="120" t="s">
        <v>1107</v>
      </c>
    </row>
    <row r="343" spans="5:6" ht="15" customHeight="1" x14ac:dyDescent="0.15">
      <c r="E343" s="120" t="s">
        <v>1168</v>
      </c>
      <c r="F343" s="120" t="s">
        <v>1094</v>
      </c>
    </row>
    <row r="344" spans="5:6" ht="15" customHeight="1" x14ac:dyDescent="0.15">
      <c r="E344" s="120" t="s">
        <v>1168</v>
      </c>
      <c r="F344" s="120" t="s">
        <v>1096</v>
      </c>
    </row>
    <row r="345" spans="5:6" ht="15" customHeight="1" x14ac:dyDescent="0.15">
      <c r="E345" s="120" t="s">
        <v>1168</v>
      </c>
      <c r="F345" s="120" t="s">
        <v>1098</v>
      </c>
    </row>
    <row r="346" spans="5:6" ht="15" customHeight="1" x14ac:dyDescent="0.15">
      <c r="E346" s="120" t="s">
        <v>1168</v>
      </c>
      <c r="F346" s="120" t="s">
        <v>1099</v>
      </c>
    </row>
    <row r="347" spans="5:6" ht="15" customHeight="1" x14ac:dyDescent="0.15">
      <c r="E347" s="120" t="s">
        <v>1168</v>
      </c>
      <c r="F347" s="120" t="s">
        <v>1100</v>
      </c>
    </row>
    <row r="348" spans="5:6" ht="15" customHeight="1" x14ac:dyDescent="0.15">
      <c r="E348" s="120" t="s">
        <v>1168</v>
      </c>
      <c r="F348" s="120" t="s">
        <v>1101</v>
      </c>
    </row>
    <row r="349" spans="5:6" ht="15" customHeight="1" x14ac:dyDescent="0.15">
      <c r="E349" s="120" t="s">
        <v>1168</v>
      </c>
      <c r="F349" s="120" t="s">
        <v>1102</v>
      </c>
    </row>
    <row r="350" spans="5:6" ht="15" customHeight="1" x14ac:dyDescent="0.15">
      <c r="E350" s="120" t="s">
        <v>1168</v>
      </c>
      <c r="F350" s="120" t="s">
        <v>1103</v>
      </c>
    </row>
    <row r="351" spans="5:6" ht="15" customHeight="1" x14ac:dyDescent="0.15">
      <c r="E351" s="120" t="s">
        <v>1168</v>
      </c>
      <c r="F351" s="120" t="s">
        <v>1104</v>
      </c>
    </row>
    <row r="352" spans="5:6" ht="15" customHeight="1" x14ac:dyDescent="0.15">
      <c r="E352" s="120" t="s">
        <v>1168</v>
      </c>
      <c r="F352" s="120" t="s">
        <v>1105</v>
      </c>
    </row>
    <row r="353" spans="5:6" ht="15" customHeight="1" x14ac:dyDescent="0.15">
      <c r="E353" s="120" t="s">
        <v>1168</v>
      </c>
      <c r="F353" s="120" t="s">
        <v>1106</v>
      </c>
    </row>
    <row r="354" spans="5:6" ht="15" customHeight="1" x14ac:dyDescent="0.15">
      <c r="E354" s="120" t="s">
        <v>1168</v>
      </c>
      <c r="F354" s="120" t="s">
        <v>1107</v>
      </c>
    </row>
    <row r="355" spans="5:6" ht="15" customHeight="1" x14ac:dyDescent="0.15">
      <c r="E355" s="120" t="s">
        <v>1169</v>
      </c>
      <c r="F355" s="120" t="s">
        <v>1108</v>
      </c>
    </row>
    <row r="356" spans="5:6" ht="15" customHeight="1" x14ac:dyDescent="0.15">
      <c r="E356" s="120" t="s">
        <v>1169</v>
      </c>
      <c r="F356" s="120" t="s">
        <v>1110</v>
      </c>
    </row>
    <row r="357" spans="5:6" ht="15" customHeight="1" x14ac:dyDescent="0.15">
      <c r="E357" s="120" t="s">
        <v>1169</v>
      </c>
      <c r="F357" s="120" t="s">
        <v>1111</v>
      </c>
    </row>
    <row r="358" spans="5:6" ht="15" customHeight="1" x14ac:dyDescent="0.15">
      <c r="E358" s="120" t="s">
        <v>1169</v>
      </c>
      <c r="F358" s="120" t="s">
        <v>1112</v>
      </c>
    </row>
    <row r="359" spans="5:6" ht="15" customHeight="1" x14ac:dyDescent="0.15">
      <c r="E359" s="120" t="s">
        <v>1169</v>
      </c>
      <c r="F359" s="120" t="s">
        <v>1113</v>
      </c>
    </row>
    <row r="360" spans="5:6" ht="15" customHeight="1" x14ac:dyDescent="0.15">
      <c r="E360" s="120" t="s">
        <v>1169</v>
      </c>
      <c r="F360" s="120" t="s">
        <v>1114</v>
      </c>
    </row>
    <row r="361" spans="5:6" ht="15" customHeight="1" x14ac:dyDescent="0.15">
      <c r="E361" s="120" t="s">
        <v>1169</v>
      </c>
      <c r="F361" s="120" t="s">
        <v>1115</v>
      </c>
    </row>
    <row r="362" spans="5:6" ht="15" customHeight="1" x14ac:dyDescent="0.15">
      <c r="E362" s="120" t="s">
        <v>1169</v>
      </c>
      <c r="F362" s="120" t="s">
        <v>1116</v>
      </c>
    </row>
    <row r="363" spans="5:6" ht="15" customHeight="1" x14ac:dyDescent="0.15">
      <c r="E363" s="120" t="s">
        <v>1169</v>
      </c>
      <c r="F363" s="120" t="s">
        <v>1117</v>
      </c>
    </row>
    <row r="364" spans="5:6" ht="15" customHeight="1" x14ac:dyDescent="0.15">
      <c r="E364" s="120" t="s">
        <v>1169</v>
      </c>
      <c r="F364" s="120" t="s">
        <v>1118</v>
      </c>
    </row>
    <row r="365" spans="5:6" ht="15" customHeight="1" x14ac:dyDescent="0.15">
      <c r="E365" s="120" t="s">
        <v>1169</v>
      </c>
      <c r="F365" s="120" t="s">
        <v>1119</v>
      </c>
    </row>
    <row r="366" spans="5:6" ht="15" customHeight="1" x14ac:dyDescent="0.15">
      <c r="E366" s="120" t="s">
        <v>1169</v>
      </c>
      <c r="F366" s="120" t="s">
        <v>1120</v>
      </c>
    </row>
    <row r="367" spans="5:6" ht="15" customHeight="1" x14ac:dyDescent="0.15">
      <c r="E367" s="120" t="s">
        <v>1169</v>
      </c>
      <c r="F367" s="120" t="s">
        <v>1121</v>
      </c>
    </row>
    <row r="368" spans="5:6" ht="15" customHeight="1" x14ac:dyDescent="0.15">
      <c r="E368" s="120" t="s">
        <v>1169</v>
      </c>
      <c r="F368" s="120" t="s">
        <v>1122</v>
      </c>
    </row>
    <row r="369" spans="5:6" ht="15" customHeight="1" x14ac:dyDescent="0.15">
      <c r="E369" s="120" t="s">
        <v>1169</v>
      </c>
      <c r="F369" s="120" t="s">
        <v>1123</v>
      </c>
    </row>
    <row r="370" spans="5:6" ht="15" customHeight="1" x14ac:dyDescent="0.15">
      <c r="E370" s="120" t="s">
        <v>1169</v>
      </c>
      <c r="F370" s="120" t="s">
        <v>1124</v>
      </c>
    </row>
    <row r="371" spans="5:6" ht="15" customHeight="1" x14ac:dyDescent="0.15">
      <c r="E371" s="120" t="s">
        <v>1169</v>
      </c>
      <c r="F371" s="120" t="s">
        <v>1125</v>
      </c>
    </row>
  </sheetData>
  <mergeCells count="1">
    <mergeCell ref="A1:B1"/>
  </mergeCells>
  <phoneticPr fontId="3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373"/>
  <sheetViews>
    <sheetView topLeftCell="A110" workbookViewId="0">
      <selection activeCell="E300" sqref="E300"/>
    </sheetView>
  </sheetViews>
  <sheetFormatPr defaultRowHeight="13.5" x14ac:dyDescent="0.15"/>
  <cols>
    <col min="1" max="1" width="62.625" style="119" customWidth="1"/>
    <col min="2" max="2" width="62.625" style="246" customWidth="1"/>
  </cols>
  <sheetData>
    <row r="1" spans="1:6" ht="15" customHeight="1" x14ac:dyDescent="0.15">
      <c r="A1" s="249" t="s">
        <v>893</v>
      </c>
      <c r="B1" s="250" t="s">
        <v>1352</v>
      </c>
      <c r="E1" t="s">
        <v>1353</v>
      </c>
      <c r="F1" t="s">
        <v>920</v>
      </c>
    </row>
    <row r="2" spans="1:6" ht="15" customHeight="1" x14ac:dyDescent="0.15">
      <c r="A2" s="124" t="s">
        <v>895</v>
      </c>
      <c r="B2" s="251"/>
      <c r="E2" t="s">
        <v>1353</v>
      </c>
      <c r="F2" t="s">
        <v>922</v>
      </c>
    </row>
    <row r="3" spans="1:6" ht="15" customHeight="1" x14ac:dyDescent="0.15">
      <c r="A3" s="124" t="s">
        <v>896</v>
      </c>
      <c r="B3" s="252"/>
      <c r="E3" t="s">
        <v>1353</v>
      </c>
      <c r="F3" t="s">
        <v>923</v>
      </c>
    </row>
    <row r="4" spans="1:6" ht="15" customHeight="1" x14ac:dyDescent="0.15">
      <c r="A4" s="124" t="s">
        <v>898</v>
      </c>
      <c r="B4" s="252"/>
      <c r="E4" t="s">
        <v>1353</v>
      </c>
      <c r="F4" t="s">
        <v>924</v>
      </c>
    </row>
    <row r="5" spans="1:6" ht="15" customHeight="1" x14ac:dyDescent="0.15">
      <c r="A5" s="124" t="s">
        <v>899</v>
      </c>
      <c r="B5" s="252"/>
      <c r="E5" t="s">
        <v>1353</v>
      </c>
      <c r="F5" t="s">
        <v>925</v>
      </c>
    </row>
    <row r="6" spans="1:6" ht="15" customHeight="1" x14ac:dyDescent="0.15">
      <c r="A6" s="124" t="s">
        <v>900</v>
      </c>
      <c r="B6" s="252"/>
      <c r="E6" t="s">
        <v>1353</v>
      </c>
      <c r="F6" t="s">
        <v>1354</v>
      </c>
    </row>
    <row r="7" spans="1:6" ht="15" customHeight="1" x14ac:dyDescent="0.15">
      <c r="A7" s="124" t="s">
        <v>901</v>
      </c>
      <c r="B7" s="252"/>
      <c r="E7" t="s">
        <v>1353</v>
      </c>
      <c r="F7" t="s">
        <v>1355</v>
      </c>
    </row>
    <row r="8" spans="1:6" ht="15" customHeight="1" x14ac:dyDescent="0.15">
      <c r="A8" s="124" t="s">
        <v>902</v>
      </c>
      <c r="B8" s="252"/>
      <c r="E8" t="s">
        <v>1353</v>
      </c>
      <c r="F8" t="s">
        <v>1327</v>
      </c>
    </row>
    <row r="9" spans="1:6" ht="15" customHeight="1" x14ac:dyDescent="0.15">
      <c r="A9" s="124" t="s">
        <v>903</v>
      </c>
      <c r="B9" s="252"/>
      <c r="E9" t="s">
        <v>1134</v>
      </c>
      <c r="F9" t="s">
        <v>920</v>
      </c>
    </row>
    <row r="10" spans="1:6" ht="15" customHeight="1" x14ac:dyDescent="0.15">
      <c r="A10" s="124" t="s">
        <v>904</v>
      </c>
      <c r="B10" s="252"/>
      <c r="E10" t="s">
        <v>1134</v>
      </c>
      <c r="F10" t="s">
        <v>922</v>
      </c>
    </row>
    <row r="11" spans="1:6" ht="15" customHeight="1" x14ac:dyDescent="0.15">
      <c r="A11" s="124" t="s">
        <v>905</v>
      </c>
      <c r="B11" s="252"/>
      <c r="E11" t="s">
        <v>1134</v>
      </c>
      <c r="F11" t="s">
        <v>923</v>
      </c>
    </row>
    <row r="12" spans="1:6" ht="15" customHeight="1" x14ac:dyDescent="0.15">
      <c r="A12" s="124" t="s">
        <v>906</v>
      </c>
      <c r="B12" s="252"/>
      <c r="E12" t="s">
        <v>1134</v>
      </c>
      <c r="F12" t="s">
        <v>924</v>
      </c>
    </row>
    <row r="13" spans="1:6" ht="15" customHeight="1" x14ac:dyDescent="0.15">
      <c r="A13" s="124" t="s">
        <v>907</v>
      </c>
      <c r="B13" s="252"/>
      <c r="E13" t="s">
        <v>1134</v>
      </c>
      <c r="F13" t="s">
        <v>925</v>
      </c>
    </row>
    <row r="14" spans="1:6" ht="15" customHeight="1" x14ac:dyDescent="0.15">
      <c r="A14" s="124" t="s">
        <v>908</v>
      </c>
      <c r="B14" s="252"/>
      <c r="E14" t="s">
        <v>1134</v>
      </c>
      <c r="F14" t="s">
        <v>1354</v>
      </c>
    </row>
    <row r="15" spans="1:6" ht="15" customHeight="1" x14ac:dyDescent="0.15">
      <c r="A15" s="124" t="s">
        <v>909</v>
      </c>
      <c r="B15" s="252"/>
      <c r="E15" t="s">
        <v>1134</v>
      </c>
      <c r="F15" t="s">
        <v>1355</v>
      </c>
    </row>
    <row r="16" spans="1:6" ht="15" customHeight="1" x14ac:dyDescent="0.15">
      <c r="A16" s="124" t="s">
        <v>910</v>
      </c>
      <c r="B16" s="252"/>
      <c r="E16" t="s">
        <v>1134</v>
      </c>
      <c r="F16" t="s">
        <v>1327</v>
      </c>
    </row>
    <row r="17" spans="1:6" ht="15" customHeight="1" x14ac:dyDescent="0.15">
      <c r="A17" s="124" t="s">
        <v>911</v>
      </c>
      <c r="B17" s="252"/>
      <c r="E17" t="s">
        <v>1356</v>
      </c>
      <c r="F17" t="s">
        <v>920</v>
      </c>
    </row>
    <row r="18" spans="1:6" ht="15" customHeight="1" x14ac:dyDescent="0.15">
      <c r="A18" s="124" t="s">
        <v>912</v>
      </c>
      <c r="B18" s="252"/>
      <c r="E18" t="s">
        <v>1356</v>
      </c>
      <c r="F18" t="s">
        <v>922</v>
      </c>
    </row>
    <row r="19" spans="1:6" ht="15" customHeight="1" x14ac:dyDescent="0.15">
      <c r="A19" s="124" t="s">
        <v>913</v>
      </c>
      <c r="B19" s="252"/>
      <c r="E19" t="s">
        <v>1356</v>
      </c>
      <c r="F19" t="s">
        <v>923</v>
      </c>
    </row>
    <row r="20" spans="1:6" ht="15" customHeight="1" x14ac:dyDescent="0.15">
      <c r="A20" s="124" t="s">
        <v>914</v>
      </c>
      <c r="B20" s="252"/>
      <c r="E20" t="s">
        <v>1356</v>
      </c>
      <c r="F20" t="s">
        <v>924</v>
      </c>
    </row>
    <row r="21" spans="1:6" ht="15" customHeight="1" x14ac:dyDescent="0.15">
      <c r="A21" s="124" t="s">
        <v>915</v>
      </c>
      <c r="B21" s="252"/>
      <c r="E21" t="s">
        <v>1356</v>
      </c>
      <c r="F21" t="s">
        <v>925</v>
      </c>
    </row>
    <row r="22" spans="1:6" ht="15" customHeight="1" x14ac:dyDescent="0.15">
      <c r="A22" s="124" t="s">
        <v>916</v>
      </c>
      <c r="B22" s="252"/>
      <c r="E22" t="s">
        <v>1356</v>
      </c>
      <c r="F22" t="s">
        <v>1354</v>
      </c>
    </row>
    <row r="23" spans="1:6" ht="15" customHeight="1" x14ac:dyDescent="0.15">
      <c r="A23" s="253" t="s">
        <v>1322</v>
      </c>
      <c r="B23" s="252"/>
      <c r="E23" t="s">
        <v>1356</v>
      </c>
      <c r="F23" t="s">
        <v>1355</v>
      </c>
    </row>
    <row r="24" spans="1:6" ht="15" customHeight="1" x14ac:dyDescent="0.15">
      <c r="A24" s="124" t="s">
        <v>920</v>
      </c>
      <c r="B24" s="254" t="s">
        <v>1323</v>
      </c>
      <c r="E24" t="s">
        <v>1356</v>
      </c>
      <c r="F24" t="s">
        <v>1327</v>
      </c>
    </row>
    <row r="25" spans="1:6" ht="15" customHeight="1" x14ac:dyDescent="0.15">
      <c r="A25" s="124" t="s">
        <v>922</v>
      </c>
      <c r="B25" s="266" t="s">
        <v>1323</v>
      </c>
      <c r="E25" t="s">
        <v>1356</v>
      </c>
      <c r="F25" t="s">
        <v>928</v>
      </c>
    </row>
    <row r="26" spans="1:6" ht="15" customHeight="1" x14ac:dyDescent="0.15">
      <c r="A26" s="124" t="s">
        <v>923</v>
      </c>
      <c r="B26" s="266" t="s">
        <v>1323</v>
      </c>
      <c r="E26" t="s">
        <v>1356</v>
      </c>
      <c r="F26" t="s">
        <v>930</v>
      </c>
    </row>
    <row r="27" spans="1:6" ht="15" customHeight="1" x14ac:dyDescent="0.15">
      <c r="A27" s="124" t="s">
        <v>924</v>
      </c>
      <c r="B27" s="266" t="s">
        <v>1323</v>
      </c>
      <c r="E27" t="s">
        <v>1356</v>
      </c>
      <c r="F27" t="s">
        <v>931</v>
      </c>
    </row>
    <row r="28" spans="1:6" ht="15" customHeight="1" x14ac:dyDescent="0.15">
      <c r="A28" s="255" t="s">
        <v>925</v>
      </c>
      <c r="B28" s="256" t="s">
        <v>1324</v>
      </c>
      <c r="E28" t="s">
        <v>1356</v>
      </c>
      <c r="F28" t="s">
        <v>932</v>
      </c>
    </row>
    <row r="29" spans="1:6" ht="15" customHeight="1" x14ac:dyDescent="0.15">
      <c r="A29" s="253" t="s">
        <v>1325</v>
      </c>
      <c r="B29" s="266" t="s">
        <v>1324</v>
      </c>
      <c r="E29" t="s">
        <v>1356</v>
      </c>
      <c r="F29" t="s">
        <v>933</v>
      </c>
    </row>
    <row r="30" spans="1:6" ht="15" customHeight="1" x14ac:dyDescent="0.15">
      <c r="A30" s="253" t="s">
        <v>1326</v>
      </c>
      <c r="B30" s="266" t="s">
        <v>1324</v>
      </c>
      <c r="E30" t="s">
        <v>1356</v>
      </c>
      <c r="F30" t="s">
        <v>934</v>
      </c>
    </row>
    <row r="31" spans="1:6" ht="15" customHeight="1" x14ac:dyDescent="0.15">
      <c r="A31" s="253" t="s">
        <v>1327</v>
      </c>
      <c r="B31" s="266" t="s">
        <v>1324</v>
      </c>
      <c r="E31" t="s">
        <v>1356</v>
      </c>
      <c r="F31" t="s">
        <v>935</v>
      </c>
    </row>
    <row r="32" spans="1:6" ht="15" customHeight="1" x14ac:dyDescent="0.15">
      <c r="A32" s="257" t="s">
        <v>928</v>
      </c>
      <c r="B32" s="256" t="s">
        <v>1328</v>
      </c>
      <c r="E32" t="s">
        <v>1356</v>
      </c>
      <c r="F32" t="s">
        <v>936</v>
      </c>
    </row>
    <row r="33" spans="1:6" ht="15" customHeight="1" x14ac:dyDescent="0.15">
      <c r="A33" s="124" t="s">
        <v>930</v>
      </c>
      <c r="B33" s="246" t="s">
        <v>1328</v>
      </c>
      <c r="E33" t="s">
        <v>1356</v>
      </c>
      <c r="F33" t="s">
        <v>937</v>
      </c>
    </row>
    <row r="34" spans="1:6" ht="15" customHeight="1" x14ac:dyDescent="0.15">
      <c r="A34" s="124" t="s">
        <v>931</v>
      </c>
      <c r="B34" s="246" t="s">
        <v>1328</v>
      </c>
      <c r="E34" t="s">
        <v>1356</v>
      </c>
      <c r="F34" t="s">
        <v>938</v>
      </c>
    </row>
    <row r="35" spans="1:6" ht="15" customHeight="1" x14ac:dyDescent="0.15">
      <c r="A35" s="124" t="s">
        <v>932</v>
      </c>
      <c r="B35" s="246" t="s">
        <v>1328</v>
      </c>
      <c r="E35" t="s">
        <v>1356</v>
      </c>
      <c r="F35" t="s">
        <v>939</v>
      </c>
    </row>
    <row r="36" spans="1:6" ht="15" customHeight="1" x14ac:dyDescent="0.15">
      <c r="A36" s="124" t="s">
        <v>933</v>
      </c>
      <c r="B36" s="246" t="s">
        <v>1328</v>
      </c>
      <c r="E36" t="s">
        <v>1356</v>
      </c>
      <c r="F36" t="s">
        <v>940</v>
      </c>
    </row>
    <row r="37" spans="1:6" ht="15" customHeight="1" x14ac:dyDescent="0.15">
      <c r="A37" s="124" t="s">
        <v>934</v>
      </c>
      <c r="B37" s="246" t="s">
        <v>1328</v>
      </c>
      <c r="E37" t="s">
        <v>1356</v>
      </c>
      <c r="F37" t="s">
        <v>942</v>
      </c>
    </row>
    <row r="38" spans="1:6" ht="15" customHeight="1" x14ac:dyDescent="0.15">
      <c r="A38" s="124" t="s">
        <v>935</v>
      </c>
      <c r="B38" s="246" t="s">
        <v>1328</v>
      </c>
      <c r="E38" t="s">
        <v>1356</v>
      </c>
      <c r="F38" t="s">
        <v>943</v>
      </c>
    </row>
    <row r="39" spans="1:6" ht="15" customHeight="1" x14ac:dyDescent="0.15">
      <c r="A39" s="124" t="s">
        <v>936</v>
      </c>
      <c r="B39" s="246" t="s">
        <v>1328</v>
      </c>
      <c r="E39" t="s">
        <v>1356</v>
      </c>
      <c r="F39" t="s">
        <v>944</v>
      </c>
    </row>
    <row r="40" spans="1:6" ht="15" customHeight="1" x14ac:dyDescent="0.15">
      <c r="A40" s="124" t="s">
        <v>937</v>
      </c>
      <c r="B40" s="246" t="s">
        <v>1328</v>
      </c>
      <c r="E40" t="s">
        <v>1356</v>
      </c>
      <c r="F40" t="s">
        <v>945</v>
      </c>
    </row>
    <row r="41" spans="1:6" ht="15" customHeight="1" x14ac:dyDescent="0.15">
      <c r="A41" s="124" t="s">
        <v>938</v>
      </c>
      <c r="B41" s="246" t="s">
        <v>1328</v>
      </c>
      <c r="E41" t="s">
        <v>1135</v>
      </c>
      <c r="F41" t="s">
        <v>920</v>
      </c>
    </row>
    <row r="42" spans="1:6" ht="15" customHeight="1" x14ac:dyDescent="0.15">
      <c r="A42" s="124" t="s">
        <v>939</v>
      </c>
      <c r="B42" s="246" t="s">
        <v>1328</v>
      </c>
      <c r="E42" t="s">
        <v>1135</v>
      </c>
      <c r="F42" t="s">
        <v>922</v>
      </c>
    </row>
    <row r="43" spans="1:6" ht="15" customHeight="1" x14ac:dyDescent="0.15">
      <c r="A43" s="124" t="s">
        <v>940</v>
      </c>
      <c r="B43" s="264" t="s">
        <v>941</v>
      </c>
      <c r="E43" t="s">
        <v>1135</v>
      </c>
      <c r="F43" t="s">
        <v>923</v>
      </c>
    </row>
    <row r="44" spans="1:6" ht="15" customHeight="1" x14ac:dyDescent="0.15">
      <c r="A44" s="124" t="s">
        <v>942</v>
      </c>
      <c r="B44" s="246" t="s">
        <v>941</v>
      </c>
      <c r="E44" t="s">
        <v>1135</v>
      </c>
      <c r="F44" t="s">
        <v>924</v>
      </c>
    </row>
    <row r="45" spans="1:6" ht="15" customHeight="1" x14ac:dyDescent="0.15">
      <c r="A45" s="124" t="s">
        <v>943</v>
      </c>
      <c r="B45" s="246" t="s">
        <v>941</v>
      </c>
      <c r="E45" t="s">
        <v>1135</v>
      </c>
      <c r="F45" t="s">
        <v>925</v>
      </c>
    </row>
    <row r="46" spans="1:6" ht="15" customHeight="1" x14ac:dyDescent="0.15">
      <c r="A46" s="124" t="s">
        <v>944</v>
      </c>
      <c r="B46" s="246" t="s">
        <v>941</v>
      </c>
      <c r="E46" t="s">
        <v>1135</v>
      </c>
      <c r="F46" t="s">
        <v>1354</v>
      </c>
    </row>
    <row r="47" spans="1:6" ht="15" customHeight="1" x14ac:dyDescent="0.15">
      <c r="A47" s="124" t="s">
        <v>945</v>
      </c>
      <c r="B47" s="246" t="s">
        <v>941</v>
      </c>
      <c r="E47" t="s">
        <v>1135</v>
      </c>
      <c r="F47" t="s">
        <v>1355</v>
      </c>
    </row>
    <row r="48" spans="1:6" ht="15" customHeight="1" x14ac:dyDescent="0.15">
      <c r="A48" s="124" t="s">
        <v>946</v>
      </c>
      <c r="B48" s="263" t="s">
        <v>947</v>
      </c>
      <c r="E48" t="s">
        <v>1135</v>
      </c>
      <c r="F48" t="s">
        <v>1327</v>
      </c>
    </row>
    <row r="49" spans="1:6" ht="15" customHeight="1" x14ac:dyDescent="0.15">
      <c r="A49" s="124" t="s">
        <v>948</v>
      </c>
      <c r="B49" s="246" t="s">
        <v>947</v>
      </c>
      <c r="E49" t="s">
        <v>1136</v>
      </c>
      <c r="F49" t="s">
        <v>920</v>
      </c>
    </row>
    <row r="50" spans="1:6" ht="15" customHeight="1" x14ac:dyDescent="0.15">
      <c r="A50" s="124" t="s">
        <v>949</v>
      </c>
      <c r="B50" s="246" t="s">
        <v>947</v>
      </c>
      <c r="E50" t="s">
        <v>1136</v>
      </c>
      <c r="F50" t="s">
        <v>922</v>
      </c>
    </row>
    <row r="51" spans="1:6" ht="15" customHeight="1" x14ac:dyDescent="0.15">
      <c r="A51" s="124" t="s">
        <v>950</v>
      </c>
      <c r="B51" s="246" t="s">
        <v>947</v>
      </c>
      <c r="E51" t="s">
        <v>1136</v>
      </c>
      <c r="F51" t="s">
        <v>923</v>
      </c>
    </row>
    <row r="52" spans="1:6" ht="15" customHeight="1" x14ac:dyDescent="0.15">
      <c r="A52" s="124" t="s">
        <v>951</v>
      </c>
      <c r="B52" s="246" t="s">
        <v>947</v>
      </c>
      <c r="E52" t="s">
        <v>1136</v>
      </c>
      <c r="F52" t="s">
        <v>924</v>
      </c>
    </row>
    <row r="53" spans="1:6" ht="15" customHeight="1" x14ac:dyDescent="0.15">
      <c r="A53" s="124" t="s">
        <v>952</v>
      </c>
      <c r="B53" s="258" t="s">
        <v>953</v>
      </c>
      <c r="E53" t="s">
        <v>1136</v>
      </c>
      <c r="F53" t="s">
        <v>925</v>
      </c>
    </row>
    <row r="54" spans="1:6" ht="15" customHeight="1" x14ac:dyDescent="0.15">
      <c r="A54" s="124" t="s">
        <v>954</v>
      </c>
      <c r="B54" s="246" t="s">
        <v>1131</v>
      </c>
      <c r="E54" t="s">
        <v>1136</v>
      </c>
      <c r="F54" t="s">
        <v>1354</v>
      </c>
    </row>
    <row r="55" spans="1:6" ht="15" customHeight="1" x14ac:dyDescent="0.15">
      <c r="A55" s="124" t="s">
        <v>955</v>
      </c>
      <c r="B55" s="246" t="s">
        <v>1131</v>
      </c>
      <c r="E55" t="s">
        <v>1136</v>
      </c>
      <c r="F55" t="s">
        <v>1355</v>
      </c>
    </row>
    <row r="56" spans="1:6" ht="15" customHeight="1" x14ac:dyDescent="0.15">
      <c r="A56" s="255" t="s">
        <v>956</v>
      </c>
      <c r="B56" s="246" t="s">
        <v>1131</v>
      </c>
      <c r="E56" t="s">
        <v>1136</v>
      </c>
      <c r="F56" t="s">
        <v>1327</v>
      </c>
    </row>
    <row r="57" spans="1:6" ht="15" customHeight="1" x14ac:dyDescent="0.15">
      <c r="A57" s="259" t="s">
        <v>960</v>
      </c>
      <c r="B57" s="265" t="s">
        <v>1329</v>
      </c>
      <c r="E57" t="s">
        <v>1137</v>
      </c>
      <c r="F57" t="s">
        <v>928</v>
      </c>
    </row>
    <row r="58" spans="1:6" ht="15" customHeight="1" x14ac:dyDescent="0.15">
      <c r="A58" s="259" t="s">
        <v>962</v>
      </c>
      <c r="B58" s="266" t="s">
        <v>1350</v>
      </c>
      <c r="E58" t="s">
        <v>1137</v>
      </c>
      <c r="F58" t="s">
        <v>930</v>
      </c>
    </row>
    <row r="59" spans="1:6" ht="15" customHeight="1" x14ac:dyDescent="0.15">
      <c r="A59" s="259" t="s">
        <v>963</v>
      </c>
      <c r="B59" s="266" t="s">
        <v>1350</v>
      </c>
      <c r="E59" t="s">
        <v>1137</v>
      </c>
      <c r="F59" t="s">
        <v>931</v>
      </c>
    </row>
    <row r="60" spans="1:6" ht="15" customHeight="1" x14ac:dyDescent="0.15">
      <c r="A60" s="259" t="s">
        <v>964</v>
      </c>
      <c r="B60" s="266" t="s">
        <v>1350</v>
      </c>
      <c r="E60" t="s">
        <v>1137</v>
      </c>
      <c r="F60" t="s">
        <v>932</v>
      </c>
    </row>
    <row r="61" spans="1:6" ht="15" customHeight="1" x14ac:dyDescent="0.15">
      <c r="A61" s="259" t="s">
        <v>965</v>
      </c>
      <c r="B61" s="266" t="s">
        <v>1350</v>
      </c>
      <c r="E61" t="s">
        <v>1137</v>
      </c>
      <c r="F61" t="s">
        <v>933</v>
      </c>
    </row>
    <row r="62" spans="1:6" ht="15" customHeight="1" x14ac:dyDescent="0.15">
      <c r="A62" s="259" t="s">
        <v>966</v>
      </c>
      <c r="B62" s="266" t="s">
        <v>1350</v>
      </c>
      <c r="E62" t="s">
        <v>1137</v>
      </c>
      <c r="F62" t="s">
        <v>934</v>
      </c>
    </row>
    <row r="63" spans="1:6" ht="15" customHeight="1" x14ac:dyDescent="0.15">
      <c r="A63" s="259" t="s">
        <v>967</v>
      </c>
      <c r="B63" s="266" t="s">
        <v>1350</v>
      </c>
      <c r="E63" t="s">
        <v>1137</v>
      </c>
      <c r="F63" t="s">
        <v>935</v>
      </c>
    </row>
    <row r="64" spans="1:6" ht="15" customHeight="1" x14ac:dyDescent="0.15">
      <c r="A64" s="259" t="s">
        <v>968</v>
      </c>
      <c r="B64" s="266" t="s">
        <v>1350</v>
      </c>
      <c r="E64" t="s">
        <v>1137</v>
      </c>
      <c r="F64" t="s">
        <v>936</v>
      </c>
    </row>
    <row r="65" spans="1:6" ht="15" customHeight="1" x14ac:dyDescent="0.15">
      <c r="A65" s="259" t="s">
        <v>969</v>
      </c>
      <c r="B65" s="266" t="s">
        <v>1350</v>
      </c>
      <c r="E65" t="s">
        <v>1137</v>
      </c>
      <c r="F65" t="s">
        <v>937</v>
      </c>
    </row>
    <row r="66" spans="1:6" ht="15" customHeight="1" x14ac:dyDescent="0.15">
      <c r="A66" s="259" t="s">
        <v>970</v>
      </c>
      <c r="B66" s="266" t="s">
        <v>1350</v>
      </c>
      <c r="E66" t="s">
        <v>1137</v>
      </c>
      <c r="F66" t="s">
        <v>938</v>
      </c>
    </row>
    <row r="67" spans="1:6" ht="15" customHeight="1" x14ac:dyDescent="0.15">
      <c r="A67" s="259" t="s">
        <v>971</v>
      </c>
      <c r="B67" s="266" t="s">
        <v>1350</v>
      </c>
      <c r="E67" t="s">
        <v>1137</v>
      </c>
      <c r="F67" t="s">
        <v>939</v>
      </c>
    </row>
    <row r="68" spans="1:6" ht="15" customHeight="1" x14ac:dyDescent="0.15">
      <c r="A68" s="259" t="s">
        <v>972</v>
      </c>
      <c r="B68" s="266" t="s">
        <v>1350</v>
      </c>
      <c r="E68" t="s">
        <v>1139</v>
      </c>
      <c r="F68" t="s">
        <v>940</v>
      </c>
    </row>
    <row r="69" spans="1:6" ht="15" customHeight="1" x14ac:dyDescent="0.15">
      <c r="A69" s="260" t="s">
        <v>973</v>
      </c>
      <c r="B69" s="266" t="s">
        <v>1350</v>
      </c>
      <c r="E69" t="s">
        <v>1139</v>
      </c>
      <c r="F69" t="s">
        <v>942</v>
      </c>
    </row>
    <row r="70" spans="1:6" ht="15" customHeight="1" x14ac:dyDescent="0.15">
      <c r="A70" s="261" t="s">
        <v>1330</v>
      </c>
      <c r="B70" s="262" t="s">
        <v>1331</v>
      </c>
      <c r="E70" t="s">
        <v>1139</v>
      </c>
      <c r="F70" t="s">
        <v>943</v>
      </c>
    </row>
    <row r="71" spans="1:6" ht="15" customHeight="1" x14ac:dyDescent="0.15">
      <c r="A71" s="124" t="s">
        <v>976</v>
      </c>
      <c r="B71" s="262" t="s">
        <v>1331</v>
      </c>
      <c r="E71" t="s">
        <v>1139</v>
      </c>
      <c r="F71" t="s">
        <v>944</v>
      </c>
    </row>
    <row r="72" spans="1:6" ht="15" customHeight="1" x14ac:dyDescent="0.15">
      <c r="A72" s="124" t="s">
        <v>977</v>
      </c>
      <c r="B72" s="262" t="s">
        <v>1331</v>
      </c>
      <c r="E72" t="s">
        <v>1139</v>
      </c>
      <c r="F72" t="s">
        <v>945</v>
      </c>
    </row>
    <row r="73" spans="1:6" ht="15" customHeight="1" x14ac:dyDescent="0.15">
      <c r="A73" s="124" t="s">
        <v>978</v>
      </c>
      <c r="B73" s="262" t="s">
        <v>1331</v>
      </c>
      <c r="E73" t="s">
        <v>1140</v>
      </c>
      <c r="F73" t="s">
        <v>946</v>
      </c>
    </row>
    <row r="74" spans="1:6" ht="15" customHeight="1" x14ac:dyDescent="0.15">
      <c r="A74" s="124" t="s">
        <v>979</v>
      </c>
      <c r="B74" s="262" t="s">
        <v>1331</v>
      </c>
      <c r="E74" t="s">
        <v>1140</v>
      </c>
      <c r="F74" t="s">
        <v>948</v>
      </c>
    </row>
    <row r="75" spans="1:6" ht="15" customHeight="1" x14ac:dyDescent="0.15">
      <c r="A75" s="124" t="s">
        <v>980</v>
      </c>
      <c r="B75" s="262" t="s">
        <v>1331</v>
      </c>
      <c r="E75" t="s">
        <v>1140</v>
      </c>
      <c r="F75" t="s">
        <v>949</v>
      </c>
    </row>
    <row r="76" spans="1:6" ht="15" customHeight="1" x14ac:dyDescent="0.15">
      <c r="A76" s="124" t="s">
        <v>981</v>
      </c>
      <c r="B76" s="262" t="s">
        <v>1331</v>
      </c>
      <c r="E76" t="s">
        <v>1140</v>
      </c>
      <c r="F76" t="s">
        <v>950</v>
      </c>
    </row>
    <row r="77" spans="1:6" ht="15" customHeight="1" x14ac:dyDescent="0.15">
      <c r="A77" s="124" t="s">
        <v>982</v>
      </c>
      <c r="B77" s="251" t="s">
        <v>983</v>
      </c>
      <c r="E77" t="s">
        <v>1140</v>
      </c>
      <c r="F77" t="s">
        <v>951</v>
      </c>
    </row>
    <row r="78" spans="1:6" ht="15" customHeight="1" x14ac:dyDescent="0.15">
      <c r="A78" s="124" t="s">
        <v>984</v>
      </c>
      <c r="B78" s="251" t="s">
        <v>983</v>
      </c>
      <c r="E78" t="s">
        <v>1141</v>
      </c>
      <c r="F78" t="s">
        <v>952</v>
      </c>
    </row>
    <row r="79" spans="1:6" ht="15" customHeight="1" x14ac:dyDescent="0.15">
      <c r="A79" s="124" t="s">
        <v>985</v>
      </c>
      <c r="B79" s="251" t="s">
        <v>983</v>
      </c>
      <c r="E79" t="s">
        <v>1141</v>
      </c>
      <c r="F79" t="s">
        <v>954</v>
      </c>
    </row>
    <row r="80" spans="1:6" ht="15" customHeight="1" x14ac:dyDescent="0.15">
      <c r="A80" s="124" t="s">
        <v>986</v>
      </c>
      <c r="B80" s="251" t="s">
        <v>983</v>
      </c>
      <c r="E80" t="s">
        <v>1141</v>
      </c>
      <c r="F80" t="s">
        <v>955</v>
      </c>
    </row>
    <row r="81" spans="1:6" ht="15" customHeight="1" x14ac:dyDescent="0.15">
      <c r="A81" s="124" t="s">
        <v>987</v>
      </c>
      <c r="B81" s="251" t="s">
        <v>983</v>
      </c>
      <c r="E81" t="s">
        <v>1141</v>
      </c>
      <c r="F81" t="s">
        <v>956</v>
      </c>
    </row>
    <row r="82" spans="1:6" ht="15" customHeight="1" x14ac:dyDescent="0.15">
      <c r="A82" s="124" t="s">
        <v>988</v>
      </c>
      <c r="B82" s="251" t="s">
        <v>983</v>
      </c>
      <c r="E82" t="s">
        <v>1144</v>
      </c>
      <c r="F82" t="s">
        <v>960</v>
      </c>
    </row>
    <row r="83" spans="1:6" ht="15" customHeight="1" x14ac:dyDescent="0.15">
      <c r="A83" s="124" t="s">
        <v>989</v>
      </c>
      <c r="B83" s="251" t="s">
        <v>983</v>
      </c>
      <c r="E83" t="s">
        <v>1144</v>
      </c>
      <c r="F83" t="s">
        <v>962</v>
      </c>
    </row>
    <row r="84" spans="1:6" ht="15" customHeight="1" x14ac:dyDescent="0.15">
      <c r="A84" s="124" t="s">
        <v>990</v>
      </c>
      <c r="B84" s="251" t="s">
        <v>983</v>
      </c>
      <c r="E84" t="s">
        <v>1144</v>
      </c>
      <c r="F84" t="s">
        <v>963</v>
      </c>
    </row>
    <row r="85" spans="1:6" ht="15" customHeight="1" x14ac:dyDescent="0.15">
      <c r="A85" s="124" t="s">
        <v>991</v>
      </c>
      <c r="B85" s="251" t="s">
        <v>983</v>
      </c>
      <c r="E85" t="s">
        <v>1144</v>
      </c>
      <c r="F85" t="s">
        <v>964</v>
      </c>
    </row>
    <row r="86" spans="1:6" ht="15" customHeight="1" x14ac:dyDescent="0.15">
      <c r="A86" s="124" t="s">
        <v>992</v>
      </c>
      <c r="B86" s="251" t="s">
        <v>983</v>
      </c>
      <c r="E86" t="s">
        <v>1144</v>
      </c>
      <c r="F86" t="s">
        <v>965</v>
      </c>
    </row>
    <row r="87" spans="1:6" ht="15" customHeight="1" x14ac:dyDescent="0.15">
      <c r="A87" s="124" t="s">
        <v>993</v>
      </c>
      <c r="B87" s="251" t="s">
        <v>983</v>
      </c>
      <c r="E87" t="s">
        <v>1144</v>
      </c>
      <c r="F87" t="s">
        <v>966</v>
      </c>
    </row>
    <row r="88" spans="1:6" ht="15" customHeight="1" x14ac:dyDescent="0.15">
      <c r="A88" s="124" t="s">
        <v>994</v>
      </c>
      <c r="B88" s="251" t="s">
        <v>983</v>
      </c>
      <c r="E88" t="s">
        <v>1144</v>
      </c>
      <c r="F88" t="s">
        <v>967</v>
      </c>
    </row>
    <row r="89" spans="1:6" ht="15" customHeight="1" x14ac:dyDescent="0.15">
      <c r="A89" s="124" t="s">
        <v>995</v>
      </c>
      <c r="B89" s="251" t="s">
        <v>983</v>
      </c>
      <c r="E89" t="s">
        <v>1144</v>
      </c>
      <c r="F89" t="s">
        <v>968</v>
      </c>
    </row>
    <row r="90" spans="1:6" ht="15" customHeight="1" x14ac:dyDescent="0.15">
      <c r="A90" s="124" t="s">
        <v>996</v>
      </c>
      <c r="B90" s="251" t="s">
        <v>983</v>
      </c>
      <c r="E90" t="s">
        <v>1144</v>
      </c>
      <c r="F90" t="s">
        <v>969</v>
      </c>
    </row>
    <row r="91" spans="1:6" ht="15" customHeight="1" x14ac:dyDescent="0.15">
      <c r="A91" s="124" t="s">
        <v>997</v>
      </c>
      <c r="B91" s="251" t="s">
        <v>983</v>
      </c>
      <c r="E91" t="s">
        <v>1144</v>
      </c>
      <c r="F91" t="s">
        <v>970</v>
      </c>
    </row>
    <row r="92" spans="1:6" ht="15" customHeight="1" x14ac:dyDescent="0.15">
      <c r="A92" s="124" t="s">
        <v>998</v>
      </c>
      <c r="B92" s="251" t="s">
        <v>999</v>
      </c>
      <c r="E92" t="s">
        <v>1144</v>
      </c>
      <c r="F92" t="s">
        <v>971</v>
      </c>
    </row>
    <row r="93" spans="1:6" ht="15" customHeight="1" x14ac:dyDescent="0.15">
      <c r="A93" s="124" t="s">
        <v>1000</v>
      </c>
      <c r="B93" s="251" t="s">
        <v>999</v>
      </c>
      <c r="E93" t="s">
        <v>1144</v>
      </c>
      <c r="F93" t="s">
        <v>972</v>
      </c>
    </row>
    <row r="94" spans="1:6" ht="15" customHeight="1" x14ac:dyDescent="0.15">
      <c r="A94" s="124" t="s">
        <v>1001</v>
      </c>
      <c r="B94" s="251" t="s">
        <v>999</v>
      </c>
      <c r="E94" t="s">
        <v>1144</v>
      </c>
      <c r="F94" t="s">
        <v>1142</v>
      </c>
    </row>
    <row r="95" spans="1:6" ht="15" customHeight="1" x14ac:dyDescent="0.15">
      <c r="A95" s="124" t="s">
        <v>1002</v>
      </c>
      <c r="B95" s="251" t="s">
        <v>999</v>
      </c>
      <c r="E95" t="s">
        <v>1143</v>
      </c>
      <c r="F95" t="s">
        <v>960</v>
      </c>
    </row>
    <row r="96" spans="1:6" ht="15" customHeight="1" x14ac:dyDescent="0.15">
      <c r="A96" s="124" t="s">
        <v>1003</v>
      </c>
      <c r="B96" s="251" t="s">
        <v>999</v>
      </c>
      <c r="E96" t="s">
        <v>1143</v>
      </c>
      <c r="F96" t="s">
        <v>962</v>
      </c>
    </row>
    <row r="97" spans="1:6" ht="15" customHeight="1" x14ac:dyDescent="0.15">
      <c r="A97" s="124" t="s">
        <v>1004</v>
      </c>
      <c r="B97" s="251" t="s">
        <v>999</v>
      </c>
      <c r="E97" t="s">
        <v>1143</v>
      </c>
      <c r="F97" t="s">
        <v>963</v>
      </c>
    </row>
    <row r="98" spans="1:6" ht="15" customHeight="1" x14ac:dyDescent="0.15">
      <c r="A98" s="124" t="s">
        <v>1005</v>
      </c>
      <c r="B98" s="251" t="s">
        <v>999</v>
      </c>
      <c r="E98" t="s">
        <v>1143</v>
      </c>
      <c r="F98" t="s">
        <v>964</v>
      </c>
    </row>
    <row r="99" spans="1:6" ht="15" customHeight="1" x14ac:dyDescent="0.15">
      <c r="A99" s="124" t="s">
        <v>1006</v>
      </c>
      <c r="B99" s="251" t="s">
        <v>999</v>
      </c>
      <c r="E99" t="s">
        <v>1143</v>
      </c>
      <c r="F99" t="s">
        <v>965</v>
      </c>
    </row>
    <row r="100" spans="1:6" ht="15" customHeight="1" x14ac:dyDescent="0.15">
      <c r="A100" s="124" t="s">
        <v>1007</v>
      </c>
      <c r="B100" s="251" t="s">
        <v>999</v>
      </c>
      <c r="E100" t="s">
        <v>1143</v>
      </c>
      <c r="F100" t="s">
        <v>966</v>
      </c>
    </row>
    <row r="101" spans="1:6" ht="15" customHeight="1" x14ac:dyDescent="0.15">
      <c r="A101" s="124" t="s">
        <v>1008</v>
      </c>
      <c r="B101" s="251" t="s">
        <v>999</v>
      </c>
      <c r="E101" t="s">
        <v>1143</v>
      </c>
      <c r="F101" t="s">
        <v>967</v>
      </c>
    </row>
    <row r="102" spans="1:6" ht="15" customHeight="1" x14ac:dyDescent="0.15">
      <c r="A102" s="124" t="s">
        <v>1009</v>
      </c>
      <c r="B102" s="251" t="s">
        <v>999</v>
      </c>
      <c r="E102" t="s">
        <v>1143</v>
      </c>
      <c r="F102" t="s">
        <v>968</v>
      </c>
    </row>
    <row r="103" spans="1:6" ht="15" customHeight="1" x14ac:dyDescent="0.15">
      <c r="A103" s="124" t="s">
        <v>1010</v>
      </c>
      <c r="B103" s="251" t="s">
        <v>999</v>
      </c>
      <c r="E103" t="s">
        <v>1143</v>
      </c>
      <c r="F103" t="s">
        <v>969</v>
      </c>
    </row>
    <row r="104" spans="1:6" ht="15" customHeight="1" x14ac:dyDescent="0.15">
      <c r="A104" s="124" t="s">
        <v>1011</v>
      </c>
      <c r="B104" s="251" t="s">
        <v>999</v>
      </c>
      <c r="E104" t="s">
        <v>1143</v>
      </c>
      <c r="F104" t="s">
        <v>970</v>
      </c>
    </row>
    <row r="105" spans="1:6" ht="15" customHeight="1" x14ac:dyDescent="0.15">
      <c r="A105" s="124" t="s">
        <v>1012</v>
      </c>
      <c r="B105" s="251" t="s">
        <v>999</v>
      </c>
      <c r="E105" t="s">
        <v>1143</v>
      </c>
      <c r="F105" t="s">
        <v>971</v>
      </c>
    </row>
    <row r="106" spans="1:6" ht="15" customHeight="1" x14ac:dyDescent="0.15">
      <c r="A106" s="253" t="s">
        <v>1013</v>
      </c>
      <c r="B106" s="251" t="s">
        <v>999</v>
      </c>
      <c r="E106" t="s">
        <v>1143</v>
      </c>
      <c r="F106" t="s">
        <v>972</v>
      </c>
    </row>
    <row r="107" spans="1:6" ht="15" customHeight="1" x14ac:dyDescent="0.15">
      <c r="A107" s="253" t="s">
        <v>1014</v>
      </c>
      <c r="B107" s="251" t="s">
        <v>999</v>
      </c>
      <c r="E107" t="s">
        <v>1143</v>
      </c>
      <c r="F107" t="s">
        <v>1142</v>
      </c>
    </row>
    <row r="108" spans="1:6" ht="15" customHeight="1" x14ac:dyDescent="0.15">
      <c r="A108" s="253" t="s">
        <v>1015</v>
      </c>
      <c r="B108" s="251" t="s">
        <v>999</v>
      </c>
      <c r="E108" t="s">
        <v>1143</v>
      </c>
      <c r="F108" t="s">
        <v>998</v>
      </c>
    </row>
    <row r="109" spans="1:6" ht="15" customHeight="1" x14ac:dyDescent="0.15">
      <c r="A109" s="253" t="s">
        <v>1016</v>
      </c>
      <c r="B109" s="251" t="s">
        <v>999</v>
      </c>
      <c r="E109" t="s">
        <v>1143</v>
      </c>
      <c r="F109" t="s">
        <v>1000</v>
      </c>
    </row>
    <row r="110" spans="1:6" ht="15" customHeight="1" x14ac:dyDescent="0.15">
      <c r="A110" s="253" t="s">
        <v>1017</v>
      </c>
      <c r="B110" s="251" t="s">
        <v>999</v>
      </c>
      <c r="E110" t="s">
        <v>1143</v>
      </c>
      <c r="F110" t="s">
        <v>1001</v>
      </c>
    </row>
    <row r="111" spans="1:6" ht="15" customHeight="1" x14ac:dyDescent="0.15">
      <c r="A111" s="253" t="s">
        <v>1018</v>
      </c>
      <c r="B111" s="251" t="s">
        <v>999</v>
      </c>
      <c r="E111" t="s">
        <v>1143</v>
      </c>
      <c r="F111" t="s">
        <v>1002</v>
      </c>
    </row>
    <row r="112" spans="1:6" ht="15" customHeight="1" x14ac:dyDescent="0.15">
      <c r="A112" s="253" t="s">
        <v>1019</v>
      </c>
      <c r="B112" s="251" t="s">
        <v>999</v>
      </c>
      <c r="E112" t="s">
        <v>1143</v>
      </c>
      <c r="F112" t="s">
        <v>1003</v>
      </c>
    </row>
    <row r="113" spans="1:6" ht="15" customHeight="1" x14ac:dyDescent="0.15">
      <c r="A113" s="253" t="s">
        <v>1020</v>
      </c>
      <c r="B113" s="251" t="s">
        <v>999</v>
      </c>
      <c r="E113" t="s">
        <v>1143</v>
      </c>
      <c r="F113" t="s">
        <v>1004</v>
      </c>
    </row>
    <row r="114" spans="1:6" ht="15" customHeight="1" x14ac:dyDescent="0.15">
      <c r="A114" s="253" t="s">
        <v>1332</v>
      </c>
      <c r="B114" s="251" t="s">
        <v>999</v>
      </c>
      <c r="E114" t="s">
        <v>1143</v>
      </c>
      <c r="F114" t="s">
        <v>1005</v>
      </c>
    </row>
    <row r="115" spans="1:6" ht="15" customHeight="1" x14ac:dyDescent="0.15">
      <c r="A115" s="253" t="s">
        <v>1333</v>
      </c>
      <c r="B115" s="251" t="s">
        <v>999</v>
      </c>
      <c r="E115" t="s">
        <v>1143</v>
      </c>
      <c r="F115" t="s">
        <v>1006</v>
      </c>
    </row>
    <row r="116" spans="1:6" ht="15" customHeight="1" x14ac:dyDescent="0.15">
      <c r="A116" s="124" t="s">
        <v>1021</v>
      </c>
      <c r="B116" s="251" t="s">
        <v>1334</v>
      </c>
      <c r="E116" t="s">
        <v>1143</v>
      </c>
      <c r="F116" t="s">
        <v>1007</v>
      </c>
    </row>
    <row r="117" spans="1:6" ht="15" customHeight="1" x14ac:dyDescent="0.15">
      <c r="A117" s="124" t="s">
        <v>1023</v>
      </c>
      <c r="B117" s="265" t="s">
        <v>1335</v>
      </c>
      <c r="E117" t="s">
        <v>1143</v>
      </c>
      <c r="F117" t="s">
        <v>1008</v>
      </c>
    </row>
    <row r="118" spans="1:6" ht="15" customHeight="1" x14ac:dyDescent="0.15">
      <c r="A118" s="124" t="s">
        <v>1025</v>
      </c>
      <c r="B118" s="266" t="s">
        <v>1351</v>
      </c>
      <c r="E118" t="s">
        <v>1143</v>
      </c>
      <c r="F118" t="s">
        <v>1009</v>
      </c>
    </row>
    <row r="119" spans="1:6" ht="15" customHeight="1" x14ac:dyDescent="0.15">
      <c r="A119" s="124" t="s">
        <v>1026</v>
      </c>
      <c r="B119" s="266" t="s">
        <v>1351</v>
      </c>
      <c r="E119" t="s">
        <v>1143</v>
      </c>
      <c r="F119" t="s">
        <v>1010</v>
      </c>
    </row>
    <row r="120" spans="1:6" ht="15" customHeight="1" x14ac:dyDescent="0.15">
      <c r="A120" s="124" t="s">
        <v>1027</v>
      </c>
      <c r="B120" s="266" t="s">
        <v>1351</v>
      </c>
      <c r="E120" t="s">
        <v>1143</v>
      </c>
      <c r="F120" t="s">
        <v>1011</v>
      </c>
    </row>
    <row r="121" spans="1:6" ht="15" customHeight="1" x14ac:dyDescent="0.15">
      <c r="A121" s="124" t="s">
        <v>1028</v>
      </c>
      <c r="B121" s="266" t="s">
        <v>1351</v>
      </c>
      <c r="E121" t="s">
        <v>1143</v>
      </c>
      <c r="F121" t="s">
        <v>1012</v>
      </c>
    </row>
    <row r="122" spans="1:6" ht="15" customHeight="1" x14ac:dyDescent="0.15">
      <c r="A122" s="124" t="s">
        <v>1029</v>
      </c>
      <c r="B122" s="266" t="s">
        <v>1351</v>
      </c>
      <c r="E122" t="s">
        <v>1143</v>
      </c>
      <c r="F122" t="s">
        <v>1145</v>
      </c>
    </row>
    <row r="123" spans="1:6" ht="15" customHeight="1" x14ac:dyDescent="0.15">
      <c r="A123" s="124" t="s">
        <v>1030</v>
      </c>
      <c r="B123" s="266" t="s">
        <v>1351</v>
      </c>
      <c r="E123" t="s">
        <v>1143</v>
      </c>
      <c r="F123" t="s">
        <v>1146</v>
      </c>
    </row>
    <row r="124" spans="1:6" ht="15" customHeight="1" x14ac:dyDescent="0.15">
      <c r="A124" s="124" t="s">
        <v>1031</v>
      </c>
      <c r="B124" s="266" t="s">
        <v>1351</v>
      </c>
      <c r="E124" t="s">
        <v>1143</v>
      </c>
      <c r="F124" t="s">
        <v>1147</v>
      </c>
    </row>
    <row r="125" spans="1:6" ht="15" customHeight="1" x14ac:dyDescent="0.15">
      <c r="A125" s="124" t="s">
        <v>1032</v>
      </c>
      <c r="B125" s="265" t="s">
        <v>1336</v>
      </c>
      <c r="E125" t="s">
        <v>1143</v>
      </c>
      <c r="F125" t="s">
        <v>1148</v>
      </c>
    </row>
    <row r="126" spans="1:6" ht="15" customHeight="1" x14ac:dyDescent="0.15">
      <c r="A126" s="124" t="s">
        <v>1034</v>
      </c>
      <c r="B126" s="266" t="s">
        <v>1336</v>
      </c>
      <c r="E126" t="s">
        <v>1143</v>
      </c>
      <c r="F126" t="s">
        <v>1149</v>
      </c>
    </row>
    <row r="127" spans="1:6" ht="15" customHeight="1" x14ac:dyDescent="0.15">
      <c r="A127" s="124" t="s">
        <v>1035</v>
      </c>
      <c r="B127" s="266" t="s">
        <v>1336</v>
      </c>
      <c r="E127" t="s">
        <v>1143</v>
      </c>
      <c r="F127" t="s">
        <v>1150</v>
      </c>
    </row>
    <row r="128" spans="1:6" ht="15" customHeight="1" x14ac:dyDescent="0.15">
      <c r="A128" s="124" t="s">
        <v>1036</v>
      </c>
      <c r="B128" s="266" t="s">
        <v>1336</v>
      </c>
      <c r="E128" t="s">
        <v>1143</v>
      </c>
      <c r="F128" t="s">
        <v>1151</v>
      </c>
    </row>
    <row r="129" spans="1:6" ht="15" customHeight="1" x14ac:dyDescent="0.15">
      <c r="A129" s="124" t="s">
        <v>1037</v>
      </c>
      <c r="B129" s="267" t="s">
        <v>1336</v>
      </c>
      <c r="E129" t="s">
        <v>1143</v>
      </c>
      <c r="F129" t="s">
        <v>1020</v>
      </c>
    </row>
    <row r="130" spans="1:6" ht="15" customHeight="1" x14ac:dyDescent="0.15">
      <c r="A130" s="124" t="s">
        <v>1038</v>
      </c>
      <c r="B130" s="267" t="s">
        <v>1336</v>
      </c>
      <c r="E130" t="s">
        <v>1143</v>
      </c>
      <c r="F130" t="s">
        <v>1332</v>
      </c>
    </row>
    <row r="131" spans="1:6" ht="15" customHeight="1" x14ac:dyDescent="0.15">
      <c r="A131" s="124" t="s">
        <v>1039</v>
      </c>
      <c r="B131" s="267" t="s">
        <v>1336</v>
      </c>
      <c r="E131" t="s">
        <v>1143</v>
      </c>
      <c r="F131" t="s">
        <v>1333</v>
      </c>
    </row>
    <row r="132" spans="1:6" ht="15" customHeight="1" x14ac:dyDescent="0.15">
      <c r="A132" s="124" t="s">
        <v>1040</v>
      </c>
      <c r="B132" s="267" t="s">
        <v>1362</v>
      </c>
      <c r="E132" t="s">
        <v>1152</v>
      </c>
      <c r="F132" t="s">
        <v>974</v>
      </c>
    </row>
    <row r="133" spans="1:6" ht="15" customHeight="1" x14ac:dyDescent="0.15">
      <c r="A133" s="124" t="s">
        <v>1041</v>
      </c>
      <c r="B133" s="267" t="s">
        <v>1336</v>
      </c>
      <c r="E133" t="s">
        <v>1152</v>
      </c>
      <c r="F133" t="s">
        <v>976</v>
      </c>
    </row>
    <row r="134" spans="1:6" ht="15" customHeight="1" x14ac:dyDescent="0.15">
      <c r="A134" s="253" t="s">
        <v>1337</v>
      </c>
      <c r="B134" s="267" t="s">
        <v>1336</v>
      </c>
      <c r="E134" t="s">
        <v>1152</v>
      </c>
      <c r="F134" t="s">
        <v>977</v>
      </c>
    </row>
    <row r="135" spans="1:6" ht="15" customHeight="1" x14ac:dyDescent="0.15">
      <c r="A135" s="124" t="s">
        <v>1043</v>
      </c>
      <c r="B135" s="267" t="s">
        <v>1336</v>
      </c>
      <c r="E135" t="s">
        <v>1152</v>
      </c>
      <c r="F135" t="s">
        <v>978</v>
      </c>
    </row>
    <row r="136" spans="1:6" ht="15" customHeight="1" x14ac:dyDescent="0.15">
      <c r="A136" s="253" t="s">
        <v>1338</v>
      </c>
      <c r="B136" s="267" t="s">
        <v>1336</v>
      </c>
      <c r="E136" t="s">
        <v>1152</v>
      </c>
      <c r="F136" t="s">
        <v>979</v>
      </c>
    </row>
    <row r="137" spans="1:6" ht="15" customHeight="1" x14ac:dyDescent="0.15">
      <c r="A137" s="253" t="s">
        <v>1339</v>
      </c>
      <c r="B137" s="267" t="s">
        <v>1336</v>
      </c>
      <c r="E137" t="s">
        <v>1152</v>
      </c>
      <c r="F137" t="s">
        <v>980</v>
      </c>
    </row>
    <row r="138" spans="1:6" ht="15" customHeight="1" x14ac:dyDescent="0.15">
      <c r="A138" s="253" t="s">
        <v>1340</v>
      </c>
      <c r="B138" s="267" t="s">
        <v>1336</v>
      </c>
      <c r="E138" t="s">
        <v>1152</v>
      </c>
      <c r="F138" t="s">
        <v>981</v>
      </c>
    </row>
    <row r="139" spans="1:6" ht="15" customHeight="1" x14ac:dyDescent="0.15">
      <c r="A139" s="253" t="s">
        <v>1341</v>
      </c>
      <c r="B139" s="267" t="s">
        <v>1336</v>
      </c>
      <c r="E139" t="s">
        <v>1153</v>
      </c>
      <c r="F139" t="s">
        <v>974</v>
      </c>
    </row>
    <row r="140" spans="1:6" ht="15" customHeight="1" x14ac:dyDescent="0.15">
      <c r="A140" s="124" t="s">
        <v>1046</v>
      </c>
      <c r="B140" s="267" t="s">
        <v>1336</v>
      </c>
      <c r="E140" t="s">
        <v>1153</v>
      </c>
      <c r="F140" t="s">
        <v>976</v>
      </c>
    </row>
    <row r="141" spans="1:6" ht="15" customHeight="1" x14ac:dyDescent="0.15">
      <c r="A141" s="124" t="s">
        <v>1047</v>
      </c>
      <c r="B141" s="267" t="s">
        <v>1336</v>
      </c>
      <c r="E141" t="s">
        <v>1153</v>
      </c>
      <c r="F141" t="s">
        <v>977</v>
      </c>
    </row>
    <row r="142" spans="1:6" ht="15" customHeight="1" x14ac:dyDescent="0.15">
      <c r="A142" s="124" t="s">
        <v>1048</v>
      </c>
      <c r="B142" s="267" t="s">
        <v>1336</v>
      </c>
      <c r="E142" t="s">
        <v>1153</v>
      </c>
      <c r="F142" t="s">
        <v>978</v>
      </c>
    </row>
    <row r="143" spans="1:6" ht="15" customHeight="1" x14ac:dyDescent="0.15">
      <c r="A143" s="124" t="s">
        <v>1049</v>
      </c>
      <c r="B143" s="251" t="s">
        <v>1050</v>
      </c>
      <c r="E143" t="s">
        <v>1153</v>
      </c>
      <c r="F143" t="s">
        <v>979</v>
      </c>
    </row>
    <row r="144" spans="1:6" ht="15" customHeight="1" x14ac:dyDescent="0.15">
      <c r="A144" s="124" t="s">
        <v>1051</v>
      </c>
      <c r="B144" s="258" t="s">
        <v>1342</v>
      </c>
      <c r="E144" t="s">
        <v>1153</v>
      </c>
      <c r="F144" t="s">
        <v>980</v>
      </c>
    </row>
    <row r="145" spans="1:6" ht="15" customHeight="1" x14ac:dyDescent="0.15">
      <c r="A145" s="124" t="s">
        <v>1053</v>
      </c>
      <c r="B145" s="246" t="s">
        <v>1342</v>
      </c>
      <c r="E145" t="s">
        <v>1153</v>
      </c>
      <c r="F145" t="s">
        <v>981</v>
      </c>
    </row>
    <row r="146" spans="1:6" ht="15" customHeight="1" x14ac:dyDescent="0.15">
      <c r="A146" s="124" t="s">
        <v>1054</v>
      </c>
      <c r="B146" s="246" t="s">
        <v>1342</v>
      </c>
      <c r="E146" t="s">
        <v>1153</v>
      </c>
      <c r="F146" t="s">
        <v>982</v>
      </c>
    </row>
    <row r="147" spans="1:6" ht="15" customHeight="1" x14ac:dyDescent="0.15">
      <c r="A147" s="124" t="s">
        <v>1055</v>
      </c>
      <c r="B147" s="246" t="s">
        <v>1342</v>
      </c>
      <c r="E147" t="s">
        <v>1153</v>
      </c>
      <c r="F147" t="s">
        <v>984</v>
      </c>
    </row>
    <row r="148" spans="1:6" ht="15" customHeight="1" x14ac:dyDescent="0.15">
      <c r="A148" s="124" t="s">
        <v>1056</v>
      </c>
      <c r="B148" s="246" t="s">
        <v>1342</v>
      </c>
      <c r="E148" t="s">
        <v>1153</v>
      </c>
      <c r="F148" t="s">
        <v>985</v>
      </c>
    </row>
    <row r="149" spans="1:6" ht="15" customHeight="1" x14ac:dyDescent="0.15">
      <c r="A149" s="124" t="s">
        <v>1057</v>
      </c>
      <c r="B149" s="251" t="s">
        <v>1058</v>
      </c>
      <c r="E149" t="s">
        <v>1153</v>
      </c>
      <c r="F149" t="s">
        <v>986</v>
      </c>
    </row>
    <row r="150" spans="1:6" ht="15" customHeight="1" x14ac:dyDescent="0.15">
      <c r="A150" s="124" t="s">
        <v>1059</v>
      </c>
      <c r="B150" s="251" t="s">
        <v>1058</v>
      </c>
      <c r="E150" t="s">
        <v>1153</v>
      </c>
      <c r="F150" t="s">
        <v>987</v>
      </c>
    </row>
    <row r="151" spans="1:6" ht="15" customHeight="1" x14ac:dyDescent="0.15">
      <c r="A151" s="124" t="s">
        <v>1060</v>
      </c>
      <c r="B151" s="251" t="s">
        <v>1058</v>
      </c>
      <c r="E151" t="s">
        <v>1153</v>
      </c>
      <c r="F151" t="s">
        <v>988</v>
      </c>
    </row>
    <row r="152" spans="1:6" ht="15" customHeight="1" x14ac:dyDescent="0.15">
      <c r="A152" s="124" t="s">
        <v>1061</v>
      </c>
      <c r="B152" s="251" t="s">
        <v>1058</v>
      </c>
      <c r="E152" t="s">
        <v>1153</v>
      </c>
      <c r="F152" t="s">
        <v>989</v>
      </c>
    </row>
    <row r="153" spans="1:6" ht="15" customHeight="1" x14ac:dyDescent="0.15">
      <c r="A153" s="124" t="s">
        <v>1062</v>
      </c>
      <c r="B153" s="251" t="s">
        <v>1058</v>
      </c>
      <c r="E153" t="s">
        <v>1153</v>
      </c>
      <c r="F153" t="s">
        <v>990</v>
      </c>
    </row>
    <row r="154" spans="1:6" ht="15" customHeight="1" x14ac:dyDescent="0.15">
      <c r="A154" s="253" t="s">
        <v>1063</v>
      </c>
      <c r="B154" s="252" t="s">
        <v>1058</v>
      </c>
      <c r="E154" t="s">
        <v>1153</v>
      </c>
      <c r="F154" t="s">
        <v>991</v>
      </c>
    </row>
    <row r="155" spans="1:6" ht="15" customHeight="1" x14ac:dyDescent="0.15">
      <c r="A155" s="253" t="s">
        <v>1343</v>
      </c>
      <c r="B155" s="251" t="s">
        <v>1344</v>
      </c>
      <c r="E155" t="s">
        <v>1153</v>
      </c>
      <c r="F155" t="s">
        <v>992</v>
      </c>
    </row>
    <row r="156" spans="1:6" ht="15" customHeight="1" x14ac:dyDescent="0.15">
      <c r="A156" s="124" t="s">
        <v>1066</v>
      </c>
      <c r="B156" s="251" t="s">
        <v>1344</v>
      </c>
      <c r="E156" t="s">
        <v>1153</v>
      </c>
      <c r="F156" t="s">
        <v>993</v>
      </c>
    </row>
    <row r="157" spans="1:6" ht="15" customHeight="1" x14ac:dyDescent="0.15">
      <c r="A157" s="124" t="s">
        <v>1068</v>
      </c>
      <c r="B157" s="251" t="s">
        <v>1344</v>
      </c>
      <c r="E157" t="s">
        <v>1153</v>
      </c>
      <c r="F157" t="s">
        <v>994</v>
      </c>
    </row>
    <row r="158" spans="1:6" ht="15" customHeight="1" x14ac:dyDescent="0.15">
      <c r="A158" s="124" t="s">
        <v>1069</v>
      </c>
      <c r="B158" s="251" t="s">
        <v>1344</v>
      </c>
      <c r="E158" t="s">
        <v>1153</v>
      </c>
      <c r="F158" t="s">
        <v>995</v>
      </c>
    </row>
    <row r="159" spans="1:6" ht="15" customHeight="1" x14ac:dyDescent="0.15">
      <c r="A159" s="124" t="s">
        <v>1070</v>
      </c>
      <c r="B159" s="251" t="s">
        <v>1344</v>
      </c>
      <c r="E159" t="s">
        <v>1153</v>
      </c>
      <c r="F159" t="s">
        <v>996</v>
      </c>
    </row>
    <row r="160" spans="1:6" ht="15" customHeight="1" x14ac:dyDescent="0.15">
      <c r="A160" s="124" t="s">
        <v>1071</v>
      </c>
      <c r="B160" s="251" t="s">
        <v>1344</v>
      </c>
      <c r="E160" t="s">
        <v>1153</v>
      </c>
      <c r="F160" t="s">
        <v>997</v>
      </c>
    </row>
    <row r="161" spans="1:6" ht="15" customHeight="1" x14ac:dyDescent="0.15">
      <c r="A161" s="124" t="s">
        <v>1072</v>
      </c>
      <c r="B161" s="251" t="s">
        <v>1344</v>
      </c>
      <c r="E161" t="s">
        <v>1154</v>
      </c>
      <c r="F161" t="s">
        <v>982</v>
      </c>
    </row>
    <row r="162" spans="1:6" ht="15" customHeight="1" x14ac:dyDescent="0.15">
      <c r="A162" s="124" t="s">
        <v>1073</v>
      </c>
      <c r="B162" s="251" t="s">
        <v>1344</v>
      </c>
      <c r="E162" t="s">
        <v>1154</v>
      </c>
      <c r="F162" t="s">
        <v>984</v>
      </c>
    </row>
    <row r="163" spans="1:6" ht="15" customHeight="1" x14ac:dyDescent="0.15">
      <c r="A163" s="124" t="s">
        <v>1074</v>
      </c>
      <c r="B163" s="251" t="s">
        <v>1344</v>
      </c>
      <c r="E163" t="s">
        <v>1154</v>
      </c>
      <c r="F163" t="s">
        <v>985</v>
      </c>
    </row>
    <row r="164" spans="1:6" ht="15" customHeight="1" x14ac:dyDescent="0.15">
      <c r="A164" s="124" t="s">
        <v>1075</v>
      </c>
      <c r="B164" s="251" t="s">
        <v>1344</v>
      </c>
      <c r="E164" t="s">
        <v>1154</v>
      </c>
      <c r="F164" t="s">
        <v>986</v>
      </c>
    </row>
    <row r="165" spans="1:6" ht="15" customHeight="1" x14ac:dyDescent="0.15">
      <c r="A165" s="253" t="s">
        <v>1345</v>
      </c>
      <c r="B165" s="251" t="s">
        <v>1344</v>
      </c>
      <c r="E165" t="s">
        <v>1154</v>
      </c>
      <c r="F165" t="s">
        <v>987</v>
      </c>
    </row>
    <row r="166" spans="1:6" ht="15" customHeight="1" x14ac:dyDescent="0.15">
      <c r="A166" s="124" t="s">
        <v>1078</v>
      </c>
      <c r="B166" s="251" t="s">
        <v>1081</v>
      </c>
      <c r="E166" t="s">
        <v>1154</v>
      </c>
      <c r="F166" t="s">
        <v>988</v>
      </c>
    </row>
    <row r="167" spans="1:6" ht="15" customHeight="1" x14ac:dyDescent="0.15">
      <c r="A167" s="124" t="s">
        <v>1080</v>
      </c>
      <c r="B167" s="251" t="s">
        <v>1081</v>
      </c>
      <c r="E167" t="s">
        <v>1154</v>
      </c>
      <c r="F167" t="s">
        <v>989</v>
      </c>
    </row>
    <row r="168" spans="1:6" ht="15" customHeight="1" x14ac:dyDescent="0.15">
      <c r="A168" s="124" t="s">
        <v>1082</v>
      </c>
      <c r="B168" s="251" t="s">
        <v>1081</v>
      </c>
      <c r="E168" t="s">
        <v>1154</v>
      </c>
      <c r="F168" t="s">
        <v>990</v>
      </c>
    </row>
    <row r="169" spans="1:6" ht="15" customHeight="1" x14ac:dyDescent="0.15">
      <c r="A169" s="124" t="s">
        <v>1083</v>
      </c>
      <c r="B169" s="251" t="s">
        <v>1081</v>
      </c>
      <c r="E169" t="s">
        <v>1154</v>
      </c>
      <c r="F169" t="s">
        <v>991</v>
      </c>
    </row>
    <row r="170" spans="1:6" ht="15" customHeight="1" x14ac:dyDescent="0.15">
      <c r="A170" s="124" t="s">
        <v>1084</v>
      </c>
      <c r="B170" s="251" t="s">
        <v>1081</v>
      </c>
      <c r="E170" t="s">
        <v>1154</v>
      </c>
      <c r="F170" t="s">
        <v>992</v>
      </c>
    </row>
    <row r="171" spans="1:6" ht="15" customHeight="1" x14ac:dyDescent="0.15">
      <c r="A171" s="124" t="s">
        <v>1085</v>
      </c>
      <c r="B171" s="251" t="s">
        <v>1081</v>
      </c>
      <c r="E171" t="s">
        <v>1154</v>
      </c>
      <c r="F171" t="s">
        <v>993</v>
      </c>
    </row>
    <row r="172" spans="1:6" ht="15" customHeight="1" x14ac:dyDescent="0.15">
      <c r="A172" s="124" t="s">
        <v>1086</v>
      </c>
      <c r="B172" s="251" t="s">
        <v>1081</v>
      </c>
      <c r="E172" t="s">
        <v>1154</v>
      </c>
      <c r="F172" t="s">
        <v>994</v>
      </c>
    </row>
    <row r="173" spans="1:6" ht="15" customHeight="1" x14ac:dyDescent="0.15">
      <c r="A173" s="124" t="s">
        <v>1087</v>
      </c>
      <c r="B173" s="251" t="s">
        <v>1081</v>
      </c>
      <c r="E173" t="s">
        <v>1154</v>
      </c>
      <c r="F173" t="s">
        <v>995</v>
      </c>
    </row>
    <row r="174" spans="1:6" ht="15" customHeight="1" x14ac:dyDescent="0.15">
      <c r="A174" s="124" t="s">
        <v>1088</v>
      </c>
      <c r="B174" s="251" t="s">
        <v>1081</v>
      </c>
      <c r="E174" t="s">
        <v>1154</v>
      </c>
      <c r="F174" t="s">
        <v>996</v>
      </c>
    </row>
    <row r="175" spans="1:6" ht="15" customHeight="1" x14ac:dyDescent="0.15">
      <c r="A175" s="124" t="s">
        <v>1089</v>
      </c>
      <c r="B175" s="251" t="s">
        <v>1081</v>
      </c>
      <c r="E175" t="s">
        <v>1154</v>
      </c>
      <c r="F175" t="s">
        <v>997</v>
      </c>
    </row>
    <row r="176" spans="1:6" ht="15" customHeight="1" x14ac:dyDescent="0.15">
      <c r="A176" s="124" t="s">
        <v>1090</v>
      </c>
      <c r="B176" s="251" t="s">
        <v>1081</v>
      </c>
      <c r="E176" t="s">
        <v>1155</v>
      </c>
      <c r="F176" t="s">
        <v>998</v>
      </c>
    </row>
    <row r="177" spans="1:6" ht="15" customHeight="1" x14ac:dyDescent="0.15">
      <c r="A177" s="124" t="s">
        <v>1091</v>
      </c>
      <c r="B177" s="251" t="s">
        <v>1081</v>
      </c>
      <c r="E177" t="s">
        <v>1155</v>
      </c>
      <c r="F177" t="s">
        <v>1000</v>
      </c>
    </row>
    <row r="178" spans="1:6" ht="15" customHeight="1" x14ac:dyDescent="0.15">
      <c r="A178" s="124" t="s">
        <v>1076</v>
      </c>
      <c r="B178" s="251" t="s">
        <v>1344</v>
      </c>
      <c r="E178" t="s">
        <v>1155</v>
      </c>
      <c r="F178" t="s">
        <v>1001</v>
      </c>
    </row>
    <row r="179" spans="1:6" ht="15" customHeight="1" x14ac:dyDescent="0.15">
      <c r="A179" s="124" t="s">
        <v>1092</v>
      </c>
      <c r="B179" s="251" t="s">
        <v>1081</v>
      </c>
      <c r="E179" t="s">
        <v>1155</v>
      </c>
      <c r="F179" t="s">
        <v>1002</v>
      </c>
    </row>
    <row r="180" spans="1:6" ht="15" customHeight="1" x14ac:dyDescent="0.15">
      <c r="A180" s="124" t="s">
        <v>1093</v>
      </c>
      <c r="B180" s="252" t="s">
        <v>1133</v>
      </c>
      <c r="E180" t="s">
        <v>1155</v>
      </c>
      <c r="F180" t="s">
        <v>1003</v>
      </c>
    </row>
    <row r="181" spans="1:6" ht="15" customHeight="1" x14ac:dyDescent="0.15">
      <c r="A181" s="124" t="s">
        <v>1094</v>
      </c>
      <c r="B181" s="263" t="s">
        <v>1346</v>
      </c>
      <c r="E181" t="s">
        <v>1155</v>
      </c>
      <c r="F181" t="s">
        <v>1004</v>
      </c>
    </row>
    <row r="182" spans="1:6" ht="15" customHeight="1" x14ac:dyDescent="0.15">
      <c r="A182" s="124" t="s">
        <v>1096</v>
      </c>
      <c r="B182" s="263" t="s">
        <v>1346</v>
      </c>
      <c r="E182" t="s">
        <v>1155</v>
      </c>
      <c r="F182" t="s">
        <v>1005</v>
      </c>
    </row>
    <row r="183" spans="1:6" ht="15" customHeight="1" x14ac:dyDescent="0.15">
      <c r="A183" s="124" t="s">
        <v>1098</v>
      </c>
      <c r="B183" s="263" t="s">
        <v>1346</v>
      </c>
      <c r="E183" t="s">
        <v>1155</v>
      </c>
      <c r="F183" t="s">
        <v>1006</v>
      </c>
    </row>
    <row r="184" spans="1:6" ht="15" customHeight="1" x14ac:dyDescent="0.15">
      <c r="A184" s="124" t="s">
        <v>1099</v>
      </c>
      <c r="B184" s="263" t="s">
        <v>1346</v>
      </c>
      <c r="E184" t="s">
        <v>1155</v>
      </c>
      <c r="F184" t="s">
        <v>1007</v>
      </c>
    </row>
    <row r="185" spans="1:6" ht="15" customHeight="1" x14ac:dyDescent="0.15">
      <c r="A185" s="124" t="s">
        <v>1100</v>
      </c>
      <c r="B185" s="263" t="s">
        <v>1346</v>
      </c>
      <c r="E185" t="s">
        <v>1155</v>
      </c>
      <c r="F185" t="s">
        <v>1008</v>
      </c>
    </row>
    <row r="186" spans="1:6" ht="15" customHeight="1" x14ac:dyDescent="0.15">
      <c r="A186" s="124" t="s">
        <v>1101</v>
      </c>
      <c r="B186" s="263" t="s">
        <v>1346</v>
      </c>
      <c r="E186" t="s">
        <v>1155</v>
      </c>
      <c r="F186" t="s">
        <v>1009</v>
      </c>
    </row>
    <row r="187" spans="1:6" ht="15" customHeight="1" x14ac:dyDescent="0.15">
      <c r="A187" s="124" t="s">
        <v>1102</v>
      </c>
      <c r="B187" s="263" t="s">
        <v>1346</v>
      </c>
      <c r="E187" t="s">
        <v>1155</v>
      </c>
      <c r="F187" t="s">
        <v>1010</v>
      </c>
    </row>
    <row r="188" spans="1:6" ht="15" customHeight="1" x14ac:dyDescent="0.15">
      <c r="A188" s="124" t="s">
        <v>1103</v>
      </c>
      <c r="B188" s="263" t="s">
        <v>1346</v>
      </c>
      <c r="E188" t="s">
        <v>1155</v>
      </c>
      <c r="F188" t="s">
        <v>1011</v>
      </c>
    </row>
    <row r="189" spans="1:6" ht="15" customHeight="1" x14ac:dyDescent="0.15">
      <c r="A189" s="124" t="s">
        <v>1104</v>
      </c>
      <c r="B189" s="263" t="s">
        <v>1346</v>
      </c>
      <c r="E189" t="s">
        <v>1155</v>
      </c>
      <c r="F189" t="s">
        <v>1012</v>
      </c>
    </row>
    <row r="190" spans="1:6" ht="15" customHeight="1" x14ac:dyDescent="0.15">
      <c r="A190" s="124" t="s">
        <v>1105</v>
      </c>
      <c r="B190" s="263" t="s">
        <v>1346</v>
      </c>
      <c r="E190" t="s">
        <v>1155</v>
      </c>
      <c r="F190" t="s">
        <v>1145</v>
      </c>
    </row>
    <row r="191" spans="1:6" ht="15" customHeight="1" x14ac:dyDescent="0.15">
      <c r="A191" s="124" t="s">
        <v>1106</v>
      </c>
      <c r="B191" s="263" t="s">
        <v>1346</v>
      </c>
      <c r="E191" t="s">
        <v>1155</v>
      </c>
      <c r="F191" t="s">
        <v>1146</v>
      </c>
    </row>
    <row r="192" spans="1:6" ht="15" customHeight="1" x14ac:dyDescent="0.15">
      <c r="A192" s="124" t="s">
        <v>1107</v>
      </c>
      <c r="B192" s="263" t="s">
        <v>1346</v>
      </c>
      <c r="E192" t="s">
        <v>1155</v>
      </c>
      <c r="F192" t="s">
        <v>1147</v>
      </c>
    </row>
    <row r="193" spans="1:6" ht="15" customHeight="1" x14ac:dyDescent="0.15">
      <c r="A193" s="124" t="s">
        <v>1108</v>
      </c>
      <c r="B193" s="251" t="s">
        <v>1109</v>
      </c>
      <c r="E193" t="s">
        <v>1155</v>
      </c>
      <c r="F193" t="s">
        <v>1148</v>
      </c>
    </row>
    <row r="194" spans="1:6" ht="15" customHeight="1" x14ac:dyDescent="0.15">
      <c r="A194" s="124" t="s">
        <v>1110</v>
      </c>
      <c r="B194" s="251" t="s">
        <v>1109</v>
      </c>
      <c r="E194" t="s">
        <v>1155</v>
      </c>
      <c r="F194" t="s">
        <v>1149</v>
      </c>
    </row>
    <row r="195" spans="1:6" ht="15" customHeight="1" x14ac:dyDescent="0.15">
      <c r="A195" s="124" t="s">
        <v>1111</v>
      </c>
      <c r="B195" s="251" t="s">
        <v>1109</v>
      </c>
      <c r="E195" t="s">
        <v>1155</v>
      </c>
      <c r="F195" t="s">
        <v>1150</v>
      </c>
    </row>
    <row r="196" spans="1:6" ht="15" customHeight="1" x14ac:dyDescent="0.15">
      <c r="A196" s="124" t="s">
        <v>1112</v>
      </c>
      <c r="B196" s="251" t="s">
        <v>1109</v>
      </c>
      <c r="E196" t="s">
        <v>1155</v>
      </c>
      <c r="F196" t="s">
        <v>1151</v>
      </c>
    </row>
    <row r="197" spans="1:6" ht="15" customHeight="1" x14ac:dyDescent="0.15">
      <c r="A197" s="124" t="s">
        <v>1113</v>
      </c>
      <c r="B197" s="251" t="s">
        <v>1109</v>
      </c>
      <c r="E197" t="s">
        <v>1155</v>
      </c>
      <c r="F197" t="s">
        <v>1020</v>
      </c>
    </row>
    <row r="198" spans="1:6" ht="15" customHeight="1" x14ac:dyDescent="0.15">
      <c r="A198" s="124" t="s">
        <v>1114</v>
      </c>
      <c r="B198" s="251" t="s">
        <v>1109</v>
      </c>
      <c r="E198" t="s">
        <v>1155</v>
      </c>
      <c r="F198" t="s">
        <v>1332</v>
      </c>
    </row>
    <row r="199" spans="1:6" ht="15" customHeight="1" x14ac:dyDescent="0.15">
      <c r="A199" s="124" t="s">
        <v>1115</v>
      </c>
      <c r="B199" s="251" t="s">
        <v>1109</v>
      </c>
      <c r="E199" t="s">
        <v>1155</v>
      </c>
      <c r="F199" t="s">
        <v>1333</v>
      </c>
    </row>
    <row r="200" spans="1:6" ht="15" customHeight="1" x14ac:dyDescent="0.15">
      <c r="A200" s="124" t="s">
        <v>1116</v>
      </c>
      <c r="B200" s="251" t="s">
        <v>1109</v>
      </c>
      <c r="E200" t="s">
        <v>1156</v>
      </c>
      <c r="F200" t="s">
        <v>1021</v>
      </c>
    </row>
    <row r="201" spans="1:6" ht="15" customHeight="1" x14ac:dyDescent="0.15">
      <c r="A201" s="124" t="s">
        <v>1117</v>
      </c>
      <c r="B201" s="251" t="s">
        <v>1109</v>
      </c>
      <c r="E201" t="s">
        <v>1156</v>
      </c>
      <c r="F201" t="s">
        <v>1023</v>
      </c>
    </row>
    <row r="202" spans="1:6" ht="15" customHeight="1" x14ac:dyDescent="0.15">
      <c r="A202" s="124" t="s">
        <v>1118</v>
      </c>
      <c r="B202" s="251" t="s">
        <v>1109</v>
      </c>
      <c r="E202" t="s">
        <v>1156</v>
      </c>
      <c r="F202" t="s">
        <v>1025</v>
      </c>
    </row>
    <row r="203" spans="1:6" ht="15" customHeight="1" x14ac:dyDescent="0.15">
      <c r="A203" s="124" t="s">
        <v>1119</v>
      </c>
      <c r="B203" s="251" t="s">
        <v>1109</v>
      </c>
      <c r="E203" t="s">
        <v>1156</v>
      </c>
      <c r="F203" t="s">
        <v>1026</v>
      </c>
    </row>
    <row r="204" spans="1:6" ht="15" customHeight="1" x14ac:dyDescent="0.15">
      <c r="A204" s="124" t="s">
        <v>1120</v>
      </c>
      <c r="B204" s="251" t="s">
        <v>1109</v>
      </c>
      <c r="E204" t="s">
        <v>1156</v>
      </c>
      <c r="F204" t="s">
        <v>1027</v>
      </c>
    </row>
    <row r="205" spans="1:6" ht="15" customHeight="1" x14ac:dyDescent="0.15">
      <c r="A205" s="124" t="s">
        <v>1121</v>
      </c>
      <c r="B205" s="251" t="s">
        <v>1109</v>
      </c>
      <c r="E205" t="s">
        <v>1156</v>
      </c>
      <c r="F205" t="s">
        <v>1028</v>
      </c>
    </row>
    <row r="206" spans="1:6" ht="15" customHeight="1" x14ac:dyDescent="0.15">
      <c r="A206" s="124" t="s">
        <v>1122</v>
      </c>
      <c r="B206" s="251" t="s">
        <v>1109</v>
      </c>
      <c r="E206" t="s">
        <v>1156</v>
      </c>
      <c r="F206" t="s">
        <v>1029</v>
      </c>
    </row>
    <row r="207" spans="1:6" ht="15" customHeight="1" x14ac:dyDescent="0.15">
      <c r="A207" s="124" t="s">
        <v>1123</v>
      </c>
      <c r="B207" s="251" t="s">
        <v>1109</v>
      </c>
      <c r="E207" t="s">
        <v>1156</v>
      </c>
      <c r="F207" t="s">
        <v>1030</v>
      </c>
    </row>
    <row r="208" spans="1:6" ht="15" customHeight="1" x14ac:dyDescent="0.15">
      <c r="A208" s="124" t="s">
        <v>1124</v>
      </c>
      <c r="B208" s="251" t="s">
        <v>1109</v>
      </c>
      <c r="E208" t="s">
        <v>1156</v>
      </c>
      <c r="F208" t="s">
        <v>1031</v>
      </c>
    </row>
    <row r="209" spans="1:6" ht="15" customHeight="1" x14ac:dyDescent="0.15">
      <c r="A209" s="124" t="s">
        <v>1125</v>
      </c>
      <c r="B209" s="251" t="s">
        <v>1109</v>
      </c>
      <c r="E209" t="s">
        <v>1156</v>
      </c>
      <c r="F209" t="s">
        <v>1032</v>
      </c>
    </row>
    <row r="210" spans="1:6" ht="15" customHeight="1" x14ac:dyDescent="0.15">
      <c r="E210" t="s">
        <v>1156</v>
      </c>
      <c r="F210" t="s">
        <v>1034</v>
      </c>
    </row>
    <row r="211" spans="1:6" ht="15" customHeight="1" x14ac:dyDescent="0.15">
      <c r="A211" s="327" t="s">
        <v>1347</v>
      </c>
      <c r="B211" s="327"/>
      <c r="E211" t="s">
        <v>1156</v>
      </c>
      <c r="F211" t="s">
        <v>1035</v>
      </c>
    </row>
    <row r="212" spans="1:6" ht="15" customHeight="1" x14ac:dyDescent="0.15">
      <c r="A212" s="328" t="s">
        <v>1348</v>
      </c>
      <c r="B212" s="328"/>
      <c r="E212" t="s">
        <v>1156</v>
      </c>
      <c r="F212" t="s">
        <v>1036</v>
      </c>
    </row>
    <row r="213" spans="1:6" ht="15" customHeight="1" x14ac:dyDescent="0.15">
      <c r="E213" t="s">
        <v>1156</v>
      </c>
      <c r="F213" t="s">
        <v>1037</v>
      </c>
    </row>
    <row r="214" spans="1:6" ht="15" customHeight="1" x14ac:dyDescent="0.15">
      <c r="A214" s="119" t="s">
        <v>1128</v>
      </c>
      <c r="E214" t="s">
        <v>1156</v>
      </c>
      <c r="F214" t="s">
        <v>1038</v>
      </c>
    </row>
    <row r="215" spans="1:6" ht="15" customHeight="1" x14ac:dyDescent="0.15">
      <c r="A215" s="119" t="s">
        <v>1349</v>
      </c>
      <c r="E215" t="s">
        <v>1156</v>
      </c>
      <c r="F215" t="s">
        <v>1039</v>
      </c>
    </row>
    <row r="216" spans="1:6" ht="15" customHeight="1" x14ac:dyDescent="0.15">
      <c r="E216" t="s">
        <v>1156</v>
      </c>
      <c r="F216" t="s">
        <v>1040</v>
      </c>
    </row>
    <row r="217" spans="1:6" ht="15" customHeight="1" x14ac:dyDescent="0.15">
      <c r="E217" t="s">
        <v>1156</v>
      </c>
      <c r="F217" t="s">
        <v>1041</v>
      </c>
    </row>
    <row r="218" spans="1:6" ht="15" customHeight="1" x14ac:dyDescent="0.15">
      <c r="E218" t="s">
        <v>1156</v>
      </c>
      <c r="F218" t="s">
        <v>1042</v>
      </c>
    </row>
    <row r="219" spans="1:6" ht="15" customHeight="1" x14ac:dyDescent="0.15">
      <c r="E219" t="s">
        <v>1156</v>
      </c>
      <c r="F219" t="s">
        <v>1043</v>
      </c>
    </row>
    <row r="220" spans="1:6" ht="15" customHeight="1" x14ac:dyDescent="0.15">
      <c r="E220" t="s">
        <v>1156</v>
      </c>
      <c r="F220" t="s">
        <v>1044</v>
      </c>
    </row>
    <row r="221" spans="1:6" ht="15" customHeight="1" x14ac:dyDescent="0.15">
      <c r="E221" t="s">
        <v>1156</v>
      </c>
      <c r="F221" t="s">
        <v>1357</v>
      </c>
    </row>
    <row r="222" spans="1:6" ht="15" customHeight="1" x14ac:dyDescent="0.15">
      <c r="E222" t="s">
        <v>1156</v>
      </c>
      <c r="F222" t="s">
        <v>1358</v>
      </c>
    </row>
    <row r="223" spans="1:6" ht="15" customHeight="1" x14ac:dyDescent="0.15">
      <c r="E223" t="s">
        <v>1156</v>
      </c>
      <c r="F223" t="s">
        <v>1045</v>
      </c>
    </row>
    <row r="224" spans="1:6" ht="15" customHeight="1" x14ac:dyDescent="0.15">
      <c r="E224" t="s">
        <v>1156</v>
      </c>
      <c r="F224" t="s">
        <v>1046</v>
      </c>
    </row>
    <row r="225" spans="5:6" ht="15" customHeight="1" x14ac:dyDescent="0.15">
      <c r="E225" t="s">
        <v>1156</v>
      </c>
      <c r="F225" t="s">
        <v>1047</v>
      </c>
    </row>
    <row r="226" spans="5:6" ht="15" customHeight="1" x14ac:dyDescent="0.15">
      <c r="E226" t="s">
        <v>1156</v>
      </c>
      <c r="F226" t="s">
        <v>1048</v>
      </c>
    </row>
    <row r="227" spans="5:6" ht="15" customHeight="1" x14ac:dyDescent="0.15">
      <c r="E227" t="s">
        <v>1170</v>
      </c>
      <c r="F227" t="s">
        <v>1021</v>
      </c>
    </row>
    <row r="228" spans="5:6" ht="15" customHeight="1" x14ac:dyDescent="0.15">
      <c r="E228" t="s">
        <v>1157</v>
      </c>
      <c r="F228" t="s">
        <v>1023</v>
      </c>
    </row>
    <row r="229" spans="5:6" ht="15" customHeight="1" x14ac:dyDescent="0.15">
      <c r="E229" t="s">
        <v>1157</v>
      </c>
      <c r="F229" t="s">
        <v>1025</v>
      </c>
    </row>
    <row r="230" spans="5:6" ht="15" customHeight="1" x14ac:dyDescent="0.15">
      <c r="E230" t="s">
        <v>1157</v>
      </c>
      <c r="F230" t="s">
        <v>1026</v>
      </c>
    </row>
    <row r="231" spans="5:6" ht="15" customHeight="1" x14ac:dyDescent="0.15">
      <c r="E231" t="s">
        <v>1157</v>
      </c>
      <c r="F231" t="s">
        <v>1027</v>
      </c>
    </row>
    <row r="232" spans="5:6" ht="15" customHeight="1" x14ac:dyDescent="0.15">
      <c r="E232" t="s">
        <v>1157</v>
      </c>
      <c r="F232" t="s">
        <v>1028</v>
      </c>
    </row>
    <row r="233" spans="5:6" ht="15" customHeight="1" x14ac:dyDescent="0.15">
      <c r="E233" t="s">
        <v>1157</v>
      </c>
      <c r="F233" t="s">
        <v>1029</v>
      </c>
    </row>
    <row r="234" spans="5:6" ht="15" customHeight="1" x14ac:dyDescent="0.15">
      <c r="E234" t="s">
        <v>1157</v>
      </c>
      <c r="F234" t="s">
        <v>1030</v>
      </c>
    </row>
    <row r="235" spans="5:6" ht="15" customHeight="1" x14ac:dyDescent="0.15">
      <c r="E235" t="s">
        <v>1157</v>
      </c>
      <c r="F235" t="s">
        <v>1031</v>
      </c>
    </row>
    <row r="236" spans="5:6" ht="15" customHeight="1" x14ac:dyDescent="0.15">
      <c r="E236" t="s">
        <v>1158</v>
      </c>
      <c r="F236" t="s">
        <v>1023</v>
      </c>
    </row>
    <row r="237" spans="5:6" ht="15" customHeight="1" x14ac:dyDescent="0.15">
      <c r="E237" t="s">
        <v>1158</v>
      </c>
      <c r="F237" t="s">
        <v>1025</v>
      </c>
    </row>
    <row r="238" spans="5:6" ht="15" customHeight="1" x14ac:dyDescent="0.15">
      <c r="E238" t="s">
        <v>1158</v>
      </c>
      <c r="F238" t="s">
        <v>1026</v>
      </c>
    </row>
    <row r="239" spans="5:6" ht="15" customHeight="1" x14ac:dyDescent="0.15">
      <c r="E239" t="s">
        <v>1158</v>
      </c>
      <c r="F239" t="s">
        <v>1027</v>
      </c>
    </row>
    <row r="240" spans="5:6" ht="15" customHeight="1" x14ac:dyDescent="0.15">
      <c r="E240" t="s">
        <v>1158</v>
      </c>
      <c r="F240" t="s">
        <v>1028</v>
      </c>
    </row>
    <row r="241" spans="5:6" ht="15" customHeight="1" x14ac:dyDescent="0.15">
      <c r="E241" t="s">
        <v>1158</v>
      </c>
      <c r="F241" t="s">
        <v>1029</v>
      </c>
    </row>
    <row r="242" spans="5:6" ht="15" customHeight="1" x14ac:dyDescent="0.15">
      <c r="E242" t="s">
        <v>1158</v>
      </c>
      <c r="F242" t="s">
        <v>1030</v>
      </c>
    </row>
    <row r="243" spans="5:6" ht="15" customHeight="1" x14ac:dyDescent="0.15">
      <c r="E243" t="s">
        <v>1158</v>
      </c>
      <c r="F243" t="s">
        <v>1031</v>
      </c>
    </row>
    <row r="244" spans="5:6" ht="15" customHeight="1" x14ac:dyDescent="0.15">
      <c r="E244" t="s">
        <v>1159</v>
      </c>
      <c r="F244" t="s">
        <v>1023</v>
      </c>
    </row>
    <row r="245" spans="5:6" ht="15" customHeight="1" x14ac:dyDescent="0.15">
      <c r="E245" t="s">
        <v>1159</v>
      </c>
      <c r="F245" t="s">
        <v>1025</v>
      </c>
    </row>
    <row r="246" spans="5:6" ht="15" customHeight="1" x14ac:dyDescent="0.15">
      <c r="E246" t="s">
        <v>1159</v>
      </c>
      <c r="F246" t="s">
        <v>1026</v>
      </c>
    </row>
    <row r="247" spans="5:6" ht="15" customHeight="1" x14ac:dyDescent="0.15">
      <c r="E247" t="s">
        <v>1159</v>
      </c>
      <c r="F247" t="s">
        <v>1027</v>
      </c>
    </row>
    <row r="248" spans="5:6" ht="15" customHeight="1" x14ac:dyDescent="0.15">
      <c r="E248" t="s">
        <v>1159</v>
      </c>
      <c r="F248" t="s">
        <v>1028</v>
      </c>
    </row>
    <row r="249" spans="5:6" ht="15" customHeight="1" x14ac:dyDescent="0.15">
      <c r="E249" t="s">
        <v>1159</v>
      </c>
      <c r="F249" t="s">
        <v>1029</v>
      </c>
    </row>
    <row r="250" spans="5:6" ht="15" customHeight="1" x14ac:dyDescent="0.15">
      <c r="E250" t="s">
        <v>1159</v>
      </c>
      <c r="F250" t="s">
        <v>1030</v>
      </c>
    </row>
    <row r="251" spans="5:6" ht="15" customHeight="1" x14ac:dyDescent="0.15">
      <c r="E251" t="s">
        <v>1159</v>
      </c>
      <c r="F251" t="s">
        <v>1031</v>
      </c>
    </row>
    <row r="252" spans="5:6" ht="15" customHeight="1" x14ac:dyDescent="0.15">
      <c r="E252" t="s">
        <v>1159</v>
      </c>
      <c r="F252" t="s">
        <v>1032</v>
      </c>
    </row>
    <row r="253" spans="5:6" ht="15" customHeight="1" x14ac:dyDescent="0.15">
      <c r="E253" t="s">
        <v>1159</v>
      </c>
      <c r="F253" t="s">
        <v>1034</v>
      </c>
    </row>
    <row r="254" spans="5:6" ht="15" customHeight="1" x14ac:dyDescent="0.15">
      <c r="E254" t="s">
        <v>1159</v>
      </c>
      <c r="F254" t="s">
        <v>1035</v>
      </c>
    </row>
    <row r="255" spans="5:6" ht="15" customHeight="1" x14ac:dyDescent="0.15">
      <c r="E255" t="s">
        <v>1159</v>
      </c>
      <c r="F255" t="s">
        <v>1036</v>
      </c>
    </row>
    <row r="256" spans="5:6" ht="15" customHeight="1" x14ac:dyDescent="0.15">
      <c r="E256" t="s">
        <v>1159</v>
      </c>
      <c r="F256" t="s">
        <v>1037</v>
      </c>
    </row>
    <row r="257" spans="5:6" ht="15" customHeight="1" x14ac:dyDescent="0.15">
      <c r="E257" t="s">
        <v>1159</v>
      </c>
      <c r="F257" t="s">
        <v>1038</v>
      </c>
    </row>
    <row r="258" spans="5:6" ht="15" customHeight="1" x14ac:dyDescent="0.15">
      <c r="E258" t="s">
        <v>1159</v>
      </c>
      <c r="F258" t="s">
        <v>1039</v>
      </c>
    </row>
    <row r="259" spans="5:6" ht="15" customHeight="1" x14ac:dyDescent="0.15">
      <c r="E259" t="s">
        <v>1159</v>
      </c>
      <c r="F259" t="s">
        <v>1040</v>
      </c>
    </row>
    <row r="260" spans="5:6" ht="15" customHeight="1" x14ac:dyDescent="0.15">
      <c r="E260" t="s">
        <v>1159</v>
      </c>
      <c r="F260" t="s">
        <v>1041</v>
      </c>
    </row>
    <row r="261" spans="5:6" ht="15" customHeight="1" x14ac:dyDescent="0.15">
      <c r="E261" t="s">
        <v>1159</v>
      </c>
      <c r="F261" t="s">
        <v>1042</v>
      </c>
    </row>
    <row r="262" spans="5:6" ht="15" customHeight="1" x14ac:dyDescent="0.15">
      <c r="E262" t="s">
        <v>1159</v>
      </c>
      <c r="F262" t="s">
        <v>1043</v>
      </c>
    </row>
    <row r="263" spans="5:6" ht="15" customHeight="1" x14ac:dyDescent="0.15">
      <c r="E263" t="s">
        <v>1159</v>
      </c>
      <c r="F263" t="s">
        <v>1044</v>
      </c>
    </row>
    <row r="264" spans="5:6" ht="15" customHeight="1" x14ac:dyDescent="0.15">
      <c r="E264" t="s">
        <v>1159</v>
      </c>
      <c r="F264" t="s">
        <v>1357</v>
      </c>
    </row>
    <row r="265" spans="5:6" ht="15" customHeight="1" x14ac:dyDescent="0.15">
      <c r="E265" t="s">
        <v>1159</v>
      </c>
      <c r="F265" t="s">
        <v>1358</v>
      </c>
    </row>
    <row r="266" spans="5:6" ht="15" customHeight="1" x14ac:dyDescent="0.15">
      <c r="E266" t="s">
        <v>1159</v>
      </c>
      <c r="F266" t="s">
        <v>1045</v>
      </c>
    </row>
    <row r="267" spans="5:6" ht="15" customHeight="1" x14ac:dyDescent="0.15">
      <c r="E267" t="s">
        <v>1159</v>
      </c>
      <c r="F267" t="s">
        <v>1046</v>
      </c>
    </row>
    <row r="268" spans="5:6" ht="15" customHeight="1" x14ac:dyDescent="0.15">
      <c r="E268" t="s">
        <v>1159</v>
      </c>
      <c r="F268" t="s">
        <v>1047</v>
      </c>
    </row>
    <row r="269" spans="5:6" ht="15" customHeight="1" x14ac:dyDescent="0.15">
      <c r="E269" t="s">
        <v>1159</v>
      </c>
      <c r="F269" t="s">
        <v>1048</v>
      </c>
    </row>
    <row r="270" spans="5:6" ht="15" customHeight="1" x14ac:dyDescent="0.15">
      <c r="E270" t="s">
        <v>1160</v>
      </c>
      <c r="F270" t="s">
        <v>1032</v>
      </c>
    </row>
    <row r="271" spans="5:6" ht="15" customHeight="1" x14ac:dyDescent="0.15">
      <c r="E271" t="s">
        <v>1160</v>
      </c>
      <c r="F271" t="s">
        <v>1034</v>
      </c>
    </row>
    <row r="272" spans="5:6" ht="15" customHeight="1" x14ac:dyDescent="0.15">
      <c r="E272" t="s">
        <v>1160</v>
      </c>
      <c r="F272" t="s">
        <v>1035</v>
      </c>
    </row>
    <row r="273" spans="5:6" ht="15" customHeight="1" x14ac:dyDescent="0.15">
      <c r="E273" t="s">
        <v>1160</v>
      </c>
      <c r="F273" t="s">
        <v>1036</v>
      </c>
    </row>
    <row r="274" spans="5:6" ht="15" customHeight="1" x14ac:dyDescent="0.15">
      <c r="E274" t="s">
        <v>1160</v>
      </c>
      <c r="F274" t="s">
        <v>1037</v>
      </c>
    </row>
    <row r="275" spans="5:6" ht="15" customHeight="1" x14ac:dyDescent="0.15">
      <c r="E275" t="s">
        <v>1160</v>
      </c>
      <c r="F275" t="s">
        <v>1038</v>
      </c>
    </row>
    <row r="276" spans="5:6" ht="15" customHeight="1" x14ac:dyDescent="0.15">
      <c r="E276" t="s">
        <v>1160</v>
      </c>
      <c r="F276" t="s">
        <v>1039</v>
      </c>
    </row>
    <row r="277" spans="5:6" ht="15" customHeight="1" x14ac:dyDescent="0.15">
      <c r="E277" t="s">
        <v>1160</v>
      </c>
      <c r="F277" t="s">
        <v>1040</v>
      </c>
    </row>
    <row r="278" spans="5:6" ht="15" customHeight="1" x14ac:dyDescent="0.15">
      <c r="E278" t="s">
        <v>1160</v>
      </c>
      <c r="F278" t="s">
        <v>1041</v>
      </c>
    </row>
    <row r="279" spans="5:6" ht="15" customHeight="1" x14ac:dyDescent="0.15">
      <c r="E279" t="s">
        <v>1160</v>
      </c>
      <c r="F279" t="s">
        <v>1042</v>
      </c>
    </row>
    <row r="280" spans="5:6" ht="15" customHeight="1" x14ac:dyDescent="0.15">
      <c r="E280" t="s">
        <v>1160</v>
      </c>
      <c r="F280" t="s">
        <v>1043</v>
      </c>
    </row>
    <row r="281" spans="5:6" ht="15" customHeight="1" x14ac:dyDescent="0.15">
      <c r="E281" t="s">
        <v>1160</v>
      </c>
      <c r="F281" t="s">
        <v>1044</v>
      </c>
    </row>
    <row r="282" spans="5:6" ht="15" customHeight="1" x14ac:dyDescent="0.15">
      <c r="E282" t="s">
        <v>1160</v>
      </c>
      <c r="F282" t="s">
        <v>1357</v>
      </c>
    </row>
    <row r="283" spans="5:6" ht="15" customHeight="1" x14ac:dyDescent="0.15">
      <c r="E283" t="s">
        <v>1160</v>
      </c>
      <c r="F283" t="s">
        <v>1358</v>
      </c>
    </row>
    <row r="284" spans="5:6" ht="15" customHeight="1" x14ac:dyDescent="0.15">
      <c r="E284" t="s">
        <v>1160</v>
      </c>
      <c r="F284" t="s">
        <v>1045</v>
      </c>
    </row>
    <row r="285" spans="5:6" ht="15" customHeight="1" x14ac:dyDescent="0.15">
      <c r="E285" t="s">
        <v>1160</v>
      </c>
      <c r="F285" t="s">
        <v>1046</v>
      </c>
    </row>
    <row r="286" spans="5:6" ht="15" customHeight="1" x14ac:dyDescent="0.15">
      <c r="E286" t="s">
        <v>1160</v>
      </c>
      <c r="F286" t="s">
        <v>1047</v>
      </c>
    </row>
    <row r="287" spans="5:6" ht="15" customHeight="1" x14ac:dyDescent="0.15">
      <c r="E287" t="s">
        <v>1160</v>
      </c>
      <c r="F287" t="s">
        <v>1048</v>
      </c>
    </row>
    <row r="288" spans="5:6" ht="15" customHeight="1" x14ac:dyDescent="0.15">
      <c r="E288" t="s">
        <v>1161</v>
      </c>
      <c r="F288" t="s">
        <v>1049</v>
      </c>
    </row>
    <row r="289" spans="5:6" ht="15" customHeight="1" x14ac:dyDescent="0.15">
      <c r="E289" t="s">
        <v>1161</v>
      </c>
      <c r="F289" t="s">
        <v>1051</v>
      </c>
    </row>
    <row r="290" spans="5:6" ht="15" customHeight="1" x14ac:dyDescent="0.15">
      <c r="E290" t="s">
        <v>1161</v>
      </c>
      <c r="F290" t="s">
        <v>1053</v>
      </c>
    </row>
    <row r="291" spans="5:6" ht="15" customHeight="1" x14ac:dyDescent="0.15">
      <c r="E291" t="s">
        <v>1161</v>
      </c>
      <c r="F291" t="s">
        <v>1054</v>
      </c>
    </row>
    <row r="292" spans="5:6" ht="15" customHeight="1" x14ac:dyDescent="0.15">
      <c r="E292" t="s">
        <v>1161</v>
      </c>
      <c r="F292" t="s">
        <v>1055</v>
      </c>
    </row>
    <row r="293" spans="5:6" ht="15" customHeight="1" x14ac:dyDescent="0.15">
      <c r="E293" t="s">
        <v>1161</v>
      </c>
      <c r="F293" t="s">
        <v>1056</v>
      </c>
    </row>
    <row r="294" spans="5:6" ht="15" customHeight="1" x14ac:dyDescent="0.15">
      <c r="E294" t="s">
        <v>1161</v>
      </c>
      <c r="F294" t="s">
        <v>1057</v>
      </c>
    </row>
    <row r="295" spans="5:6" ht="15" customHeight="1" x14ac:dyDescent="0.15">
      <c r="E295" t="s">
        <v>1161</v>
      </c>
      <c r="F295" t="s">
        <v>1059</v>
      </c>
    </row>
    <row r="296" spans="5:6" ht="15" customHeight="1" x14ac:dyDescent="0.15">
      <c r="E296" t="s">
        <v>1161</v>
      </c>
      <c r="F296" t="s">
        <v>1060</v>
      </c>
    </row>
    <row r="297" spans="5:6" ht="15" customHeight="1" x14ac:dyDescent="0.15">
      <c r="E297" t="s">
        <v>1161</v>
      </c>
      <c r="F297" t="s">
        <v>1061</v>
      </c>
    </row>
    <row r="298" spans="5:6" ht="15" customHeight="1" x14ac:dyDescent="0.15">
      <c r="E298" t="s">
        <v>1161</v>
      </c>
      <c r="F298" t="s">
        <v>1062</v>
      </c>
    </row>
    <row r="299" spans="5:6" ht="15" customHeight="1" x14ac:dyDescent="0.15">
      <c r="E299" t="s">
        <v>1161</v>
      </c>
      <c r="F299" t="s">
        <v>1063</v>
      </c>
    </row>
    <row r="300" spans="5:6" ht="15" customHeight="1" x14ac:dyDescent="0.15">
      <c r="E300" t="s">
        <v>1359</v>
      </c>
      <c r="F300" t="s">
        <v>1051</v>
      </c>
    </row>
    <row r="301" spans="5:6" ht="15" customHeight="1" x14ac:dyDescent="0.15">
      <c r="E301" t="s">
        <v>1359</v>
      </c>
      <c r="F301" t="s">
        <v>1053</v>
      </c>
    </row>
    <row r="302" spans="5:6" ht="15" customHeight="1" x14ac:dyDescent="0.15">
      <c r="E302" t="s">
        <v>1359</v>
      </c>
      <c r="F302" t="s">
        <v>1054</v>
      </c>
    </row>
    <row r="303" spans="5:6" ht="15" customHeight="1" x14ac:dyDescent="0.15">
      <c r="E303" t="s">
        <v>1359</v>
      </c>
      <c r="F303" t="s">
        <v>1055</v>
      </c>
    </row>
    <row r="304" spans="5:6" ht="15" customHeight="1" x14ac:dyDescent="0.15">
      <c r="E304" t="s">
        <v>1359</v>
      </c>
      <c r="F304" t="s">
        <v>1056</v>
      </c>
    </row>
    <row r="305" spans="5:6" ht="15" customHeight="1" x14ac:dyDescent="0.15">
      <c r="E305" t="s">
        <v>1163</v>
      </c>
      <c r="F305" t="s">
        <v>1064</v>
      </c>
    </row>
    <row r="306" spans="5:6" ht="15" customHeight="1" x14ac:dyDescent="0.15">
      <c r="E306" t="s">
        <v>1163</v>
      </c>
      <c r="F306" t="s">
        <v>1066</v>
      </c>
    </row>
    <row r="307" spans="5:6" ht="15" customHeight="1" x14ac:dyDescent="0.15">
      <c r="E307" t="s">
        <v>1163</v>
      </c>
      <c r="F307" t="s">
        <v>1068</v>
      </c>
    </row>
    <row r="308" spans="5:6" ht="15" customHeight="1" x14ac:dyDescent="0.15">
      <c r="E308" t="s">
        <v>1163</v>
      </c>
      <c r="F308" t="s">
        <v>1069</v>
      </c>
    </row>
    <row r="309" spans="5:6" ht="15" customHeight="1" x14ac:dyDescent="0.15">
      <c r="E309" t="s">
        <v>1163</v>
      </c>
      <c r="F309" t="s">
        <v>1070</v>
      </c>
    </row>
    <row r="310" spans="5:6" ht="15" customHeight="1" x14ac:dyDescent="0.15">
      <c r="E310" t="s">
        <v>1163</v>
      </c>
      <c r="F310" t="s">
        <v>1071</v>
      </c>
    </row>
    <row r="311" spans="5:6" ht="15" customHeight="1" x14ac:dyDescent="0.15">
      <c r="E311" t="s">
        <v>1163</v>
      </c>
      <c r="F311" t="s">
        <v>1072</v>
      </c>
    </row>
    <row r="312" spans="5:6" ht="15" customHeight="1" x14ac:dyDescent="0.15">
      <c r="E312" t="s">
        <v>1163</v>
      </c>
      <c r="F312" t="s">
        <v>1073</v>
      </c>
    </row>
    <row r="313" spans="5:6" ht="15" customHeight="1" x14ac:dyDescent="0.15">
      <c r="E313" t="s">
        <v>1163</v>
      </c>
      <c r="F313" t="s">
        <v>1074</v>
      </c>
    </row>
    <row r="314" spans="5:6" ht="15" customHeight="1" x14ac:dyDescent="0.15">
      <c r="E314" t="s">
        <v>1163</v>
      </c>
      <c r="F314" t="s">
        <v>1075</v>
      </c>
    </row>
    <row r="315" spans="5:6" ht="15" customHeight="1" x14ac:dyDescent="0.15">
      <c r="E315" t="s">
        <v>1163</v>
      </c>
      <c r="F315" t="s">
        <v>1360</v>
      </c>
    </row>
    <row r="316" spans="5:6" ht="15" customHeight="1" x14ac:dyDescent="0.15">
      <c r="E316" t="s">
        <v>1163</v>
      </c>
      <c r="F316" t="s">
        <v>1076</v>
      </c>
    </row>
    <row r="317" spans="5:6" ht="15" customHeight="1" x14ac:dyDescent="0.15">
      <c r="E317" t="s">
        <v>1165</v>
      </c>
      <c r="F317" t="s">
        <v>1078</v>
      </c>
    </row>
    <row r="318" spans="5:6" ht="15" customHeight="1" x14ac:dyDescent="0.15">
      <c r="E318" t="s">
        <v>1165</v>
      </c>
      <c r="F318" t="s">
        <v>1080</v>
      </c>
    </row>
    <row r="319" spans="5:6" ht="15" customHeight="1" x14ac:dyDescent="0.15">
      <c r="E319" t="s">
        <v>1165</v>
      </c>
      <c r="F319" t="s">
        <v>1082</v>
      </c>
    </row>
    <row r="320" spans="5:6" ht="15" customHeight="1" x14ac:dyDescent="0.15">
      <c r="E320" t="s">
        <v>1165</v>
      </c>
      <c r="F320" t="s">
        <v>1083</v>
      </c>
    </row>
    <row r="321" spans="5:6" ht="15" customHeight="1" x14ac:dyDescent="0.15">
      <c r="E321" t="s">
        <v>1165</v>
      </c>
      <c r="F321" t="s">
        <v>1084</v>
      </c>
    </row>
    <row r="322" spans="5:6" ht="15" customHeight="1" x14ac:dyDescent="0.15">
      <c r="E322" t="s">
        <v>1165</v>
      </c>
      <c r="F322" t="s">
        <v>1085</v>
      </c>
    </row>
    <row r="323" spans="5:6" ht="15" customHeight="1" x14ac:dyDescent="0.15">
      <c r="E323" t="s">
        <v>1165</v>
      </c>
      <c r="F323" t="s">
        <v>1086</v>
      </c>
    </row>
    <row r="324" spans="5:6" ht="15" customHeight="1" x14ac:dyDescent="0.15">
      <c r="E324" t="s">
        <v>1165</v>
      </c>
      <c r="F324" t="s">
        <v>1087</v>
      </c>
    </row>
    <row r="325" spans="5:6" ht="15" customHeight="1" x14ac:dyDescent="0.15">
      <c r="E325" t="s">
        <v>1165</v>
      </c>
      <c r="F325" t="s">
        <v>1088</v>
      </c>
    </row>
    <row r="326" spans="5:6" ht="15" customHeight="1" x14ac:dyDescent="0.15">
      <c r="E326" t="s">
        <v>1165</v>
      </c>
      <c r="F326" t="s">
        <v>1089</v>
      </c>
    </row>
    <row r="327" spans="5:6" ht="15" customHeight="1" x14ac:dyDescent="0.15">
      <c r="E327" t="s">
        <v>1165</v>
      </c>
      <c r="F327" t="s">
        <v>1090</v>
      </c>
    </row>
    <row r="328" spans="5:6" ht="15" customHeight="1" x14ac:dyDescent="0.15">
      <c r="E328" t="s">
        <v>1165</v>
      </c>
      <c r="F328" t="s">
        <v>1091</v>
      </c>
    </row>
    <row r="329" spans="5:6" ht="15" customHeight="1" x14ac:dyDescent="0.15">
      <c r="E329" t="s">
        <v>1165</v>
      </c>
      <c r="F329" t="s">
        <v>1092</v>
      </c>
    </row>
    <row r="330" spans="5:6" ht="15" customHeight="1" x14ac:dyDescent="0.15">
      <c r="E330" t="s">
        <v>1165</v>
      </c>
      <c r="F330" t="s">
        <v>1093</v>
      </c>
    </row>
    <row r="331" spans="5:6" ht="15" customHeight="1" x14ac:dyDescent="0.15">
      <c r="E331" t="s">
        <v>1166</v>
      </c>
      <c r="F331" t="s">
        <v>1078</v>
      </c>
    </row>
    <row r="332" spans="5:6" ht="15" customHeight="1" x14ac:dyDescent="0.15">
      <c r="E332" t="s">
        <v>1166</v>
      </c>
      <c r="F332" t="s">
        <v>1080</v>
      </c>
    </row>
    <row r="333" spans="5:6" ht="15" customHeight="1" x14ac:dyDescent="0.15">
      <c r="E333" t="s">
        <v>1166</v>
      </c>
      <c r="F333" t="s">
        <v>1082</v>
      </c>
    </row>
    <row r="334" spans="5:6" ht="15" customHeight="1" x14ac:dyDescent="0.15">
      <c r="E334" t="s">
        <v>1166</v>
      </c>
      <c r="F334" t="s">
        <v>1083</v>
      </c>
    </row>
    <row r="335" spans="5:6" ht="15" customHeight="1" x14ac:dyDescent="0.15">
      <c r="E335" t="s">
        <v>1166</v>
      </c>
      <c r="F335" t="s">
        <v>1084</v>
      </c>
    </row>
    <row r="336" spans="5:6" ht="15" customHeight="1" x14ac:dyDescent="0.15">
      <c r="E336" t="s">
        <v>1166</v>
      </c>
      <c r="F336" t="s">
        <v>1085</v>
      </c>
    </row>
    <row r="337" spans="5:6" ht="15" customHeight="1" x14ac:dyDescent="0.15">
      <c r="E337" t="s">
        <v>1166</v>
      </c>
      <c r="F337" t="s">
        <v>1086</v>
      </c>
    </row>
    <row r="338" spans="5:6" ht="15" customHeight="1" x14ac:dyDescent="0.15">
      <c r="E338" t="s">
        <v>1166</v>
      </c>
      <c r="F338" t="s">
        <v>1087</v>
      </c>
    </row>
    <row r="339" spans="5:6" ht="15" customHeight="1" x14ac:dyDescent="0.15">
      <c r="E339" t="s">
        <v>1166</v>
      </c>
      <c r="F339" t="s">
        <v>1088</v>
      </c>
    </row>
    <row r="340" spans="5:6" ht="15" customHeight="1" x14ac:dyDescent="0.15">
      <c r="E340" t="s">
        <v>1166</v>
      </c>
      <c r="F340" t="s">
        <v>1089</v>
      </c>
    </row>
    <row r="341" spans="5:6" ht="15" customHeight="1" x14ac:dyDescent="0.15">
      <c r="E341" t="s">
        <v>1166</v>
      </c>
      <c r="F341" t="s">
        <v>1090</v>
      </c>
    </row>
    <row r="342" spans="5:6" ht="15" customHeight="1" x14ac:dyDescent="0.15">
      <c r="E342" t="s">
        <v>1166</v>
      </c>
      <c r="F342" t="s">
        <v>1091</v>
      </c>
    </row>
    <row r="343" spans="5:6" ht="15" customHeight="1" x14ac:dyDescent="0.15">
      <c r="E343" t="s">
        <v>1166</v>
      </c>
      <c r="F343" t="s">
        <v>1092</v>
      </c>
    </row>
    <row r="344" spans="5:6" ht="15" customHeight="1" x14ac:dyDescent="0.15">
      <c r="E344" t="s">
        <v>1166</v>
      </c>
      <c r="F344" t="s">
        <v>1093</v>
      </c>
    </row>
    <row r="345" spans="5:6" ht="15" customHeight="1" x14ac:dyDescent="0.15">
      <c r="E345" t="s">
        <v>1168</v>
      </c>
      <c r="F345" t="s">
        <v>1094</v>
      </c>
    </row>
    <row r="346" spans="5:6" ht="15" customHeight="1" x14ac:dyDescent="0.15">
      <c r="E346" t="s">
        <v>1168</v>
      </c>
      <c r="F346" t="s">
        <v>1096</v>
      </c>
    </row>
    <row r="347" spans="5:6" ht="15" customHeight="1" x14ac:dyDescent="0.15">
      <c r="E347" t="s">
        <v>1168</v>
      </c>
      <c r="F347" t="s">
        <v>1098</v>
      </c>
    </row>
    <row r="348" spans="5:6" ht="15" customHeight="1" x14ac:dyDescent="0.15">
      <c r="E348" t="s">
        <v>1168</v>
      </c>
      <c r="F348" t="s">
        <v>1099</v>
      </c>
    </row>
    <row r="349" spans="5:6" ht="15" customHeight="1" x14ac:dyDescent="0.15">
      <c r="E349" t="s">
        <v>1168</v>
      </c>
      <c r="F349" t="s">
        <v>1100</v>
      </c>
    </row>
    <row r="350" spans="5:6" ht="15" customHeight="1" x14ac:dyDescent="0.15">
      <c r="E350" t="s">
        <v>1168</v>
      </c>
      <c r="F350" t="s">
        <v>1101</v>
      </c>
    </row>
    <row r="351" spans="5:6" ht="15" customHeight="1" x14ac:dyDescent="0.15">
      <c r="E351" t="s">
        <v>1168</v>
      </c>
      <c r="F351" t="s">
        <v>1102</v>
      </c>
    </row>
    <row r="352" spans="5:6" ht="15" customHeight="1" x14ac:dyDescent="0.15">
      <c r="E352" t="s">
        <v>1168</v>
      </c>
      <c r="F352" t="s">
        <v>1103</v>
      </c>
    </row>
    <row r="353" spans="5:6" ht="15" customHeight="1" x14ac:dyDescent="0.15">
      <c r="E353" t="s">
        <v>1168</v>
      </c>
      <c r="F353" t="s">
        <v>1104</v>
      </c>
    </row>
    <row r="354" spans="5:6" ht="15" customHeight="1" x14ac:dyDescent="0.15">
      <c r="E354" t="s">
        <v>1168</v>
      </c>
      <c r="F354" t="s">
        <v>1105</v>
      </c>
    </row>
    <row r="355" spans="5:6" ht="15" customHeight="1" x14ac:dyDescent="0.15">
      <c r="E355" t="s">
        <v>1168</v>
      </c>
      <c r="F355" t="s">
        <v>1106</v>
      </c>
    </row>
    <row r="356" spans="5:6" ht="15" customHeight="1" x14ac:dyDescent="0.15">
      <c r="E356" t="s">
        <v>1168</v>
      </c>
      <c r="F356" t="s">
        <v>1107</v>
      </c>
    </row>
    <row r="357" spans="5:6" ht="15" customHeight="1" x14ac:dyDescent="0.15">
      <c r="E357" t="s">
        <v>1169</v>
      </c>
      <c r="F357" t="s">
        <v>1108</v>
      </c>
    </row>
    <row r="358" spans="5:6" ht="15" customHeight="1" x14ac:dyDescent="0.15">
      <c r="E358" t="s">
        <v>1169</v>
      </c>
      <c r="F358" t="s">
        <v>1110</v>
      </c>
    </row>
    <row r="359" spans="5:6" ht="15" customHeight="1" x14ac:dyDescent="0.15">
      <c r="E359" t="s">
        <v>1169</v>
      </c>
      <c r="F359" t="s">
        <v>1111</v>
      </c>
    </row>
    <row r="360" spans="5:6" ht="15" customHeight="1" x14ac:dyDescent="0.15">
      <c r="E360" t="s">
        <v>1169</v>
      </c>
      <c r="F360" t="s">
        <v>1112</v>
      </c>
    </row>
    <row r="361" spans="5:6" ht="15" customHeight="1" x14ac:dyDescent="0.15">
      <c r="E361" t="s">
        <v>1169</v>
      </c>
      <c r="F361" t="s">
        <v>1113</v>
      </c>
    </row>
    <row r="362" spans="5:6" ht="15" customHeight="1" x14ac:dyDescent="0.15">
      <c r="E362" t="s">
        <v>1169</v>
      </c>
      <c r="F362" t="s">
        <v>1114</v>
      </c>
    </row>
    <row r="363" spans="5:6" ht="15" customHeight="1" x14ac:dyDescent="0.15">
      <c r="E363" t="s">
        <v>1169</v>
      </c>
      <c r="F363" t="s">
        <v>1115</v>
      </c>
    </row>
    <row r="364" spans="5:6" ht="15" customHeight="1" x14ac:dyDescent="0.15">
      <c r="E364" t="s">
        <v>1169</v>
      </c>
      <c r="F364" t="s">
        <v>1116</v>
      </c>
    </row>
    <row r="365" spans="5:6" ht="15" customHeight="1" x14ac:dyDescent="0.15">
      <c r="E365" t="s">
        <v>1169</v>
      </c>
      <c r="F365" t="s">
        <v>1117</v>
      </c>
    </row>
    <row r="366" spans="5:6" ht="15" customHeight="1" x14ac:dyDescent="0.15">
      <c r="E366" t="s">
        <v>1169</v>
      </c>
      <c r="F366" t="s">
        <v>1118</v>
      </c>
    </row>
    <row r="367" spans="5:6" ht="15" customHeight="1" x14ac:dyDescent="0.15">
      <c r="E367" t="s">
        <v>1169</v>
      </c>
      <c r="F367" t="s">
        <v>1119</v>
      </c>
    </row>
    <row r="368" spans="5:6" ht="15" customHeight="1" x14ac:dyDescent="0.15">
      <c r="E368" t="s">
        <v>1169</v>
      </c>
      <c r="F368" t="s">
        <v>1120</v>
      </c>
    </row>
    <row r="369" spans="5:6" ht="15" customHeight="1" x14ac:dyDescent="0.15">
      <c r="E369" t="s">
        <v>1169</v>
      </c>
      <c r="F369" t="s">
        <v>1121</v>
      </c>
    </row>
    <row r="370" spans="5:6" ht="15" customHeight="1" x14ac:dyDescent="0.15">
      <c r="E370" t="s">
        <v>1169</v>
      </c>
      <c r="F370" t="s">
        <v>1122</v>
      </c>
    </row>
    <row r="371" spans="5:6" ht="15" customHeight="1" x14ac:dyDescent="0.15">
      <c r="E371" t="s">
        <v>1169</v>
      </c>
      <c r="F371" t="s">
        <v>1123</v>
      </c>
    </row>
    <row r="372" spans="5:6" ht="15" customHeight="1" x14ac:dyDescent="0.15">
      <c r="E372" t="s">
        <v>1169</v>
      </c>
      <c r="F372" t="s">
        <v>1124</v>
      </c>
    </row>
    <row r="373" spans="5:6" ht="15" customHeight="1" x14ac:dyDescent="0.15">
      <c r="E373" t="s">
        <v>1169</v>
      </c>
      <c r="F373" t="s">
        <v>1125</v>
      </c>
    </row>
  </sheetData>
  <mergeCells count="2">
    <mergeCell ref="A211:B211"/>
    <mergeCell ref="A212:B212"/>
  </mergeCells>
  <phoneticPr fontId="3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目录</vt:lpstr>
      <vt:lpstr>写工单_自定义函数</vt:lpstr>
      <vt:lpstr>帆软的脚本</vt:lpstr>
      <vt:lpstr>公式集合</vt:lpstr>
      <vt:lpstr>常用 的快捷 方式</vt:lpstr>
      <vt:lpstr>替换公式</vt:lpstr>
      <vt:lpstr>查找公式</vt:lpstr>
      <vt:lpstr>工单排产</vt:lpstr>
      <vt:lpstr>offset</vt:lpstr>
      <vt:lpstr>构造数组</vt:lpstr>
      <vt:lpstr>sumproduct</vt:lpstr>
      <vt:lpstr>vba</vt:lpstr>
      <vt:lpstr>工单排产VBA</vt:lpstr>
      <vt:lpstr>主生产计划</vt:lpstr>
      <vt:lpstr>VBA常用 </vt:lpstr>
      <vt:lpstr>将数字转为文本的方法</vt:lpstr>
      <vt:lpstr>ctrl+E</vt:lpstr>
      <vt:lpstr>数组函数</vt:lpstr>
      <vt:lpstr>图表的制作 </vt:lpstr>
      <vt:lpstr>sumif与sumifs结合INDIRECT</vt:lpstr>
      <vt:lpstr>区域</vt:lpstr>
      <vt:lpstr>ctrl+A</vt:lpstr>
      <vt:lpstr>视频的学习教程</vt:lpstr>
      <vt:lpstr>收集KPI</vt:lpstr>
      <vt:lpstr>收集股票</vt:lpstr>
      <vt:lpstr>权限</vt:lpstr>
      <vt:lpstr>新权限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11608</cp:lastModifiedBy>
  <cp:lastPrinted>2024-03-14T00:29:47Z</cp:lastPrinted>
  <dcterms:created xsi:type="dcterms:W3CDTF">2006-09-13T11:21:00Z</dcterms:created>
  <dcterms:modified xsi:type="dcterms:W3CDTF">2024-04-25T08:26:12Z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47F054CEFB5B442B84A0F1F093058775_12</vt:lpwstr>
  </property>
  <property fmtid="{D5CDD505-2E9C-101B-9397-08002B2CF9AE}" pid="3" name="KSOProductBuildVer">
    <vt:lpwstr>2052-12.1.0.16399</vt:lpwstr>
  </property>
</Properties>
</file>