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swyna/Projects/Azure/"/>
    </mc:Choice>
  </mc:AlternateContent>
  <bookViews>
    <workbookView xWindow="-5360" yWindow="460" windowWidth="36220" windowHeight="17600" tabRatio="500"/>
  </bookViews>
  <sheets>
    <sheet name="Data" sheetId="1" r:id="rId1"/>
    <sheet name="Data Merged" sheetId="8" r:id="rId2"/>
    <sheet name="Time Model" sheetId="17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8" l="1"/>
  <c r="K2" i="8"/>
  <c r="J2" i="8"/>
  <c r="L2" i="8"/>
  <c r="F2" i="8"/>
  <c r="I2" i="8"/>
  <c r="G2" i="8"/>
  <c r="H2" i="8"/>
  <c r="N2" i="8"/>
  <c r="E3" i="8"/>
  <c r="K3" i="8"/>
  <c r="J3" i="8"/>
  <c r="L3" i="8"/>
  <c r="F3" i="8"/>
  <c r="I3" i="8"/>
  <c r="G3" i="8"/>
  <c r="H3" i="8"/>
  <c r="N3" i="8"/>
  <c r="E4" i="8"/>
  <c r="K4" i="8"/>
  <c r="J4" i="8"/>
  <c r="L4" i="8"/>
  <c r="F4" i="8"/>
  <c r="I4" i="8"/>
  <c r="G4" i="8"/>
  <c r="H4" i="8"/>
  <c r="N4" i="8"/>
  <c r="E5" i="8"/>
  <c r="K5" i="8"/>
  <c r="J5" i="8"/>
  <c r="L5" i="8"/>
  <c r="F5" i="8"/>
  <c r="I5" i="8"/>
  <c r="G5" i="8"/>
  <c r="H5" i="8"/>
  <c r="N5" i="8"/>
  <c r="E6" i="8"/>
  <c r="K6" i="8"/>
  <c r="J6" i="8"/>
  <c r="L6" i="8"/>
  <c r="F6" i="8"/>
  <c r="I6" i="8"/>
  <c r="G6" i="8"/>
  <c r="H6" i="8"/>
  <c r="N6" i="8"/>
  <c r="E7" i="8"/>
  <c r="K7" i="8"/>
  <c r="J7" i="8"/>
  <c r="L7" i="8"/>
  <c r="F7" i="8"/>
  <c r="I7" i="8"/>
  <c r="G7" i="8"/>
  <c r="H7" i="8"/>
  <c r="N7" i="8"/>
  <c r="E8" i="8"/>
  <c r="K8" i="8"/>
  <c r="J8" i="8"/>
  <c r="L8" i="8"/>
  <c r="F8" i="8"/>
  <c r="I8" i="8"/>
  <c r="G8" i="8"/>
  <c r="H8" i="8"/>
  <c r="N8" i="8"/>
  <c r="E9" i="8"/>
  <c r="K9" i="8"/>
  <c r="J9" i="8"/>
  <c r="L9" i="8"/>
  <c r="F9" i="8"/>
  <c r="I9" i="8"/>
  <c r="G9" i="8"/>
  <c r="H9" i="8"/>
  <c r="N9" i="8"/>
  <c r="E10" i="8"/>
  <c r="K10" i="8"/>
  <c r="J10" i="8"/>
  <c r="L10" i="8"/>
  <c r="F10" i="8"/>
  <c r="I10" i="8"/>
  <c r="G10" i="8"/>
  <c r="H10" i="8"/>
  <c r="N10" i="8"/>
  <c r="E11" i="8"/>
  <c r="K11" i="8"/>
  <c r="J11" i="8"/>
  <c r="L11" i="8"/>
  <c r="F11" i="8"/>
  <c r="I11" i="8"/>
  <c r="G11" i="8"/>
  <c r="H11" i="8"/>
  <c r="N11" i="8"/>
  <c r="E12" i="8"/>
  <c r="K12" i="8"/>
  <c r="J12" i="8"/>
  <c r="L12" i="8"/>
  <c r="F12" i="8"/>
  <c r="I12" i="8"/>
  <c r="G12" i="8"/>
  <c r="H12" i="8"/>
  <c r="N12" i="8"/>
  <c r="E13" i="8"/>
  <c r="K13" i="8"/>
  <c r="J13" i="8"/>
  <c r="L13" i="8"/>
  <c r="F13" i="8"/>
  <c r="I13" i="8"/>
  <c r="G13" i="8"/>
  <c r="H13" i="8"/>
  <c r="N13" i="8"/>
  <c r="E14" i="8"/>
  <c r="K14" i="8"/>
  <c r="J14" i="8"/>
  <c r="L14" i="8"/>
  <c r="F14" i="8"/>
  <c r="I14" i="8"/>
  <c r="G14" i="8"/>
  <c r="H14" i="8"/>
  <c r="N14" i="8"/>
  <c r="E15" i="8"/>
  <c r="K15" i="8"/>
  <c r="J15" i="8"/>
  <c r="L15" i="8"/>
  <c r="F15" i="8"/>
  <c r="I15" i="8"/>
  <c r="G15" i="8"/>
  <c r="H15" i="8"/>
  <c r="N15" i="8"/>
  <c r="E16" i="8"/>
  <c r="K16" i="8"/>
  <c r="J16" i="8"/>
  <c r="L16" i="8"/>
  <c r="F16" i="8"/>
  <c r="I16" i="8"/>
  <c r="G16" i="8"/>
  <c r="H16" i="8"/>
  <c r="N16" i="8"/>
  <c r="E17" i="8"/>
  <c r="K17" i="8"/>
  <c r="J17" i="8"/>
  <c r="L17" i="8"/>
  <c r="F17" i="8"/>
  <c r="I17" i="8"/>
  <c r="G17" i="8"/>
  <c r="H17" i="8"/>
  <c r="N17" i="8"/>
  <c r="E18" i="8"/>
  <c r="K18" i="8"/>
  <c r="J18" i="8"/>
  <c r="L18" i="8"/>
  <c r="F18" i="8"/>
  <c r="I18" i="8"/>
  <c r="G18" i="8"/>
  <c r="H18" i="8"/>
  <c r="N18" i="8"/>
  <c r="E19" i="8"/>
  <c r="K19" i="8"/>
  <c r="J19" i="8"/>
  <c r="L19" i="8"/>
  <c r="F19" i="8"/>
  <c r="I19" i="8"/>
  <c r="G19" i="8"/>
  <c r="H19" i="8"/>
  <c r="N19" i="8"/>
  <c r="E20" i="8"/>
  <c r="K20" i="8"/>
  <c r="J20" i="8"/>
  <c r="L20" i="8"/>
  <c r="F20" i="8"/>
  <c r="I20" i="8"/>
  <c r="G20" i="8"/>
  <c r="H20" i="8"/>
  <c r="N20" i="8"/>
  <c r="E21" i="8"/>
  <c r="K21" i="8"/>
  <c r="J21" i="8"/>
  <c r="L21" i="8"/>
  <c r="F21" i="8"/>
  <c r="I21" i="8"/>
  <c r="G21" i="8"/>
  <c r="H21" i="8"/>
  <c r="N21" i="8"/>
  <c r="E22" i="8"/>
  <c r="K22" i="8"/>
  <c r="J22" i="8"/>
  <c r="L22" i="8"/>
  <c r="F22" i="8"/>
  <c r="I22" i="8"/>
  <c r="G22" i="8"/>
  <c r="H22" i="8"/>
  <c r="N22" i="8"/>
  <c r="E23" i="8"/>
  <c r="K23" i="8"/>
  <c r="J23" i="8"/>
  <c r="L23" i="8"/>
  <c r="F23" i="8"/>
  <c r="I23" i="8"/>
  <c r="G23" i="8"/>
  <c r="H23" i="8"/>
  <c r="N23" i="8"/>
  <c r="E24" i="8"/>
  <c r="K24" i="8"/>
  <c r="J24" i="8"/>
  <c r="L24" i="8"/>
  <c r="F24" i="8"/>
  <c r="I24" i="8"/>
  <c r="G24" i="8"/>
  <c r="H24" i="8"/>
  <c r="N24" i="8"/>
  <c r="E25" i="8"/>
  <c r="K25" i="8"/>
  <c r="J25" i="8"/>
  <c r="L25" i="8"/>
  <c r="F25" i="8"/>
  <c r="I25" i="8"/>
  <c r="G25" i="8"/>
  <c r="H25" i="8"/>
  <c r="N25" i="8"/>
  <c r="E26" i="8"/>
  <c r="K26" i="8"/>
  <c r="J26" i="8"/>
  <c r="L26" i="8"/>
  <c r="F26" i="8"/>
  <c r="I26" i="8"/>
  <c r="G26" i="8"/>
  <c r="H26" i="8"/>
  <c r="N26" i="8"/>
  <c r="E27" i="8"/>
  <c r="K27" i="8"/>
  <c r="J27" i="8"/>
  <c r="L27" i="8"/>
  <c r="F27" i="8"/>
  <c r="I27" i="8"/>
  <c r="G27" i="8"/>
  <c r="H27" i="8"/>
  <c r="N27" i="8"/>
  <c r="E28" i="8"/>
  <c r="K28" i="8"/>
  <c r="J28" i="8"/>
  <c r="L28" i="8"/>
  <c r="F28" i="8"/>
  <c r="I28" i="8"/>
  <c r="G28" i="8"/>
  <c r="H28" i="8"/>
  <c r="N28" i="8"/>
  <c r="E29" i="8"/>
  <c r="K29" i="8"/>
  <c r="J29" i="8"/>
  <c r="L29" i="8"/>
  <c r="F29" i="8"/>
  <c r="I29" i="8"/>
  <c r="G29" i="8"/>
  <c r="H29" i="8"/>
  <c r="N29" i="8"/>
  <c r="E30" i="8"/>
  <c r="K30" i="8"/>
  <c r="J30" i="8"/>
  <c r="L30" i="8"/>
  <c r="F30" i="8"/>
  <c r="I30" i="8"/>
  <c r="G30" i="8"/>
  <c r="H30" i="8"/>
  <c r="N30" i="8"/>
  <c r="E31" i="8"/>
  <c r="K31" i="8"/>
  <c r="J31" i="8"/>
  <c r="L31" i="8"/>
  <c r="F31" i="8"/>
  <c r="I31" i="8"/>
  <c r="G31" i="8"/>
  <c r="H31" i="8"/>
  <c r="N31" i="8"/>
  <c r="E32" i="8"/>
  <c r="K32" i="8"/>
  <c r="J32" i="8"/>
  <c r="L32" i="8"/>
  <c r="F32" i="8"/>
  <c r="I32" i="8"/>
  <c r="G32" i="8"/>
  <c r="H32" i="8"/>
  <c r="N32" i="8"/>
  <c r="E33" i="8"/>
  <c r="K33" i="8"/>
  <c r="J33" i="8"/>
  <c r="L33" i="8"/>
  <c r="F33" i="8"/>
  <c r="I33" i="8"/>
  <c r="G33" i="8"/>
  <c r="H33" i="8"/>
  <c r="N33" i="8"/>
  <c r="E34" i="8"/>
  <c r="K34" i="8"/>
  <c r="J34" i="8"/>
  <c r="L34" i="8"/>
  <c r="F34" i="8"/>
  <c r="I34" i="8"/>
  <c r="G34" i="8"/>
  <c r="H34" i="8"/>
  <c r="N34" i="8"/>
  <c r="E35" i="8"/>
  <c r="K35" i="8"/>
  <c r="J35" i="8"/>
  <c r="L35" i="8"/>
  <c r="F35" i="8"/>
  <c r="I35" i="8"/>
  <c r="G35" i="8"/>
  <c r="H35" i="8"/>
  <c r="N35" i="8"/>
  <c r="E36" i="8"/>
  <c r="K36" i="8"/>
  <c r="J36" i="8"/>
  <c r="L36" i="8"/>
  <c r="F36" i="8"/>
  <c r="I36" i="8"/>
  <c r="G36" i="8"/>
  <c r="H36" i="8"/>
  <c r="N36" i="8"/>
  <c r="E37" i="8"/>
  <c r="K37" i="8"/>
  <c r="J37" i="8"/>
  <c r="L37" i="8"/>
  <c r="F37" i="8"/>
  <c r="I37" i="8"/>
  <c r="G37" i="8"/>
  <c r="H37" i="8"/>
  <c r="N37" i="8"/>
  <c r="E38" i="8"/>
  <c r="K38" i="8"/>
  <c r="J38" i="8"/>
  <c r="L38" i="8"/>
  <c r="F38" i="8"/>
  <c r="I38" i="8"/>
  <c r="G38" i="8"/>
  <c r="H38" i="8"/>
  <c r="N38" i="8"/>
  <c r="E39" i="8"/>
  <c r="K39" i="8"/>
  <c r="J39" i="8"/>
  <c r="L39" i="8"/>
  <c r="F39" i="8"/>
  <c r="I39" i="8"/>
  <c r="G39" i="8"/>
  <c r="H39" i="8"/>
  <c r="N39" i="8"/>
  <c r="E40" i="8"/>
  <c r="K40" i="8"/>
  <c r="J40" i="8"/>
  <c r="L40" i="8"/>
  <c r="F40" i="8"/>
  <c r="I40" i="8"/>
  <c r="G40" i="8"/>
  <c r="H40" i="8"/>
  <c r="N40" i="8"/>
  <c r="E41" i="8"/>
  <c r="K41" i="8"/>
  <c r="J41" i="8"/>
  <c r="L41" i="8"/>
  <c r="F41" i="8"/>
  <c r="I41" i="8"/>
  <c r="G41" i="8"/>
  <c r="H41" i="8"/>
  <c r="N41" i="8"/>
  <c r="E42" i="8"/>
  <c r="K42" i="8"/>
  <c r="J42" i="8"/>
  <c r="L42" i="8"/>
  <c r="F42" i="8"/>
  <c r="I42" i="8"/>
  <c r="G42" i="8"/>
  <c r="H42" i="8"/>
  <c r="N42" i="8"/>
  <c r="E43" i="8"/>
  <c r="K43" i="8"/>
  <c r="J43" i="8"/>
  <c r="L43" i="8"/>
  <c r="F43" i="8"/>
  <c r="I43" i="8"/>
  <c r="G43" i="8"/>
  <c r="H43" i="8"/>
  <c r="N43" i="8"/>
  <c r="E44" i="8"/>
  <c r="K44" i="8"/>
  <c r="J44" i="8"/>
  <c r="L44" i="8"/>
  <c r="F44" i="8"/>
  <c r="I44" i="8"/>
  <c r="G44" i="8"/>
  <c r="H44" i="8"/>
  <c r="N44" i="8"/>
  <c r="E45" i="8"/>
  <c r="K45" i="8"/>
  <c r="J45" i="8"/>
  <c r="L45" i="8"/>
  <c r="F45" i="8"/>
  <c r="I45" i="8"/>
  <c r="G45" i="8"/>
  <c r="H45" i="8"/>
  <c r="N45" i="8"/>
  <c r="E46" i="8"/>
  <c r="K46" i="8"/>
  <c r="J46" i="8"/>
  <c r="L46" i="8"/>
  <c r="F46" i="8"/>
  <c r="I46" i="8"/>
  <c r="G46" i="8"/>
  <c r="H46" i="8"/>
  <c r="N46" i="8"/>
  <c r="E47" i="8"/>
  <c r="K47" i="8"/>
  <c r="J47" i="8"/>
  <c r="L47" i="8"/>
  <c r="F47" i="8"/>
  <c r="I47" i="8"/>
  <c r="G47" i="8"/>
  <c r="H47" i="8"/>
  <c r="N47" i="8"/>
  <c r="E48" i="8"/>
  <c r="K48" i="8"/>
  <c r="J48" i="8"/>
  <c r="L48" i="8"/>
  <c r="F48" i="8"/>
  <c r="I48" i="8"/>
  <c r="G48" i="8"/>
  <c r="H48" i="8"/>
  <c r="N48" i="8"/>
  <c r="E49" i="8"/>
  <c r="K49" i="8"/>
  <c r="J49" i="8"/>
  <c r="L49" i="8"/>
  <c r="F49" i="8"/>
  <c r="I49" i="8"/>
  <c r="G49" i="8"/>
  <c r="H49" i="8"/>
  <c r="N49" i="8"/>
  <c r="E50" i="8"/>
  <c r="K50" i="8"/>
  <c r="J50" i="8"/>
  <c r="L50" i="8"/>
  <c r="F50" i="8"/>
  <c r="I50" i="8"/>
  <c r="G50" i="8"/>
  <c r="H50" i="8"/>
  <c r="N50" i="8"/>
  <c r="E51" i="8"/>
  <c r="K51" i="8"/>
  <c r="J51" i="8"/>
  <c r="L51" i="8"/>
  <c r="F51" i="8"/>
  <c r="I51" i="8"/>
  <c r="G51" i="8"/>
  <c r="H51" i="8"/>
  <c r="N51" i="8"/>
  <c r="E52" i="8"/>
  <c r="K52" i="8"/>
  <c r="J52" i="8"/>
  <c r="L52" i="8"/>
  <c r="F52" i="8"/>
  <c r="I52" i="8"/>
  <c r="G52" i="8"/>
  <c r="H52" i="8"/>
  <c r="N52" i="8"/>
  <c r="E53" i="8"/>
  <c r="K53" i="8"/>
  <c r="J53" i="8"/>
  <c r="L53" i="8"/>
  <c r="F53" i="8"/>
  <c r="I53" i="8"/>
  <c r="G53" i="8"/>
  <c r="H53" i="8"/>
  <c r="N53" i="8"/>
  <c r="E54" i="8"/>
  <c r="K54" i="8"/>
  <c r="J54" i="8"/>
  <c r="L54" i="8"/>
  <c r="F54" i="8"/>
  <c r="I54" i="8"/>
  <c r="G54" i="8"/>
  <c r="H54" i="8"/>
  <c r="N54" i="8"/>
  <c r="E55" i="8"/>
  <c r="K55" i="8"/>
  <c r="J55" i="8"/>
  <c r="L55" i="8"/>
  <c r="F55" i="8"/>
  <c r="I55" i="8"/>
  <c r="G55" i="8"/>
  <c r="H55" i="8"/>
  <c r="N55" i="8"/>
  <c r="E56" i="8"/>
  <c r="K56" i="8"/>
  <c r="J56" i="8"/>
  <c r="L56" i="8"/>
  <c r="F56" i="8"/>
  <c r="I56" i="8"/>
  <c r="G56" i="8"/>
  <c r="H56" i="8"/>
  <c r="N56" i="8"/>
  <c r="E57" i="8"/>
  <c r="K57" i="8"/>
  <c r="J57" i="8"/>
  <c r="L57" i="8"/>
  <c r="F57" i="8"/>
  <c r="I57" i="8"/>
  <c r="G57" i="8"/>
  <c r="H57" i="8"/>
  <c r="N57" i="8"/>
  <c r="E58" i="8"/>
  <c r="K58" i="8"/>
  <c r="J58" i="8"/>
  <c r="L58" i="8"/>
  <c r="F58" i="8"/>
  <c r="I58" i="8"/>
  <c r="G58" i="8"/>
  <c r="H58" i="8"/>
  <c r="N58" i="8"/>
  <c r="E59" i="8"/>
  <c r="K59" i="8"/>
  <c r="J59" i="8"/>
  <c r="L59" i="8"/>
  <c r="F59" i="8"/>
  <c r="I59" i="8"/>
  <c r="G59" i="8"/>
  <c r="H59" i="8"/>
  <c r="N59" i="8"/>
  <c r="E60" i="8"/>
  <c r="K60" i="8"/>
  <c r="J60" i="8"/>
  <c r="L60" i="8"/>
  <c r="F60" i="8"/>
  <c r="I60" i="8"/>
  <c r="G60" i="8"/>
  <c r="H60" i="8"/>
  <c r="N60" i="8"/>
  <c r="E61" i="8"/>
  <c r="K61" i="8"/>
  <c r="J61" i="8"/>
  <c r="L61" i="8"/>
  <c r="F61" i="8"/>
  <c r="I61" i="8"/>
  <c r="G61" i="8"/>
  <c r="H61" i="8"/>
  <c r="N61" i="8"/>
  <c r="E62" i="8"/>
  <c r="K62" i="8"/>
  <c r="J62" i="8"/>
  <c r="L62" i="8"/>
  <c r="F62" i="8"/>
  <c r="I62" i="8"/>
  <c r="G62" i="8"/>
  <c r="H62" i="8"/>
  <c r="N62" i="8"/>
  <c r="E63" i="8"/>
  <c r="K63" i="8"/>
  <c r="J63" i="8"/>
  <c r="L63" i="8"/>
  <c r="F63" i="8"/>
  <c r="I63" i="8"/>
  <c r="G63" i="8"/>
  <c r="H63" i="8"/>
  <c r="N63" i="8"/>
  <c r="E64" i="8"/>
  <c r="K64" i="8"/>
  <c r="J64" i="8"/>
  <c r="L64" i="8"/>
  <c r="F64" i="8"/>
  <c r="I64" i="8"/>
  <c r="G64" i="8"/>
  <c r="H64" i="8"/>
  <c r="N64" i="8"/>
  <c r="E65" i="8"/>
  <c r="K65" i="8"/>
  <c r="J65" i="8"/>
  <c r="L65" i="8"/>
  <c r="F65" i="8"/>
  <c r="I65" i="8"/>
  <c r="G65" i="8"/>
  <c r="H65" i="8"/>
  <c r="N65" i="8"/>
  <c r="E66" i="8"/>
  <c r="K66" i="8"/>
  <c r="J66" i="8"/>
  <c r="L66" i="8"/>
  <c r="F66" i="8"/>
  <c r="I66" i="8"/>
  <c r="G66" i="8"/>
  <c r="H66" i="8"/>
  <c r="N66" i="8"/>
  <c r="E67" i="8"/>
  <c r="K67" i="8"/>
  <c r="J67" i="8"/>
  <c r="L67" i="8"/>
  <c r="F67" i="8"/>
  <c r="I67" i="8"/>
  <c r="G67" i="8"/>
  <c r="H67" i="8"/>
  <c r="N67" i="8"/>
  <c r="E68" i="8"/>
  <c r="K68" i="8"/>
  <c r="J68" i="8"/>
  <c r="L68" i="8"/>
  <c r="F68" i="8"/>
  <c r="I68" i="8"/>
  <c r="G68" i="8"/>
  <c r="H68" i="8"/>
  <c r="N68" i="8"/>
  <c r="E69" i="8"/>
  <c r="K69" i="8"/>
  <c r="J69" i="8"/>
  <c r="L69" i="8"/>
  <c r="F69" i="8"/>
  <c r="I69" i="8"/>
  <c r="G69" i="8"/>
  <c r="H69" i="8"/>
  <c r="N69" i="8"/>
  <c r="E70" i="8"/>
  <c r="K70" i="8"/>
  <c r="J70" i="8"/>
  <c r="L70" i="8"/>
  <c r="F70" i="8"/>
  <c r="I70" i="8"/>
  <c r="G70" i="8"/>
  <c r="H70" i="8"/>
  <c r="N70" i="8"/>
  <c r="E71" i="8"/>
  <c r="K71" i="8"/>
  <c r="J71" i="8"/>
  <c r="L71" i="8"/>
  <c r="F71" i="8"/>
  <c r="I71" i="8"/>
  <c r="G71" i="8"/>
  <c r="H71" i="8"/>
  <c r="N71" i="8"/>
  <c r="E72" i="8"/>
  <c r="K72" i="8"/>
  <c r="J72" i="8"/>
  <c r="L72" i="8"/>
  <c r="F72" i="8"/>
  <c r="I72" i="8"/>
  <c r="G72" i="8"/>
  <c r="H72" i="8"/>
  <c r="N72" i="8"/>
  <c r="E73" i="8"/>
  <c r="K73" i="8"/>
  <c r="J73" i="8"/>
  <c r="L73" i="8"/>
  <c r="F73" i="8"/>
  <c r="I73" i="8"/>
  <c r="G73" i="8"/>
  <c r="H73" i="8"/>
  <c r="N73" i="8"/>
  <c r="E74" i="8"/>
  <c r="K74" i="8"/>
  <c r="J74" i="8"/>
  <c r="L74" i="8"/>
  <c r="F74" i="8"/>
  <c r="I74" i="8"/>
  <c r="G74" i="8"/>
  <c r="H74" i="8"/>
  <c r="N74" i="8"/>
  <c r="E75" i="8"/>
  <c r="K75" i="8"/>
  <c r="J75" i="8"/>
  <c r="L75" i="8"/>
  <c r="F75" i="8"/>
  <c r="I75" i="8"/>
  <c r="G75" i="8"/>
  <c r="H75" i="8"/>
  <c r="N75" i="8"/>
  <c r="E76" i="8"/>
  <c r="K76" i="8"/>
  <c r="J76" i="8"/>
  <c r="L76" i="8"/>
  <c r="F76" i="8"/>
  <c r="I76" i="8"/>
  <c r="G76" i="8"/>
  <c r="H76" i="8"/>
  <c r="N76" i="8"/>
  <c r="E77" i="8"/>
  <c r="K77" i="8"/>
  <c r="J77" i="8"/>
  <c r="L77" i="8"/>
  <c r="F77" i="8"/>
  <c r="I77" i="8"/>
  <c r="G77" i="8"/>
  <c r="H77" i="8"/>
  <c r="N77" i="8"/>
  <c r="E78" i="8"/>
  <c r="K78" i="8"/>
  <c r="J78" i="8"/>
  <c r="L78" i="8"/>
  <c r="F78" i="8"/>
  <c r="I78" i="8"/>
  <c r="G78" i="8"/>
  <c r="H78" i="8"/>
  <c r="N78" i="8"/>
  <c r="E79" i="8"/>
  <c r="K79" i="8"/>
  <c r="J79" i="8"/>
  <c r="L79" i="8"/>
  <c r="F79" i="8"/>
  <c r="I79" i="8"/>
  <c r="G79" i="8"/>
  <c r="H79" i="8"/>
  <c r="N79" i="8"/>
  <c r="E80" i="8"/>
  <c r="K80" i="8"/>
  <c r="J80" i="8"/>
  <c r="L80" i="8"/>
  <c r="F80" i="8"/>
  <c r="I80" i="8"/>
  <c r="G80" i="8"/>
  <c r="H80" i="8"/>
  <c r="N80" i="8"/>
  <c r="E81" i="8"/>
  <c r="K81" i="8"/>
  <c r="J81" i="8"/>
  <c r="L81" i="8"/>
  <c r="F81" i="8"/>
  <c r="I81" i="8"/>
  <c r="G81" i="8"/>
  <c r="H81" i="8"/>
  <c r="N81" i="8"/>
  <c r="E82" i="8"/>
  <c r="K82" i="8"/>
  <c r="J82" i="8"/>
  <c r="L82" i="8"/>
  <c r="F82" i="8"/>
  <c r="I82" i="8"/>
  <c r="G82" i="8"/>
  <c r="H82" i="8"/>
  <c r="N82" i="8"/>
  <c r="E83" i="8"/>
  <c r="K83" i="8"/>
  <c r="J83" i="8"/>
  <c r="L83" i="8"/>
  <c r="F83" i="8"/>
  <c r="I83" i="8"/>
  <c r="G83" i="8"/>
  <c r="H83" i="8"/>
  <c r="N83" i="8"/>
  <c r="E84" i="8"/>
  <c r="K84" i="8"/>
  <c r="J84" i="8"/>
  <c r="L84" i="8"/>
  <c r="F84" i="8"/>
  <c r="I84" i="8"/>
  <c r="G84" i="8"/>
  <c r="H84" i="8"/>
  <c r="N84" i="8"/>
  <c r="E85" i="8"/>
  <c r="K85" i="8"/>
  <c r="J85" i="8"/>
  <c r="L85" i="8"/>
  <c r="F85" i="8"/>
  <c r="I85" i="8"/>
  <c r="G85" i="8"/>
  <c r="H85" i="8"/>
  <c r="N85" i="8"/>
  <c r="E86" i="8"/>
  <c r="K86" i="8"/>
  <c r="J86" i="8"/>
  <c r="L86" i="8"/>
  <c r="F86" i="8"/>
  <c r="I86" i="8"/>
  <c r="G86" i="8"/>
  <c r="H86" i="8"/>
  <c r="N86" i="8"/>
  <c r="E87" i="8"/>
  <c r="K87" i="8"/>
  <c r="J87" i="8"/>
  <c r="L87" i="8"/>
  <c r="F87" i="8"/>
  <c r="I87" i="8"/>
  <c r="G87" i="8"/>
  <c r="H87" i="8"/>
  <c r="N87" i="8"/>
  <c r="E88" i="8"/>
  <c r="K88" i="8"/>
  <c r="J88" i="8"/>
  <c r="L88" i="8"/>
  <c r="F88" i="8"/>
  <c r="I88" i="8"/>
  <c r="G88" i="8"/>
  <c r="H88" i="8"/>
  <c r="N88" i="8"/>
  <c r="E89" i="8"/>
  <c r="K89" i="8"/>
  <c r="J89" i="8"/>
  <c r="L89" i="8"/>
  <c r="F89" i="8"/>
  <c r="I89" i="8"/>
  <c r="G89" i="8"/>
  <c r="H89" i="8"/>
  <c r="N89" i="8"/>
  <c r="E90" i="8"/>
  <c r="K90" i="8"/>
  <c r="J90" i="8"/>
  <c r="L90" i="8"/>
  <c r="F90" i="8"/>
  <c r="I90" i="8"/>
  <c r="G90" i="8"/>
  <c r="H90" i="8"/>
  <c r="N90" i="8"/>
  <c r="E91" i="8"/>
  <c r="K91" i="8"/>
  <c r="J91" i="8"/>
  <c r="L91" i="8"/>
  <c r="F91" i="8"/>
  <c r="I91" i="8"/>
  <c r="G91" i="8"/>
  <c r="H91" i="8"/>
  <c r="N91" i="8"/>
  <c r="E92" i="8"/>
  <c r="K92" i="8"/>
  <c r="J92" i="8"/>
  <c r="L92" i="8"/>
  <c r="F92" i="8"/>
  <c r="I92" i="8"/>
  <c r="G92" i="8"/>
  <c r="H92" i="8"/>
  <c r="N92" i="8"/>
  <c r="E93" i="8"/>
  <c r="K93" i="8"/>
  <c r="J93" i="8"/>
  <c r="L93" i="8"/>
  <c r="F93" i="8"/>
  <c r="I93" i="8"/>
  <c r="G93" i="8"/>
  <c r="H93" i="8"/>
  <c r="N93" i="8"/>
  <c r="E94" i="8"/>
  <c r="K94" i="8"/>
  <c r="J94" i="8"/>
  <c r="L94" i="8"/>
  <c r="F94" i="8"/>
  <c r="I94" i="8"/>
  <c r="G94" i="8"/>
  <c r="H94" i="8"/>
  <c r="N94" i="8"/>
  <c r="E95" i="8"/>
  <c r="K95" i="8"/>
  <c r="J95" i="8"/>
  <c r="L95" i="8"/>
  <c r="F95" i="8"/>
  <c r="I95" i="8"/>
  <c r="G95" i="8"/>
  <c r="H95" i="8"/>
  <c r="N95" i="8"/>
  <c r="E96" i="8"/>
  <c r="K96" i="8"/>
  <c r="J96" i="8"/>
  <c r="L96" i="8"/>
  <c r="F96" i="8"/>
  <c r="I96" i="8"/>
  <c r="G96" i="8"/>
  <c r="H96" i="8"/>
  <c r="N96" i="8"/>
  <c r="E97" i="8"/>
  <c r="K97" i="8"/>
  <c r="J97" i="8"/>
  <c r="L97" i="8"/>
  <c r="F97" i="8"/>
  <c r="I97" i="8"/>
  <c r="G97" i="8"/>
  <c r="H97" i="8"/>
  <c r="N97" i="8"/>
  <c r="E98" i="8"/>
  <c r="K98" i="8"/>
  <c r="J98" i="8"/>
  <c r="L98" i="8"/>
  <c r="F98" i="8"/>
  <c r="I98" i="8"/>
  <c r="G98" i="8"/>
  <c r="H98" i="8"/>
  <c r="N98" i="8"/>
  <c r="E99" i="8"/>
  <c r="K99" i="8"/>
  <c r="J99" i="8"/>
  <c r="L99" i="8"/>
  <c r="F99" i="8"/>
  <c r="I99" i="8"/>
  <c r="G99" i="8"/>
  <c r="H99" i="8"/>
  <c r="N99" i="8"/>
  <c r="E100" i="8"/>
  <c r="K100" i="8"/>
  <c r="J100" i="8"/>
  <c r="L100" i="8"/>
  <c r="F100" i="8"/>
  <c r="I100" i="8"/>
  <c r="G100" i="8"/>
  <c r="H100" i="8"/>
  <c r="N100" i="8"/>
  <c r="E101" i="8"/>
  <c r="K101" i="8"/>
  <c r="J101" i="8"/>
  <c r="L101" i="8"/>
  <c r="F101" i="8"/>
  <c r="I101" i="8"/>
  <c r="G101" i="8"/>
  <c r="H101" i="8"/>
  <c r="N101" i="8"/>
  <c r="A24" i="8"/>
  <c r="C24" i="8"/>
  <c r="B24" i="8"/>
  <c r="D24" i="8"/>
  <c r="A25" i="8"/>
  <c r="C25" i="8"/>
  <c r="B25" i="8"/>
  <c r="D25" i="8"/>
  <c r="A26" i="8"/>
  <c r="C26" i="8"/>
  <c r="B26" i="8"/>
  <c r="D26" i="8"/>
  <c r="A27" i="8"/>
  <c r="C27" i="8"/>
  <c r="B27" i="8"/>
  <c r="D27" i="8"/>
  <c r="A28" i="8"/>
  <c r="C28" i="8"/>
  <c r="B28" i="8"/>
  <c r="D28" i="8"/>
  <c r="A29" i="8"/>
  <c r="C29" i="8"/>
  <c r="B29" i="8"/>
  <c r="D29" i="8"/>
  <c r="A30" i="8"/>
  <c r="C30" i="8"/>
  <c r="B30" i="8"/>
  <c r="D30" i="8"/>
  <c r="A31" i="8"/>
  <c r="C31" i="8"/>
  <c r="B31" i="8"/>
  <c r="D31" i="8"/>
  <c r="A32" i="8"/>
  <c r="C32" i="8"/>
  <c r="B32" i="8"/>
  <c r="D32" i="8"/>
  <c r="A33" i="8"/>
  <c r="C33" i="8"/>
  <c r="B33" i="8"/>
  <c r="D33" i="8"/>
  <c r="A34" i="8"/>
  <c r="C34" i="8"/>
  <c r="B34" i="8"/>
  <c r="D34" i="8"/>
  <c r="A35" i="8"/>
  <c r="C35" i="8"/>
  <c r="B35" i="8"/>
  <c r="D35" i="8"/>
  <c r="A36" i="8"/>
  <c r="C36" i="8"/>
  <c r="B36" i="8"/>
  <c r="D36" i="8"/>
  <c r="A37" i="8"/>
  <c r="C37" i="8"/>
  <c r="B37" i="8"/>
  <c r="D37" i="8"/>
  <c r="A38" i="8"/>
  <c r="C38" i="8"/>
  <c r="B38" i="8"/>
  <c r="D38" i="8"/>
  <c r="A39" i="8"/>
  <c r="C39" i="8"/>
  <c r="B39" i="8"/>
  <c r="D39" i="8"/>
  <c r="A40" i="8"/>
  <c r="C40" i="8"/>
  <c r="B40" i="8"/>
  <c r="D40" i="8"/>
  <c r="A41" i="8"/>
  <c r="C41" i="8"/>
  <c r="B41" i="8"/>
  <c r="D41" i="8"/>
  <c r="A42" i="8"/>
  <c r="C42" i="8"/>
  <c r="B42" i="8"/>
  <c r="D42" i="8"/>
  <c r="A43" i="8"/>
  <c r="C43" i="8"/>
  <c r="B43" i="8"/>
  <c r="D43" i="8"/>
  <c r="A44" i="8"/>
  <c r="C44" i="8"/>
  <c r="B44" i="8"/>
  <c r="D44" i="8"/>
  <c r="A45" i="8"/>
  <c r="C45" i="8"/>
  <c r="B45" i="8"/>
  <c r="D45" i="8"/>
  <c r="A46" i="8"/>
  <c r="C46" i="8"/>
  <c r="B46" i="8"/>
  <c r="D46" i="8"/>
  <c r="A47" i="8"/>
  <c r="C47" i="8"/>
  <c r="B47" i="8"/>
  <c r="D47" i="8"/>
  <c r="A48" i="8"/>
  <c r="C48" i="8"/>
  <c r="B48" i="8"/>
  <c r="D48" i="8"/>
  <c r="A49" i="8"/>
  <c r="C49" i="8"/>
  <c r="B49" i="8"/>
  <c r="D49" i="8"/>
  <c r="A50" i="8"/>
  <c r="C50" i="8"/>
  <c r="B50" i="8"/>
  <c r="D50" i="8"/>
  <c r="A51" i="8"/>
  <c r="C51" i="8"/>
  <c r="B51" i="8"/>
  <c r="D51" i="8"/>
  <c r="A52" i="8"/>
  <c r="C52" i="8"/>
  <c r="B52" i="8"/>
  <c r="D52" i="8"/>
  <c r="A53" i="8"/>
  <c r="C53" i="8"/>
  <c r="B53" i="8"/>
  <c r="D53" i="8"/>
  <c r="A54" i="8"/>
  <c r="C54" i="8"/>
  <c r="B54" i="8"/>
  <c r="D54" i="8"/>
  <c r="A55" i="8"/>
  <c r="C55" i="8"/>
  <c r="B55" i="8"/>
  <c r="D55" i="8"/>
  <c r="A56" i="8"/>
  <c r="C56" i="8"/>
  <c r="B56" i="8"/>
  <c r="D56" i="8"/>
  <c r="A57" i="8"/>
  <c r="C57" i="8"/>
  <c r="B57" i="8"/>
  <c r="D57" i="8"/>
  <c r="A58" i="8"/>
  <c r="C58" i="8"/>
  <c r="B58" i="8"/>
  <c r="D58" i="8"/>
  <c r="A59" i="8"/>
  <c r="C59" i="8"/>
  <c r="B59" i="8"/>
  <c r="D59" i="8"/>
  <c r="A60" i="8"/>
  <c r="C60" i="8"/>
  <c r="B60" i="8"/>
  <c r="D60" i="8"/>
  <c r="A61" i="8"/>
  <c r="C61" i="8"/>
  <c r="B61" i="8"/>
  <c r="D61" i="8"/>
  <c r="A62" i="8"/>
  <c r="C62" i="8"/>
  <c r="B62" i="8"/>
  <c r="D62" i="8"/>
  <c r="A63" i="8"/>
  <c r="C63" i="8"/>
  <c r="B63" i="8"/>
  <c r="D63" i="8"/>
  <c r="A64" i="8"/>
  <c r="C64" i="8"/>
  <c r="B64" i="8"/>
  <c r="D64" i="8"/>
  <c r="A65" i="8"/>
  <c r="C65" i="8"/>
  <c r="B65" i="8"/>
  <c r="D65" i="8"/>
  <c r="A66" i="8"/>
  <c r="C66" i="8"/>
  <c r="B66" i="8"/>
  <c r="D66" i="8"/>
  <c r="A67" i="8"/>
  <c r="C67" i="8"/>
  <c r="B67" i="8"/>
  <c r="D67" i="8"/>
  <c r="A68" i="8"/>
  <c r="C68" i="8"/>
  <c r="B68" i="8"/>
  <c r="D68" i="8"/>
  <c r="A69" i="8"/>
  <c r="C69" i="8"/>
  <c r="B69" i="8"/>
  <c r="D69" i="8"/>
  <c r="A70" i="8"/>
  <c r="C70" i="8"/>
  <c r="B70" i="8"/>
  <c r="D70" i="8"/>
  <c r="A71" i="8"/>
  <c r="C71" i="8"/>
  <c r="B71" i="8"/>
  <c r="D71" i="8"/>
  <c r="A72" i="8"/>
  <c r="C72" i="8"/>
  <c r="B72" i="8"/>
  <c r="D72" i="8"/>
  <c r="A73" i="8"/>
  <c r="C73" i="8"/>
  <c r="B73" i="8"/>
  <c r="D73" i="8"/>
  <c r="A74" i="8"/>
  <c r="C74" i="8"/>
  <c r="B74" i="8"/>
  <c r="D74" i="8"/>
  <c r="A75" i="8"/>
  <c r="C75" i="8"/>
  <c r="B75" i="8"/>
  <c r="D75" i="8"/>
  <c r="A76" i="8"/>
  <c r="C76" i="8"/>
  <c r="B76" i="8"/>
  <c r="D76" i="8"/>
  <c r="A77" i="8"/>
  <c r="C77" i="8"/>
  <c r="B77" i="8"/>
  <c r="D77" i="8"/>
  <c r="A78" i="8"/>
  <c r="C78" i="8"/>
  <c r="B78" i="8"/>
  <c r="D78" i="8"/>
  <c r="A79" i="8"/>
  <c r="C79" i="8"/>
  <c r="B79" i="8"/>
  <c r="D79" i="8"/>
  <c r="A80" i="8"/>
  <c r="C80" i="8"/>
  <c r="B80" i="8"/>
  <c r="D80" i="8"/>
  <c r="A81" i="8"/>
  <c r="C81" i="8"/>
  <c r="B81" i="8"/>
  <c r="D81" i="8"/>
  <c r="A82" i="8"/>
  <c r="C82" i="8"/>
  <c r="B82" i="8"/>
  <c r="D82" i="8"/>
  <c r="A83" i="8"/>
  <c r="C83" i="8"/>
  <c r="B83" i="8"/>
  <c r="D83" i="8"/>
  <c r="A84" i="8"/>
  <c r="C84" i="8"/>
  <c r="B84" i="8"/>
  <c r="D84" i="8"/>
  <c r="A85" i="8"/>
  <c r="C85" i="8"/>
  <c r="B85" i="8"/>
  <c r="D85" i="8"/>
  <c r="A86" i="8"/>
  <c r="C86" i="8"/>
  <c r="B86" i="8"/>
  <c r="D86" i="8"/>
  <c r="A87" i="8"/>
  <c r="C87" i="8"/>
  <c r="B87" i="8"/>
  <c r="D87" i="8"/>
  <c r="A88" i="8"/>
  <c r="C88" i="8"/>
  <c r="B88" i="8"/>
  <c r="D88" i="8"/>
  <c r="A89" i="8"/>
  <c r="C89" i="8"/>
  <c r="B89" i="8"/>
  <c r="D89" i="8"/>
  <c r="A90" i="8"/>
  <c r="C90" i="8"/>
  <c r="B90" i="8"/>
  <c r="D90" i="8"/>
  <c r="A91" i="8"/>
  <c r="C91" i="8"/>
  <c r="B91" i="8"/>
  <c r="D91" i="8"/>
  <c r="A92" i="8"/>
  <c r="C92" i="8"/>
  <c r="B92" i="8"/>
  <c r="D92" i="8"/>
  <c r="A93" i="8"/>
  <c r="C93" i="8"/>
  <c r="B93" i="8"/>
  <c r="D93" i="8"/>
  <c r="A94" i="8"/>
  <c r="C94" i="8"/>
  <c r="B94" i="8"/>
  <c r="D94" i="8"/>
  <c r="A95" i="8"/>
  <c r="C95" i="8"/>
  <c r="B95" i="8"/>
  <c r="D95" i="8"/>
  <c r="A96" i="8"/>
  <c r="C96" i="8"/>
  <c r="B96" i="8"/>
  <c r="D96" i="8"/>
  <c r="A97" i="8"/>
  <c r="C97" i="8"/>
  <c r="B97" i="8"/>
  <c r="D97" i="8"/>
  <c r="A98" i="8"/>
  <c r="C98" i="8"/>
  <c r="B98" i="8"/>
  <c r="D98" i="8"/>
  <c r="A99" i="8"/>
  <c r="C99" i="8"/>
  <c r="B99" i="8"/>
  <c r="D99" i="8"/>
  <c r="A100" i="8"/>
  <c r="C100" i="8"/>
  <c r="B100" i="8"/>
  <c r="D100" i="8"/>
  <c r="A101" i="8"/>
  <c r="C101" i="8"/>
  <c r="B101" i="8"/>
  <c r="D101" i="8"/>
  <c r="A14" i="8"/>
  <c r="C14" i="8"/>
  <c r="B14" i="8"/>
  <c r="D14" i="8"/>
  <c r="A15" i="8"/>
  <c r="C15" i="8"/>
  <c r="B15" i="8"/>
  <c r="D15" i="8"/>
  <c r="A16" i="8"/>
  <c r="C16" i="8"/>
  <c r="B16" i="8"/>
  <c r="D16" i="8"/>
  <c r="A17" i="8"/>
  <c r="C17" i="8"/>
  <c r="B17" i="8"/>
  <c r="D17" i="8"/>
  <c r="A18" i="8"/>
  <c r="C18" i="8"/>
  <c r="B18" i="8"/>
  <c r="D18" i="8"/>
  <c r="A19" i="8"/>
  <c r="C19" i="8"/>
  <c r="B19" i="8"/>
  <c r="D19" i="8"/>
  <c r="A20" i="8"/>
  <c r="C20" i="8"/>
  <c r="B20" i="8"/>
  <c r="D20" i="8"/>
  <c r="A21" i="8"/>
  <c r="C21" i="8"/>
  <c r="B21" i="8"/>
  <c r="D21" i="8"/>
  <c r="A22" i="8"/>
  <c r="C22" i="8"/>
  <c r="B22" i="8"/>
  <c r="D22" i="8"/>
  <c r="A23" i="8"/>
  <c r="C23" i="8"/>
  <c r="B23" i="8"/>
  <c r="D23" i="8"/>
  <c r="C2" i="8"/>
  <c r="B2" i="8"/>
  <c r="C3" i="8"/>
  <c r="B3" i="8"/>
  <c r="C4" i="8"/>
  <c r="B4" i="8"/>
  <c r="C5" i="8"/>
  <c r="B5" i="8"/>
  <c r="C6" i="8"/>
  <c r="B6" i="8"/>
  <c r="C7" i="8"/>
  <c r="B7" i="8"/>
  <c r="C8" i="8"/>
  <c r="B8" i="8"/>
  <c r="C9" i="8"/>
  <c r="B9" i="8"/>
  <c r="C10" i="8"/>
  <c r="B10" i="8"/>
  <c r="C11" i="8"/>
  <c r="B11" i="8"/>
  <c r="C12" i="8"/>
  <c r="B12" i="8"/>
  <c r="C13" i="8"/>
  <c r="B13" i="8"/>
  <c r="D3" i="8"/>
  <c r="D4" i="8"/>
  <c r="D5" i="8"/>
  <c r="D6" i="8"/>
  <c r="D7" i="8"/>
  <c r="D8" i="8"/>
  <c r="D9" i="8"/>
  <c r="D10" i="8"/>
  <c r="D11" i="8"/>
  <c r="D12" i="8"/>
  <c r="D13" i="8"/>
  <c r="D2" i="8"/>
  <c r="A3" i="8"/>
  <c r="A4" i="8"/>
  <c r="A5" i="8"/>
  <c r="A6" i="8"/>
  <c r="A7" i="8"/>
  <c r="A8" i="8"/>
  <c r="A9" i="8"/>
  <c r="A10" i="8"/>
  <c r="A11" i="8"/>
  <c r="A12" i="8"/>
  <c r="A13" i="8"/>
  <c r="A2" i="8"/>
  <c r="Q13" i="1"/>
  <c r="Y13" i="1"/>
  <c r="Q12" i="1"/>
  <c r="Y12" i="1"/>
  <c r="Q11" i="1"/>
  <c r="Y11" i="1"/>
  <c r="Q10" i="1"/>
  <c r="Y10" i="1"/>
  <c r="Q9" i="1"/>
  <c r="Y9" i="1"/>
  <c r="Q8" i="1"/>
  <c r="Y8" i="1"/>
  <c r="Q7" i="1"/>
  <c r="Y7" i="1"/>
  <c r="Q6" i="1"/>
  <c r="Y6" i="1"/>
  <c r="Q5" i="1"/>
  <c r="Y5" i="1"/>
  <c r="Q4" i="1"/>
  <c r="Y4" i="1"/>
  <c r="Q3" i="1"/>
  <c r="Y3" i="1"/>
  <c r="Q2" i="1"/>
  <c r="Y2" i="1"/>
  <c r="Z2" i="1"/>
  <c r="Z3" i="1"/>
  <c r="Z4" i="1"/>
  <c r="Z5" i="1"/>
  <c r="Z6" i="1"/>
  <c r="Z7" i="1"/>
  <c r="Z8" i="1"/>
  <c r="Z9" i="1"/>
  <c r="Z10" i="1"/>
  <c r="Z11" i="1"/>
  <c r="Z12" i="1"/>
  <c r="Z13" i="1"/>
  <c r="S2" i="1"/>
  <c r="S3" i="1"/>
  <c r="S4" i="1"/>
  <c r="S5" i="1"/>
  <c r="S6" i="1"/>
  <c r="S7" i="1"/>
  <c r="S8" i="1"/>
  <c r="S9" i="1"/>
  <c r="S10" i="1"/>
  <c r="S11" i="1"/>
  <c r="S12" i="1"/>
  <c r="S13" i="1"/>
  <c r="R2" i="1"/>
  <c r="R3" i="1"/>
  <c r="R4" i="1"/>
  <c r="R5" i="1"/>
  <c r="R6" i="1"/>
  <c r="R7" i="1"/>
  <c r="R8" i="1"/>
  <c r="R9" i="1"/>
  <c r="R10" i="1"/>
  <c r="R11" i="1"/>
  <c r="R12" i="1"/>
  <c r="R13" i="1"/>
</calcChain>
</file>

<file path=xl/sharedStrings.xml><?xml version="1.0" encoding="utf-8"?>
<sst xmlns="http://schemas.openxmlformats.org/spreadsheetml/2006/main" count="185" uniqueCount="146">
  <si>
    <t>Season</t>
  </si>
  <si>
    <t>S1</t>
  </si>
  <si>
    <t>S2</t>
  </si>
  <si>
    <t>S3</t>
  </si>
  <si>
    <t>Month</t>
  </si>
  <si>
    <t>Day</t>
  </si>
  <si>
    <t>Hour</t>
  </si>
  <si>
    <t>Flight ID</t>
  </si>
  <si>
    <t>Wind</t>
  </si>
  <si>
    <t>Humidity</t>
  </si>
  <si>
    <t>Name</t>
  </si>
  <si>
    <t>AC Setting</t>
  </si>
  <si>
    <t>Year</t>
  </si>
  <si>
    <t>Guest 1</t>
  </si>
  <si>
    <t>Guest 3</t>
  </si>
  <si>
    <t>Guest 4</t>
  </si>
  <si>
    <t>Guest 5</t>
  </si>
  <si>
    <t>Guest 6</t>
  </si>
  <si>
    <t>Guest 7</t>
  </si>
  <si>
    <t>Guest 8</t>
  </si>
  <si>
    <t>Guest 9</t>
  </si>
  <si>
    <t>Guest 10</t>
  </si>
  <si>
    <t>Guest 11</t>
  </si>
  <si>
    <t>Guest 12</t>
  </si>
  <si>
    <t>Guest 2</t>
  </si>
  <si>
    <t>Time</t>
  </si>
  <si>
    <t>Temp</t>
  </si>
  <si>
    <t>Temp Pref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</si>
  <si>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</si>
  <si>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</si>
  <si>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</si>
  <si>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</si>
  <si>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</si>
  <si>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</si>
  <si>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</si>
  <si>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</si>
  <si>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</si>
  <si>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</si>
  <si>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</si>
  <si>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</si>
  <si>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</si>
  <si>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</si>
  <si>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</si>
  <si>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</si>
  <si>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</si>
  <si>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</si>
  <si>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</si>
  <si>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</si>
  <si>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</si>
  <si>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</si>
  <si>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</si>
  <si>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</si>
  <si>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PROBABILITY OUTPUT</t>
  </si>
  <si>
    <t>Percentile</t>
  </si>
  <si>
    <t>User ID</t>
  </si>
  <si>
    <t>Morning</t>
  </si>
  <si>
    <t>Noon</t>
  </si>
  <si>
    <t>Evening</t>
  </si>
  <si>
    <t>Guest 13</t>
  </si>
  <si>
    <t>Guest 14</t>
  </si>
  <si>
    <t>Guest 15</t>
  </si>
  <si>
    <t>Guest 16</t>
  </si>
  <si>
    <t>Guest 17</t>
  </si>
  <si>
    <t>Guest 18</t>
  </si>
  <si>
    <t>Guest 19</t>
  </si>
  <si>
    <t>Guest 20</t>
  </si>
  <si>
    <t>Guest 21</t>
  </si>
  <si>
    <t>Guest 22</t>
  </si>
  <si>
    <t>Guest 23</t>
  </si>
  <si>
    <t>Guest 24</t>
  </si>
  <si>
    <t>Guest 25</t>
  </si>
  <si>
    <t>Guest 26</t>
  </si>
  <si>
    <t>Guest 27</t>
  </si>
  <si>
    <t>Guest 28</t>
  </si>
  <si>
    <t>Guest 29</t>
  </si>
  <si>
    <t>Guest 30</t>
  </si>
  <si>
    <t>Guest 31</t>
  </si>
  <si>
    <t>Guest 32</t>
  </si>
  <si>
    <t>Guest 33</t>
  </si>
  <si>
    <t>Guest 34</t>
  </si>
  <si>
    <t>Guest 35</t>
  </si>
  <si>
    <t>Guest 36</t>
  </si>
  <si>
    <t>Guest 37</t>
  </si>
  <si>
    <t>Guest 38</t>
  </si>
  <si>
    <t>Guest 39</t>
  </si>
  <si>
    <t>Guest 40</t>
  </si>
  <si>
    <t>Guest 41</t>
  </si>
  <si>
    <t>Guest 42</t>
  </si>
  <si>
    <t>Guest 43</t>
  </si>
  <si>
    <t>Guest 44</t>
  </si>
  <si>
    <t>Guest 45</t>
  </si>
  <si>
    <t>Guest 46</t>
  </si>
  <si>
    <t>Guest 47</t>
  </si>
  <si>
    <t>Guest 48</t>
  </si>
  <si>
    <t>Guest 49</t>
  </si>
  <si>
    <t>Guest 50</t>
  </si>
  <si>
    <t>Guest 51</t>
  </si>
  <si>
    <t>Guest 52</t>
  </si>
  <si>
    <t>Guest 53</t>
  </si>
  <si>
    <t>Guest 54</t>
  </si>
  <si>
    <t>Guest 55</t>
  </si>
  <si>
    <t>Guest 56</t>
  </si>
  <si>
    <t>Guest 57</t>
  </si>
  <si>
    <t>Guest 58</t>
  </si>
  <si>
    <t>Guest 59</t>
  </si>
  <si>
    <t>Guest 60</t>
  </si>
  <si>
    <t>Guest 61</t>
  </si>
  <si>
    <t>Guest 62</t>
  </si>
  <si>
    <t>Guest 63</t>
  </si>
  <si>
    <t>Guest 64</t>
  </si>
  <si>
    <t>Guest 65</t>
  </si>
  <si>
    <t>Guest 66</t>
  </si>
  <si>
    <t>Guest 67</t>
  </si>
  <si>
    <t>Guest 68</t>
  </si>
  <si>
    <t>Guest 69</t>
  </si>
  <si>
    <t>Guest 70</t>
  </si>
  <si>
    <t>Guest 71</t>
  </si>
  <si>
    <t>Guest 72</t>
  </si>
  <si>
    <t>Guest 73</t>
  </si>
  <si>
    <t>Guest 74</t>
  </si>
  <si>
    <t>Guest 75</t>
  </si>
  <si>
    <t>Guest 76</t>
  </si>
  <si>
    <t>Guest 77</t>
  </si>
  <si>
    <t>Guest 78</t>
  </si>
  <si>
    <t>Guest 79</t>
  </si>
  <si>
    <t>Guest 80</t>
  </si>
  <si>
    <t>Guest 81</t>
  </si>
  <si>
    <t>Guest 82</t>
  </si>
  <si>
    <t>Guest 83</t>
  </si>
  <si>
    <t>Guest 84</t>
  </si>
  <si>
    <t>Guest 85</t>
  </si>
  <si>
    <t>Guest 86</t>
  </si>
  <si>
    <t>Guest 87</t>
  </si>
  <si>
    <t>Guest 88</t>
  </si>
  <si>
    <t>Guest 89</t>
  </si>
  <si>
    <t>Guest 90</t>
  </si>
  <si>
    <t>Guest 91</t>
  </si>
  <si>
    <t>Guest 92</t>
  </si>
  <si>
    <t>Guest 93</t>
  </si>
  <si>
    <t>Guest 94</t>
  </si>
  <si>
    <t>Guest 95</t>
  </si>
  <si>
    <t>Guest 96</t>
  </si>
  <si>
    <t>Guest 97</t>
  </si>
  <si>
    <t>Guest 98</t>
  </si>
  <si>
    <t>Guest 99</t>
  </si>
  <si>
    <t>Guest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</si>
</sst>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C6E0B4"/>
        <bgColor rgb="FFC6E0B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7" borderId="1" xfId="0" applyFont="1" applyFill="1" applyBorder="1"/>
    <xf numFmtId="0" fontId="1" fillId="7" borderId="2" xfId="0" applyFont="1" applyFill="1" applyBorder="1"/>
    <xf numFmtId="164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7" xfId="0" applyFill="1" applyBorder="1" applyAlignment="1"/>
    <xf numFmtId="0" fontId="5" fillId="0" borderId="8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Continuous"/>
    </xf>
    <xf numFmtId="0" fontId="4" fillId="2" borderId="2" xfId="0" applyFont="1" applyFill="1" applyBorder="1"/>
    <xf numFmtId="164" fontId="3" fillId="5" borderId="3" xfId="0" applyNumberFormat="1" applyFont="1" applyFill="1" applyBorder="1"/>
    <xf numFmtId="1" fontId="3" fillId="5" borderId="3" xfId="0" applyNumberFormat="1" applyFont="1" applyFill="1" applyBorder="1"/>
    <xf numFmtId="1" fontId="3" fillId="5" borderId="4" xfId="0" applyNumberFormat="1" applyFont="1" applyFill="1" applyBorder="1"/>
    <xf numFmtId="164" fontId="3" fillId="8" borderId="3" xfId="0" applyNumberFormat="1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164" fontId="3" fillId="6" borderId="3" xfId="0" applyNumberFormat="1" applyFont="1" applyFill="1" applyBorder="1"/>
    <xf numFmtId="1" fontId="3" fillId="6" borderId="3" xfId="0" applyNumberFormat="1" applyFont="1" applyFill="1" applyBorder="1"/>
    <xf numFmtId="1" fontId="3" fillId="6" borderId="4" xfId="0" applyNumberFormat="1" applyFont="1" applyFill="1" applyBorder="1"/>
    <xf numFmtId="164" fontId="3" fillId="9" borderId="3" xfId="0" applyNumberFormat="1" applyFont="1" applyFill="1" applyBorder="1"/>
    <xf numFmtId="164" fontId="3" fillId="6" borderId="5" xfId="0" applyNumberFormat="1" applyFont="1" applyFill="1" applyBorder="1"/>
    <xf numFmtId="1" fontId="3" fillId="6" borderId="5" xfId="0" applyNumberFormat="1" applyFont="1" applyFill="1" applyBorder="1"/>
    <xf numFmtId="1" fontId="3" fillId="6" borderId="6" xfId="0" applyNumberFormat="1" applyFont="1" applyFill="1" applyBorder="1"/>
    <xf numFmtId="164" fontId="3" fillId="9" borderId="5" xfId="0" applyNumberFormat="1" applyFont="1" applyFill="1" applyBorder="1"/>
    <xf numFmtId="0" fontId="8" fillId="10" borderId="9" xfId="0" applyFont="1" applyFill="1" applyBorder="1"/>
    <xf numFmtId="0" fontId="8" fillId="10" borderId="10" xfId="0" applyFont="1" applyFill="1" applyBorder="1"/>
    <xf numFmtId="164" fontId="3" fillId="8" borderId="4" xfId="0" applyNumberFormat="1" applyFont="1" applyFill="1" applyBorder="1"/>
    <xf numFmtId="164" fontId="3" fillId="9" borderId="4" xfId="0" applyNumberFormat="1" applyFont="1" applyFill="1" applyBorder="1"/>
    <xf numFmtId="164" fontId="3" fillId="9" borderId="6" xfId="0" applyNumberFormat="1" applyFont="1" applyFill="1" applyBorder="1"/>
    <xf numFmtId="0" fontId="2" fillId="0" borderId="0" xfId="1"/>
  </cellXfs>
  <cellStyles count="4">
    <cellStyle name="Explanatory Text" xfId="1" builtinId="53"/>
    <cellStyle name="Followed Hyperlink" xfId="3" builtinId="9" hidden="1"/>
    <cellStyle name="Hyperlink" xfId="2" builtinId="8" hidden="1"/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E2EFDA"/>
          <bgColor rgb="FFE2EFDA"/>
        </patternFill>
      </fill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theme="7" tint="0.7999816888943144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E2EFDA"/>
          <bgColor rgb="FFE2EFDA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E2EFDA"/>
          <bgColor rgb="FFE2EFDA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E2EFDA"/>
          <bgColor rgb="FFE2EFDA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E2EFDA"/>
          <bgColor rgb="FFE2EFDA"/>
        </patternFill>
      </fill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right style="thin">
          <color theme="0"/>
        </right>
      </border>
    </dxf>
    <dxf>
      <numFmt numFmtId="164" formatCode="0.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 Model'!$A$31:$A$130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'Time Model'!$B$31:$B$130</c:f>
              <c:numCache>
                <c:formatCode>General</c:formatCode>
                <c:ptCount val="100"/>
                <c:pt idx="0">
                  <c:v>-18.06349290012847</c:v>
                </c:pt>
                <c:pt idx="1">
                  <c:v>-14.85697961742394</c:v>
                </c:pt>
                <c:pt idx="2">
                  <c:v>-13.48484180320393</c:v>
                </c:pt>
                <c:pt idx="3">
                  <c:v>-13.41292589178508</c:v>
                </c:pt>
                <c:pt idx="4">
                  <c:v>-11.78222797917859</c:v>
                </c:pt>
                <c:pt idx="5">
                  <c:v>-10.38068191928684</c:v>
                </c:pt>
                <c:pt idx="6">
                  <c:v>-10.36381791438976</c:v>
                </c:pt>
                <c:pt idx="7">
                  <c:v>-9.875847960726373</c:v>
                </c:pt>
                <c:pt idx="8">
                  <c:v>-9.59360625272522</c:v>
                </c:pt>
                <c:pt idx="9">
                  <c:v>-9.057934109652332</c:v>
                </c:pt>
                <c:pt idx="10">
                  <c:v>-8.4556759015749</c:v>
                </c:pt>
                <c:pt idx="11">
                  <c:v>-7.992014743927115</c:v>
                </c:pt>
                <c:pt idx="12">
                  <c:v>-7.391859285046403</c:v>
                </c:pt>
                <c:pt idx="13">
                  <c:v>-5.343729128493806</c:v>
                </c:pt>
                <c:pt idx="14">
                  <c:v>-4.617810048569897</c:v>
                </c:pt>
                <c:pt idx="15">
                  <c:v>-4.255296854986474</c:v>
                </c:pt>
                <c:pt idx="16">
                  <c:v>-4.246288780686514</c:v>
                </c:pt>
                <c:pt idx="17">
                  <c:v>-3.401314590583827</c:v>
                </c:pt>
                <c:pt idx="18">
                  <c:v>-3.352078347366048</c:v>
                </c:pt>
                <c:pt idx="19">
                  <c:v>-3.213292386359411</c:v>
                </c:pt>
                <c:pt idx="20">
                  <c:v>-2.387797291381063</c:v>
                </c:pt>
                <c:pt idx="21">
                  <c:v>-2.378860245929284</c:v>
                </c:pt>
                <c:pt idx="22">
                  <c:v>-2.316048489242306</c:v>
                </c:pt>
                <c:pt idx="23">
                  <c:v>-1.866116436047297</c:v>
                </c:pt>
                <c:pt idx="24">
                  <c:v>-1.804675549669322</c:v>
                </c:pt>
                <c:pt idx="25">
                  <c:v>-1.775865141446202</c:v>
                </c:pt>
                <c:pt idx="26">
                  <c:v>-1.389026401552717</c:v>
                </c:pt>
                <c:pt idx="27">
                  <c:v>-0.464153446832421</c:v>
                </c:pt>
                <c:pt idx="28">
                  <c:v>-0.425457940252637</c:v>
                </c:pt>
                <c:pt idx="29">
                  <c:v>-0.10412632891381</c:v>
                </c:pt>
                <c:pt idx="30">
                  <c:v>0.035512081556748</c:v>
                </c:pt>
                <c:pt idx="31">
                  <c:v>0.831493900656563</c:v>
                </c:pt>
                <c:pt idx="32">
                  <c:v>1.150337245674357</c:v>
                </c:pt>
                <c:pt idx="33">
                  <c:v>1.309614483611066</c:v>
                </c:pt>
                <c:pt idx="34">
                  <c:v>1.869043676990418</c:v>
                </c:pt>
                <c:pt idx="35">
                  <c:v>2.094081431810827</c:v>
                </c:pt>
                <c:pt idx="36">
                  <c:v>2.251230844981715</c:v>
                </c:pt>
                <c:pt idx="37">
                  <c:v>2.287189196415641</c:v>
                </c:pt>
                <c:pt idx="38">
                  <c:v>3.196534257239094</c:v>
                </c:pt>
                <c:pt idx="39">
                  <c:v>3.276015682435021</c:v>
                </c:pt>
                <c:pt idx="40">
                  <c:v>3.311570921381766</c:v>
                </c:pt>
                <c:pt idx="41">
                  <c:v>3.332443539411484</c:v>
                </c:pt>
                <c:pt idx="42">
                  <c:v>3.917064655220956</c:v>
                </c:pt>
                <c:pt idx="43">
                  <c:v>4.076779558147205</c:v>
                </c:pt>
                <c:pt idx="44">
                  <c:v>4.212210720897408</c:v>
                </c:pt>
                <c:pt idx="45">
                  <c:v>4.512063707851453</c:v>
                </c:pt>
                <c:pt idx="46">
                  <c:v>4.605349267726886</c:v>
                </c:pt>
                <c:pt idx="47">
                  <c:v>4.940769498112508</c:v>
                </c:pt>
                <c:pt idx="48">
                  <c:v>5.951163767979498</c:v>
                </c:pt>
                <c:pt idx="49">
                  <c:v>6.154394192353428</c:v>
                </c:pt>
                <c:pt idx="50">
                  <c:v>6.228295971167119</c:v>
                </c:pt>
                <c:pt idx="51">
                  <c:v>6.396743174568496</c:v>
                </c:pt>
                <c:pt idx="52">
                  <c:v>6.424721246601777</c:v>
                </c:pt>
                <c:pt idx="53">
                  <c:v>6.446883986288041</c:v>
                </c:pt>
                <c:pt idx="54">
                  <c:v>6.447986205704485</c:v>
                </c:pt>
                <c:pt idx="55">
                  <c:v>6.631134581068931</c:v>
                </c:pt>
                <c:pt idx="56">
                  <c:v>6.68236410811443</c:v>
                </c:pt>
                <c:pt idx="57">
                  <c:v>6.872744160369051</c:v>
                </c:pt>
                <c:pt idx="58">
                  <c:v>7.641450447208279</c:v>
                </c:pt>
                <c:pt idx="59">
                  <c:v>7.700619664531908</c:v>
                </c:pt>
                <c:pt idx="60">
                  <c:v>7.834408450792671</c:v>
                </c:pt>
                <c:pt idx="61">
                  <c:v>7.996324548860465</c:v>
                </c:pt>
                <c:pt idx="62">
                  <c:v>8.078581385211743</c:v>
                </c:pt>
                <c:pt idx="63">
                  <c:v>8.478809038508057</c:v>
                </c:pt>
                <c:pt idx="64">
                  <c:v>8.612741289984871</c:v>
                </c:pt>
                <c:pt idx="65">
                  <c:v>8.90532236652934</c:v>
                </c:pt>
                <c:pt idx="66">
                  <c:v>9.119169705220763</c:v>
                </c:pt>
                <c:pt idx="67">
                  <c:v>9.854112251117113</c:v>
                </c:pt>
                <c:pt idx="68">
                  <c:v>9.88201019295896</c:v>
                </c:pt>
                <c:pt idx="69">
                  <c:v>10.41058924916504</c:v>
                </c:pt>
                <c:pt idx="70">
                  <c:v>10.44004697169906</c:v>
                </c:pt>
                <c:pt idx="71">
                  <c:v>11.1584622669572</c:v>
                </c:pt>
                <c:pt idx="72">
                  <c:v>11.62612739565045</c:v>
                </c:pt>
                <c:pt idx="73">
                  <c:v>11.67719102148718</c:v>
                </c:pt>
                <c:pt idx="74">
                  <c:v>11.83178028638387</c:v>
                </c:pt>
                <c:pt idx="75">
                  <c:v>12.08508779880244</c:v>
                </c:pt>
                <c:pt idx="76">
                  <c:v>12.10419221436749</c:v>
                </c:pt>
                <c:pt idx="77">
                  <c:v>12.6304576095409</c:v>
                </c:pt>
                <c:pt idx="78">
                  <c:v>12.99065256435255</c:v>
                </c:pt>
                <c:pt idx="79">
                  <c:v>13.09474777217261</c:v>
                </c:pt>
                <c:pt idx="80">
                  <c:v>13.37721404240353</c:v>
                </c:pt>
                <c:pt idx="81">
                  <c:v>13.41988723994168</c:v>
                </c:pt>
                <c:pt idx="82">
                  <c:v>13.54878009017055</c:v>
                </c:pt>
                <c:pt idx="83">
                  <c:v>14.01053044901965</c:v>
                </c:pt>
                <c:pt idx="84">
                  <c:v>14.04924412049527</c:v>
                </c:pt>
                <c:pt idx="85">
                  <c:v>14.12022530136111</c:v>
                </c:pt>
                <c:pt idx="86">
                  <c:v>14.87917444183141</c:v>
                </c:pt>
                <c:pt idx="87">
                  <c:v>15.05608642510495</c:v>
                </c:pt>
                <c:pt idx="88">
                  <c:v>15.13827447075385</c:v>
                </c:pt>
                <c:pt idx="89">
                  <c:v>15.69813631213753</c:v>
                </c:pt>
                <c:pt idx="90">
                  <c:v>15.86675390291299</c:v>
                </c:pt>
                <c:pt idx="91">
                  <c:v>15.98452717093486</c:v>
                </c:pt>
                <c:pt idx="92">
                  <c:v>16.17610345563934</c:v>
                </c:pt>
                <c:pt idx="93">
                  <c:v>16.61380321492103</c:v>
                </c:pt>
                <c:pt idx="94">
                  <c:v>18.90679396389302</c:v>
                </c:pt>
                <c:pt idx="95">
                  <c:v>19.41708894241157</c:v>
                </c:pt>
                <c:pt idx="96">
                  <c:v>20.96665683988508</c:v>
                </c:pt>
                <c:pt idx="97">
                  <c:v>26.1692022599819</c:v>
                </c:pt>
                <c:pt idx="98">
                  <c:v>27.8710638152885</c:v>
                </c:pt>
                <c:pt idx="99">
                  <c:v>29.86779570130229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068416"/>
        <c:axId val="-2028769168"/>
      </c:scatterChart>
      <c:valAx>
        <c:axId val="-202506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769168"/>
        <c:crosses val="autoZero"/>
        <c:crossBetween val="midCat"/>
      </c:valAx>
      <c:valAx>
        <c:axId val="-2028769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 Setting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06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15</xdr:col>
      <xdr:colOff>292100</xdr:colOff>
      <xdr:row>11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13" totalsRowShown="0">
  <autoFilter ref="A1:E13"/>
  <tableColumns count="5">
    <tableColumn id="1" name="Time"/>
    <tableColumn id="2" name="Season"/>
    <tableColumn id="3" name="S1"/>
    <tableColumn id="4" name="S2"/>
    <tableColumn id="5" name="S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G1:K13" totalsRowShown="0">
  <autoFilter ref="G1:K13"/>
  <tableColumns count="5">
    <tableColumn id="5" name="Year"/>
    <tableColumn id="1" name="Month"/>
    <tableColumn id="2" name="Day"/>
    <tableColumn id="3" name="Hour"/>
    <tableColumn id="4" name="Flight ID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M1:S13" totalsRowShown="0">
  <autoFilter ref="M1:S13"/>
  <tableColumns count="7">
    <tableColumn id="7" name="Year"/>
    <tableColumn id="1" name="Month"/>
    <tableColumn id="2" name="Day"/>
    <tableColumn id="3" name="Hour"/>
    <tableColumn id="4" name="Temp" dataDxfId="18">
      <calculatedColumnFormula>NORMINV(RAND(),28,5)+5*Table1[[#This Row],[S2]]+3*Table1[[#This Row],[S1]]+2*Table1[[#This Row],[S3]]</calculatedColumnFormula>
    </tableColumn>
    <tableColumn id="5" name="Wind" dataDxfId="17">
      <calculatedColumnFormula>NORMINV(RAND(),11,7)+4*Table1[[#This Row],[S3]]+2*Table1[[#This Row],[S1]]</calculatedColumnFormula>
    </tableColumn>
    <tableColumn id="6" name="Humidity" dataDxfId="16">
      <calculatedColumnFormula>NORMINV(RAND(),70,15)+4*Table1[[#This Row],[S3]]+2*Table1[[#This Row],[S1]]-2*Table1[[#This Row],[S2]]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U1:AA13" totalsRowShown="0">
  <autoFilter ref="U1:AA13"/>
  <tableColumns count="7">
    <tableColumn id="1" name="Year"/>
    <tableColumn id="7" name="Month"/>
    <tableColumn id="2" name="Day"/>
    <tableColumn id="8" name="Flight ID"/>
    <tableColumn id="6" name="Temp Pref" dataDxfId="19">
      <calculatedColumnFormula>NORMINV(RAND(),22,5)</calculatedColumnFormula>
    </tableColumn>
    <tableColumn id="5" name="AC Setting" dataDxfId="15">
      <calculatedColumnFormula>NORMINV(RAND(),Table5[[#This Row],[Temp]]-Table6[[#This Row],[Temp Pref]],4)</calculatedColumnFormula>
    </tableColumn>
    <tableColumn id="4" name="Name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1:N101" totalsRowShown="0" headerRowDxfId="8" tableBorderDxfId="14">
  <autoFilter ref="A1:N101"/>
  <tableColumns count="14">
    <tableColumn id="1" name="Year" dataDxfId="13">
      <calculatedColumnFormula>RANDBETWEEN(2012,2015)</calculatedColumnFormula>
    </tableColumn>
    <tableColumn id="15" name="Season" dataDxfId="4">
      <calculatedColumnFormula>_xlfn.CEILING.MATH(Table7[[#This Row],[Month]]/3)</calculatedColumnFormula>
    </tableColumn>
    <tableColumn id="2" name="Month" dataDxfId="12">
      <calculatedColumnFormula>RANDBETWEEN(1,12)</calculatedColumnFormula>
    </tableColumn>
    <tableColumn id="3" name="Day" dataDxfId="11">
      <calculatedColumnFormula>RANDBETWEEN(1,31)</calculatedColumnFormula>
    </tableColumn>
    <tableColumn id="4" name="Hour" dataDxfId="10">
      <calculatedColumnFormula>RANDBETWEEN(0,23)</calculatedColumnFormula>
    </tableColumn>
    <tableColumn id="5" name="Temp" dataDxfId="1">
      <calculatedColumnFormula>NORMINV(RAND(),18,5)+16*Table7[[#This Row],[Noon]]+10*Table7[[#This Row],[Morning]]+6*Table7[[#This Row],[Evening]]</calculatedColumnFormula>
    </tableColumn>
    <tableColumn id="6" name="Wind" dataDxfId="5">
      <calculatedColumnFormula>NORMINV(RAND(),11,7)+4*Table7[[#This Row],[Evening]]+2*Table7[[#This Row],[Morning]]</calculatedColumnFormula>
    </tableColumn>
    <tableColumn id="7" name="Humidity" dataDxfId="6">
      <calculatedColumnFormula>NORMINV(RAND(),70,15)+4*Table7[[#This Row],[Evening]]+2*Table7[[#This Row],[Morning]]-2*Table7[[#This Row],[Noon]]</calculatedColumnFormula>
    </tableColumn>
    <tableColumn id="8" name="Temp Pref" dataDxfId="9">
      <calculatedColumnFormula>NORMINV(RAND(),22,5)</calculatedColumnFormula>
    </tableColumn>
    <tableColumn id="10" name="Morning" dataDxfId="2">
      <calculatedColumnFormula>IF(AND(Table7[[#This Row],[Hour]]&gt;=4,Table7[[#This Row],[Hour]]&lt;10),1,0)</calculatedColumnFormula>
    </tableColumn>
    <tableColumn id="11" name="Noon" dataDxfId="3">
      <calculatedColumnFormula>IF(AND(Table7[[#This Row],[Hour]]&gt;=10,Table7[[#This Row],[Hour]]&lt;16),1,0)</calculatedColumnFormula>
    </tableColumn>
    <tableColumn id="12" name="Evening" dataDxfId="7">
      <calculatedColumnFormula>IF(AND(Table7[[#This Row],[Hour]]&gt;=16,Table7[[#This Row],[Hour]]&lt;22),1,0)</calculatedColumnFormula>
    </tableColumn>
    <tableColumn id="13" name="User ID" dataCellStyle="Explanatory Text"/>
    <tableColumn id="14" name="AC Setting" dataDxfId="0">
      <calculatedColumnFormula>NORMINV(RAND(),(Table7[[#This Row],[Temp]]-Table7[[#This Row],[Temp Pref]])*((Table7[[#This Row],[Wind]]/100)+(Table7[[#This Row],[Humidity]]/100)),4)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workbookViewId="0">
      <selection activeCell="V19" sqref="V19"/>
    </sheetView>
  </sheetViews>
  <sheetFormatPr baseColWidth="10" defaultRowHeight="16" x14ac:dyDescent="0.2"/>
  <cols>
    <col min="1" max="1" width="7.83203125" customWidth="1"/>
    <col min="2" max="2" width="9.6640625" bestFit="1" customWidth="1"/>
    <col min="3" max="5" width="5.6640625" bestFit="1" customWidth="1"/>
    <col min="7" max="7" width="7.5" bestFit="1" customWidth="1"/>
    <col min="8" max="8" width="9.33203125" bestFit="1" customWidth="1"/>
    <col min="9" max="9" width="7" bestFit="1" customWidth="1"/>
    <col min="10" max="10" width="7.83203125" bestFit="1" customWidth="1"/>
    <col min="11" max="11" width="10.6640625" bestFit="1" customWidth="1"/>
    <col min="12" max="12" width="7" bestFit="1" customWidth="1"/>
    <col min="13" max="13" width="7.5" bestFit="1" customWidth="1"/>
    <col min="14" max="14" width="9.33203125" bestFit="1" customWidth="1"/>
    <col min="15" max="15" width="7" bestFit="1" customWidth="1"/>
    <col min="16" max="16" width="7.83203125" bestFit="1" customWidth="1"/>
    <col min="17" max="17" width="8.5" customWidth="1"/>
    <col min="18" max="18" width="8.1640625" bestFit="1" customWidth="1"/>
    <col min="19" max="19" width="11.33203125" bestFit="1" customWidth="1"/>
    <col min="20" max="20" width="7" bestFit="1" customWidth="1"/>
    <col min="21" max="21" width="7.5" bestFit="1" customWidth="1"/>
    <col min="22" max="22" width="9.33203125" bestFit="1" customWidth="1"/>
    <col min="23" max="23" width="7" bestFit="1" customWidth="1"/>
    <col min="24" max="24" width="10.6640625" bestFit="1" customWidth="1"/>
    <col min="25" max="25" width="12.33203125" customWidth="1"/>
    <col min="26" max="26" width="12.33203125" bestFit="1" customWidth="1"/>
    <col min="27" max="27" width="8.6640625" bestFit="1" customWidth="1"/>
  </cols>
  <sheetData>
    <row r="1" spans="1:27" x14ac:dyDescent="0.2">
      <c r="A1" t="s">
        <v>25</v>
      </c>
      <c r="B1" t="s">
        <v>0</v>
      </c>
      <c r="C1" t="s">
        <v>1</v>
      </c>
      <c r="D1" t="s">
        <v>2</v>
      </c>
      <c r="E1" t="s">
        <v>3</v>
      </c>
      <c r="G1" t="s">
        <v>12</v>
      </c>
      <c r="H1" t="s">
        <v>4</v>
      </c>
      <c r="I1" t="s">
        <v>5</v>
      </c>
      <c r="J1" t="s">
        <v>6</v>
      </c>
      <c r="K1" t="s">
        <v>7</v>
      </c>
      <c r="M1" t="s">
        <v>12</v>
      </c>
      <c r="N1" t="s">
        <v>4</v>
      </c>
      <c r="O1" t="s">
        <v>5</v>
      </c>
      <c r="P1" t="s">
        <v>6</v>
      </c>
      <c r="Q1" t="s">
        <v>26</v>
      </c>
      <c r="R1" t="s">
        <v>8</v>
      </c>
      <c r="S1" t="s">
        <v>9</v>
      </c>
      <c r="U1" t="s">
        <v>12</v>
      </c>
      <c r="V1" t="s">
        <v>4</v>
      </c>
      <c r="W1" t="s">
        <v>5</v>
      </c>
      <c r="X1" t="s">
        <v>7</v>
      </c>
      <c r="Y1" t="s">
        <v>27</v>
      </c>
      <c r="Z1" t="s">
        <v>11</v>
      </c>
      <c r="AA1" t="s">
        <v>10</v>
      </c>
    </row>
    <row r="2" spans="1:27" x14ac:dyDescent="0.2">
      <c r="A2">
        <v>1</v>
      </c>
      <c r="B2">
        <v>1</v>
      </c>
      <c r="C2">
        <v>1</v>
      </c>
      <c r="D2">
        <v>0</v>
      </c>
      <c r="E2">
        <v>0</v>
      </c>
      <c r="G2">
        <v>2012</v>
      </c>
      <c r="H2">
        <v>1</v>
      </c>
      <c r="I2">
        <v>1</v>
      </c>
      <c r="J2">
        <v>1</v>
      </c>
      <c r="K2">
        <v>1000</v>
      </c>
      <c r="M2">
        <v>2012</v>
      </c>
      <c r="N2">
        <v>1</v>
      </c>
      <c r="O2">
        <v>1</v>
      </c>
      <c r="P2">
        <v>1</v>
      </c>
      <c r="Q2" s="6">
        <f ca="1">NORMINV(RAND(),28,5)+5*Table1[[#This Row],[S2]]+3*Table1[[#This Row],[S1]]+2*Table1[[#This Row],[S3]]</f>
        <v>26.175135227860011</v>
      </c>
      <c r="R2" s="7">
        <f ca="1">NORMINV(RAND(),11,7)+4*Table1[[#This Row],[S3]]+2*Table1[[#This Row],[S1]]</f>
        <v>15.333300610910513</v>
      </c>
      <c r="S2" s="7">
        <f ca="1">NORMINV(RAND(),70,15)+4*Table1[[#This Row],[S3]]+2*Table1[[#This Row],[S1]]-2*Table1[[#This Row],[S2]]</f>
        <v>83.839107861251577</v>
      </c>
      <c r="U2">
        <v>2012</v>
      </c>
      <c r="V2">
        <v>1</v>
      </c>
      <c r="W2">
        <v>1</v>
      </c>
      <c r="X2">
        <v>1000</v>
      </c>
      <c r="Y2" s="6">
        <f t="shared" ref="Y2:Y13" ca="1" si="0">NORMINV(RAND(),22,5)</f>
        <v>24.949071012642598</v>
      </c>
      <c r="Z2" s="6">
        <f ca="1">NORMINV(RAND(),Table5[[#This Row],[Temp]]-Table6[[#This Row],[Temp Pref]],4)</f>
        <v>2.647353491271887</v>
      </c>
      <c r="AA2" t="s">
        <v>13</v>
      </c>
    </row>
    <row r="3" spans="1:27" x14ac:dyDescent="0.2">
      <c r="A3">
        <v>2</v>
      </c>
      <c r="B3">
        <v>2</v>
      </c>
      <c r="C3">
        <v>0</v>
      </c>
      <c r="D3">
        <v>1</v>
      </c>
      <c r="E3">
        <v>0</v>
      </c>
      <c r="G3">
        <v>2012</v>
      </c>
      <c r="H3">
        <v>4</v>
      </c>
      <c r="I3">
        <v>1</v>
      </c>
      <c r="J3">
        <v>6</v>
      </c>
      <c r="K3">
        <v>1001</v>
      </c>
      <c r="M3">
        <v>2012</v>
      </c>
      <c r="N3">
        <v>4</v>
      </c>
      <c r="O3">
        <v>1</v>
      </c>
      <c r="P3">
        <v>6</v>
      </c>
      <c r="Q3" s="6">
        <f ca="1">NORMINV(RAND(),28,5)+5*Table1[[#This Row],[S2]]+3*Table1[[#This Row],[S1]]+2*Table1[[#This Row],[S3]]</f>
        <v>21.063754610469189</v>
      </c>
      <c r="R3" s="7">
        <f ca="1">NORMINV(RAND(),11,7)+4*Table1[[#This Row],[S3]]+2*Table1[[#This Row],[S1]]</f>
        <v>13.558900678283358</v>
      </c>
      <c r="S3" s="7">
        <f ca="1">NORMINV(RAND(),70,15)+4*Table1[[#This Row],[S3]]+2*Table1[[#This Row],[S1]]-2*Table1[[#This Row],[S2]]</f>
        <v>37.383522574595801</v>
      </c>
      <c r="U3">
        <v>2012</v>
      </c>
      <c r="V3">
        <v>4</v>
      </c>
      <c r="W3">
        <v>1</v>
      </c>
      <c r="X3">
        <v>1001</v>
      </c>
      <c r="Y3" s="6">
        <f t="shared" ca="1" si="0"/>
        <v>23.742701540715643</v>
      </c>
      <c r="Z3" s="6">
        <f ca="1">NORMINV(RAND(),Table5[[#This Row],[Temp]]-Table6[[#This Row],[Temp Pref]],4)</f>
        <v>3.0520974138896531</v>
      </c>
      <c r="AA3" t="s">
        <v>24</v>
      </c>
    </row>
    <row r="4" spans="1:27" x14ac:dyDescent="0.2">
      <c r="A4">
        <v>3</v>
      </c>
      <c r="B4">
        <v>3</v>
      </c>
      <c r="C4">
        <v>0</v>
      </c>
      <c r="D4">
        <v>0</v>
      </c>
      <c r="E4">
        <v>1</v>
      </c>
      <c r="G4">
        <v>2012</v>
      </c>
      <c r="H4">
        <v>7</v>
      </c>
      <c r="I4">
        <v>1</v>
      </c>
      <c r="J4">
        <v>12</v>
      </c>
      <c r="K4">
        <v>1002</v>
      </c>
      <c r="M4">
        <v>2012</v>
      </c>
      <c r="N4">
        <v>7</v>
      </c>
      <c r="O4">
        <v>1</v>
      </c>
      <c r="P4">
        <v>12</v>
      </c>
      <c r="Q4" s="6">
        <f ca="1">NORMINV(RAND(),28,5)+5*Table1[[#This Row],[S2]]+3*Table1[[#This Row],[S1]]+2*Table1[[#This Row],[S3]]</f>
        <v>29.400558676083612</v>
      </c>
      <c r="R4" s="7">
        <f ca="1">NORMINV(RAND(),11,7)+4*Table1[[#This Row],[S3]]+2*Table1[[#This Row],[S1]]</f>
        <v>17.676529725855495</v>
      </c>
      <c r="S4" s="7">
        <f ca="1">NORMINV(RAND(),70,15)+4*Table1[[#This Row],[S3]]+2*Table1[[#This Row],[S1]]-2*Table1[[#This Row],[S2]]</f>
        <v>90.564566299379692</v>
      </c>
      <c r="U4">
        <v>2012</v>
      </c>
      <c r="V4">
        <v>7</v>
      </c>
      <c r="W4">
        <v>1</v>
      </c>
      <c r="X4">
        <v>1002</v>
      </c>
      <c r="Y4" s="6">
        <f t="shared" ca="1" si="0"/>
        <v>17.004495351422911</v>
      </c>
      <c r="Z4" s="6">
        <f ca="1">NORMINV(RAND(),Table5[[#This Row],[Temp]]-Table6[[#This Row],[Temp Pref]],4)</f>
        <v>14.458371618328513</v>
      </c>
      <c r="AA4" t="s">
        <v>14</v>
      </c>
    </row>
    <row r="5" spans="1:27" x14ac:dyDescent="0.2">
      <c r="A5">
        <v>4</v>
      </c>
      <c r="B5">
        <v>4</v>
      </c>
      <c r="C5">
        <v>0</v>
      </c>
      <c r="D5">
        <v>0</v>
      </c>
      <c r="E5">
        <v>0</v>
      </c>
      <c r="G5">
        <v>2012</v>
      </c>
      <c r="H5">
        <v>10</v>
      </c>
      <c r="I5">
        <v>1</v>
      </c>
      <c r="J5">
        <v>18</v>
      </c>
      <c r="K5">
        <v>1003</v>
      </c>
      <c r="M5">
        <v>2012</v>
      </c>
      <c r="N5">
        <v>10</v>
      </c>
      <c r="O5">
        <v>1</v>
      </c>
      <c r="P5">
        <v>18</v>
      </c>
      <c r="Q5" s="6">
        <f ca="1">NORMINV(RAND(),28,5)+5*Table1[[#This Row],[S2]]+3*Table1[[#This Row],[S1]]+2*Table1[[#This Row],[S3]]</f>
        <v>19.76464682179898</v>
      </c>
      <c r="R5" s="7">
        <f ca="1">NORMINV(RAND(),11,7)+4*Table1[[#This Row],[S3]]+2*Table1[[#This Row],[S1]]</f>
        <v>14.229582926080548</v>
      </c>
      <c r="S5" s="7">
        <f ca="1">NORMINV(RAND(),70,15)+4*Table1[[#This Row],[S3]]+2*Table1[[#This Row],[S1]]-2*Table1[[#This Row],[S2]]</f>
        <v>73.762246797132249</v>
      </c>
      <c r="U5">
        <v>2012</v>
      </c>
      <c r="V5">
        <v>10</v>
      </c>
      <c r="W5">
        <v>1</v>
      </c>
      <c r="X5">
        <v>1003</v>
      </c>
      <c r="Y5" s="6">
        <f t="shared" ca="1" si="0"/>
        <v>32.511637311771381</v>
      </c>
      <c r="Z5" s="6">
        <f ca="1">NORMINV(RAND(),Table5[[#This Row],[Temp]]-Table6[[#This Row],[Temp Pref]],4)</f>
        <v>-12.528834174938929</v>
      </c>
      <c r="AA5" t="s">
        <v>15</v>
      </c>
    </row>
    <row r="6" spans="1:27" x14ac:dyDescent="0.2">
      <c r="A6">
        <v>5</v>
      </c>
      <c r="B6">
        <v>1</v>
      </c>
      <c r="C6">
        <v>1</v>
      </c>
      <c r="D6">
        <v>0</v>
      </c>
      <c r="E6">
        <v>0</v>
      </c>
      <c r="G6">
        <v>2013</v>
      </c>
      <c r="H6">
        <v>2</v>
      </c>
      <c r="I6">
        <v>1</v>
      </c>
      <c r="J6">
        <v>1</v>
      </c>
      <c r="K6">
        <v>1000</v>
      </c>
      <c r="M6">
        <v>2013</v>
      </c>
      <c r="N6">
        <v>2</v>
      </c>
      <c r="O6">
        <v>1</v>
      </c>
      <c r="P6">
        <v>1</v>
      </c>
      <c r="Q6" s="6">
        <f ca="1">NORMINV(RAND(),28,5)+5*Table1[[#This Row],[S2]]+3*Table1[[#This Row],[S1]]+2*Table1[[#This Row],[S3]]</f>
        <v>28.549074355244628</v>
      </c>
      <c r="R6" s="7">
        <f ca="1">NORMINV(RAND(),11,7)+4*Table1[[#This Row],[S3]]+2*Table1[[#This Row],[S1]]</f>
        <v>7.4459843059173201</v>
      </c>
      <c r="S6" s="7">
        <f ca="1">NORMINV(RAND(),70,15)+4*Table1[[#This Row],[S3]]+2*Table1[[#This Row],[S1]]-2*Table1[[#This Row],[S2]]</f>
        <v>67.069941715501429</v>
      </c>
      <c r="U6">
        <v>2013</v>
      </c>
      <c r="V6">
        <v>2</v>
      </c>
      <c r="W6">
        <v>1</v>
      </c>
      <c r="X6">
        <v>1000</v>
      </c>
      <c r="Y6" s="6">
        <f t="shared" ca="1" si="0"/>
        <v>20.005134438160418</v>
      </c>
      <c r="Z6" s="6">
        <f ca="1">NORMINV(RAND(),Table5[[#This Row],[Temp]]-Table6[[#This Row],[Temp Pref]],4)</f>
        <v>11.456718537666125</v>
      </c>
      <c r="AA6" t="s">
        <v>16</v>
      </c>
    </row>
    <row r="7" spans="1:27" x14ac:dyDescent="0.2">
      <c r="A7">
        <v>6</v>
      </c>
      <c r="B7">
        <v>2</v>
      </c>
      <c r="C7">
        <v>0</v>
      </c>
      <c r="D7">
        <v>1</v>
      </c>
      <c r="E7">
        <v>0</v>
      </c>
      <c r="G7">
        <v>2013</v>
      </c>
      <c r="H7">
        <v>5</v>
      </c>
      <c r="I7">
        <v>1</v>
      </c>
      <c r="J7">
        <v>6</v>
      </c>
      <c r="K7">
        <v>1001</v>
      </c>
      <c r="M7">
        <v>2013</v>
      </c>
      <c r="N7">
        <v>5</v>
      </c>
      <c r="O7">
        <v>1</v>
      </c>
      <c r="P7">
        <v>6</v>
      </c>
      <c r="Q7" s="6">
        <f ca="1">NORMINV(RAND(),28,5)+5*Table1[[#This Row],[S2]]+3*Table1[[#This Row],[S1]]+2*Table1[[#This Row],[S3]]</f>
        <v>33.656141884478046</v>
      </c>
      <c r="R7" s="7">
        <f ca="1">NORMINV(RAND(),11,7)+4*Table1[[#This Row],[S3]]+2*Table1[[#This Row],[S1]]</f>
        <v>6.068012830717822</v>
      </c>
      <c r="S7" s="7">
        <f ca="1">NORMINV(RAND(),70,15)+4*Table1[[#This Row],[S3]]+2*Table1[[#This Row],[S1]]-2*Table1[[#This Row],[S2]]</f>
        <v>46.570411243683161</v>
      </c>
      <c r="U7">
        <v>2013</v>
      </c>
      <c r="V7">
        <v>5</v>
      </c>
      <c r="W7">
        <v>1</v>
      </c>
      <c r="X7">
        <v>1001</v>
      </c>
      <c r="Y7" s="6">
        <f t="shared" ca="1" si="0"/>
        <v>25.167262077965219</v>
      </c>
      <c r="Z7" s="6">
        <f ca="1">NORMINV(RAND(),Table5[[#This Row],[Temp]]-Table6[[#This Row],[Temp Pref]],4)</f>
        <v>6.5253523888700276</v>
      </c>
      <c r="AA7" t="s">
        <v>17</v>
      </c>
    </row>
    <row r="8" spans="1:27" x14ac:dyDescent="0.2">
      <c r="A8">
        <v>7</v>
      </c>
      <c r="B8">
        <v>3</v>
      </c>
      <c r="C8">
        <v>0</v>
      </c>
      <c r="D8">
        <v>0</v>
      </c>
      <c r="E8">
        <v>1</v>
      </c>
      <c r="G8">
        <v>2013</v>
      </c>
      <c r="H8">
        <v>8</v>
      </c>
      <c r="I8">
        <v>1</v>
      </c>
      <c r="J8">
        <v>12</v>
      </c>
      <c r="K8">
        <v>1002</v>
      </c>
      <c r="M8">
        <v>2013</v>
      </c>
      <c r="N8">
        <v>8</v>
      </c>
      <c r="O8">
        <v>1</v>
      </c>
      <c r="P8">
        <v>12</v>
      </c>
      <c r="Q8" s="6">
        <f ca="1">NORMINV(RAND(),28,5)+5*Table1[[#This Row],[S2]]+3*Table1[[#This Row],[S1]]+2*Table1[[#This Row],[S3]]</f>
        <v>30.975227388515187</v>
      </c>
      <c r="R8" s="7">
        <f ca="1">NORMINV(RAND(),11,7)+4*Table1[[#This Row],[S3]]+2*Table1[[#This Row],[S1]]</f>
        <v>16.475075858290371</v>
      </c>
      <c r="S8" s="7">
        <f ca="1">NORMINV(RAND(),70,15)+4*Table1[[#This Row],[S3]]+2*Table1[[#This Row],[S1]]-2*Table1[[#This Row],[S2]]</f>
        <v>75.44883178700303</v>
      </c>
      <c r="U8">
        <v>2013</v>
      </c>
      <c r="V8">
        <v>8</v>
      </c>
      <c r="W8">
        <v>1</v>
      </c>
      <c r="X8">
        <v>1002</v>
      </c>
      <c r="Y8" s="6">
        <f t="shared" ca="1" si="0"/>
        <v>20.343748469505194</v>
      </c>
      <c r="Z8" s="6">
        <f ca="1">NORMINV(RAND(),Table5[[#This Row],[Temp]]-Table6[[#This Row],[Temp Pref]],4)</f>
        <v>10.280271081845306</v>
      </c>
      <c r="AA8" t="s">
        <v>18</v>
      </c>
    </row>
    <row r="9" spans="1:27" x14ac:dyDescent="0.2">
      <c r="A9">
        <v>8</v>
      </c>
      <c r="B9">
        <v>4</v>
      </c>
      <c r="C9">
        <v>0</v>
      </c>
      <c r="D9">
        <v>0</v>
      </c>
      <c r="E9">
        <v>0</v>
      </c>
      <c r="G9">
        <v>2013</v>
      </c>
      <c r="H9">
        <v>11</v>
      </c>
      <c r="I9">
        <v>1</v>
      </c>
      <c r="J9">
        <v>18</v>
      </c>
      <c r="K9">
        <v>1003</v>
      </c>
      <c r="M9">
        <v>2013</v>
      </c>
      <c r="N9">
        <v>11</v>
      </c>
      <c r="O9">
        <v>1</v>
      </c>
      <c r="P9">
        <v>18</v>
      </c>
      <c r="Q9" s="6">
        <f ca="1">NORMINV(RAND(),28,5)+5*Table1[[#This Row],[S2]]+3*Table1[[#This Row],[S1]]+2*Table1[[#This Row],[S3]]</f>
        <v>29.17703521572022</v>
      </c>
      <c r="R9" s="7">
        <f ca="1">NORMINV(RAND(),11,7)+4*Table1[[#This Row],[S3]]+2*Table1[[#This Row],[S1]]</f>
        <v>19.712398562533828</v>
      </c>
      <c r="S9" s="7">
        <f ca="1">NORMINV(RAND(),70,15)+4*Table1[[#This Row],[S3]]+2*Table1[[#This Row],[S1]]-2*Table1[[#This Row],[S2]]</f>
        <v>75.368071993829474</v>
      </c>
      <c r="U9">
        <v>2013</v>
      </c>
      <c r="V9">
        <v>11</v>
      </c>
      <c r="W9">
        <v>1</v>
      </c>
      <c r="X9">
        <v>1003</v>
      </c>
      <c r="Y9" s="6">
        <f t="shared" ca="1" si="0"/>
        <v>30.809324514289443</v>
      </c>
      <c r="Z9" s="6">
        <f ca="1">NORMINV(RAND(),Table5[[#This Row],[Temp]]-Table6[[#This Row],[Temp Pref]],4)</f>
        <v>0.5654538637733153</v>
      </c>
      <c r="AA9" t="s">
        <v>19</v>
      </c>
    </row>
    <row r="10" spans="1:27" x14ac:dyDescent="0.2">
      <c r="A10">
        <v>9</v>
      </c>
      <c r="B10">
        <v>1</v>
      </c>
      <c r="C10">
        <v>1</v>
      </c>
      <c r="D10">
        <v>0</v>
      </c>
      <c r="E10">
        <v>0</v>
      </c>
      <c r="G10">
        <v>2014</v>
      </c>
      <c r="H10">
        <v>3</v>
      </c>
      <c r="I10">
        <v>1</v>
      </c>
      <c r="J10">
        <v>1</v>
      </c>
      <c r="K10">
        <v>1000</v>
      </c>
      <c r="M10">
        <v>2014</v>
      </c>
      <c r="N10">
        <v>3</v>
      </c>
      <c r="O10">
        <v>1</v>
      </c>
      <c r="P10">
        <v>1</v>
      </c>
      <c r="Q10" s="6">
        <f ca="1">NORMINV(RAND(),28,5)+5*Table1[[#This Row],[S2]]+3*Table1[[#This Row],[S1]]+2*Table1[[#This Row],[S3]]</f>
        <v>28.758139392756735</v>
      </c>
      <c r="R10" s="7">
        <f ca="1">NORMINV(RAND(),11,7)+4*Table1[[#This Row],[S3]]+2*Table1[[#This Row],[S1]]</f>
        <v>18.676658101734638</v>
      </c>
      <c r="S10" s="7">
        <f ca="1">NORMINV(RAND(),70,15)+4*Table1[[#This Row],[S3]]+2*Table1[[#This Row],[S1]]-2*Table1[[#This Row],[S2]]</f>
        <v>98.96688025632551</v>
      </c>
      <c r="U10">
        <v>2014</v>
      </c>
      <c r="V10">
        <v>3</v>
      </c>
      <c r="W10">
        <v>1</v>
      </c>
      <c r="X10">
        <v>1000</v>
      </c>
      <c r="Y10" s="6">
        <f t="shared" ca="1" si="0"/>
        <v>19.326572137383994</v>
      </c>
      <c r="Z10" s="6">
        <f ca="1">NORMINV(RAND(),Table5[[#This Row],[Temp]]-Table6[[#This Row],[Temp Pref]],4)</f>
        <v>13.398456167700921</v>
      </c>
      <c r="AA10" t="s">
        <v>20</v>
      </c>
    </row>
    <row r="11" spans="1:27" x14ac:dyDescent="0.2">
      <c r="A11">
        <v>10</v>
      </c>
      <c r="B11">
        <v>2</v>
      </c>
      <c r="C11">
        <v>0</v>
      </c>
      <c r="D11">
        <v>1</v>
      </c>
      <c r="E11">
        <v>0</v>
      </c>
      <c r="G11">
        <v>2014</v>
      </c>
      <c r="H11">
        <v>6</v>
      </c>
      <c r="I11">
        <v>1</v>
      </c>
      <c r="J11">
        <v>6</v>
      </c>
      <c r="K11">
        <v>1001</v>
      </c>
      <c r="M11">
        <v>2014</v>
      </c>
      <c r="N11">
        <v>6</v>
      </c>
      <c r="O11">
        <v>1</v>
      </c>
      <c r="P11">
        <v>6</v>
      </c>
      <c r="Q11" s="6">
        <f ca="1">NORMINV(RAND(),28,5)+5*Table1[[#This Row],[S2]]+3*Table1[[#This Row],[S1]]+2*Table1[[#This Row],[S3]]</f>
        <v>29.302730569877188</v>
      </c>
      <c r="R11" s="7">
        <f ca="1">NORMINV(RAND(),11,7)+4*Table1[[#This Row],[S3]]+2*Table1[[#This Row],[S1]]</f>
        <v>21.150747621053082</v>
      </c>
      <c r="S11" s="7">
        <f ca="1">NORMINV(RAND(),70,15)+4*Table1[[#This Row],[S3]]+2*Table1[[#This Row],[S1]]-2*Table1[[#This Row],[S2]]</f>
        <v>60.421854886697616</v>
      </c>
      <c r="U11">
        <v>2014</v>
      </c>
      <c r="V11">
        <v>6</v>
      </c>
      <c r="W11">
        <v>1</v>
      </c>
      <c r="X11">
        <v>1001</v>
      </c>
      <c r="Y11" s="6">
        <f t="shared" ca="1" si="0"/>
        <v>21.460835169062978</v>
      </c>
      <c r="Z11" s="6">
        <f ca="1">NORMINV(RAND(),Table5[[#This Row],[Temp]]-Table6[[#This Row],[Temp Pref]],4)</f>
        <v>9.4183803705357025</v>
      </c>
      <c r="AA11" t="s">
        <v>21</v>
      </c>
    </row>
    <row r="12" spans="1:27" x14ac:dyDescent="0.2">
      <c r="A12">
        <v>11</v>
      </c>
      <c r="B12">
        <v>3</v>
      </c>
      <c r="C12">
        <v>0</v>
      </c>
      <c r="D12">
        <v>0</v>
      </c>
      <c r="E12">
        <v>1</v>
      </c>
      <c r="G12">
        <v>2014</v>
      </c>
      <c r="H12">
        <v>9</v>
      </c>
      <c r="I12">
        <v>1</v>
      </c>
      <c r="J12">
        <v>12</v>
      </c>
      <c r="K12">
        <v>1002</v>
      </c>
      <c r="M12">
        <v>2014</v>
      </c>
      <c r="N12">
        <v>9</v>
      </c>
      <c r="O12">
        <v>1</v>
      </c>
      <c r="P12">
        <v>12</v>
      </c>
      <c r="Q12" s="6">
        <f ca="1">NORMINV(RAND(),28,5)+5*Table1[[#This Row],[S2]]+3*Table1[[#This Row],[S1]]+2*Table1[[#This Row],[S3]]</f>
        <v>38.973219826594075</v>
      </c>
      <c r="R12" s="7">
        <f ca="1">NORMINV(RAND(),11,7)+4*Table1[[#This Row],[S3]]+2*Table1[[#This Row],[S1]]</f>
        <v>5.3381288847714501</v>
      </c>
      <c r="S12" s="7">
        <f ca="1">NORMINV(RAND(),70,15)+4*Table1[[#This Row],[S3]]+2*Table1[[#This Row],[S1]]-2*Table1[[#This Row],[S2]]</f>
        <v>68.440662917819381</v>
      </c>
      <c r="U12">
        <v>2014</v>
      </c>
      <c r="V12">
        <v>9</v>
      </c>
      <c r="W12">
        <v>1</v>
      </c>
      <c r="X12">
        <v>1002</v>
      </c>
      <c r="Y12" s="6">
        <f t="shared" ca="1" si="0"/>
        <v>19.348144337056443</v>
      </c>
      <c r="Z12" s="6">
        <f ca="1">NORMINV(RAND(),Table5[[#This Row],[Temp]]-Table6[[#This Row],[Temp Pref]],4)</f>
        <v>15.651176664447183</v>
      </c>
      <c r="AA12" t="s">
        <v>22</v>
      </c>
    </row>
    <row r="13" spans="1:27" x14ac:dyDescent="0.2">
      <c r="A13">
        <v>12</v>
      </c>
      <c r="B13">
        <v>4</v>
      </c>
      <c r="C13">
        <v>0</v>
      </c>
      <c r="D13">
        <v>0</v>
      </c>
      <c r="E13">
        <v>0</v>
      </c>
      <c r="G13">
        <v>2014</v>
      </c>
      <c r="H13">
        <v>12</v>
      </c>
      <c r="I13">
        <v>1</v>
      </c>
      <c r="J13">
        <v>18</v>
      </c>
      <c r="K13">
        <v>1003</v>
      </c>
      <c r="M13">
        <v>2014</v>
      </c>
      <c r="N13">
        <v>12</v>
      </c>
      <c r="O13">
        <v>1</v>
      </c>
      <c r="P13">
        <v>18</v>
      </c>
      <c r="Q13" s="6">
        <f ca="1">NORMINV(RAND(),28,5)+5*Table1[[#This Row],[S2]]+3*Table1[[#This Row],[S1]]+2*Table1[[#This Row],[S3]]</f>
        <v>28.683663317759308</v>
      </c>
      <c r="R13" s="7">
        <f ca="1">NORMINV(RAND(),11,7)+4*Table1[[#This Row],[S3]]+2*Table1[[#This Row],[S1]]</f>
        <v>15.663151157110493</v>
      </c>
      <c r="S13" s="7">
        <f ca="1">NORMINV(RAND(),70,15)+4*Table1[[#This Row],[S3]]+2*Table1[[#This Row],[S1]]-2*Table1[[#This Row],[S2]]</f>
        <v>66.795079046017335</v>
      </c>
      <c r="U13">
        <v>2014</v>
      </c>
      <c r="V13">
        <v>12</v>
      </c>
      <c r="W13">
        <v>1</v>
      </c>
      <c r="X13">
        <v>1003</v>
      </c>
      <c r="Y13" s="6">
        <f t="shared" ca="1" si="0"/>
        <v>14.8952312218094</v>
      </c>
      <c r="Z13" s="6">
        <f ca="1">NORMINV(RAND(),Table5[[#This Row],[Temp]]-Table6[[#This Row],[Temp Pref]],4)</f>
        <v>15.982477125939546</v>
      </c>
      <c r="AA13" t="s">
        <v>23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N2" sqref="N2"/>
    </sheetView>
  </sheetViews>
  <sheetFormatPr baseColWidth="10" defaultRowHeight="16" x14ac:dyDescent="0.2"/>
  <cols>
    <col min="7" max="7" width="11.1640625" customWidth="1"/>
    <col min="8" max="8" width="12.1640625" customWidth="1"/>
    <col min="14" max="14" width="12.1640625" customWidth="1"/>
  </cols>
  <sheetData>
    <row r="1" spans="1:14" ht="17" thickBot="1" x14ac:dyDescent="0.25">
      <c r="A1" t="s">
        <v>12</v>
      </c>
      <c r="B1" t="s">
        <v>0</v>
      </c>
      <c r="C1" t="s">
        <v>4</v>
      </c>
      <c r="D1" t="s">
        <v>5</v>
      </c>
      <c r="E1" t="s">
        <v>6</v>
      </c>
      <c r="F1" s="2" t="s">
        <v>26</v>
      </c>
      <c r="G1" s="2" t="s">
        <v>8</v>
      </c>
      <c r="H1" s="3" t="s">
        <v>9</v>
      </c>
      <c r="I1" s="4" t="s">
        <v>27</v>
      </c>
      <c r="J1" s="1" t="s">
        <v>55</v>
      </c>
      <c r="K1" s="1" t="s">
        <v>56</v>
      </c>
      <c r="L1" s="1" t="s">
        <v>57</v>
      </c>
      <c r="M1" s="12" t="s">
        <v>54</v>
      </c>
      <c r="N1" s="5" t="s">
        <v>11</v>
      </c>
    </row>
    <row r="2" spans="1:14" ht="17" thickTop="1" x14ac:dyDescent="0.2">
      <c r="A2" s="27">
        <f ca="1">RANDBETWEEN(2012,2015)</f>
        <v>2012</v>
      </c>
      <c r="B2" s="27">
        <f ca="1">_xlfn.CEILING.MATH(Table7[[#This Row],[Month]]/3)</f>
        <v>1</v>
      </c>
      <c r="C2" s="28">
        <f ca="1">RANDBETWEEN(1,12)</f>
        <v>1</v>
      </c>
      <c r="D2" s="28">
        <f ca="1">RANDBETWEEN(1,31)</f>
        <v>31</v>
      </c>
      <c r="E2" s="28">
        <f ca="1">RANDBETWEEN(0,23)</f>
        <v>13</v>
      </c>
      <c r="F2" s="13">
        <f ca="1">NORMINV(RAND(),18,5)+16*Table7[[#This Row],[Noon]]+10*Table7[[#This Row],[Morning]]+6*Table7[[#This Row],[Evening]]</f>
        <v>42.068463701790463</v>
      </c>
      <c r="G2" s="14">
        <f ca="1">NORMINV(RAND(),11,7)+4*Table7[[#This Row],[Evening]]+2*Table7[[#This Row],[Morning]]</f>
        <v>11.984118108617533</v>
      </c>
      <c r="H2" s="15">
        <f ca="1">NORMINV(RAND(),70,15)+4*Table7[[#This Row],[Evening]]+2*Table7[[#This Row],[Morning]]-2*Table7[[#This Row],[Noon]]</f>
        <v>50.973901484007612</v>
      </c>
      <c r="I2" s="16">
        <f t="shared" ref="I2:I65" ca="1" si="0">NORMINV(RAND(),22,5)</f>
        <v>14.921940034678617</v>
      </c>
      <c r="J2" s="17">
        <f ca="1">IF(AND(Table7[[#This Row],[Hour]]&gt;=4,Table7[[#This Row],[Hour]]&lt;10),1,0)</f>
        <v>0</v>
      </c>
      <c r="K2" s="17">
        <f ca="1">IF(AND(Table7[[#This Row],[Hour]]&gt;=10,Table7[[#This Row],[Hour]]&lt;16),1,0)</f>
        <v>1</v>
      </c>
      <c r="L2" s="18">
        <f ca="1">IF(AND(Table7[[#This Row],[Hour]]&gt;=16,Table7[[#This Row],[Hour]]&lt;22),1,0)</f>
        <v>0</v>
      </c>
      <c r="M2" s="32" t="s">
        <v>13</v>
      </c>
      <c r="N2" s="29">
        <f ca="1">NORMINV(RAND(),(Table7[[#This Row],[Temp]]-Table7[[#This Row],[Temp Pref]])*((Table7[[#This Row],[Wind]]/100)+(Table7[[#This Row],[Humidity]]/100)),4)</f>
        <v>15.509360053877671</v>
      </c>
    </row>
    <row r="3" spans="1:14" x14ac:dyDescent="0.2">
      <c r="A3" s="27">
        <f t="shared" ref="A3:A66" ca="1" si="1">RANDBETWEEN(2012,2015)</f>
        <v>2014</v>
      </c>
      <c r="B3" s="27">
        <f ca="1">_xlfn.CEILING.MATH(Table7[[#This Row],[Month]]/3)</f>
        <v>1</v>
      </c>
      <c r="C3" s="28">
        <f t="shared" ref="C3:C66" ca="1" si="2">RANDBETWEEN(1,12)</f>
        <v>1</v>
      </c>
      <c r="D3" s="28">
        <f t="shared" ref="D3:D66" ca="1" si="3">RANDBETWEEN(1,31)</f>
        <v>3</v>
      </c>
      <c r="E3" s="28">
        <f t="shared" ref="E3:E66" ca="1" si="4">RANDBETWEEN(0,23)</f>
        <v>13</v>
      </c>
      <c r="F3" s="19">
        <f ca="1">NORMINV(RAND(),18,5)+16*Table7[[#This Row],[Noon]]+10*Table7[[#This Row],[Morning]]+6*Table7[[#This Row],[Evening]]</f>
        <v>32.766526054167088</v>
      </c>
      <c r="G3" s="20">
        <f ca="1">NORMINV(RAND(),11,7)+4*Table7[[#This Row],[Evening]]+2*Table7[[#This Row],[Morning]]</f>
        <v>3.5352407020497871</v>
      </c>
      <c r="H3" s="21">
        <f ca="1">NORMINV(RAND(),70,15)+4*Table7[[#This Row],[Evening]]+2*Table7[[#This Row],[Morning]]-2*Table7[[#This Row],[Noon]]</f>
        <v>70.654511488852989</v>
      </c>
      <c r="I3" s="22">
        <f t="shared" ca="1" si="0"/>
        <v>22.281880357044496</v>
      </c>
      <c r="J3" s="17">
        <f ca="1">IF(AND(Table7[[#This Row],[Hour]]&gt;=4,Table7[[#This Row],[Hour]]&lt;10),1,0)</f>
        <v>0</v>
      </c>
      <c r="K3" s="17">
        <f ca="1">IF(AND(Table7[[#This Row],[Hour]]&gt;=10,Table7[[#This Row],[Hour]]&lt;16),1,0)</f>
        <v>1</v>
      </c>
      <c r="L3" s="18">
        <f ca="1">IF(AND(Table7[[#This Row],[Hour]]&gt;=16,Table7[[#This Row],[Hour]]&lt;22),1,0)</f>
        <v>0</v>
      </c>
      <c r="M3" s="32" t="s">
        <v>24</v>
      </c>
      <c r="N3" s="30">
        <f ca="1">NORMINV(RAND(),(Table7[[#This Row],[Temp]]-Table7[[#This Row],[Temp Pref]])*((Table7[[#This Row],[Wind]]/100)+(Table7[[#This Row],[Humidity]]/100)),4)</f>
        <v>7.2104417135375991</v>
      </c>
    </row>
    <row r="4" spans="1:14" x14ac:dyDescent="0.2">
      <c r="A4" s="27">
        <f t="shared" ca="1" si="1"/>
        <v>2014</v>
      </c>
      <c r="B4" s="27">
        <f ca="1">_xlfn.CEILING.MATH(Table7[[#This Row],[Month]]/3)</f>
        <v>1</v>
      </c>
      <c r="C4" s="28">
        <f t="shared" ca="1" si="2"/>
        <v>1</v>
      </c>
      <c r="D4" s="28">
        <f t="shared" ca="1" si="3"/>
        <v>17</v>
      </c>
      <c r="E4" s="28">
        <f t="shared" ca="1" si="4"/>
        <v>0</v>
      </c>
      <c r="F4" s="13">
        <f ca="1">NORMINV(RAND(),18,5)+16*Table7[[#This Row],[Noon]]+10*Table7[[#This Row],[Morning]]+6*Table7[[#This Row],[Evening]]</f>
        <v>25.926782177807294</v>
      </c>
      <c r="G4" s="14">
        <f ca="1">NORMINV(RAND(),11,7)+4*Table7[[#This Row],[Evening]]+2*Table7[[#This Row],[Morning]]</f>
        <v>7.680482328537388</v>
      </c>
      <c r="H4" s="15">
        <f ca="1">NORMINV(RAND(),70,15)+4*Table7[[#This Row],[Evening]]+2*Table7[[#This Row],[Morning]]-2*Table7[[#This Row],[Noon]]</f>
        <v>50.944430855677595</v>
      </c>
      <c r="I4" s="16">
        <f t="shared" ca="1" si="0"/>
        <v>19.225024908986313</v>
      </c>
      <c r="J4" s="17">
        <f ca="1">IF(AND(Table7[[#This Row],[Hour]]&gt;=4,Table7[[#This Row],[Hour]]&lt;10),1,0)</f>
        <v>0</v>
      </c>
      <c r="K4" s="17">
        <f ca="1">IF(AND(Table7[[#This Row],[Hour]]&gt;=10,Table7[[#This Row],[Hour]]&lt;16),1,0)</f>
        <v>0</v>
      </c>
      <c r="L4" s="18">
        <f ca="1">IF(AND(Table7[[#This Row],[Hour]]&gt;=16,Table7[[#This Row],[Hour]]&lt;22),1,0)</f>
        <v>0</v>
      </c>
      <c r="M4" s="32" t="s">
        <v>14</v>
      </c>
      <c r="N4" s="29">
        <f ca="1">NORMINV(RAND(),(Table7[[#This Row],[Temp]]-Table7[[#This Row],[Temp Pref]])*((Table7[[#This Row],[Wind]]/100)+(Table7[[#This Row],[Humidity]]/100)),4)</f>
        <v>6.5006196098802844</v>
      </c>
    </row>
    <row r="5" spans="1:14" x14ac:dyDescent="0.2">
      <c r="A5" s="27">
        <f t="shared" ca="1" si="1"/>
        <v>2015</v>
      </c>
      <c r="B5" s="27">
        <f ca="1">_xlfn.CEILING.MATH(Table7[[#This Row],[Month]]/3)</f>
        <v>3</v>
      </c>
      <c r="C5" s="28">
        <f t="shared" ca="1" si="2"/>
        <v>8</v>
      </c>
      <c r="D5" s="28">
        <f t="shared" ca="1" si="3"/>
        <v>2</v>
      </c>
      <c r="E5" s="28">
        <f t="shared" ca="1" si="4"/>
        <v>17</v>
      </c>
      <c r="F5" s="19">
        <f ca="1">NORMINV(RAND(),18,5)+16*Table7[[#This Row],[Noon]]+10*Table7[[#This Row],[Morning]]+6*Table7[[#This Row],[Evening]]</f>
        <v>25.09161932992852</v>
      </c>
      <c r="G5" s="20">
        <f ca="1">NORMINV(RAND(),11,7)+4*Table7[[#This Row],[Evening]]+2*Table7[[#This Row],[Morning]]</f>
        <v>17.079998075491723</v>
      </c>
      <c r="H5" s="21">
        <f ca="1">NORMINV(RAND(),70,15)+4*Table7[[#This Row],[Evening]]+2*Table7[[#This Row],[Morning]]-2*Table7[[#This Row],[Noon]]</f>
        <v>78.785883606686056</v>
      </c>
      <c r="I5" s="22">
        <f t="shared" ca="1" si="0"/>
        <v>17.346804046327367</v>
      </c>
      <c r="J5" s="17">
        <f ca="1">IF(AND(Table7[[#This Row],[Hour]]&gt;=4,Table7[[#This Row],[Hour]]&lt;10),1,0)</f>
        <v>0</v>
      </c>
      <c r="K5" s="17">
        <f ca="1">IF(AND(Table7[[#This Row],[Hour]]&gt;=10,Table7[[#This Row],[Hour]]&lt;16),1,0)</f>
        <v>0</v>
      </c>
      <c r="L5" s="18">
        <f ca="1">IF(AND(Table7[[#This Row],[Hour]]&gt;=16,Table7[[#This Row],[Hour]]&lt;22),1,0)</f>
        <v>1</v>
      </c>
      <c r="M5" s="32" t="s">
        <v>15</v>
      </c>
      <c r="N5" s="30">
        <f ca="1">NORMINV(RAND(),(Table7[[#This Row],[Temp]]-Table7[[#This Row],[Temp Pref]])*((Table7[[#This Row],[Wind]]/100)+(Table7[[#This Row],[Humidity]]/100)),4)</f>
        <v>9.1892708186100229</v>
      </c>
    </row>
    <row r="6" spans="1:14" x14ac:dyDescent="0.2">
      <c r="A6" s="27">
        <f t="shared" ca="1" si="1"/>
        <v>2015</v>
      </c>
      <c r="B6" s="27">
        <f ca="1">_xlfn.CEILING.MATH(Table7[[#This Row],[Month]]/3)</f>
        <v>4</v>
      </c>
      <c r="C6" s="28">
        <f t="shared" ca="1" si="2"/>
        <v>11</v>
      </c>
      <c r="D6" s="28">
        <f t="shared" ca="1" si="3"/>
        <v>20</v>
      </c>
      <c r="E6" s="28">
        <f t="shared" ca="1" si="4"/>
        <v>1</v>
      </c>
      <c r="F6" s="13">
        <f ca="1">NORMINV(RAND(),18,5)+16*Table7[[#This Row],[Noon]]+10*Table7[[#This Row],[Morning]]+6*Table7[[#This Row],[Evening]]</f>
        <v>9.2181034254263796</v>
      </c>
      <c r="G6" s="14">
        <f ca="1">NORMINV(RAND(),11,7)+4*Table7[[#This Row],[Evening]]+2*Table7[[#This Row],[Morning]]</f>
        <v>14.186854158713452</v>
      </c>
      <c r="H6" s="15">
        <f ca="1">NORMINV(RAND(),70,15)+4*Table7[[#This Row],[Evening]]+2*Table7[[#This Row],[Morning]]-2*Table7[[#This Row],[Noon]]</f>
        <v>91.958434006829236</v>
      </c>
      <c r="I6" s="16">
        <f t="shared" ca="1" si="0"/>
        <v>20.444966688364591</v>
      </c>
      <c r="J6" s="17">
        <f ca="1">IF(AND(Table7[[#This Row],[Hour]]&gt;=4,Table7[[#This Row],[Hour]]&lt;10),1,0)</f>
        <v>0</v>
      </c>
      <c r="K6" s="17">
        <f ca="1">IF(AND(Table7[[#This Row],[Hour]]&gt;=10,Table7[[#This Row],[Hour]]&lt;16),1,0)</f>
        <v>0</v>
      </c>
      <c r="L6" s="18">
        <f ca="1">IF(AND(Table7[[#This Row],[Hour]]&gt;=16,Table7[[#This Row],[Hour]]&lt;22),1,0)</f>
        <v>0</v>
      </c>
      <c r="M6" s="32" t="s">
        <v>16</v>
      </c>
      <c r="N6" s="29">
        <f ca="1">NORMINV(RAND(),(Table7[[#This Row],[Temp]]-Table7[[#This Row],[Temp Pref]])*((Table7[[#This Row],[Wind]]/100)+(Table7[[#This Row],[Humidity]]/100)),4)</f>
        <v>-6.0652661488997826</v>
      </c>
    </row>
    <row r="7" spans="1:14" x14ac:dyDescent="0.2">
      <c r="A7" s="27">
        <f t="shared" ca="1" si="1"/>
        <v>2014</v>
      </c>
      <c r="B7" s="27">
        <f ca="1">_xlfn.CEILING.MATH(Table7[[#This Row],[Month]]/3)</f>
        <v>3</v>
      </c>
      <c r="C7" s="28">
        <f t="shared" ca="1" si="2"/>
        <v>7</v>
      </c>
      <c r="D7" s="28">
        <f t="shared" ca="1" si="3"/>
        <v>31</v>
      </c>
      <c r="E7" s="28">
        <f t="shared" ca="1" si="4"/>
        <v>8</v>
      </c>
      <c r="F7" s="19">
        <f ca="1">NORMINV(RAND(),18,5)+16*Table7[[#This Row],[Noon]]+10*Table7[[#This Row],[Morning]]+6*Table7[[#This Row],[Evening]]</f>
        <v>19.379247643696168</v>
      </c>
      <c r="G7" s="20">
        <f ca="1">NORMINV(RAND(),11,7)+4*Table7[[#This Row],[Evening]]+2*Table7[[#This Row],[Morning]]</f>
        <v>11.124821937637515</v>
      </c>
      <c r="H7" s="21">
        <f ca="1">NORMINV(RAND(),70,15)+4*Table7[[#This Row],[Evening]]+2*Table7[[#This Row],[Morning]]-2*Table7[[#This Row],[Noon]]</f>
        <v>51.62666482776676</v>
      </c>
      <c r="I7" s="22">
        <f t="shared" ca="1" si="0"/>
        <v>19.362452914189387</v>
      </c>
      <c r="J7" s="17">
        <f ca="1">IF(AND(Table7[[#This Row],[Hour]]&gt;=4,Table7[[#This Row],[Hour]]&lt;10),1,0)</f>
        <v>1</v>
      </c>
      <c r="K7" s="17">
        <f ca="1">IF(AND(Table7[[#This Row],[Hour]]&gt;=10,Table7[[#This Row],[Hour]]&lt;16),1,0)</f>
        <v>0</v>
      </c>
      <c r="L7" s="18">
        <f ca="1">IF(AND(Table7[[#This Row],[Hour]]&gt;=16,Table7[[#This Row],[Hour]]&lt;22),1,0)</f>
        <v>0</v>
      </c>
      <c r="M7" s="32" t="s">
        <v>17</v>
      </c>
      <c r="N7" s="30">
        <f ca="1">NORMINV(RAND(),(Table7[[#This Row],[Temp]]-Table7[[#This Row],[Temp Pref]])*((Table7[[#This Row],[Wind]]/100)+(Table7[[#This Row],[Humidity]]/100)),4)</f>
        <v>-6.0191329552819877</v>
      </c>
    </row>
    <row r="8" spans="1:14" x14ac:dyDescent="0.2">
      <c r="A8" s="27">
        <f t="shared" ca="1" si="1"/>
        <v>2012</v>
      </c>
      <c r="B8" s="27">
        <f ca="1">_xlfn.CEILING.MATH(Table7[[#This Row],[Month]]/3)</f>
        <v>3</v>
      </c>
      <c r="C8" s="28">
        <f t="shared" ca="1" si="2"/>
        <v>9</v>
      </c>
      <c r="D8" s="28">
        <f t="shared" ca="1" si="3"/>
        <v>12</v>
      </c>
      <c r="E8" s="28">
        <f t="shared" ca="1" si="4"/>
        <v>18</v>
      </c>
      <c r="F8" s="13">
        <f ca="1">NORMINV(RAND(),18,5)+16*Table7[[#This Row],[Noon]]+10*Table7[[#This Row],[Morning]]+6*Table7[[#This Row],[Evening]]</f>
        <v>20.56432733588677</v>
      </c>
      <c r="G8" s="14">
        <f ca="1">NORMINV(RAND(),11,7)+4*Table7[[#This Row],[Evening]]+2*Table7[[#This Row],[Morning]]</f>
        <v>21.562205095196184</v>
      </c>
      <c r="H8" s="15">
        <f ca="1">NORMINV(RAND(),70,15)+4*Table7[[#This Row],[Evening]]+2*Table7[[#This Row],[Morning]]-2*Table7[[#This Row],[Noon]]</f>
        <v>107.60510719536239</v>
      </c>
      <c r="I8" s="16">
        <f t="shared" ca="1" si="0"/>
        <v>18.477007265863826</v>
      </c>
      <c r="J8" s="17">
        <f ca="1">IF(AND(Table7[[#This Row],[Hour]]&gt;=4,Table7[[#This Row],[Hour]]&lt;10),1,0)</f>
        <v>0</v>
      </c>
      <c r="K8" s="17">
        <f ca="1">IF(AND(Table7[[#This Row],[Hour]]&gt;=10,Table7[[#This Row],[Hour]]&lt;16),1,0)</f>
        <v>0</v>
      </c>
      <c r="L8" s="18">
        <f ca="1">IF(AND(Table7[[#This Row],[Hour]]&gt;=16,Table7[[#This Row],[Hour]]&lt;22),1,0)</f>
        <v>1</v>
      </c>
      <c r="M8" s="32" t="s">
        <v>18</v>
      </c>
      <c r="N8" s="29">
        <f ca="1">NORMINV(RAND(),(Table7[[#This Row],[Temp]]-Table7[[#This Row],[Temp Pref]])*((Table7[[#This Row],[Wind]]/100)+(Table7[[#This Row],[Humidity]]/100)),4)</f>
        <v>9.0484222397032976</v>
      </c>
    </row>
    <row r="9" spans="1:14" x14ac:dyDescent="0.2">
      <c r="A9" s="27">
        <f t="shared" ca="1" si="1"/>
        <v>2015</v>
      </c>
      <c r="B9" s="27">
        <f ca="1">_xlfn.CEILING.MATH(Table7[[#This Row],[Month]]/3)</f>
        <v>1</v>
      </c>
      <c r="C9" s="28">
        <f t="shared" ca="1" si="2"/>
        <v>3</v>
      </c>
      <c r="D9" s="28">
        <f t="shared" ca="1" si="3"/>
        <v>23</v>
      </c>
      <c r="E9" s="28">
        <f t="shared" ca="1" si="4"/>
        <v>5</v>
      </c>
      <c r="F9" s="19">
        <f ca="1">NORMINV(RAND(),18,5)+16*Table7[[#This Row],[Noon]]+10*Table7[[#This Row],[Morning]]+6*Table7[[#This Row],[Evening]]</f>
        <v>22.70648901460423</v>
      </c>
      <c r="G9" s="20">
        <f ca="1">NORMINV(RAND(),11,7)+4*Table7[[#This Row],[Evening]]+2*Table7[[#This Row],[Morning]]</f>
        <v>20.114781001681873</v>
      </c>
      <c r="H9" s="21">
        <f ca="1">NORMINV(RAND(),70,15)+4*Table7[[#This Row],[Evening]]+2*Table7[[#This Row],[Morning]]-2*Table7[[#This Row],[Noon]]</f>
        <v>87.61150705160351</v>
      </c>
      <c r="I9" s="22">
        <f t="shared" ca="1" si="0"/>
        <v>17.98028510750099</v>
      </c>
      <c r="J9" s="17">
        <f ca="1">IF(AND(Table7[[#This Row],[Hour]]&gt;=4,Table7[[#This Row],[Hour]]&lt;10),1,0)</f>
        <v>1</v>
      </c>
      <c r="K9" s="17">
        <f ca="1">IF(AND(Table7[[#This Row],[Hour]]&gt;=10,Table7[[#This Row],[Hour]]&lt;16),1,0)</f>
        <v>0</v>
      </c>
      <c r="L9" s="18">
        <f ca="1">IF(AND(Table7[[#This Row],[Hour]]&gt;=16,Table7[[#This Row],[Hour]]&lt;22),1,0)</f>
        <v>0</v>
      </c>
      <c r="M9" s="32" t="s">
        <v>19</v>
      </c>
      <c r="N9" s="30">
        <f ca="1">NORMINV(RAND(),(Table7[[#This Row],[Temp]]-Table7[[#This Row],[Temp Pref]])*((Table7[[#This Row],[Wind]]/100)+(Table7[[#This Row],[Humidity]]/100)),4)</f>
        <v>7.2275784678171959</v>
      </c>
    </row>
    <row r="10" spans="1:14" x14ac:dyDescent="0.2">
      <c r="A10" s="27">
        <f t="shared" ca="1" si="1"/>
        <v>2014</v>
      </c>
      <c r="B10" s="27">
        <f ca="1">_xlfn.CEILING.MATH(Table7[[#This Row],[Month]]/3)</f>
        <v>2</v>
      </c>
      <c r="C10" s="28">
        <f t="shared" ca="1" si="2"/>
        <v>6</v>
      </c>
      <c r="D10" s="28">
        <f t="shared" ca="1" si="3"/>
        <v>11</v>
      </c>
      <c r="E10" s="28">
        <f t="shared" ca="1" si="4"/>
        <v>17</v>
      </c>
      <c r="F10" s="13">
        <f ca="1">NORMINV(RAND(),18,5)+16*Table7[[#This Row],[Noon]]+10*Table7[[#This Row],[Morning]]+6*Table7[[#This Row],[Evening]]</f>
        <v>23.620978156501312</v>
      </c>
      <c r="G10" s="14">
        <f ca="1">NORMINV(RAND(),11,7)+4*Table7[[#This Row],[Evening]]+2*Table7[[#This Row],[Morning]]</f>
        <v>17.57040162763861</v>
      </c>
      <c r="H10" s="15">
        <f ca="1">NORMINV(RAND(),70,15)+4*Table7[[#This Row],[Evening]]+2*Table7[[#This Row],[Morning]]-2*Table7[[#This Row],[Noon]]</f>
        <v>52.382813769438357</v>
      </c>
      <c r="I10" s="16">
        <f t="shared" ca="1" si="0"/>
        <v>20.756499103529173</v>
      </c>
      <c r="J10" s="17">
        <f ca="1">IF(AND(Table7[[#This Row],[Hour]]&gt;=4,Table7[[#This Row],[Hour]]&lt;10),1,0)</f>
        <v>0</v>
      </c>
      <c r="K10" s="17">
        <f ca="1">IF(AND(Table7[[#This Row],[Hour]]&gt;=10,Table7[[#This Row],[Hour]]&lt;16),1,0)</f>
        <v>0</v>
      </c>
      <c r="L10" s="18">
        <f ca="1">IF(AND(Table7[[#This Row],[Hour]]&gt;=16,Table7[[#This Row],[Hour]]&lt;22),1,0)</f>
        <v>1</v>
      </c>
      <c r="M10" s="32" t="s">
        <v>20</v>
      </c>
      <c r="N10" s="29">
        <f ca="1">NORMINV(RAND(),(Table7[[#This Row],[Temp]]-Table7[[#This Row],[Temp Pref]])*((Table7[[#This Row],[Wind]]/100)+(Table7[[#This Row],[Humidity]]/100)),4)</f>
        <v>-12.656449787694649</v>
      </c>
    </row>
    <row r="11" spans="1:14" x14ac:dyDescent="0.2">
      <c r="A11" s="27">
        <f t="shared" ca="1" si="1"/>
        <v>2012</v>
      </c>
      <c r="B11" s="27">
        <f ca="1">_xlfn.CEILING.MATH(Table7[[#This Row],[Month]]/3)</f>
        <v>1</v>
      </c>
      <c r="C11" s="28">
        <f t="shared" ca="1" si="2"/>
        <v>3</v>
      </c>
      <c r="D11" s="28">
        <f t="shared" ca="1" si="3"/>
        <v>9</v>
      </c>
      <c r="E11" s="28">
        <f t="shared" ca="1" si="4"/>
        <v>19</v>
      </c>
      <c r="F11" s="19">
        <f ca="1">NORMINV(RAND(),18,5)+16*Table7[[#This Row],[Noon]]+10*Table7[[#This Row],[Morning]]+6*Table7[[#This Row],[Evening]]</f>
        <v>24.088201053519644</v>
      </c>
      <c r="G11" s="20">
        <f ca="1">NORMINV(RAND(),11,7)+4*Table7[[#This Row],[Evening]]+2*Table7[[#This Row],[Morning]]</f>
        <v>14.699272695649173</v>
      </c>
      <c r="H11" s="21">
        <f ca="1">NORMINV(RAND(),70,15)+4*Table7[[#This Row],[Evening]]+2*Table7[[#This Row],[Morning]]-2*Table7[[#This Row],[Noon]]</f>
        <v>60.610974776604721</v>
      </c>
      <c r="I11" s="22">
        <f t="shared" ca="1" si="0"/>
        <v>25.37536561987617</v>
      </c>
      <c r="J11" s="17">
        <f ca="1">IF(AND(Table7[[#This Row],[Hour]]&gt;=4,Table7[[#This Row],[Hour]]&lt;10),1,0)</f>
        <v>0</v>
      </c>
      <c r="K11" s="17">
        <f ca="1">IF(AND(Table7[[#This Row],[Hour]]&gt;=10,Table7[[#This Row],[Hour]]&lt;16),1,0)</f>
        <v>0</v>
      </c>
      <c r="L11" s="18">
        <f ca="1">IF(AND(Table7[[#This Row],[Hour]]&gt;=16,Table7[[#This Row],[Hour]]&lt;22),1,0)</f>
        <v>1</v>
      </c>
      <c r="M11" s="32" t="s">
        <v>21</v>
      </c>
      <c r="N11" s="30">
        <f ca="1">NORMINV(RAND(),(Table7[[#This Row],[Temp]]-Table7[[#This Row],[Temp Pref]])*((Table7[[#This Row],[Wind]]/100)+(Table7[[#This Row],[Humidity]]/100)),4)</f>
        <v>3.9729124524908244</v>
      </c>
    </row>
    <row r="12" spans="1:14" x14ac:dyDescent="0.2">
      <c r="A12" s="27">
        <f t="shared" ca="1" si="1"/>
        <v>2013</v>
      </c>
      <c r="B12" s="27">
        <f ca="1">_xlfn.CEILING.MATH(Table7[[#This Row],[Month]]/3)</f>
        <v>2</v>
      </c>
      <c r="C12" s="28">
        <f t="shared" ca="1" si="2"/>
        <v>4</v>
      </c>
      <c r="D12" s="28">
        <f t="shared" ca="1" si="3"/>
        <v>2</v>
      </c>
      <c r="E12" s="28">
        <f t="shared" ca="1" si="4"/>
        <v>14</v>
      </c>
      <c r="F12" s="13">
        <f ca="1">NORMINV(RAND(),18,5)+16*Table7[[#This Row],[Noon]]+10*Table7[[#This Row],[Morning]]+6*Table7[[#This Row],[Evening]]</f>
        <v>28.385298992590531</v>
      </c>
      <c r="G12" s="14">
        <f ca="1">NORMINV(RAND(),11,7)+4*Table7[[#This Row],[Evening]]+2*Table7[[#This Row],[Morning]]</f>
        <v>25.541194540052338</v>
      </c>
      <c r="H12" s="15">
        <f ca="1">NORMINV(RAND(),70,15)+4*Table7[[#This Row],[Evening]]+2*Table7[[#This Row],[Morning]]-2*Table7[[#This Row],[Noon]]</f>
        <v>73.714389742033376</v>
      </c>
      <c r="I12" s="16">
        <f t="shared" ca="1" si="0"/>
        <v>29.414417993464546</v>
      </c>
      <c r="J12" s="17">
        <f ca="1">IF(AND(Table7[[#This Row],[Hour]]&gt;=4,Table7[[#This Row],[Hour]]&lt;10),1,0)</f>
        <v>0</v>
      </c>
      <c r="K12" s="17">
        <f ca="1">IF(AND(Table7[[#This Row],[Hour]]&gt;=10,Table7[[#This Row],[Hour]]&lt;16),1,0)</f>
        <v>1</v>
      </c>
      <c r="L12" s="18">
        <f ca="1">IF(AND(Table7[[#This Row],[Hour]]&gt;=16,Table7[[#This Row],[Hour]]&lt;22),1,0)</f>
        <v>0</v>
      </c>
      <c r="M12" s="32" t="s">
        <v>22</v>
      </c>
      <c r="N12" s="29">
        <f ca="1">NORMINV(RAND(),(Table7[[#This Row],[Temp]]-Table7[[#This Row],[Temp Pref]])*((Table7[[#This Row],[Wind]]/100)+(Table7[[#This Row],[Humidity]]/100)),4)</f>
        <v>-1.6147019819255766</v>
      </c>
    </row>
    <row r="13" spans="1:14" x14ac:dyDescent="0.2">
      <c r="A13" s="27">
        <f t="shared" ca="1" si="1"/>
        <v>2013</v>
      </c>
      <c r="B13" s="27">
        <f ca="1">_xlfn.CEILING.MATH(Table7[[#This Row],[Month]]/3)</f>
        <v>3</v>
      </c>
      <c r="C13" s="28">
        <f t="shared" ca="1" si="2"/>
        <v>9</v>
      </c>
      <c r="D13" s="28">
        <f t="shared" ca="1" si="3"/>
        <v>11</v>
      </c>
      <c r="E13" s="28">
        <f t="shared" ca="1" si="4"/>
        <v>13</v>
      </c>
      <c r="F13" s="23">
        <f ca="1">NORMINV(RAND(),18,5)+16*Table7[[#This Row],[Noon]]+10*Table7[[#This Row],[Morning]]+6*Table7[[#This Row],[Evening]]</f>
        <v>32.412565936066521</v>
      </c>
      <c r="G13" s="24">
        <f ca="1">NORMINV(RAND(),11,7)+4*Table7[[#This Row],[Evening]]+2*Table7[[#This Row],[Morning]]</f>
        <v>8.9803658832661828</v>
      </c>
      <c r="H13" s="25">
        <f ca="1">NORMINV(RAND(),70,15)+4*Table7[[#This Row],[Evening]]+2*Table7[[#This Row],[Morning]]-2*Table7[[#This Row],[Noon]]</f>
        <v>76.283632310552576</v>
      </c>
      <c r="I13" s="26">
        <f t="shared" ca="1" si="0"/>
        <v>26.603758126580743</v>
      </c>
      <c r="J13" s="17">
        <f ca="1">IF(AND(Table7[[#This Row],[Hour]]&gt;=4,Table7[[#This Row],[Hour]]&lt;10),1,0)</f>
        <v>0</v>
      </c>
      <c r="K13" s="17">
        <f ca="1">IF(AND(Table7[[#This Row],[Hour]]&gt;=10,Table7[[#This Row],[Hour]]&lt;16),1,0)</f>
        <v>1</v>
      </c>
      <c r="L13" s="18">
        <f ca="1">IF(AND(Table7[[#This Row],[Hour]]&gt;=16,Table7[[#This Row],[Hour]]&lt;22),1,0)</f>
        <v>0</v>
      </c>
      <c r="M13" s="32" t="s">
        <v>23</v>
      </c>
      <c r="N13" s="31">
        <f ca="1">NORMINV(RAND(),(Table7[[#This Row],[Temp]]-Table7[[#This Row],[Temp Pref]])*((Table7[[#This Row],[Wind]]/100)+(Table7[[#This Row],[Humidity]]/100)),4)</f>
        <v>13.16934648357894</v>
      </c>
    </row>
    <row r="14" spans="1:14" x14ac:dyDescent="0.2">
      <c r="A14" s="27">
        <f ca="1">RANDBETWEEN(2012,2015)</f>
        <v>2012</v>
      </c>
      <c r="B14" s="27">
        <f ca="1">_xlfn.CEILING.MATH(Table7[[#This Row],[Month]]/3)</f>
        <v>2</v>
      </c>
      <c r="C14" s="28">
        <f ca="1">RANDBETWEEN(1,12)</f>
        <v>4</v>
      </c>
      <c r="D14" s="28">
        <f ca="1">RANDBETWEEN(1,31)</f>
        <v>14</v>
      </c>
      <c r="E14" s="28">
        <f ca="1">RANDBETWEEN(0,23)</f>
        <v>3</v>
      </c>
      <c r="F14" s="13">
        <f ca="1">NORMINV(RAND(),18,5)+16*Table7[[#This Row],[Noon]]+10*Table7[[#This Row],[Morning]]+6*Table7[[#This Row],[Evening]]</f>
        <v>4.7482013462905073</v>
      </c>
      <c r="G14" s="14">
        <f ca="1">NORMINV(RAND(),11,7)+4*Table7[[#This Row],[Evening]]+2*Table7[[#This Row],[Morning]]</f>
        <v>7.6476863500013055</v>
      </c>
      <c r="H14" s="15">
        <f ca="1">NORMINV(RAND(),70,15)+4*Table7[[#This Row],[Evening]]+2*Table7[[#This Row],[Morning]]-2*Table7[[#This Row],[Noon]]</f>
        <v>89.787571384000003</v>
      </c>
      <c r="I14" s="16">
        <f t="shared" ca="1" si="0"/>
        <v>29.147172536032983</v>
      </c>
      <c r="J14" s="17">
        <f ca="1">IF(AND(Table7[[#This Row],[Hour]]&gt;=4,Table7[[#This Row],[Hour]]&lt;10),1,0)</f>
        <v>0</v>
      </c>
      <c r="K14" s="17">
        <f ca="1">IF(AND(Table7[[#This Row],[Hour]]&gt;=10,Table7[[#This Row],[Hour]]&lt;16),1,0)</f>
        <v>0</v>
      </c>
      <c r="L14" s="18">
        <f ca="1">IF(AND(Table7[[#This Row],[Hour]]&gt;=16,Table7[[#This Row],[Hour]]&lt;22),1,0)</f>
        <v>0</v>
      </c>
      <c r="M14" s="32" t="s">
        <v>58</v>
      </c>
      <c r="N14" s="29">
        <f ca="1">NORMINV(RAND(),(Table7[[#This Row],[Temp]]-Table7[[#This Row],[Temp Pref]])*((Table7[[#This Row],[Wind]]/100)+(Table7[[#This Row],[Humidity]]/100)),4)</f>
        <v>-30.224145662036545</v>
      </c>
    </row>
    <row r="15" spans="1:14" x14ac:dyDescent="0.2">
      <c r="A15" s="27">
        <f t="shared" ca="1" si="1"/>
        <v>2013</v>
      </c>
      <c r="B15" s="27">
        <f ca="1">_xlfn.CEILING.MATH(Table7[[#This Row],[Month]]/3)</f>
        <v>4</v>
      </c>
      <c r="C15" s="28">
        <f t="shared" ca="1" si="2"/>
        <v>10</v>
      </c>
      <c r="D15" s="28">
        <f t="shared" ca="1" si="3"/>
        <v>11</v>
      </c>
      <c r="E15" s="28">
        <f t="shared" ca="1" si="4"/>
        <v>16</v>
      </c>
      <c r="F15" s="19">
        <f ca="1">NORMINV(RAND(),18,5)+16*Table7[[#This Row],[Noon]]+10*Table7[[#This Row],[Morning]]+6*Table7[[#This Row],[Evening]]</f>
        <v>27.975912592074078</v>
      </c>
      <c r="G15" s="20">
        <f ca="1">NORMINV(RAND(),11,7)+4*Table7[[#This Row],[Evening]]+2*Table7[[#This Row],[Morning]]</f>
        <v>2.4195829944813454</v>
      </c>
      <c r="H15" s="21">
        <f ca="1">NORMINV(RAND(),70,15)+4*Table7[[#This Row],[Evening]]+2*Table7[[#This Row],[Morning]]-2*Table7[[#This Row],[Noon]]</f>
        <v>68.438433141176773</v>
      </c>
      <c r="I15" s="22">
        <f t="shared" ca="1" si="0"/>
        <v>32.07426840768133</v>
      </c>
      <c r="J15" s="17">
        <f ca="1">IF(AND(Table7[[#This Row],[Hour]]&gt;=4,Table7[[#This Row],[Hour]]&lt;10),1,0)</f>
        <v>0</v>
      </c>
      <c r="K15" s="17">
        <f ca="1">IF(AND(Table7[[#This Row],[Hour]]&gt;=10,Table7[[#This Row],[Hour]]&lt;16),1,0)</f>
        <v>0</v>
      </c>
      <c r="L15" s="18">
        <f ca="1">IF(AND(Table7[[#This Row],[Hour]]&gt;=16,Table7[[#This Row],[Hour]]&lt;22),1,0)</f>
        <v>1</v>
      </c>
      <c r="M15" s="32" t="s">
        <v>59</v>
      </c>
      <c r="N15" s="30">
        <f ca="1">NORMINV(RAND(),(Table7[[#This Row],[Temp]]-Table7[[#This Row],[Temp Pref]])*((Table7[[#This Row],[Wind]]/100)+(Table7[[#This Row],[Humidity]]/100)),4)</f>
        <v>-3.9773628076642029</v>
      </c>
    </row>
    <row r="16" spans="1:14" x14ac:dyDescent="0.2">
      <c r="A16" s="27">
        <f t="shared" ca="1" si="1"/>
        <v>2015</v>
      </c>
      <c r="B16" s="27">
        <f ca="1">_xlfn.CEILING.MATH(Table7[[#This Row],[Month]]/3)</f>
        <v>3</v>
      </c>
      <c r="C16" s="28">
        <f t="shared" ca="1" si="2"/>
        <v>7</v>
      </c>
      <c r="D16" s="28">
        <f t="shared" ca="1" si="3"/>
        <v>4</v>
      </c>
      <c r="E16" s="28">
        <f t="shared" ca="1" si="4"/>
        <v>23</v>
      </c>
      <c r="F16" s="13">
        <f ca="1">NORMINV(RAND(),18,5)+16*Table7[[#This Row],[Noon]]+10*Table7[[#This Row],[Morning]]+6*Table7[[#This Row],[Evening]]</f>
        <v>16.993745250209709</v>
      </c>
      <c r="G16" s="14">
        <f ca="1">NORMINV(RAND(),11,7)+4*Table7[[#This Row],[Evening]]+2*Table7[[#This Row],[Morning]]</f>
        <v>8.6470200242515851</v>
      </c>
      <c r="H16" s="15">
        <f ca="1">NORMINV(RAND(),70,15)+4*Table7[[#This Row],[Evening]]+2*Table7[[#This Row],[Morning]]-2*Table7[[#This Row],[Noon]]</f>
        <v>74.642473275533888</v>
      </c>
      <c r="I16" s="16">
        <f t="shared" ca="1" si="0"/>
        <v>23.641137674520973</v>
      </c>
      <c r="J16" s="17">
        <f ca="1">IF(AND(Table7[[#This Row],[Hour]]&gt;=4,Table7[[#This Row],[Hour]]&lt;10),1,0)</f>
        <v>0</v>
      </c>
      <c r="K16" s="17">
        <f ca="1">IF(AND(Table7[[#This Row],[Hour]]&gt;=10,Table7[[#This Row],[Hour]]&lt;16),1,0)</f>
        <v>0</v>
      </c>
      <c r="L16" s="18">
        <f ca="1">IF(AND(Table7[[#This Row],[Hour]]&gt;=16,Table7[[#This Row],[Hour]]&lt;22),1,0)</f>
        <v>0</v>
      </c>
      <c r="M16" s="32" t="s">
        <v>60</v>
      </c>
      <c r="N16" s="29">
        <f ca="1">NORMINV(RAND(),(Table7[[#This Row],[Temp]]-Table7[[#This Row],[Temp Pref]])*((Table7[[#This Row],[Wind]]/100)+(Table7[[#This Row],[Humidity]]/100)),4)</f>
        <v>-5.1855345334779619</v>
      </c>
    </row>
    <row r="17" spans="1:14" x14ac:dyDescent="0.2">
      <c r="A17" s="27">
        <f t="shared" ca="1" si="1"/>
        <v>2013</v>
      </c>
      <c r="B17" s="27">
        <f ca="1">_xlfn.CEILING.MATH(Table7[[#This Row],[Month]]/3)</f>
        <v>3</v>
      </c>
      <c r="C17" s="28">
        <f t="shared" ca="1" si="2"/>
        <v>9</v>
      </c>
      <c r="D17" s="28">
        <f t="shared" ca="1" si="3"/>
        <v>5</v>
      </c>
      <c r="E17" s="28">
        <f t="shared" ca="1" si="4"/>
        <v>6</v>
      </c>
      <c r="F17" s="19">
        <f ca="1">NORMINV(RAND(),18,5)+16*Table7[[#This Row],[Noon]]+10*Table7[[#This Row],[Morning]]+6*Table7[[#This Row],[Evening]]</f>
        <v>25.715496742804575</v>
      </c>
      <c r="G17" s="20">
        <f ca="1">NORMINV(RAND(),11,7)+4*Table7[[#This Row],[Evening]]+2*Table7[[#This Row],[Morning]]</f>
        <v>14.014354371771391</v>
      </c>
      <c r="H17" s="21">
        <f ca="1">NORMINV(RAND(),70,15)+4*Table7[[#This Row],[Evening]]+2*Table7[[#This Row],[Morning]]-2*Table7[[#This Row],[Noon]]</f>
        <v>64.577167470866527</v>
      </c>
      <c r="I17" s="22">
        <f t="shared" ca="1" si="0"/>
        <v>29.67417910350861</v>
      </c>
      <c r="J17" s="17">
        <f ca="1">IF(AND(Table7[[#This Row],[Hour]]&gt;=4,Table7[[#This Row],[Hour]]&lt;10),1,0)</f>
        <v>1</v>
      </c>
      <c r="K17" s="17">
        <f ca="1">IF(AND(Table7[[#This Row],[Hour]]&gt;=10,Table7[[#This Row],[Hour]]&lt;16),1,0)</f>
        <v>0</v>
      </c>
      <c r="L17" s="18">
        <f ca="1">IF(AND(Table7[[#This Row],[Hour]]&gt;=16,Table7[[#This Row],[Hour]]&lt;22),1,0)</f>
        <v>0</v>
      </c>
      <c r="M17" s="32" t="s">
        <v>61</v>
      </c>
      <c r="N17" s="30">
        <f ca="1">NORMINV(RAND(),(Table7[[#This Row],[Temp]]-Table7[[#This Row],[Temp Pref]])*((Table7[[#This Row],[Wind]]/100)+(Table7[[#This Row],[Humidity]]/100)),4)</f>
        <v>-1.9546917300630859</v>
      </c>
    </row>
    <row r="18" spans="1:14" x14ac:dyDescent="0.2">
      <c r="A18" s="27">
        <f t="shared" ca="1" si="1"/>
        <v>2012</v>
      </c>
      <c r="B18" s="27">
        <f ca="1">_xlfn.CEILING.MATH(Table7[[#This Row],[Month]]/3)</f>
        <v>1</v>
      </c>
      <c r="C18" s="28">
        <f t="shared" ca="1" si="2"/>
        <v>2</v>
      </c>
      <c r="D18" s="28">
        <f t="shared" ca="1" si="3"/>
        <v>18</v>
      </c>
      <c r="E18" s="28">
        <f t="shared" ca="1" si="4"/>
        <v>15</v>
      </c>
      <c r="F18" s="13">
        <f ca="1">NORMINV(RAND(),18,5)+16*Table7[[#This Row],[Noon]]+10*Table7[[#This Row],[Morning]]+6*Table7[[#This Row],[Evening]]</f>
        <v>33.640298845881276</v>
      </c>
      <c r="G18" s="14">
        <f ca="1">NORMINV(RAND(),11,7)+4*Table7[[#This Row],[Evening]]+2*Table7[[#This Row],[Morning]]</f>
        <v>13.690524907398592</v>
      </c>
      <c r="H18" s="15">
        <f ca="1">NORMINV(RAND(),70,15)+4*Table7[[#This Row],[Evening]]+2*Table7[[#This Row],[Morning]]-2*Table7[[#This Row],[Noon]]</f>
        <v>55.96328378579063</v>
      </c>
      <c r="I18" s="16">
        <f t="shared" ca="1" si="0"/>
        <v>19.548111867191764</v>
      </c>
      <c r="J18" s="17">
        <f ca="1">IF(AND(Table7[[#This Row],[Hour]]&gt;=4,Table7[[#This Row],[Hour]]&lt;10),1,0)</f>
        <v>0</v>
      </c>
      <c r="K18" s="17">
        <f ca="1">IF(AND(Table7[[#This Row],[Hour]]&gt;=10,Table7[[#This Row],[Hour]]&lt;16),1,0)</f>
        <v>1</v>
      </c>
      <c r="L18" s="18">
        <f ca="1">IF(AND(Table7[[#This Row],[Hour]]&gt;=16,Table7[[#This Row],[Hour]]&lt;22),1,0)</f>
        <v>0</v>
      </c>
      <c r="M18" s="32" t="s">
        <v>62</v>
      </c>
      <c r="N18" s="29">
        <f ca="1">NORMINV(RAND(),(Table7[[#This Row],[Temp]]-Table7[[#This Row],[Temp Pref]])*((Table7[[#This Row],[Wind]]/100)+(Table7[[#This Row],[Humidity]]/100)),4)</f>
        <v>8.9558700111711946</v>
      </c>
    </row>
    <row r="19" spans="1:14" x14ac:dyDescent="0.2">
      <c r="A19" s="27">
        <f t="shared" ca="1" si="1"/>
        <v>2013</v>
      </c>
      <c r="B19" s="27">
        <f ca="1">_xlfn.CEILING.MATH(Table7[[#This Row],[Month]]/3)</f>
        <v>1</v>
      </c>
      <c r="C19" s="28">
        <f t="shared" ca="1" si="2"/>
        <v>2</v>
      </c>
      <c r="D19" s="28">
        <f t="shared" ca="1" si="3"/>
        <v>6</v>
      </c>
      <c r="E19" s="28">
        <f t="shared" ca="1" si="4"/>
        <v>6</v>
      </c>
      <c r="F19" s="19">
        <f ca="1">NORMINV(RAND(),18,5)+16*Table7[[#This Row],[Noon]]+10*Table7[[#This Row],[Morning]]+6*Table7[[#This Row],[Evening]]</f>
        <v>30.964562962720308</v>
      </c>
      <c r="G19" s="20">
        <f ca="1">NORMINV(RAND(),11,7)+4*Table7[[#This Row],[Evening]]+2*Table7[[#This Row],[Morning]]</f>
        <v>12.450972721781991</v>
      </c>
      <c r="H19" s="21">
        <f ca="1">NORMINV(RAND(),70,15)+4*Table7[[#This Row],[Evening]]+2*Table7[[#This Row],[Morning]]-2*Table7[[#This Row],[Noon]]</f>
        <v>96.889005385438097</v>
      </c>
      <c r="I19" s="22">
        <f t="shared" ca="1" si="0"/>
        <v>25.140998117032161</v>
      </c>
      <c r="J19" s="17">
        <f ca="1">IF(AND(Table7[[#This Row],[Hour]]&gt;=4,Table7[[#This Row],[Hour]]&lt;10),1,0)</f>
        <v>1</v>
      </c>
      <c r="K19" s="17">
        <f ca="1">IF(AND(Table7[[#This Row],[Hour]]&gt;=10,Table7[[#This Row],[Hour]]&lt;16),1,0)</f>
        <v>0</v>
      </c>
      <c r="L19" s="18">
        <f ca="1">IF(AND(Table7[[#This Row],[Hour]]&gt;=16,Table7[[#This Row],[Hour]]&lt;22),1,0)</f>
        <v>0</v>
      </c>
      <c r="M19" s="32" t="s">
        <v>63</v>
      </c>
      <c r="N19" s="30">
        <f ca="1">NORMINV(RAND(),(Table7[[#This Row],[Temp]]-Table7[[#This Row],[Temp Pref]])*((Table7[[#This Row],[Wind]]/100)+(Table7[[#This Row],[Humidity]]/100)),4)</f>
        <v>11.69855191480822</v>
      </c>
    </row>
    <row r="20" spans="1:14" x14ac:dyDescent="0.2">
      <c r="A20" s="27">
        <f t="shared" ca="1" si="1"/>
        <v>2014</v>
      </c>
      <c r="B20" s="27">
        <f ca="1">_xlfn.CEILING.MATH(Table7[[#This Row],[Month]]/3)</f>
        <v>4</v>
      </c>
      <c r="C20" s="28">
        <f t="shared" ca="1" si="2"/>
        <v>10</v>
      </c>
      <c r="D20" s="28">
        <f t="shared" ca="1" si="3"/>
        <v>29</v>
      </c>
      <c r="E20" s="28">
        <f t="shared" ca="1" si="4"/>
        <v>4</v>
      </c>
      <c r="F20" s="13">
        <f ca="1">NORMINV(RAND(),18,5)+16*Table7[[#This Row],[Noon]]+10*Table7[[#This Row],[Morning]]+6*Table7[[#This Row],[Evening]]</f>
        <v>24.249533443533409</v>
      </c>
      <c r="G20" s="14">
        <f ca="1">NORMINV(RAND(),11,7)+4*Table7[[#This Row],[Evening]]+2*Table7[[#This Row],[Morning]]</f>
        <v>3.7537031703240284</v>
      </c>
      <c r="H20" s="15">
        <f ca="1">NORMINV(RAND(),70,15)+4*Table7[[#This Row],[Evening]]+2*Table7[[#This Row],[Morning]]-2*Table7[[#This Row],[Noon]]</f>
        <v>72.649561991333172</v>
      </c>
      <c r="I20" s="16">
        <f t="shared" ca="1" si="0"/>
        <v>23.341929746768226</v>
      </c>
      <c r="J20" s="17">
        <f ca="1">IF(AND(Table7[[#This Row],[Hour]]&gt;=4,Table7[[#This Row],[Hour]]&lt;10),1,0)</f>
        <v>1</v>
      </c>
      <c r="K20" s="17">
        <f ca="1">IF(AND(Table7[[#This Row],[Hour]]&gt;=10,Table7[[#This Row],[Hour]]&lt;16),1,0)</f>
        <v>0</v>
      </c>
      <c r="L20" s="18">
        <f ca="1">IF(AND(Table7[[#This Row],[Hour]]&gt;=16,Table7[[#This Row],[Hour]]&lt;22),1,0)</f>
        <v>0</v>
      </c>
      <c r="M20" s="32" t="s">
        <v>64</v>
      </c>
      <c r="N20" s="29">
        <f ca="1">NORMINV(RAND(),(Table7[[#This Row],[Temp]]-Table7[[#This Row],[Temp Pref]])*((Table7[[#This Row],[Wind]]/100)+(Table7[[#This Row],[Humidity]]/100)),4)</f>
        <v>3.7655780211248873</v>
      </c>
    </row>
    <row r="21" spans="1:14" x14ac:dyDescent="0.2">
      <c r="A21" s="27">
        <f t="shared" ca="1" si="1"/>
        <v>2015</v>
      </c>
      <c r="B21" s="27">
        <f ca="1">_xlfn.CEILING.MATH(Table7[[#This Row],[Month]]/3)</f>
        <v>3</v>
      </c>
      <c r="C21" s="28">
        <f t="shared" ca="1" si="2"/>
        <v>8</v>
      </c>
      <c r="D21" s="28">
        <f t="shared" ca="1" si="3"/>
        <v>28</v>
      </c>
      <c r="E21" s="28">
        <f t="shared" ca="1" si="4"/>
        <v>17</v>
      </c>
      <c r="F21" s="19">
        <f ca="1">NORMINV(RAND(),18,5)+16*Table7[[#This Row],[Noon]]+10*Table7[[#This Row],[Morning]]+6*Table7[[#This Row],[Evening]]</f>
        <v>19.535631607755938</v>
      </c>
      <c r="G21" s="20">
        <f ca="1">NORMINV(RAND(),11,7)+4*Table7[[#This Row],[Evening]]+2*Table7[[#This Row],[Morning]]</f>
        <v>5.5756590345588588</v>
      </c>
      <c r="H21" s="21">
        <f ca="1">NORMINV(RAND(),70,15)+4*Table7[[#This Row],[Evening]]+2*Table7[[#This Row],[Morning]]-2*Table7[[#This Row],[Noon]]</f>
        <v>92.680084343489696</v>
      </c>
      <c r="I21" s="22">
        <f t="shared" ca="1" si="0"/>
        <v>19.610622246594865</v>
      </c>
      <c r="J21" s="17">
        <f ca="1">IF(AND(Table7[[#This Row],[Hour]]&gt;=4,Table7[[#This Row],[Hour]]&lt;10),1,0)</f>
        <v>0</v>
      </c>
      <c r="K21" s="17">
        <f ca="1">IF(AND(Table7[[#This Row],[Hour]]&gt;=10,Table7[[#This Row],[Hour]]&lt;16),1,0)</f>
        <v>0</v>
      </c>
      <c r="L21" s="18">
        <f ca="1">IF(AND(Table7[[#This Row],[Hour]]&gt;=16,Table7[[#This Row],[Hour]]&lt;22),1,0)</f>
        <v>1</v>
      </c>
      <c r="M21" s="32" t="s">
        <v>65</v>
      </c>
      <c r="N21" s="30">
        <f ca="1">NORMINV(RAND(),(Table7[[#This Row],[Temp]]-Table7[[#This Row],[Temp Pref]])*((Table7[[#This Row],[Wind]]/100)+(Table7[[#This Row],[Humidity]]/100)),4)</f>
        <v>4.362071279567703E-2</v>
      </c>
    </row>
    <row r="22" spans="1:14" x14ac:dyDescent="0.2">
      <c r="A22" s="27">
        <f t="shared" ca="1" si="1"/>
        <v>2013</v>
      </c>
      <c r="B22" s="27">
        <f ca="1">_xlfn.CEILING.MATH(Table7[[#This Row],[Month]]/3)</f>
        <v>4</v>
      </c>
      <c r="C22" s="28">
        <f t="shared" ca="1" si="2"/>
        <v>10</v>
      </c>
      <c r="D22" s="28">
        <f t="shared" ca="1" si="3"/>
        <v>30</v>
      </c>
      <c r="E22" s="28">
        <f t="shared" ca="1" si="4"/>
        <v>3</v>
      </c>
      <c r="F22" s="13">
        <f ca="1">NORMINV(RAND(),18,5)+16*Table7[[#This Row],[Noon]]+10*Table7[[#This Row],[Morning]]+6*Table7[[#This Row],[Evening]]</f>
        <v>19.394945727033825</v>
      </c>
      <c r="G22" s="14">
        <f ca="1">NORMINV(RAND(),11,7)+4*Table7[[#This Row],[Evening]]+2*Table7[[#This Row],[Morning]]</f>
        <v>14.558086738159759</v>
      </c>
      <c r="H22" s="15">
        <f ca="1">NORMINV(RAND(),70,15)+4*Table7[[#This Row],[Evening]]+2*Table7[[#This Row],[Morning]]-2*Table7[[#This Row],[Noon]]</f>
        <v>80.856289062501617</v>
      </c>
      <c r="I22" s="16">
        <f t="shared" ca="1" si="0"/>
        <v>23.765186186899193</v>
      </c>
      <c r="J22" s="17">
        <f ca="1">IF(AND(Table7[[#This Row],[Hour]]&gt;=4,Table7[[#This Row],[Hour]]&lt;10),1,0)</f>
        <v>0</v>
      </c>
      <c r="K22" s="17">
        <f ca="1">IF(AND(Table7[[#This Row],[Hour]]&gt;=10,Table7[[#This Row],[Hour]]&lt;16),1,0)</f>
        <v>0</v>
      </c>
      <c r="L22" s="18">
        <f ca="1">IF(AND(Table7[[#This Row],[Hour]]&gt;=16,Table7[[#This Row],[Hour]]&lt;22),1,0)</f>
        <v>0</v>
      </c>
      <c r="M22" s="32" t="s">
        <v>66</v>
      </c>
      <c r="N22" s="29">
        <f ca="1">NORMINV(RAND(),(Table7[[#This Row],[Temp]]-Table7[[#This Row],[Temp Pref]])*((Table7[[#This Row],[Wind]]/100)+(Table7[[#This Row],[Humidity]]/100)),4)</f>
        <v>-3.5457729121320569</v>
      </c>
    </row>
    <row r="23" spans="1:14" x14ac:dyDescent="0.2">
      <c r="A23" s="27">
        <f t="shared" ca="1" si="1"/>
        <v>2014</v>
      </c>
      <c r="B23" s="27">
        <f ca="1">_xlfn.CEILING.MATH(Table7[[#This Row],[Month]]/3)</f>
        <v>2</v>
      </c>
      <c r="C23" s="28">
        <f t="shared" ca="1" si="2"/>
        <v>5</v>
      </c>
      <c r="D23" s="28">
        <f t="shared" ca="1" si="3"/>
        <v>12</v>
      </c>
      <c r="E23" s="28">
        <f t="shared" ca="1" si="4"/>
        <v>7</v>
      </c>
      <c r="F23" s="19">
        <f ca="1">NORMINV(RAND(),18,5)+16*Table7[[#This Row],[Noon]]+10*Table7[[#This Row],[Morning]]+6*Table7[[#This Row],[Evening]]</f>
        <v>28.937706365160768</v>
      </c>
      <c r="G23" s="20">
        <f ca="1">NORMINV(RAND(),11,7)+4*Table7[[#This Row],[Evening]]+2*Table7[[#This Row],[Morning]]</f>
        <v>22.736240334820391</v>
      </c>
      <c r="H23" s="21">
        <f ca="1">NORMINV(RAND(),70,15)+4*Table7[[#This Row],[Evening]]+2*Table7[[#This Row],[Morning]]-2*Table7[[#This Row],[Noon]]</f>
        <v>79.715941763120099</v>
      </c>
      <c r="I23" s="22">
        <f t="shared" ca="1" si="0"/>
        <v>17.81903904236416</v>
      </c>
      <c r="J23" s="17">
        <f ca="1">IF(AND(Table7[[#This Row],[Hour]]&gt;=4,Table7[[#This Row],[Hour]]&lt;10),1,0)</f>
        <v>1</v>
      </c>
      <c r="K23" s="17">
        <f ca="1">IF(AND(Table7[[#This Row],[Hour]]&gt;=10,Table7[[#This Row],[Hour]]&lt;16),1,0)</f>
        <v>0</v>
      </c>
      <c r="L23" s="18">
        <f ca="1">IF(AND(Table7[[#This Row],[Hour]]&gt;=16,Table7[[#This Row],[Hour]]&lt;22),1,0)</f>
        <v>0</v>
      </c>
      <c r="M23" s="32" t="s">
        <v>67</v>
      </c>
      <c r="N23" s="30">
        <f ca="1">NORMINV(RAND(),(Table7[[#This Row],[Temp]]-Table7[[#This Row],[Temp Pref]])*((Table7[[#This Row],[Wind]]/100)+(Table7[[#This Row],[Humidity]]/100)),4)</f>
        <v>10.018661196708129</v>
      </c>
    </row>
    <row r="24" spans="1:14" x14ac:dyDescent="0.2">
      <c r="A24" s="27">
        <f t="shared" ca="1" si="1"/>
        <v>2015</v>
      </c>
      <c r="B24" s="27">
        <f ca="1">_xlfn.CEILING.MATH(Table7[[#This Row],[Month]]/3)</f>
        <v>1</v>
      </c>
      <c r="C24" s="28">
        <f t="shared" ca="1" si="2"/>
        <v>2</v>
      </c>
      <c r="D24" s="28">
        <f t="shared" ca="1" si="3"/>
        <v>25</v>
      </c>
      <c r="E24" s="28">
        <f t="shared" ca="1" si="4"/>
        <v>12</v>
      </c>
      <c r="F24" s="13">
        <f ca="1">NORMINV(RAND(),18,5)+16*Table7[[#This Row],[Noon]]+10*Table7[[#This Row],[Morning]]+6*Table7[[#This Row],[Evening]]</f>
        <v>28.670285592197828</v>
      </c>
      <c r="G24" s="14">
        <f ca="1">NORMINV(RAND(),11,7)+4*Table7[[#This Row],[Evening]]+2*Table7[[#This Row],[Morning]]</f>
        <v>23.001904719313259</v>
      </c>
      <c r="H24" s="15">
        <f ca="1">NORMINV(RAND(),70,15)+4*Table7[[#This Row],[Evening]]+2*Table7[[#This Row],[Morning]]-2*Table7[[#This Row],[Noon]]</f>
        <v>49.387835838788789</v>
      </c>
      <c r="I24" s="16">
        <f t="shared" ca="1" si="0"/>
        <v>20.159930005387405</v>
      </c>
      <c r="J24" s="17">
        <f ca="1">IF(AND(Table7[[#This Row],[Hour]]&gt;=4,Table7[[#This Row],[Hour]]&lt;10),1,0)</f>
        <v>0</v>
      </c>
      <c r="K24" s="17">
        <f ca="1">IF(AND(Table7[[#This Row],[Hour]]&gt;=10,Table7[[#This Row],[Hour]]&lt;16),1,0)</f>
        <v>1</v>
      </c>
      <c r="L24" s="18">
        <f ca="1">IF(AND(Table7[[#This Row],[Hour]]&gt;=16,Table7[[#This Row],[Hour]]&lt;22),1,0)</f>
        <v>0</v>
      </c>
      <c r="M24" s="32" t="s">
        <v>68</v>
      </c>
      <c r="N24" s="29">
        <f ca="1">NORMINV(RAND(),(Table7[[#This Row],[Temp]]-Table7[[#This Row],[Temp Pref]])*((Table7[[#This Row],[Wind]]/100)+(Table7[[#This Row],[Humidity]]/100)),4)</f>
        <v>5.837964875845282</v>
      </c>
    </row>
    <row r="25" spans="1:14" x14ac:dyDescent="0.2">
      <c r="A25" s="27">
        <f t="shared" ca="1" si="1"/>
        <v>2014</v>
      </c>
      <c r="B25" s="27">
        <f ca="1">_xlfn.CEILING.MATH(Table7[[#This Row],[Month]]/3)</f>
        <v>2</v>
      </c>
      <c r="C25" s="28">
        <f t="shared" ca="1" si="2"/>
        <v>5</v>
      </c>
      <c r="D25" s="28">
        <f t="shared" ca="1" si="3"/>
        <v>23</v>
      </c>
      <c r="E25" s="28">
        <f t="shared" ca="1" si="4"/>
        <v>2</v>
      </c>
      <c r="F25" s="19">
        <f ca="1">NORMINV(RAND(),18,5)+16*Table7[[#This Row],[Noon]]+10*Table7[[#This Row],[Morning]]+6*Table7[[#This Row],[Evening]]</f>
        <v>12.34294346840862</v>
      </c>
      <c r="G25" s="20">
        <f ca="1">NORMINV(RAND(),11,7)+4*Table7[[#This Row],[Evening]]+2*Table7[[#This Row],[Morning]]</f>
        <v>15.699754155967954</v>
      </c>
      <c r="H25" s="21">
        <f ca="1">NORMINV(RAND(),70,15)+4*Table7[[#This Row],[Evening]]+2*Table7[[#This Row],[Morning]]-2*Table7[[#This Row],[Noon]]</f>
        <v>68.736048972985273</v>
      </c>
      <c r="I25" s="22">
        <f t="shared" ca="1" si="0"/>
        <v>24.846771325565065</v>
      </c>
      <c r="J25" s="17">
        <f ca="1">IF(AND(Table7[[#This Row],[Hour]]&gt;=4,Table7[[#This Row],[Hour]]&lt;10),1,0)</f>
        <v>0</v>
      </c>
      <c r="K25" s="17">
        <f ca="1">IF(AND(Table7[[#This Row],[Hour]]&gt;=10,Table7[[#This Row],[Hour]]&lt;16),1,0)</f>
        <v>0</v>
      </c>
      <c r="L25" s="18">
        <f ca="1">IF(AND(Table7[[#This Row],[Hour]]&gt;=16,Table7[[#This Row],[Hour]]&lt;22),1,0)</f>
        <v>0</v>
      </c>
      <c r="M25" s="32" t="s">
        <v>69</v>
      </c>
      <c r="N25" s="30">
        <f ca="1">NORMINV(RAND(),(Table7[[#This Row],[Temp]]-Table7[[#This Row],[Temp Pref]])*((Table7[[#This Row],[Wind]]/100)+(Table7[[#This Row],[Humidity]]/100)),4)</f>
        <v>-8.4678770667633607</v>
      </c>
    </row>
    <row r="26" spans="1:14" x14ac:dyDescent="0.2">
      <c r="A26" s="27">
        <f t="shared" ca="1" si="1"/>
        <v>2015</v>
      </c>
      <c r="B26" s="27">
        <f ca="1">_xlfn.CEILING.MATH(Table7[[#This Row],[Month]]/3)</f>
        <v>4</v>
      </c>
      <c r="C26" s="28">
        <f t="shared" ca="1" si="2"/>
        <v>11</v>
      </c>
      <c r="D26" s="28">
        <f t="shared" ca="1" si="3"/>
        <v>3</v>
      </c>
      <c r="E26" s="28">
        <f t="shared" ca="1" si="4"/>
        <v>5</v>
      </c>
      <c r="F26" s="13">
        <f ca="1">NORMINV(RAND(),18,5)+16*Table7[[#This Row],[Noon]]+10*Table7[[#This Row],[Morning]]+6*Table7[[#This Row],[Evening]]</f>
        <v>27.610039396883302</v>
      </c>
      <c r="G26" s="14">
        <f ca="1">NORMINV(RAND(),11,7)+4*Table7[[#This Row],[Evening]]+2*Table7[[#This Row],[Morning]]</f>
        <v>16.954232235789664</v>
      </c>
      <c r="H26" s="15">
        <f ca="1">NORMINV(RAND(),70,15)+4*Table7[[#This Row],[Evening]]+2*Table7[[#This Row],[Morning]]-2*Table7[[#This Row],[Noon]]</f>
        <v>62.194017374313162</v>
      </c>
      <c r="I26" s="16">
        <f t="shared" ca="1" si="0"/>
        <v>30.798820686350581</v>
      </c>
      <c r="J26" s="17">
        <f ca="1">IF(AND(Table7[[#This Row],[Hour]]&gt;=4,Table7[[#This Row],[Hour]]&lt;10),1,0)</f>
        <v>1</v>
      </c>
      <c r="K26" s="17">
        <f ca="1">IF(AND(Table7[[#This Row],[Hour]]&gt;=10,Table7[[#This Row],[Hour]]&lt;16),1,0)</f>
        <v>0</v>
      </c>
      <c r="L26" s="18">
        <f ca="1">IF(AND(Table7[[#This Row],[Hour]]&gt;=16,Table7[[#This Row],[Hour]]&lt;22),1,0)</f>
        <v>0</v>
      </c>
      <c r="M26" s="32" t="s">
        <v>70</v>
      </c>
      <c r="N26" s="29">
        <f ca="1">NORMINV(RAND(),(Table7[[#This Row],[Temp]]-Table7[[#This Row],[Temp Pref]])*((Table7[[#This Row],[Wind]]/100)+(Table7[[#This Row],[Humidity]]/100)),4)</f>
        <v>-5.6275473307103852</v>
      </c>
    </row>
    <row r="27" spans="1:14" x14ac:dyDescent="0.2">
      <c r="A27" s="27">
        <f t="shared" ca="1" si="1"/>
        <v>2013</v>
      </c>
      <c r="B27" s="27">
        <f ca="1">_xlfn.CEILING.MATH(Table7[[#This Row],[Month]]/3)</f>
        <v>3</v>
      </c>
      <c r="C27" s="28">
        <f t="shared" ca="1" si="2"/>
        <v>8</v>
      </c>
      <c r="D27" s="28">
        <f t="shared" ca="1" si="3"/>
        <v>13</v>
      </c>
      <c r="E27" s="28">
        <f t="shared" ca="1" si="4"/>
        <v>21</v>
      </c>
      <c r="F27" s="19">
        <f ca="1">NORMINV(RAND(),18,5)+16*Table7[[#This Row],[Noon]]+10*Table7[[#This Row],[Morning]]+6*Table7[[#This Row],[Evening]]</f>
        <v>15.865421386544369</v>
      </c>
      <c r="G27" s="20">
        <f ca="1">NORMINV(RAND(),11,7)+4*Table7[[#This Row],[Evening]]+2*Table7[[#This Row],[Morning]]</f>
        <v>11.222190907288327</v>
      </c>
      <c r="H27" s="21">
        <f ca="1">NORMINV(RAND(),70,15)+4*Table7[[#This Row],[Evening]]+2*Table7[[#This Row],[Morning]]-2*Table7[[#This Row],[Noon]]</f>
        <v>74.156965320390142</v>
      </c>
      <c r="I27" s="22">
        <f t="shared" ca="1" si="0"/>
        <v>19.425465222634131</v>
      </c>
      <c r="J27" s="17">
        <f ca="1">IF(AND(Table7[[#This Row],[Hour]]&gt;=4,Table7[[#This Row],[Hour]]&lt;10),1,0)</f>
        <v>0</v>
      </c>
      <c r="K27" s="17">
        <f ca="1">IF(AND(Table7[[#This Row],[Hour]]&gt;=10,Table7[[#This Row],[Hour]]&lt;16),1,0)</f>
        <v>0</v>
      </c>
      <c r="L27" s="18">
        <f ca="1">IF(AND(Table7[[#This Row],[Hour]]&gt;=16,Table7[[#This Row],[Hour]]&lt;22),1,0)</f>
        <v>1</v>
      </c>
      <c r="M27" s="32" t="s">
        <v>71</v>
      </c>
      <c r="N27" s="30">
        <f ca="1">NORMINV(RAND(),(Table7[[#This Row],[Temp]]-Table7[[#This Row],[Temp Pref]])*((Table7[[#This Row],[Wind]]/100)+(Table7[[#This Row],[Humidity]]/100)),4)</f>
        <v>-1.253235355554966</v>
      </c>
    </row>
    <row r="28" spans="1:14" x14ac:dyDescent="0.2">
      <c r="A28" s="27">
        <f t="shared" ca="1" si="1"/>
        <v>2013</v>
      </c>
      <c r="B28" s="27">
        <f ca="1">_xlfn.CEILING.MATH(Table7[[#This Row],[Month]]/3)</f>
        <v>2</v>
      </c>
      <c r="C28" s="28">
        <f t="shared" ca="1" si="2"/>
        <v>6</v>
      </c>
      <c r="D28" s="28">
        <f t="shared" ca="1" si="3"/>
        <v>23</v>
      </c>
      <c r="E28" s="28">
        <f t="shared" ca="1" si="4"/>
        <v>15</v>
      </c>
      <c r="F28" s="13">
        <f ca="1">NORMINV(RAND(),18,5)+16*Table7[[#This Row],[Noon]]+10*Table7[[#This Row],[Morning]]+6*Table7[[#This Row],[Evening]]</f>
        <v>28.146012196809579</v>
      </c>
      <c r="G28" s="14">
        <f ca="1">NORMINV(RAND(),11,7)+4*Table7[[#This Row],[Evening]]+2*Table7[[#This Row],[Morning]]</f>
        <v>-0.59428098739967972</v>
      </c>
      <c r="H28" s="15">
        <f ca="1">NORMINV(RAND(),70,15)+4*Table7[[#This Row],[Evening]]+2*Table7[[#This Row],[Morning]]-2*Table7[[#This Row],[Noon]]</f>
        <v>52.616986419499632</v>
      </c>
      <c r="I28" s="16">
        <f t="shared" ca="1" si="0"/>
        <v>30.909279442487101</v>
      </c>
      <c r="J28" s="17">
        <f ca="1">IF(AND(Table7[[#This Row],[Hour]]&gt;=4,Table7[[#This Row],[Hour]]&lt;10),1,0)</f>
        <v>0</v>
      </c>
      <c r="K28" s="17">
        <f ca="1">IF(AND(Table7[[#This Row],[Hour]]&gt;=10,Table7[[#This Row],[Hour]]&lt;16),1,0)</f>
        <v>1</v>
      </c>
      <c r="L28" s="18">
        <f ca="1">IF(AND(Table7[[#This Row],[Hour]]&gt;=16,Table7[[#This Row],[Hour]]&lt;22),1,0)</f>
        <v>0</v>
      </c>
      <c r="M28" s="32" t="s">
        <v>72</v>
      </c>
      <c r="N28" s="29">
        <f ca="1">NORMINV(RAND(),(Table7[[#This Row],[Temp]]-Table7[[#This Row],[Temp Pref]])*((Table7[[#This Row],[Wind]]/100)+(Table7[[#This Row],[Humidity]]/100)),4)</f>
        <v>-1.057723308396135</v>
      </c>
    </row>
    <row r="29" spans="1:14" x14ac:dyDescent="0.2">
      <c r="A29" s="27">
        <f t="shared" ca="1" si="1"/>
        <v>2013</v>
      </c>
      <c r="B29" s="27">
        <f ca="1">_xlfn.CEILING.MATH(Table7[[#This Row],[Month]]/3)</f>
        <v>2</v>
      </c>
      <c r="C29" s="28">
        <f t="shared" ca="1" si="2"/>
        <v>6</v>
      </c>
      <c r="D29" s="28">
        <f t="shared" ca="1" si="3"/>
        <v>20</v>
      </c>
      <c r="E29" s="28">
        <f t="shared" ca="1" si="4"/>
        <v>17</v>
      </c>
      <c r="F29" s="19">
        <f ca="1">NORMINV(RAND(),18,5)+16*Table7[[#This Row],[Noon]]+10*Table7[[#This Row],[Morning]]+6*Table7[[#This Row],[Evening]]</f>
        <v>22.068025455509126</v>
      </c>
      <c r="G29" s="20">
        <f ca="1">NORMINV(RAND(),11,7)+4*Table7[[#This Row],[Evening]]+2*Table7[[#This Row],[Morning]]</f>
        <v>10.652806578344123</v>
      </c>
      <c r="H29" s="21">
        <f ca="1">NORMINV(RAND(),70,15)+4*Table7[[#This Row],[Evening]]+2*Table7[[#This Row],[Morning]]-2*Table7[[#This Row],[Noon]]</f>
        <v>70.792345438839845</v>
      </c>
      <c r="I29" s="22">
        <f t="shared" ca="1" si="0"/>
        <v>19.498670973905597</v>
      </c>
      <c r="J29" s="17">
        <f ca="1">IF(AND(Table7[[#This Row],[Hour]]&gt;=4,Table7[[#This Row],[Hour]]&lt;10),1,0)</f>
        <v>0</v>
      </c>
      <c r="K29" s="17">
        <f ca="1">IF(AND(Table7[[#This Row],[Hour]]&gt;=10,Table7[[#This Row],[Hour]]&lt;16),1,0)</f>
        <v>0</v>
      </c>
      <c r="L29" s="18">
        <f ca="1">IF(AND(Table7[[#This Row],[Hour]]&gt;=16,Table7[[#This Row],[Hour]]&lt;22),1,0)</f>
        <v>1</v>
      </c>
      <c r="M29" s="32" t="s">
        <v>73</v>
      </c>
      <c r="N29" s="30">
        <f ca="1">NORMINV(RAND(),(Table7[[#This Row],[Temp]]-Table7[[#This Row],[Temp Pref]])*((Table7[[#This Row],[Wind]]/100)+(Table7[[#This Row],[Humidity]]/100)),4)</f>
        <v>5.920802071484081</v>
      </c>
    </row>
    <row r="30" spans="1:14" x14ac:dyDescent="0.2">
      <c r="A30" s="27">
        <f t="shared" ca="1" si="1"/>
        <v>2012</v>
      </c>
      <c r="B30" s="27">
        <f ca="1">_xlfn.CEILING.MATH(Table7[[#This Row],[Month]]/3)</f>
        <v>1</v>
      </c>
      <c r="C30" s="28">
        <f t="shared" ca="1" si="2"/>
        <v>2</v>
      </c>
      <c r="D30" s="28">
        <f t="shared" ca="1" si="3"/>
        <v>15</v>
      </c>
      <c r="E30" s="28">
        <f t="shared" ca="1" si="4"/>
        <v>15</v>
      </c>
      <c r="F30" s="13">
        <f ca="1">NORMINV(RAND(),18,5)+16*Table7[[#This Row],[Noon]]+10*Table7[[#This Row],[Morning]]+6*Table7[[#This Row],[Evening]]</f>
        <v>34.839611728899627</v>
      </c>
      <c r="G30" s="14">
        <f ca="1">NORMINV(RAND(),11,7)+4*Table7[[#This Row],[Evening]]+2*Table7[[#This Row],[Morning]]</f>
        <v>18.739810112777711</v>
      </c>
      <c r="H30" s="15">
        <f ca="1">NORMINV(RAND(),70,15)+4*Table7[[#This Row],[Evening]]+2*Table7[[#This Row],[Morning]]-2*Table7[[#This Row],[Noon]]</f>
        <v>67.107449379518656</v>
      </c>
      <c r="I30" s="16">
        <f t="shared" ca="1" si="0"/>
        <v>10.274635888594728</v>
      </c>
      <c r="J30" s="17">
        <f ca="1">IF(AND(Table7[[#This Row],[Hour]]&gt;=4,Table7[[#This Row],[Hour]]&lt;10),1,0)</f>
        <v>0</v>
      </c>
      <c r="K30" s="17">
        <f ca="1">IF(AND(Table7[[#This Row],[Hour]]&gt;=10,Table7[[#This Row],[Hour]]&lt;16),1,0)</f>
        <v>1</v>
      </c>
      <c r="L30" s="18">
        <f ca="1">IF(AND(Table7[[#This Row],[Hour]]&gt;=16,Table7[[#This Row],[Hour]]&lt;22),1,0)</f>
        <v>0</v>
      </c>
      <c r="M30" s="32" t="s">
        <v>74</v>
      </c>
      <c r="N30" s="29">
        <f ca="1">NORMINV(RAND(),(Table7[[#This Row],[Temp]]-Table7[[#This Row],[Temp Pref]])*((Table7[[#This Row],[Wind]]/100)+(Table7[[#This Row],[Humidity]]/100)),4)</f>
        <v>17.932684423480325</v>
      </c>
    </row>
    <row r="31" spans="1:14" x14ac:dyDescent="0.2">
      <c r="A31" s="27">
        <f t="shared" ca="1" si="1"/>
        <v>2013</v>
      </c>
      <c r="B31" s="27">
        <f ca="1">_xlfn.CEILING.MATH(Table7[[#This Row],[Month]]/3)</f>
        <v>3</v>
      </c>
      <c r="C31" s="28">
        <f t="shared" ca="1" si="2"/>
        <v>9</v>
      </c>
      <c r="D31" s="28">
        <f t="shared" ca="1" si="3"/>
        <v>22</v>
      </c>
      <c r="E31" s="28">
        <f t="shared" ca="1" si="4"/>
        <v>7</v>
      </c>
      <c r="F31" s="19">
        <f ca="1">NORMINV(RAND(),18,5)+16*Table7[[#This Row],[Noon]]+10*Table7[[#This Row],[Morning]]+6*Table7[[#This Row],[Evening]]</f>
        <v>28.617466808148027</v>
      </c>
      <c r="G31" s="20">
        <f ca="1">NORMINV(RAND(),11,7)+4*Table7[[#This Row],[Evening]]+2*Table7[[#This Row],[Morning]]</f>
        <v>10.031964834044878</v>
      </c>
      <c r="H31" s="21">
        <f ca="1">NORMINV(RAND(),70,15)+4*Table7[[#This Row],[Evening]]+2*Table7[[#This Row],[Morning]]-2*Table7[[#This Row],[Noon]]</f>
        <v>67.702809037146281</v>
      </c>
      <c r="I31" s="22">
        <f t="shared" ca="1" si="0"/>
        <v>24.529565741797153</v>
      </c>
      <c r="J31" s="17">
        <f ca="1">IF(AND(Table7[[#This Row],[Hour]]&gt;=4,Table7[[#This Row],[Hour]]&lt;10),1,0)</f>
        <v>1</v>
      </c>
      <c r="K31" s="17">
        <f ca="1">IF(AND(Table7[[#This Row],[Hour]]&gt;=10,Table7[[#This Row],[Hour]]&lt;16),1,0)</f>
        <v>0</v>
      </c>
      <c r="L31" s="18">
        <f ca="1">IF(AND(Table7[[#This Row],[Hour]]&gt;=16,Table7[[#This Row],[Hour]]&lt;22),1,0)</f>
        <v>0</v>
      </c>
      <c r="M31" s="32" t="s">
        <v>75</v>
      </c>
      <c r="N31" s="30">
        <f ca="1">NORMINV(RAND(),(Table7[[#This Row],[Temp]]-Table7[[#This Row],[Temp Pref]])*((Table7[[#This Row],[Wind]]/100)+(Table7[[#This Row],[Humidity]]/100)),4)</f>
        <v>1.516602195411985</v>
      </c>
    </row>
    <row r="32" spans="1:14" x14ac:dyDescent="0.2">
      <c r="A32" s="27">
        <f t="shared" ca="1" si="1"/>
        <v>2015</v>
      </c>
      <c r="B32" s="27">
        <f ca="1">_xlfn.CEILING.MATH(Table7[[#This Row],[Month]]/3)</f>
        <v>3</v>
      </c>
      <c r="C32" s="28">
        <f t="shared" ca="1" si="2"/>
        <v>8</v>
      </c>
      <c r="D32" s="28">
        <f t="shared" ca="1" si="3"/>
        <v>18</v>
      </c>
      <c r="E32" s="28">
        <f t="shared" ca="1" si="4"/>
        <v>4</v>
      </c>
      <c r="F32" s="13">
        <f ca="1">NORMINV(RAND(),18,5)+16*Table7[[#This Row],[Noon]]+10*Table7[[#This Row],[Morning]]+6*Table7[[#This Row],[Evening]]</f>
        <v>31.132171073131314</v>
      </c>
      <c r="G32" s="14">
        <f ca="1">NORMINV(RAND(),11,7)+4*Table7[[#This Row],[Evening]]+2*Table7[[#This Row],[Morning]]</f>
        <v>3.1663488930423735</v>
      </c>
      <c r="H32" s="15">
        <f ca="1">NORMINV(RAND(),70,15)+4*Table7[[#This Row],[Evening]]+2*Table7[[#This Row],[Morning]]-2*Table7[[#This Row],[Noon]]</f>
        <v>68.581244153854868</v>
      </c>
      <c r="I32" s="16">
        <f t="shared" ca="1" si="0"/>
        <v>16.465474333330683</v>
      </c>
      <c r="J32" s="17">
        <f ca="1">IF(AND(Table7[[#This Row],[Hour]]&gt;=4,Table7[[#This Row],[Hour]]&lt;10),1,0)</f>
        <v>1</v>
      </c>
      <c r="K32" s="17">
        <f ca="1">IF(AND(Table7[[#This Row],[Hour]]&gt;=10,Table7[[#This Row],[Hour]]&lt;16),1,0)</f>
        <v>0</v>
      </c>
      <c r="L32" s="18">
        <f ca="1">IF(AND(Table7[[#This Row],[Hour]]&gt;=16,Table7[[#This Row],[Hour]]&lt;22),1,0)</f>
        <v>0</v>
      </c>
      <c r="M32" s="32" t="s">
        <v>76</v>
      </c>
      <c r="N32" s="29">
        <f ca="1">NORMINV(RAND(),(Table7[[#This Row],[Temp]]-Table7[[#This Row],[Temp Pref]])*((Table7[[#This Row],[Wind]]/100)+(Table7[[#This Row],[Humidity]]/100)),4)</f>
        <v>4.2040384428037445</v>
      </c>
    </row>
    <row r="33" spans="1:14" x14ac:dyDescent="0.2">
      <c r="A33" s="27">
        <f t="shared" ca="1" si="1"/>
        <v>2012</v>
      </c>
      <c r="B33" s="27">
        <f ca="1">_xlfn.CEILING.MATH(Table7[[#This Row],[Month]]/3)</f>
        <v>3</v>
      </c>
      <c r="C33" s="28">
        <f t="shared" ca="1" si="2"/>
        <v>9</v>
      </c>
      <c r="D33" s="28">
        <f t="shared" ca="1" si="3"/>
        <v>10</v>
      </c>
      <c r="E33" s="28">
        <f t="shared" ca="1" si="4"/>
        <v>20</v>
      </c>
      <c r="F33" s="19">
        <f ca="1">NORMINV(RAND(),18,5)+16*Table7[[#This Row],[Noon]]+10*Table7[[#This Row],[Morning]]+6*Table7[[#This Row],[Evening]]</f>
        <v>23.278081156415247</v>
      </c>
      <c r="G33" s="20">
        <f ca="1">NORMINV(RAND(),11,7)+4*Table7[[#This Row],[Evening]]+2*Table7[[#This Row],[Morning]]</f>
        <v>9.2411670162588635</v>
      </c>
      <c r="H33" s="21">
        <f ca="1">NORMINV(RAND(),70,15)+4*Table7[[#This Row],[Evening]]+2*Table7[[#This Row],[Morning]]-2*Table7[[#This Row],[Noon]]</f>
        <v>72.588970468716624</v>
      </c>
      <c r="I33" s="22">
        <f t="shared" ca="1" si="0"/>
        <v>19.828692603689817</v>
      </c>
      <c r="J33" s="17">
        <f ca="1">IF(AND(Table7[[#This Row],[Hour]]&gt;=4,Table7[[#This Row],[Hour]]&lt;10),1,0)</f>
        <v>0</v>
      </c>
      <c r="K33" s="17">
        <f ca="1">IF(AND(Table7[[#This Row],[Hour]]&gt;=10,Table7[[#This Row],[Hour]]&lt;16),1,0)</f>
        <v>0</v>
      </c>
      <c r="L33" s="18">
        <f ca="1">IF(AND(Table7[[#This Row],[Hour]]&gt;=16,Table7[[#This Row],[Hour]]&lt;22),1,0)</f>
        <v>1</v>
      </c>
      <c r="M33" s="32" t="s">
        <v>77</v>
      </c>
      <c r="N33" s="30">
        <f ca="1">NORMINV(RAND(),(Table7[[#This Row],[Temp]]-Table7[[#This Row],[Temp Pref]])*((Table7[[#This Row],[Wind]]/100)+(Table7[[#This Row],[Humidity]]/100)),4)</f>
        <v>-3.7906610960248548</v>
      </c>
    </row>
    <row r="34" spans="1:14" x14ac:dyDescent="0.2">
      <c r="A34" s="27">
        <f t="shared" ca="1" si="1"/>
        <v>2015</v>
      </c>
      <c r="B34" s="27">
        <f ca="1">_xlfn.CEILING.MATH(Table7[[#This Row],[Month]]/3)</f>
        <v>1</v>
      </c>
      <c r="C34" s="28">
        <f t="shared" ca="1" si="2"/>
        <v>1</v>
      </c>
      <c r="D34" s="28">
        <f t="shared" ca="1" si="3"/>
        <v>28</v>
      </c>
      <c r="E34" s="28">
        <f t="shared" ca="1" si="4"/>
        <v>2</v>
      </c>
      <c r="F34" s="13">
        <f ca="1">NORMINV(RAND(),18,5)+16*Table7[[#This Row],[Noon]]+10*Table7[[#This Row],[Morning]]+6*Table7[[#This Row],[Evening]]</f>
        <v>22.68254612894874</v>
      </c>
      <c r="G34" s="14">
        <f ca="1">NORMINV(RAND(),11,7)+4*Table7[[#This Row],[Evening]]+2*Table7[[#This Row],[Morning]]</f>
        <v>0.43501566545799086</v>
      </c>
      <c r="H34" s="15">
        <f ca="1">NORMINV(RAND(),70,15)+4*Table7[[#This Row],[Evening]]+2*Table7[[#This Row],[Morning]]-2*Table7[[#This Row],[Noon]]</f>
        <v>61.380777877298385</v>
      </c>
      <c r="I34" s="16">
        <f t="shared" ca="1" si="0"/>
        <v>15.264465106727727</v>
      </c>
      <c r="J34" s="17">
        <f ca="1">IF(AND(Table7[[#This Row],[Hour]]&gt;=4,Table7[[#This Row],[Hour]]&lt;10),1,0)</f>
        <v>0</v>
      </c>
      <c r="K34" s="17">
        <f ca="1">IF(AND(Table7[[#This Row],[Hour]]&gt;=10,Table7[[#This Row],[Hour]]&lt;16),1,0)</f>
        <v>0</v>
      </c>
      <c r="L34" s="18">
        <f ca="1">IF(AND(Table7[[#This Row],[Hour]]&gt;=16,Table7[[#This Row],[Hour]]&lt;22),1,0)</f>
        <v>0</v>
      </c>
      <c r="M34" s="32" t="s">
        <v>78</v>
      </c>
      <c r="N34" s="29">
        <f ca="1">NORMINV(RAND(),(Table7[[#This Row],[Temp]]-Table7[[#This Row],[Temp Pref]])*((Table7[[#This Row],[Wind]]/100)+(Table7[[#This Row],[Humidity]]/100)),4)</f>
        <v>4.8542445571028328</v>
      </c>
    </row>
    <row r="35" spans="1:14" x14ac:dyDescent="0.2">
      <c r="A35" s="27">
        <f t="shared" ca="1" si="1"/>
        <v>2015</v>
      </c>
      <c r="B35" s="27">
        <f ca="1">_xlfn.CEILING.MATH(Table7[[#This Row],[Month]]/3)</f>
        <v>4</v>
      </c>
      <c r="C35" s="28">
        <f t="shared" ca="1" si="2"/>
        <v>12</v>
      </c>
      <c r="D35" s="28">
        <f t="shared" ca="1" si="3"/>
        <v>18</v>
      </c>
      <c r="E35" s="28">
        <f t="shared" ca="1" si="4"/>
        <v>15</v>
      </c>
      <c r="F35" s="23">
        <f ca="1">NORMINV(RAND(),18,5)+16*Table7[[#This Row],[Noon]]+10*Table7[[#This Row],[Morning]]+6*Table7[[#This Row],[Evening]]</f>
        <v>25.846990419132453</v>
      </c>
      <c r="G35" s="24">
        <f ca="1">NORMINV(RAND(),11,7)+4*Table7[[#This Row],[Evening]]+2*Table7[[#This Row],[Morning]]</f>
        <v>26.88961657235944</v>
      </c>
      <c r="H35" s="25">
        <f ca="1">NORMINV(RAND(),70,15)+4*Table7[[#This Row],[Evening]]+2*Table7[[#This Row],[Morning]]-2*Table7[[#This Row],[Noon]]</f>
        <v>68.972587887943106</v>
      </c>
      <c r="I35" s="26">
        <f t="shared" ca="1" si="0"/>
        <v>17.853742225778824</v>
      </c>
      <c r="J35" s="17">
        <f ca="1">IF(AND(Table7[[#This Row],[Hour]]&gt;=4,Table7[[#This Row],[Hour]]&lt;10),1,0)</f>
        <v>0</v>
      </c>
      <c r="K35" s="17">
        <f ca="1">IF(AND(Table7[[#This Row],[Hour]]&gt;=10,Table7[[#This Row],[Hour]]&lt;16),1,0)</f>
        <v>1</v>
      </c>
      <c r="L35" s="18">
        <f ca="1">IF(AND(Table7[[#This Row],[Hour]]&gt;=16,Table7[[#This Row],[Hour]]&lt;22),1,0)</f>
        <v>0</v>
      </c>
      <c r="M35" s="32" t="s">
        <v>79</v>
      </c>
      <c r="N35" s="31">
        <f ca="1">NORMINV(RAND(),(Table7[[#This Row],[Temp]]-Table7[[#This Row],[Temp Pref]])*((Table7[[#This Row],[Wind]]/100)+(Table7[[#This Row],[Humidity]]/100)),4)</f>
        <v>5.9322712034694733</v>
      </c>
    </row>
    <row r="36" spans="1:14" x14ac:dyDescent="0.2">
      <c r="A36" s="27">
        <f t="shared" ca="1" si="1"/>
        <v>2013</v>
      </c>
      <c r="B36" s="27">
        <f ca="1">_xlfn.CEILING.MATH(Table7[[#This Row],[Month]]/3)</f>
        <v>4</v>
      </c>
      <c r="C36" s="28">
        <f t="shared" ca="1" si="2"/>
        <v>10</v>
      </c>
      <c r="D36" s="28">
        <f t="shared" ca="1" si="3"/>
        <v>16</v>
      </c>
      <c r="E36" s="28">
        <f t="shared" ca="1" si="4"/>
        <v>22</v>
      </c>
      <c r="F36" s="13">
        <f ca="1">NORMINV(RAND(),18,5)+16*Table7[[#This Row],[Noon]]+10*Table7[[#This Row],[Morning]]+6*Table7[[#This Row],[Evening]]</f>
        <v>17.690477289174236</v>
      </c>
      <c r="G36" s="14">
        <f ca="1">NORMINV(RAND(),11,7)+4*Table7[[#This Row],[Evening]]+2*Table7[[#This Row],[Morning]]</f>
        <v>9.3932258689569537</v>
      </c>
      <c r="H36" s="15">
        <f ca="1">NORMINV(RAND(),70,15)+4*Table7[[#This Row],[Evening]]+2*Table7[[#This Row],[Morning]]-2*Table7[[#This Row],[Noon]]</f>
        <v>106.10526129374071</v>
      </c>
      <c r="I36" s="16">
        <f t="shared" ca="1" si="0"/>
        <v>29.388068500923538</v>
      </c>
      <c r="J36" s="17">
        <f ca="1">IF(AND(Table7[[#This Row],[Hour]]&gt;=4,Table7[[#This Row],[Hour]]&lt;10),1,0)</f>
        <v>0</v>
      </c>
      <c r="K36" s="17">
        <f ca="1">IF(AND(Table7[[#This Row],[Hour]]&gt;=10,Table7[[#This Row],[Hour]]&lt;16),1,0)</f>
        <v>0</v>
      </c>
      <c r="L36" s="18">
        <f ca="1">IF(AND(Table7[[#This Row],[Hour]]&gt;=16,Table7[[#This Row],[Hour]]&lt;22),1,0)</f>
        <v>0</v>
      </c>
      <c r="M36" s="32" t="s">
        <v>80</v>
      </c>
      <c r="N36" s="29">
        <f ca="1">NORMINV(RAND(),(Table7[[#This Row],[Temp]]-Table7[[#This Row],[Temp Pref]])*((Table7[[#This Row],[Wind]]/100)+(Table7[[#This Row],[Humidity]]/100)),4)</f>
        <v>-12.029392859219973</v>
      </c>
    </row>
    <row r="37" spans="1:14" x14ac:dyDescent="0.2">
      <c r="A37" s="27">
        <f t="shared" ca="1" si="1"/>
        <v>2013</v>
      </c>
      <c r="B37" s="27">
        <f ca="1">_xlfn.CEILING.MATH(Table7[[#This Row],[Month]]/3)</f>
        <v>1</v>
      </c>
      <c r="C37" s="28">
        <f t="shared" ca="1" si="2"/>
        <v>3</v>
      </c>
      <c r="D37" s="28">
        <f t="shared" ca="1" si="3"/>
        <v>5</v>
      </c>
      <c r="E37" s="28">
        <f t="shared" ca="1" si="4"/>
        <v>23</v>
      </c>
      <c r="F37" s="19">
        <f ca="1">NORMINV(RAND(),18,5)+16*Table7[[#This Row],[Noon]]+10*Table7[[#This Row],[Morning]]+6*Table7[[#This Row],[Evening]]</f>
        <v>13.159973335804748</v>
      </c>
      <c r="G37" s="20">
        <f ca="1">NORMINV(RAND(),11,7)+4*Table7[[#This Row],[Evening]]+2*Table7[[#This Row],[Morning]]</f>
        <v>-2.2092672246764469</v>
      </c>
      <c r="H37" s="21">
        <f ca="1">NORMINV(RAND(),70,15)+4*Table7[[#This Row],[Evening]]+2*Table7[[#This Row],[Morning]]-2*Table7[[#This Row],[Noon]]</f>
        <v>71.219605763381509</v>
      </c>
      <c r="I37" s="22">
        <f t="shared" ca="1" si="0"/>
        <v>24.657305401616355</v>
      </c>
      <c r="J37" s="17">
        <f ca="1">IF(AND(Table7[[#This Row],[Hour]]&gt;=4,Table7[[#This Row],[Hour]]&lt;10),1,0)</f>
        <v>0</v>
      </c>
      <c r="K37" s="17">
        <f ca="1">IF(AND(Table7[[#This Row],[Hour]]&gt;=10,Table7[[#This Row],[Hour]]&lt;16),1,0)</f>
        <v>0</v>
      </c>
      <c r="L37" s="18">
        <f ca="1">IF(AND(Table7[[#This Row],[Hour]]&gt;=16,Table7[[#This Row],[Hour]]&lt;22),1,0)</f>
        <v>0</v>
      </c>
      <c r="M37" s="32" t="s">
        <v>81</v>
      </c>
      <c r="N37" s="30">
        <f ca="1">NORMINV(RAND(),(Table7[[#This Row],[Temp]]-Table7[[#This Row],[Temp Pref]])*((Table7[[#This Row],[Wind]]/100)+(Table7[[#This Row],[Humidity]]/100)),4)</f>
        <v>-5.6684271576461214</v>
      </c>
    </row>
    <row r="38" spans="1:14" x14ac:dyDescent="0.2">
      <c r="A38" s="27">
        <f t="shared" ca="1" si="1"/>
        <v>2012</v>
      </c>
      <c r="B38" s="27">
        <f ca="1">_xlfn.CEILING.MATH(Table7[[#This Row],[Month]]/3)</f>
        <v>1</v>
      </c>
      <c r="C38" s="28">
        <f t="shared" ca="1" si="2"/>
        <v>3</v>
      </c>
      <c r="D38" s="28">
        <f t="shared" ca="1" si="3"/>
        <v>18</v>
      </c>
      <c r="E38" s="28">
        <f t="shared" ca="1" si="4"/>
        <v>12</v>
      </c>
      <c r="F38" s="13">
        <f ca="1">NORMINV(RAND(),18,5)+16*Table7[[#This Row],[Noon]]+10*Table7[[#This Row],[Morning]]+6*Table7[[#This Row],[Evening]]</f>
        <v>48.552673379542405</v>
      </c>
      <c r="G38" s="14">
        <f ca="1">NORMINV(RAND(),11,7)+4*Table7[[#This Row],[Evening]]+2*Table7[[#This Row],[Morning]]</f>
        <v>9.0766031449955591</v>
      </c>
      <c r="H38" s="15">
        <f ca="1">NORMINV(RAND(),70,15)+4*Table7[[#This Row],[Evening]]+2*Table7[[#This Row],[Morning]]-2*Table7[[#This Row],[Noon]]</f>
        <v>64.780991906249952</v>
      </c>
      <c r="I38" s="16">
        <f t="shared" ca="1" si="0"/>
        <v>20.245533021793893</v>
      </c>
      <c r="J38" s="17">
        <f ca="1">IF(AND(Table7[[#This Row],[Hour]]&gt;=4,Table7[[#This Row],[Hour]]&lt;10),1,0)</f>
        <v>0</v>
      </c>
      <c r="K38" s="17">
        <f ca="1">IF(AND(Table7[[#This Row],[Hour]]&gt;=10,Table7[[#This Row],[Hour]]&lt;16),1,0)</f>
        <v>1</v>
      </c>
      <c r="L38" s="18">
        <f ca="1">IF(AND(Table7[[#This Row],[Hour]]&gt;=16,Table7[[#This Row],[Hour]]&lt;22),1,0)</f>
        <v>0</v>
      </c>
      <c r="M38" s="32" t="s">
        <v>82</v>
      </c>
      <c r="N38" s="29">
        <f ca="1">NORMINV(RAND(),(Table7[[#This Row],[Temp]]-Table7[[#This Row],[Temp Pref]])*((Table7[[#This Row],[Wind]]/100)+(Table7[[#This Row],[Humidity]]/100)),4)</f>
        <v>19.422547263606614</v>
      </c>
    </row>
    <row r="39" spans="1:14" x14ac:dyDescent="0.2">
      <c r="A39" s="27">
        <f t="shared" ca="1" si="1"/>
        <v>2014</v>
      </c>
      <c r="B39" s="27">
        <f ca="1">_xlfn.CEILING.MATH(Table7[[#This Row],[Month]]/3)</f>
        <v>1</v>
      </c>
      <c r="C39" s="28">
        <f t="shared" ca="1" si="2"/>
        <v>2</v>
      </c>
      <c r="D39" s="28">
        <f t="shared" ca="1" si="3"/>
        <v>22</v>
      </c>
      <c r="E39" s="28">
        <f t="shared" ca="1" si="4"/>
        <v>13</v>
      </c>
      <c r="F39" s="19">
        <f ca="1">NORMINV(RAND(),18,5)+16*Table7[[#This Row],[Noon]]+10*Table7[[#This Row],[Morning]]+6*Table7[[#This Row],[Evening]]</f>
        <v>42.312139511255793</v>
      </c>
      <c r="G39" s="20">
        <f ca="1">NORMINV(RAND(),11,7)+4*Table7[[#This Row],[Evening]]+2*Table7[[#This Row],[Morning]]</f>
        <v>16.672838114899939</v>
      </c>
      <c r="H39" s="21">
        <f ca="1">NORMINV(RAND(),70,15)+4*Table7[[#This Row],[Evening]]+2*Table7[[#This Row],[Morning]]-2*Table7[[#This Row],[Noon]]</f>
        <v>60.120032228764515</v>
      </c>
      <c r="I39" s="22">
        <f t="shared" ca="1" si="0"/>
        <v>21.853099042160405</v>
      </c>
      <c r="J39" s="17">
        <f ca="1">IF(AND(Table7[[#This Row],[Hour]]&gt;=4,Table7[[#This Row],[Hour]]&lt;10),1,0)</f>
        <v>0</v>
      </c>
      <c r="K39" s="17">
        <f ca="1">IF(AND(Table7[[#This Row],[Hour]]&gt;=10,Table7[[#This Row],[Hour]]&lt;16),1,0)</f>
        <v>1</v>
      </c>
      <c r="L39" s="18">
        <f ca="1">IF(AND(Table7[[#This Row],[Hour]]&gt;=16,Table7[[#This Row],[Hour]]&lt;22),1,0)</f>
        <v>0</v>
      </c>
      <c r="M39" s="32" t="s">
        <v>83</v>
      </c>
      <c r="N39" s="30">
        <f ca="1">NORMINV(RAND(),(Table7[[#This Row],[Temp]]-Table7[[#This Row],[Temp Pref]])*((Table7[[#This Row],[Wind]]/100)+(Table7[[#This Row],[Humidity]]/100)),4)</f>
        <v>15.074240497755781</v>
      </c>
    </row>
    <row r="40" spans="1:14" x14ac:dyDescent="0.2">
      <c r="A40" s="27">
        <f t="shared" ca="1" si="1"/>
        <v>2014</v>
      </c>
      <c r="B40" s="27">
        <f ca="1">_xlfn.CEILING.MATH(Table7[[#This Row],[Month]]/3)</f>
        <v>3</v>
      </c>
      <c r="C40" s="28">
        <f t="shared" ca="1" si="2"/>
        <v>9</v>
      </c>
      <c r="D40" s="28">
        <f t="shared" ca="1" si="3"/>
        <v>31</v>
      </c>
      <c r="E40" s="28">
        <f t="shared" ca="1" si="4"/>
        <v>12</v>
      </c>
      <c r="F40" s="13">
        <f ca="1">NORMINV(RAND(),18,5)+16*Table7[[#This Row],[Noon]]+10*Table7[[#This Row],[Morning]]+6*Table7[[#This Row],[Evening]]</f>
        <v>29.228692212926276</v>
      </c>
      <c r="G40" s="14">
        <f ca="1">NORMINV(RAND(),11,7)+4*Table7[[#This Row],[Evening]]+2*Table7[[#This Row],[Morning]]</f>
        <v>20.649465919959137</v>
      </c>
      <c r="H40" s="15">
        <f ca="1">NORMINV(RAND(),70,15)+4*Table7[[#This Row],[Evening]]+2*Table7[[#This Row],[Morning]]-2*Table7[[#This Row],[Noon]]</f>
        <v>57.190741952990926</v>
      </c>
      <c r="I40" s="16">
        <f t="shared" ca="1" si="0"/>
        <v>20.951834555352661</v>
      </c>
      <c r="J40" s="17">
        <f ca="1">IF(AND(Table7[[#This Row],[Hour]]&gt;=4,Table7[[#This Row],[Hour]]&lt;10),1,0)</f>
        <v>0</v>
      </c>
      <c r="K40" s="17">
        <f ca="1">IF(AND(Table7[[#This Row],[Hour]]&gt;=10,Table7[[#This Row],[Hour]]&lt;16),1,0)</f>
        <v>1</v>
      </c>
      <c r="L40" s="18">
        <f ca="1">IF(AND(Table7[[#This Row],[Hour]]&gt;=16,Table7[[#This Row],[Hour]]&lt;22),1,0)</f>
        <v>0</v>
      </c>
      <c r="M40" s="32" t="s">
        <v>84</v>
      </c>
      <c r="N40" s="29">
        <f ca="1">NORMINV(RAND(),(Table7[[#This Row],[Temp]]-Table7[[#This Row],[Temp Pref]])*((Table7[[#This Row],[Wind]]/100)+(Table7[[#This Row],[Humidity]]/100)),4)</f>
        <v>8.1449355139079813</v>
      </c>
    </row>
    <row r="41" spans="1:14" x14ac:dyDescent="0.2">
      <c r="A41" s="27">
        <f t="shared" ca="1" si="1"/>
        <v>2012</v>
      </c>
      <c r="B41" s="27">
        <f ca="1">_xlfn.CEILING.MATH(Table7[[#This Row],[Month]]/3)</f>
        <v>2</v>
      </c>
      <c r="C41" s="28">
        <f t="shared" ca="1" si="2"/>
        <v>6</v>
      </c>
      <c r="D41" s="28">
        <f t="shared" ca="1" si="3"/>
        <v>13</v>
      </c>
      <c r="E41" s="28">
        <f t="shared" ca="1" si="4"/>
        <v>20</v>
      </c>
      <c r="F41" s="19">
        <f ca="1">NORMINV(RAND(),18,5)+16*Table7[[#This Row],[Noon]]+10*Table7[[#This Row],[Morning]]+6*Table7[[#This Row],[Evening]]</f>
        <v>24.273207053485294</v>
      </c>
      <c r="G41" s="20">
        <f ca="1">NORMINV(RAND(),11,7)+4*Table7[[#This Row],[Evening]]+2*Table7[[#This Row],[Morning]]</f>
        <v>16.677078904161057</v>
      </c>
      <c r="H41" s="21">
        <f ca="1">NORMINV(RAND(),70,15)+4*Table7[[#This Row],[Evening]]+2*Table7[[#This Row],[Morning]]-2*Table7[[#This Row],[Noon]]</f>
        <v>76.63796057671874</v>
      </c>
      <c r="I41" s="22">
        <f t="shared" ca="1" si="0"/>
        <v>20.127962752314659</v>
      </c>
      <c r="J41" s="17">
        <f ca="1">IF(AND(Table7[[#This Row],[Hour]]&gt;=4,Table7[[#This Row],[Hour]]&lt;10),1,0)</f>
        <v>0</v>
      </c>
      <c r="K41" s="17">
        <f ca="1">IF(AND(Table7[[#This Row],[Hour]]&gt;=10,Table7[[#This Row],[Hour]]&lt;16),1,0)</f>
        <v>0</v>
      </c>
      <c r="L41" s="18">
        <f ca="1">IF(AND(Table7[[#This Row],[Hour]]&gt;=16,Table7[[#This Row],[Hour]]&lt;22),1,0)</f>
        <v>1</v>
      </c>
      <c r="M41" s="32" t="s">
        <v>85</v>
      </c>
      <c r="N41" s="30">
        <f ca="1">NORMINV(RAND(),(Table7[[#This Row],[Temp]]-Table7[[#This Row],[Temp Pref]])*((Table7[[#This Row],[Wind]]/100)+(Table7[[#This Row],[Humidity]]/100)),4)</f>
        <v>3.2863124497935168</v>
      </c>
    </row>
    <row r="42" spans="1:14" x14ac:dyDescent="0.2">
      <c r="A42" s="27">
        <f t="shared" ca="1" si="1"/>
        <v>2015</v>
      </c>
      <c r="B42" s="27">
        <f ca="1">_xlfn.CEILING.MATH(Table7[[#This Row],[Month]]/3)</f>
        <v>3</v>
      </c>
      <c r="C42" s="28">
        <f t="shared" ca="1" si="2"/>
        <v>8</v>
      </c>
      <c r="D42" s="28">
        <f t="shared" ca="1" si="3"/>
        <v>17</v>
      </c>
      <c r="E42" s="28">
        <f t="shared" ca="1" si="4"/>
        <v>4</v>
      </c>
      <c r="F42" s="13">
        <f ca="1">NORMINV(RAND(),18,5)+16*Table7[[#This Row],[Noon]]+10*Table7[[#This Row],[Morning]]+6*Table7[[#This Row],[Evening]]</f>
        <v>24.62747975108222</v>
      </c>
      <c r="G42" s="14">
        <f ca="1">NORMINV(RAND(),11,7)+4*Table7[[#This Row],[Evening]]+2*Table7[[#This Row],[Morning]]</f>
        <v>7.9561140640137644</v>
      </c>
      <c r="H42" s="15">
        <f ca="1">NORMINV(RAND(),70,15)+4*Table7[[#This Row],[Evening]]+2*Table7[[#This Row],[Morning]]-2*Table7[[#This Row],[Noon]]</f>
        <v>78.500838222853773</v>
      </c>
      <c r="I42" s="16">
        <f t="shared" ca="1" si="0"/>
        <v>24.358996197799875</v>
      </c>
      <c r="J42" s="17">
        <f ca="1">IF(AND(Table7[[#This Row],[Hour]]&gt;=4,Table7[[#This Row],[Hour]]&lt;10),1,0)</f>
        <v>1</v>
      </c>
      <c r="K42" s="17">
        <f ca="1">IF(AND(Table7[[#This Row],[Hour]]&gt;=10,Table7[[#This Row],[Hour]]&lt;16),1,0)</f>
        <v>0</v>
      </c>
      <c r="L42" s="18">
        <f ca="1">IF(AND(Table7[[#This Row],[Hour]]&gt;=16,Table7[[#This Row],[Hour]]&lt;22),1,0)</f>
        <v>0</v>
      </c>
      <c r="M42" s="32" t="s">
        <v>86</v>
      </c>
      <c r="N42" s="29">
        <f ca="1">NORMINV(RAND(),(Table7[[#This Row],[Temp]]-Table7[[#This Row],[Temp Pref]])*((Table7[[#This Row],[Wind]]/100)+(Table7[[#This Row],[Humidity]]/100)),4)</f>
        <v>-6.9427082200538681</v>
      </c>
    </row>
    <row r="43" spans="1:14" x14ac:dyDescent="0.2">
      <c r="A43" s="27">
        <f t="shared" ca="1" si="1"/>
        <v>2013</v>
      </c>
      <c r="B43" s="27">
        <f ca="1">_xlfn.CEILING.MATH(Table7[[#This Row],[Month]]/3)</f>
        <v>1</v>
      </c>
      <c r="C43" s="28">
        <f t="shared" ca="1" si="2"/>
        <v>3</v>
      </c>
      <c r="D43" s="28">
        <f t="shared" ca="1" si="3"/>
        <v>6</v>
      </c>
      <c r="E43" s="28">
        <f t="shared" ca="1" si="4"/>
        <v>9</v>
      </c>
      <c r="F43" s="19">
        <f ca="1">NORMINV(RAND(),18,5)+16*Table7[[#This Row],[Noon]]+10*Table7[[#This Row],[Morning]]+6*Table7[[#This Row],[Evening]]</f>
        <v>25.560294002152368</v>
      </c>
      <c r="G43" s="20">
        <f ca="1">NORMINV(RAND(),11,7)+4*Table7[[#This Row],[Evening]]+2*Table7[[#This Row],[Morning]]</f>
        <v>5.0727584330934432</v>
      </c>
      <c r="H43" s="21">
        <f ca="1">NORMINV(RAND(),70,15)+4*Table7[[#This Row],[Evening]]+2*Table7[[#This Row],[Morning]]-2*Table7[[#This Row],[Noon]]</f>
        <v>37.359270399275729</v>
      </c>
      <c r="I43" s="22">
        <f t="shared" ca="1" si="0"/>
        <v>12.610329906418549</v>
      </c>
      <c r="J43" s="17">
        <f ca="1">IF(AND(Table7[[#This Row],[Hour]]&gt;=4,Table7[[#This Row],[Hour]]&lt;10),1,0)</f>
        <v>1</v>
      </c>
      <c r="K43" s="17">
        <f ca="1">IF(AND(Table7[[#This Row],[Hour]]&gt;=10,Table7[[#This Row],[Hour]]&lt;16),1,0)</f>
        <v>0</v>
      </c>
      <c r="L43" s="18">
        <f ca="1">IF(AND(Table7[[#This Row],[Hour]]&gt;=16,Table7[[#This Row],[Hour]]&lt;22),1,0)</f>
        <v>0</v>
      </c>
      <c r="M43" s="32" t="s">
        <v>87</v>
      </c>
      <c r="N43" s="30">
        <f ca="1">NORMINV(RAND(),(Table7[[#This Row],[Temp]]-Table7[[#This Row],[Temp Pref]])*((Table7[[#This Row],[Wind]]/100)+(Table7[[#This Row],[Humidity]]/100)),4)</f>
        <v>-1.520854316166135</v>
      </c>
    </row>
    <row r="44" spans="1:14" x14ac:dyDescent="0.2">
      <c r="A44" s="27">
        <f t="shared" ca="1" si="1"/>
        <v>2013</v>
      </c>
      <c r="B44" s="27">
        <f ca="1">_xlfn.CEILING.MATH(Table7[[#This Row],[Month]]/3)</f>
        <v>2</v>
      </c>
      <c r="C44" s="28">
        <f t="shared" ca="1" si="2"/>
        <v>6</v>
      </c>
      <c r="D44" s="28">
        <f t="shared" ca="1" si="3"/>
        <v>14</v>
      </c>
      <c r="E44" s="28">
        <f t="shared" ca="1" si="4"/>
        <v>4</v>
      </c>
      <c r="F44" s="13">
        <f ca="1">NORMINV(RAND(),18,5)+16*Table7[[#This Row],[Noon]]+10*Table7[[#This Row],[Morning]]+6*Table7[[#This Row],[Evening]]</f>
        <v>36.957156673061661</v>
      </c>
      <c r="G44" s="14">
        <f ca="1">NORMINV(RAND(),11,7)+4*Table7[[#This Row],[Evening]]+2*Table7[[#This Row],[Morning]]</f>
        <v>18.905065776461406</v>
      </c>
      <c r="H44" s="15">
        <f ca="1">NORMINV(RAND(),70,15)+4*Table7[[#This Row],[Evening]]+2*Table7[[#This Row],[Morning]]-2*Table7[[#This Row],[Noon]]</f>
        <v>90.881302940408659</v>
      </c>
      <c r="I44" s="16">
        <f t="shared" ca="1" si="0"/>
        <v>11.651727936192248</v>
      </c>
      <c r="J44" s="17">
        <f ca="1">IF(AND(Table7[[#This Row],[Hour]]&gt;=4,Table7[[#This Row],[Hour]]&lt;10),1,0)</f>
        <v>1</v>
      </c>
      <c r="K44" s="17">
        <f ca="1">IF(AND(Table7[[#This Row],[Hour]]&gt;=10,Table7[[#This Row],[Hour]]&lt;16),1,0)</f>
        <v>0</v>
      </c>
      <c r="L44" s="18">
        <f ca="1">IF(AND(Table7[[#This Row],[Hour]]&gt;=16,Table7[[#This Row],[Hour]]&lt;22),1,0)</f>
        <v>0</v>
      </c>
      <c r="M44" s="32" t="s">
        <v>88</v>
      </c>
      <c r="N44" s="29">
        <f ca="1">NORMINV(RAND(),(Table7[[#This Row],[Temp]]-Table7[[#This Row],[Temp Pref]])*((Table7[[#This Row],[Wind]]/100)+(Table7[[#This Row],[Humidity]]/100)),4)</f>
        <v>27.384763155074886</v>
      </c>
    </row>
    <row r="45" spans="1:14" x14ac:dyDescent="0.2">
      <c r="A45" s="27">
        <f t="shared" ca="1" si="1"/>
        <v>2014</v>
      </c>
      <c r="B45" s="27">
        <f ca="1">_xlfn.CEILING.MATH(Table7[[#This Row],[Month]]/3)</f>
        <v>4</v>
      </c>
      <c r="C45" s="28">
        <f t="shared" ca="1" si="2"/>
        <v>12</v>
      </c>
      <c r="D45" s="28">
        <f t="shared" ca="1" si="3"/>
        <v>17</v>
      </c>
      <c r="E45" s="28">
        <f t="shared" ca="1" si="4"/>
        <v>21</v>
      </c>
      <c r="F45" s="19">
        <f ca="1">NORMINV(RAND(),18,5)+16*Table7[[#This Row],[Noon]]+10*Table7[[#This Row],[Morning]]+6*Table7[[#This Row],[Evening]]</f>
        <v>22.852741637319411</v>
      </c>
      <c r="G45" s="20">
        <f ca="1">NORMINV(RAND(),11,7)+4*Table7[[#This Row],[Evening]]+2*Table7[[#This Row],[Morning]]</f>
        <v>10.3299108217102</v>
      </c>
      <c r="H45" s="21">
        <f ca="1">NORMINV(RAND(),70,15)+4*Table7[[#This Row],[Evening]]+2*Table7[[#This Row],[Morning]]-2*Table7[[#This Row],[Noon]]</f>
        <v>82.204812657836982</v>
      </c>
      <c r="I45" s="22">
        <f t="shared" ca="1" si="0"/>
        <v>28.271364359759914</v>
      </c>
      <c r="J45" s="17">
        <f ca="1">IF(AND(Table7[[#This Row],[Hour]]&gt;=4,Table7[[#This Row],[Hour]]&lt;10),1,0)</f>
        <v>0</v>
      </c>
      <c r="K45" s="17">
        <f ca="1">IF(AND(Table7[[#This Row],[Hour]]&gt;=10,Table7[[#This Row],[Hour]]&lt;16),1,0)</f>
        <v>0</v>
      </c>
      <c r="L45" s="18">
        <f ca="1">IF(AND(Table7[[#This Row],[Hour]]&gt;=16,Table7[[#This Row],[Hour]]&lt;22),1,0)</f>
        <v>1</v>
      </c>
      <c r="M45" s="32" t="s">
        <v>89</v>
      </c>
      <c r="N45" s="30">
        <f ca="1">NORMINV(RAND(),(Table7[[#This Row],[Temp]]-Table7[[#This Row],[Temp Pref]])*((Table7[[#This Row],[Wind]]/100)+(Table7[[#This Row],[Humidity]]/100)),4)</f>
        <v>-5.9455747384762176</v>
      </c>
    </row>
    <row r="46" spans="1:14" x14ac:dyDescent="0.2">
      <c r="A46" s="27">
        <f t="shared" ca="1" si="1"/>
        <v>2013</v>
      </c>
      <c r="B46" s="27">
        <f ca="1">_xlfn.CEILING.MATH(Table7[[#This Row],[Month]]/3)</f>
        <v>3</v>
      </c>
      <c r="C46" s="28">
        <f t="shared" ca="1" si="2"/>
        <v>9</v>
      </c>
      <c r="D46" s="28">
        <f t="shared" ca="1" si="3"/>
        <v>29</v>
      </c>
      <c r="E46" s="28">
        <f t="shared" ca="1" si="4"/>
        <v>7</v>
      </c>
      <c r="F46" s="13">
        <f ca="1">NORMINV(RAND(),18,5)+16*Table7[[#This Row],[Noon]]+10*Table7[[#This Row],[Morning]]+6*Table7[[#This Row],[Evening]]</f>
        <v>36.347774258252386</v>
      </c>
      <c r="G46" s="14">
        <f ca="1">NORMINV(RAND(),11,7)+4*Table7[[#This Row],[Evening]]+2*Table7[[#This Row],[Morning]]</f>
        <v>15.477728087558772</v>
      </c>
      <c r="H46" s="15">
        <f ca="1">NORMINV(RAND(),70,15)+4*Table7[[#This Row],[Evening]]+2*Table7[[#This Row],[Morning]]-2*Table7[[#This Row],[Noon]]</f>
        <v>59.989926203957999</v>
      </c>
      <c r="I46" s="16">
        <f t="shared" ca="1" si="0"/>
        <v>15.273278362849172</v>
      </c>
      <c r="J46" s="17">
        <f ca="1">IF(AND(Table7[[#This Row],[Hour]]&gt;=4,Table7[[#This Row],[Hour]]&lt;10),1,0)</f>
        <v>1</v>
      </c>
      <c r="K46" s="17">
        <f ca="1">IF(AND(Table7[[#This Row],[Hour]]&gt;=10,Table7[[#This Row],[Hour]]&lt;16),1,0)</f>
        <v>0</v>
      </c>
      <c r="L46" s="18">
        <f ca="1">IF(AND(Table7[[#This Row],[Hour]]&gt;=16,Table7[[#This Row],[Hour]]&lt;22),1,0)</f>
        <v>0</v>
      </c>
      <c r="M46" s="32" t="s">
        <v>90</v>
      </c>
      <c r="N46" s="29">
        <f ca="1">NORMINV(RAND(),(Table7[[#This Row],[Temp]]-Table7[[#This Row],[Temp Pref]])*((Table7[[#This Row],[Wind]]/100)+(Table7[[#This Row],[Humidity]]/100)),4)</f>
        <v>20.425394796955935</v>
      </c>
    </row>
    <row r="47" spans="1:14" x14ac:dyDescent="0.2">
      <c r="A47" s="27">
        <f t="shared" ca="1" si="1"/>
        <v>2014</v>
      </c>
      <c r="B47" s="27">
        <f ca="1">_xlfn.CEILING.MATH(Table7[[#This Row],[Month]]/3)</f>
        <v>1</v>
      </c>
      <c r="C47" s="28">
        <f t="shared" ca="1" si="2"/>
        <v>2</v>
      </c>
      <c r="D47" s="28">
        <f t="shared" ca="1" si="3"/>
        <v>24</v>
      </c>
      <c r="E47" s="28">
        <f t="shared" ca="1" si="4"/>
        <v>4</v>
      </c>
      <c r="F47" s="19">
        <f ca="1">NORMINV(RAND(),18,5)+16*Table7[[#This Row],[Noon]]+10*Table7[[#This Row],[Morning]]+6*Table7[[#This Row],[Evening]]</f>
        <v>26.892150195560273</v>
      </c>
      <c r="G47" s="20">
        <f ca="1">NORMINV(RAND(),11,7)+4*Table7[[#This Row],[Evening]]+2*Table7[[#This Row],[Morning]]</f>
        <v>15.652572448509932</v>
      </c>
      <c r="H47" s="21">
        <f ca="1">NORMINV(RAND(),70,15)+4*Table7[[#This Row],[Evening]]+2*Table7[[#This Row],[Morning]]-2*Table7[[#This Row],[Noon]]</f>
        <v>94.003400305059358</v>
      </c>
      <c r="I47" s="22">
        <f t="shared" ca="1" si="0"/>
        <v>25.572589001243021</v>
      </c>
      <c r="J47" s="17">
        <f ca="1">IF(AND(Table7[[#This Row],[Hour]]&gt;=4,Table7[[#This Row],[Hour]]&lt;10),1,0)</f>
        <v>1</v>
      </c>
      <c r="K47" s="17">
        <f ca="1">IF(AND(Table7[[#This Row],[Hour]]&gt;=10,Table7[[#This Row],[Hour]]&lt;16),1,0)</f>
        <v>0</v>
      </c>
      <c r="L47" s="18">
        <f ca="1">IF(AND(Table7[[#This Row],[Hour]]&gt;=16,Table7[[#This Row],[Hour]]&lt;22),1,0)</f>
        <v>0</v>
      </c>
      <c r="M47" s="32" t="s">
        <v>91</v>
      </c>
      <c r="N47" s="30">
        <f ca="1">NORMINV(RAND(),(Table7[[#This Row],[Temp]]-Table7[[#This Row],[Temp Pref]])*((Table7[[#This Row],[Wind]]/100)+(Table7[[#This Row],[Humidity]]/100)),4)</f>
        <v>1.8396874008708499</v>
      </c>
    </row>
    <row r="48" spans="1:14" x14ac:dyDescent="0.2">
      <c r="A48" s="27">
        <f t="shared" ca="1" si="1"/>
        <v>2012</v>
      </c>
      <c r="B48" s="27">
        <f ca="1">_xlfn.CEILING.MATH(Table7[[#This Row],[Month]]/3)</f>
        <v>2</v>
      </c>
      <c r="C48" s="28">
        <f t="shared" ca="1" si="2"/>
        <v>4</v>
      </c>
      <c r="D48" s="28">
        <f t="shared" ca="1" si="3"/>
        <v>23</v>
      </c>
      <c r="E48" s="28">
        <f t="shared" ca="1" si="4"/>
        <v>20</v>
      </c>
      <c r="F48" s="13">
        <f ca="1">NORMINV(RAND(),18,5)+16*Table7[[#This Row],[Noon]]+10*Table7[[#This Row],[Morning]]+6*Table7[[#This Row],[Evening]]</f>
        <v>23.172856183278419</v>
      </c>
      <c r="G48" s="14">
        <f ca="1">NORMINV(RAND(),11,7)+4*Table7[[#This Row],[Evening]]+2*Table7[[#This Row],[Morning]]</f>
        <v>34.834986508984855</v>
      </c>
      <c r="H48" s="15">
        <f ca="1">NORMINV(RAND(),70,15)+4*Table7[[#This Row],[Evening]]+2*Table7[[#This Row],[Morning]]-2*Table7[[#This Row],[Noon]]</f>
        <v>65.745717131361488</v>
      </c>
      <c r="I48" s="16">
        <f t="shared" ca="1" si="0"/>
        <v>21.05693876744261</v>
      </c>
      <c r="J48" s="17">
        <f ca="1">IF(AND(Table7[[#This Row],[Hour]]&gt;=4,Table7[[#This Row],[Hour]]&lt;10),1,0)</f>
        <v>0</v>
      </c>
      <c r="K48" s="17">
        <f ca="1">IF(AND(Table7[[#This Row],[Hour]]&gt;=10,Table7[[#This Row],[Hour]]&lt;16),1,0)</f>
        <v>0</v>
      </c>
      <c r="L48" s="18">
        <f ca="1">IF(AND(Table7[[#This Row],[Hour]]&gt;=16,Table7[[#This Row],[Hour]]&lt;22),1,0)</f>
        <v>1</v>
      </c>
      <c r="M48" s="32" t="s">
        <v>92</v>
      </c>
      <c r="N48" s="29">
        <f ca="1">NORMINV(RAND(),(Table7[[#This Row],[Temp]]-Table7[[#This Row],[Temp Pref]])*((Table7[[#This Row],[Wind]]/100)+(Table7[[#This Row],[Humidity]]/100)),4)</f>
        <v>4.9219708625011362</v>
      </c>
    </row>
    <row r="49" spans="1:14" x14ac:dyDescent="0.2">
      <c r="A49" s="27">
        <f t="shared" ca="1" si="1"/>
        <v>2014</v>
      </c>
      <c r="B49" s="27">
        <f ca="1">_xlfn.CEILING.MATH(Table7[[#This Row],[Month]]/3)</f>
        <v>4</v>
      </c>
      <c r="C49" s="28">
        <f t="shared" ca="1" si="2"/>
        <v>10</v>
      </c>
      <c r="D49" s="28">
        <f t="shared" ca="1" si="3"/>
        <v>15</v>
      </c>
      <c r="E49" s="28">
        <f t="shared" ca="1" si="4"/>
        <v>4</v>
      </c>
      <c r="F49" s="19">
        <f ca="1">NORMINV(RAND(),18,5)+16*Table7[[#This Row],[Noon]]+10*Table7[[#This Row],[Morning]]+6*Table7[[#This Row],[Evening]]</f>
        <v>28.630315020960399</v>
      </c>
      <c r="G49" s="20">
        <f ca="1">NORMINV(RAND(),11,7)+4*Table7[[#This Row],[Evening]]+2*Table7[[#This Row],[Morning]]</f>
        <v>9.0478720853076489</v>
      </c>
      <c r="H49" s="21">
        <f ca="1">NORMINV(RAND(),70,15)+4*Table7[[#This Row],[Evening]]+2*Table7[[#This Row],[Morning]]-2*Table7[[#This Row],[Noon]]</f>
        <v>86.374602328915145</v>
      </c>
      <c r="I49" s="22">
        <f t="shared" ca="1" si="0"/>
        <v>26.482150855843706</v>
      </c>
      <c r="J49" s="17">
        <f ca="1">IF(AND(Table7[[#This Row],[Hour]]&gt;=4,Table7[[#This Row],[Hour]]&lt;10),1,0)</f>
        <v>1</v>
      </c>
      <c r="K49" s="17">
        <f ca="1">IF(AND(Table7[[#This Row],[Hour]]&gt;=10,Table7[[#This Row],[Hour]]&lt;16),1,0)</f>
        <v>0</v>
      </c>
      <c r="L49" s="18">
        <f ca="1">IF(AND(Table7[[#This Row],[Hour]]&gt;=16,Table7[[#This Row],[Hour]]&lt;22),1,0)</f>
        <v>0</v>
      </c>
      <c r="M49" s="32" t="s">
        <v>93</v>
      </c>
      <c r="N49" s="30">
        <f ca="1">NORMINV(RAND(),(Table7[[#This Row],[Temp]]-Table7[[#This Row],[Temp Pref]])*((Table7[[#This Row],[Wind]]/100)+(Table7[[#This Row],[Humidity]]/100)),4)</f>
        <v>3.6257052241363796</v>
      </c>
    </row>
    <row r="50" spans="1:14" x14ac:dyDescent="0.2">
      <c r="A50" s="27">
        <f t="shared" ca="1" si="1"/>
        <v>2013</v>
      </c>
      <c r="B50" s="27">
        <f ca="1">_xlfn.CEILING.MATH(Table7[[#This Row],[Month]]/3)</f>
        <v>4</v>
      </c>
      <c r="C50" s="28">
        <f t="shared" ca="1" si="2"/>
        <v>11</v>
      </c>
      <c r="D50" s="28">
        <f t="shared" ca="1" si="3"/>
        <v>21</v>
      </c>
      <c r="E50" s="28">
        <f t="shared" ca="1" si="4"/>
        <v>1</v>
      </c>
      <c r="F50" s="13">
        <f ca="1">NORMINV(RAND(),18,5)+16*Table7[[#This Row],[Noon]]+10*Table7[[#This Row],[Morning]]+6*Table7[[#This Row],[Evening]]</f>
        <v>9.439363522747886</v>
      </c>
      <c r="G50" s="14">
        <f ca="1">NORMINV(RAND(),11,7)+4*Table7[[#This Row],[Evening]]+2*Table7[[#This Row],[Morning]]</f>
        <v>5.6556834286873565</v>
      </c>
      <c r="H50" s="15">
        <f ca="1">NORMINV(RAND(),70,15)+4*Table7[[#This Row],[Evening]]+2*Table7[[#This Row],[Morning]]-2*Table7[[#This Row],[Noon]]</f>
        <v>79.229613049882943</v>
      </c>
      <c r="I50" s="16">
        <f t="shared" ca="1" si="0"/>
        <v>19.419681151546705</v>
      </c>
      <c r="J50" s="17">
        <f ca="1">IF(AND(Table7[[#This Row],[Hour]]&gt;=4,Table7[[#This Row],[Hour]]&lt;10),1,0)</f>
        <v>0</v>
      </c>
      <c r="K50" s="17">
        <f ca="1">IF(AND(Table7[[#This Row],[Hour]]&gt;=10,Table7[[#This Row],[Hour]]&lt;16),1,0)</f>
        <v>0</v>
      </c>
      <c r="L50" s="18">
        <f ca="1">IF(AND(Table7[[#This Row],[Hour]]&gt;=16,Table7[[#This Row],[Hour]]&lt;22),1,0)</f>
        <v>0</v>
      </c>
      <c r="M50" s="32" t="s">
        <v>94</v>
      </c>
      <c r="N50" s="29">
        <f ca="1">NORMINV(RAND(),(Table7[[#This Row],[Temp]]-Table7[[#This Row],[Temp Pref]])*((Table7[[#This Row],[Wind]]/100)+(Table7[[#This Row],[Humidity]]/100)),4)</f>
        <v>-8.2642371513722086</v>
      </c>
    </row>
    <row r="51" spans="1:14" x14ac:dyDescent="0.2">
      <c r="A51" s="27">
        <f t="shared" ca="1" si="1"/>
        <v>2012</v>
      </c>
      <c r="B51" s="27">
        <f ca="1">_xlfn.CEILING.MATH(Table7[[#This Row],[Month]]/3)</f>
        <v>1</v>
      </c>
      <c r="C51" s="28">
        <f t="shared" ca="1" si="2"/>
        <v>1</v>
      </c>
      <c r="D51" s="28">
        <f t="shared" ca="1" si="3"/>
        <v>4</v>
      </c>
      <c r="E51" s="28">
        <f t="shared" ca="1" si="4"/>
        <v>5</v>
      </c>
      <c r="F51" s="19">
        <f ca="1">NORMINV(RAND(),18,5)+16*Table7[[#This Row],[Noon]]+10*Table7[[#This Row],[Morning]]+6*Table7[[#This Row],[Evening]]</f>
        <v>35.421453278325629</v>
      </c>
      <c r="G51" s="20">
        <f ca="1">NORMINV(RAND(),11,7)+4*Table7[[#This Row],[Evening]]+2*Table7[[#This Row],[Morning]]</f>
        <v>14.938837926486601</v>
      </c>
      <c r="H51" s="21">
        <f ca="1">NORMINV(RAND(),70,15)+4*Table7[[#This Row],[Evening]]+2*Table7[[#This Row],[Morning]]-2*Table7[[#This Row],[Noon]]</f>
        <v>85.527798008051178</v>
      </c>
      <c r="I51" s="22">
        <f t="shared" ca="1" si="0"/>
        <v>18.214316655554267</v>
      </c>
      <c r="J51" s="17">
        <f ca="1">IF(AND(Table7[[#This Row],[Hour]]&gt;=4,Table7[[#This Row],[Hour]]&lt;10),1,0)</f>
        <v>1</v>
      </c>
      <c r="K51" s="17">
        <f ca="1">IF(AND(Table7[[#This Row],[Hour]]&gt;=10,Table7[[#This Row],[Hour]]&lt;16),1,0)</f>
        <v>0</v>
      </c>
      <c r="L51" s="18">
        <f ca="1">IF(AND(Table7[[#This Row],[Hour]]&gt;=16,Table7[[#This Row],[Hour]]&lt;22),1,0)</f>
        <v>0</v>
      </c>
      <c r="M51" s="32" t="s">
        <v>95</v>
      </c>
      <c r="N51" s="30">
        <f ca="1">NORMINV(RAND(),(Table7[[#This Row],[Temp]]-Table7[[#This Row],[Temp Pref]])*((Table7[[#This Row],[Wind]]/100)+(Table7[[#This Row],[Humidity]]/100)),4)</f>
        <v>17.012049766005308</v>
      </c>
    </row>
    <row r="52" spans="1:14" x14ac:dyDescent="0.2">
      <c r="A52" s="27">
        <f t="shared" ca="1" si="1"/>
        <v>2013</v>
      </c>
      <c r="B52" s="27">
        <f ca="1">_xlfn.CEILING.MATH(Table7[[#This Row],[Month]]/3)</f>
        <v>4</v>
      </c>
      <c r="C52" s="28">
        <f t="shared" ca="1" si="2"/>
        <v>11</v>
      </c>
      <c r="D52" s="28">
        <f t="shared" ca="1" si="3"/>
        <v>9</v>
      </c>
      <c r="E52" s="28">
        <f t="shared" ca="1" si="4"/>
        <v>8</v>
      </c>
      <c r="F52" s="13">
        <f ca="1">NORMINV(RAND(),18,5)+16*Table7[[#This Row],[Noon]]+10*Table7[[#This Row],[Morning]]+6*Table7[[#This Row],[Evening]]</f>
        <v>20.671274067676336</v>
      </c>
      <c r="G52" s="14">
        <f ca="1">NORMINV(RAND(),11,7)+4*Table7[[#This Row],[Evening]]+2*Table7[[#This Row],[Morning]]</f>
        <v>31.090361239140812</v>
      </c>
      <c r="H52" s="15">
        <f ca="1">NORMINV(RAND(),70,15)+4*Table7[[#This Row],[Evening]]+2*Table7[[#This Row],[Morning]]-2*Table7[[#This Row],[Noon]]</f>
        <v>48.052999789840783</v>
      </c>
      <c r="I52" s="16">
        <f t="shared" ca="1" si="0"/>
        <v>21.741625133614257</v>
      </c>
      <c r="J52" s="17">
        <f ca="1">IF(AND(Table7[[#This Row],[Hour]]&gt;=4,Table7[[#This Row],[Hour]]&lt;10),1,0)</f>
        <v>1</v>
      </c>
      <c r="K52" s="17">
        <f ca="1">IF(AND(Table7[[#This Row],[Hour]]&gt;=10,Table7[[#This Row],[Hour]]&lt;16),1,0)</f>
        <v>0</v>
      </c>
      <c r="L52" s="18">
        <f ca="1">IF(AND(Table7[[#This Row],[Hour]]&gt;=16,Table7[[#This Row],[Hour]]&lt;22),1,0)</f>
        <v>0</v>
      </c>
      <c r="M52" s="32" t="s">
        <v>96</v>
      </c>
      <c r="N52" s="29">
        <f ca="1">NORMINV(RAND(),(Table7[[#This Row],[Temp]]-Table7[[#This Row],[Temp Pref]])*((Table7[[#This Row],[Wind]]/100)+(Table7[[#This Row],[Humidity]]/100)),4)</f>
        <v>7.8821079856032341</v>
      </c>
    </row>
    <row r="53" spans="1:14" x14ac:dyDescent="0.2">
      <c r="A53" s="27">
        <f t="shared" ca="1" si="1"/>
        <v>2013</v>
      </c>
      <c r="B53" s="27">
        <f ca="1">_xlfn.CEILING.MATH(Table7[[#This Row],[Month]]/3)</f>
        <v>4</v>
      </c>
      <c r="C53" s="28">
        <f t="shared" ca="1" si="2"/>
        <v>11</v>
      </c>
      <c r="D53" s="28">
        <f t="shared" ca="1" si="3"/>
        <v>8</v>
      </c>
      <c r="E53" s="28">
        <f t="shared" ca="1" si="4"/>
        <v>10</v>
      </c>
      <c r="F53" s="19">
        <f ca="1">NORMINV(RAND(),18,5)+16*Table7[[#This Row],[Noon]]+10*Table7[[#This Row],[Morning]]+6*Table7[[#This Row],[Evening]]</f>
        <v>26.901834279429107</v>
      </c>
      <c r="G53" s="20">
        <f ca="1">NORMINV(RAND(),11,7)+4*Table7[[#This Row],[Evening]]+2*Table7[[#This Row],[Morning]]</f>
        <v>8.46002639912642</v>
      </c>
      <c r="H53" s="21">
        <f ca="1">NORMINV(RAND(),70,15)+4*Table7[[#This Row],[Evening]]+2*Table7[[#This Row],[Morning]]-2*Table7[[#This Row],[Noon]]</f>
        <v>90.018165942739188</v>
      </c>
      <c r="I53" s="22">
        <f t="shared" ca="1" si="0"/>
        <v>29.366458937341257</v>
      </c>
      <c r="J53" s="17">
        <f ca="1">IF(AND(Table7[[#This Row],[Hour]]&gt;=4,Table7[[#This Row],[Hour]]&lt;10),1,0)</f>
        <v>0</v>
      </c>
      <c r="K53" s="17">
        <f ca="1">IF(AND(Table7[[#This Row],[Hour]]&gt;=10,Table7[[#This Row],[Hour]]&lt;16),1,0)</f>
        <v>1</v>
      </c>
      <c r="L53" s="18">
        <f ca="1">IF(AND(Table7[[#This Row],[Hour]]&gt;=16,Table7[[#This Row],[Hour]]&lt;22),1,0)</f>
        <v>0</v>
      </c>
      <c r="M53" s="32" t="s">
        <v>97</v>
      </c>
      <c r="N53" s="30">
        <f ca="1">NORMINV(RAND(),(Table7[[#This Row],[Temp]]-Table7[[#This Row],[Temp Pref]])*((Table7[[#This Row],[Wind]]/100)+(Table7[[#This Row],[Humidity]]/100)),4)</f>
        <v>-5.2987855116740654</v>
      </c>
    </row>
    <row r="54" spans="1:14" x14ac:dyDescent="0.2">
      <c r="A54" s="27">
        <f t="shared" ca="1" si="1"/>
        <v>2014</v>
      </c>
      <c r="B54" s="27">
        <f ca="1">_xlfn.CEILING.MATH(Table7[[#This Row],[Month]]/3)</f>
        <v>2</v>
      </c>
      <c r="C54" s="28">
        <f t="shared" ca="1" si="2"/>
        <v>4</v>
      </c>
      <c r="D54" s="28">
        <f t="shared" ca="1" si="3"/>
        <v>4</v>
      </c>
      <c r="E54" s="28">
        <f t="shared" ca="1" si="4"/>
        <v>15</v>
      </c>
      <c r="F54" s="13">
        <f ca="1">NORMINV(RAND(),18,5)+16*Table7[[#This Row],[Noon]]+10*Table7[[#This Row],[Morning]]+6*Table7[[#This Row],[Evening]]</f>
        <v>25.975659877727697</v>
      </c>
      <c r="G54" s="14">
        <f ca="1">NORMINV(RAND(),11,7)+4*Table7[[#This Row],[Evening]]+2*Table7[[#This Row],[Morning]]</f>
        <v>7.1440437904659744</v>
      </c>
      <c r="H54" s="15">
        <f ca="1">NORMINV(RAND(),70,15)+4*Table7[[#This Row],[Evening]]+2*Table7[[#This Row],[Morning]]-2*Table7[[#This Row],[Noon]]</f>
        <v>86.078574025708946</v>
      </c>
      <c r="I54" s="16">
        <f t="shared" ca="1" si="0"/>
        <v>21.813444675202348</v>
      </c>
      <c r="J54" s="17">
        <f ca="1">IF(AND(Table7[[#This Row],[Hour]]&gt;=4,Table7[[#This Row],[Hour]]&lt;10),1,0)</f>
        <v>0</v>
      </c>
      <c r="K54" s="17">
        <f ca="1">IF(AND(Table7[[#This Row],[Hour]]&gt;=10,Table7[[#This Row],[Hour]]&lt;16),1,0)</f>
        <v>1</v>
      </c>
      <c r="L54" s="18">
        <f ca="1">IF(AND(Table7[[#This Row],[Hour]]&gt;=16,Table7[[#This Row],[Hour]]&lt;22),1,0)</f>
        <v>0</v>
      </c>
      <c r="M54" s="32" t="s">
        <v>98</v>
      </c>
      <c r="N54" s="29">
        <f ca="1">NORMINV(RAND(),(Table7[[#This Row],[Temp]]-Table7[[#This Row],[Temp Pref]])*((Table7[[#This Row],[Wind]]/100)+(Table7[[#This Row],[Humidity]]/100)),4)</f>
        <v>-0.6159829704390587</v>
      </c>
    </row>
    <row r="55" spans="1:14" x14ac:dyDescent="0.2">
      <c r="A55" s="27">
        <f t="shared" ca="1" si="1"/>
        <v>2015</v>
      </c>
      <c r="B55" s="27">
        <f ca="1">_xlfn.CEILING.MATH(Table7[[#This Row],[Month]]/3)</f>
        <v>4</v>
      </c>
      <c r="C55" s="28">
        <f t="shared" ca="1" si="2"/>
        <v>12</v>
      </c>
      <c r="D55" s="28">
        <f t="shared" ca="1" si="3"/>
        <v>6</v>
      </c>
      <c r="E55" s="28">
        <f t="shared" ca="1" si="4"/>
        <v>5</v>
      </c>
      <c r="F55" s="19">
        <f ca="1">NORMINV(RAND(),18,5)+16*Table7[[#This Row],[Noon]]+10*Table7[[#This Row],[Morning]]+6*Table7[[#This Row],[Evening]]</f>
        <v>24.586976546958915</v>
      </c>
      <c r="G55" s="20">
        <f ca="1">NORMINV(RAND(),11,7)+4*Table7[[#This Row],[Evening]]+2*Table7[[#This Row],[Morning]]</f>
        <v>11.728947307476339</v>
      </c>
      <c r="H55" s="21">
        <f ca="1">NORMINV(RAND(),70,15)+4*Table7[[#This Row],[Evening]]+2*Table7[[#This Row],[Morning]]-2*Table7[[#This Row],[Noon]]</f>
        <v>86.022509325724258</v>
      </c>
      <c r="I55" s="22">
        <f t="shared" ca="1" si="0"/>
        <v>25.850372055303829</v>
      </c>
      <c r="J55" s="17">
        <f ca="1">IF(AND(Table7[[#This Row],[Hour]]&gt;=4,Table7[[#This Row],[Hour]]&lt;10),1,0)</f>
        <v>1</v>
      </c>
      <c r="K55" s="17">
        <f ca="1">IF(AND(Table7[[#This Row],[Hour]]&gt;=10,Table7[[#This Row],[Hour]]&lt;16),1,0)</f>
        <v>0</v>
      </c>
      <c r="L55" s="18">
        <f ca="1">IF(AND(Table7[[#This Row],[Hour]]&gt;=16,Table7[[#This Row],[Hour]]&lt;22),1,0)</f>
        <v>0</v>
      </c>
      <c r="M55" s="32" t="s">
        <v>99</v>
      </c>
      <c r="N55" s="30">
        <f ca="1">NORMINV(RAND(),(Table7[[#This Row],[Temp]]-Table7[[#This Row],[Temp Pref]])*((Table7[[#This Row],[Wind]]/100)+(Table7[[#This Row],[Humidity]]/100)),4)</f>
        <v>-0.23912240271775953</v>
      </c>
    </row>
    <row r="56" spans="1:14" x14ac:dyDescent="0.2">
      <c r="A56" s="27">
        <f t="shared" ca="1" si="1"/>
        <v>2013</v>
      </c>
      <c r="B56" s="27">
        <f ca="1">_xlfn.CEILING.MATH(Table7[[#This Row],[Month]]/3)</f>
        <v>2</v>
      </c>
      <c r="C56" s="28">
        <f t="shared" ca="1" si="2"/>
        <v>4</v>
      </c>
      <c r="D56" s="28">
        <f t="shared" ca="1" si="3"/>
        <v>8</v>
      </c>
      <c r="E56" s="28">
        <f t="shared" ca="1" si="4"/>
        <v>10</v>
      </c>
      <c r="F56" s="13">
        <f ca="1">NORMINV(RAND(),18,5)+16*Table7[[#This Row],[Noon]]+10*Table7[[#This Row],[Morning]]+6*Table7[[#This Row],[Evening]]</f>
        <v>43.759246992088158</v>
      </c>
      <c r="G56" s="14">
        <f ca="1">NORMINV(RAND(),11,7)+4*Table7[[#This Row],[Evening]]+2*Table7[[#This Row],[Morning]]</f>
        <v>6.6566875695853067</v>
      </c>
      <c r="H56" s="15">
        <f ca="1">NORMINV(RAND(),70,15)+4*Table7[[#This Row],[Evening]]+2*Table7[[#This Row],[Morning]]-2*Table7[[#This Row],[Noon]]</f>
        <v>59.789033148063901</v>
      </c>
      <c r="I56" s="16">
        <f t="shared" ca="1" si="0"/>
        <v>24.416355615970723</v>
      </c>
      <c r="J56" s="17">
        <f ca="1">IF(AND(Table7[[#This Row],[Hour]]&gt;=4,Table7[[#This Row],[Hour]]&lt;10),1,0)</f>
        <v>0</v>
      </c>
      <c r="K56" s="17">
        <f ca="1">IF(AND(Table7[[#This Row],[Hour]]&gt;=10,Table7[[#This Row],[Hour]]&lt;16),1,0)</f>
        <v>1</v>
      </c>
      <c r="L56" s="18">
        <f ca="1">IF(AND(Table7[[#This Row],[Hour]]&gt;=16,Table7[[#This Row],[Hour]]&lt;22),1,0)</f>
        <v>0</v>
      </c>
      <c r="M56" s="32" t="s">
        <v>100</v>
      </c>
      <c r="N56" s="29">
        <f ca="1">NORMINV(RAND(),(Table7[[#This Row],[Temp]]-Table7[[#This Row],[Temp Pref]])*((Table7[[#This Row],[Wind]]/100)+(Table7[[#This Row],[Humidity]]/100)),4)</f>
        <v>16.365164477366857</v>
      </c>
    </row>
    <row r="57" spans="1:14" x14ac:dyDescent="0.2">
      <c r="A57" s="27">
        <f t="shared" ca="1" si="1"/>
        <v>2012</v>
      </c>
      <c r="B57" s="27">
        <f ca="1">_xlfn.CEILING.MATH(Table7[[#This Row],[Month]]/3)</f>
        <v>4</v>
      </c>
      <c r="C57" s="28">
        <f t="shared" ca="1" si="2"/>
        <v>11</v>
      </c>
      <c r="D57" s="28">
        <f t="shared" ca="1" si="3"/>
        <v>11</v>
      </c>
      <c r="E57" s="28">
        <f t="shared" ca="1" si="4"/>
        <v>21</v>
      </c>
      <c r="F57" s="23">
        <f ca="1">NORMINV(RAND(),18,5)+16*Table7[[#This Row],[Noon]]+10*Table7[[#This Row],[Morning]]+6*Table7[[#This Row],[Evening]]</f>
        <v>33.768851755563887</v>
      </c>
      <c r="G57" s="24">
        <f ca="1">NORMINV(RAND(),11,7)+4*Table7[[#This Row],[Evening]]+2*Table7[[#This Row],[Morning]]</f>
        <v>18.095328910734469</v>
      </c>
      <c r="H57" s="25">
        <f ca="1">NORMINV(RAND(),70,15)+4*Table7[[#This Row],[Evening]]+2*Table7[[#This Row],[Morning]]-2*Table7[[#This Row],[Noon]]</f>
        <v>92.293101885890238</v>
      </c>
      <c r="I57" s="26">
        <f t="shared" ca="1" si="0"/>
        <v>28.84089439319667</v>
      </c>
      <c r="J57" s="17">
        <f ca="1">IF(AND(Table7[[#This Row],[Hour]]&gt;=4,Table7[[#This Row],[Hour]]&lt;10),1,0)</f>
        <v>0</v>
      </c>
      <c r="K57" s="17">
        <f ca="1">IF(AND(Table7[[#This Row],[Hour]]&gt;=10,Table7[[#This Row],[Hour]]&lt;16),1,0)</f>
        <v>0</v>
      </c>
      <c r="L57" s="18">
        <f ca="1">IF(AND(Table7[[#This Row],[Hour]]&gt;=16,Table7[[#This Row],[Hour]]&lt;22),1,0)</f>
        <v>1</v>
      </c>
      <c r="M57" s="32" t="s">
        <v>101</v>
      </c>
      <c r="N57" s="31">
        <f ca="1">NORMINV(RAND(),(Table7[[#This Row],[Temp]]-Table7[[#This Row],[Temp Pref]])*((Table7[[#This Row],[Wind]]/100)+(Table7[[#This Row],[Humidity]]/100)),4)</f>
        <v>2.244074085482811</v>
      </c>
    </row>
    <row r="58" spans="1:14" x14ac:dyDescent="0.2">
      <c r="A58" s="27">
        <f t="shared" ca="1" si="1"/>
        <v>2015</v>
      </c>
      <c r="B58" s="27">
        <f ca="1">_xlfn.CEILING.MATH(Table7[[#This Row],[Month]]/3)</f>
        <v>4</v>
      </c>
      <c r="C58" s="28">
        <f t="shared" ca="1" si="2"/>
        <v>11</v>
      </c>
      <c r="D58" s="28">
        <f t="shared" ca="1" si="3"/>
        <v>30</v>
      </c>
      <c r="E58" s="28">
        <f t="shared" ca="1" si="4"/>
        <v>18</v>
      </c>
      <c r="F58" s="13">
        <f ca="1">NORMINV(RAND(),18,5)+16*Table7[[#This Row],[Noon]]+10*Table7[[#This Row],[Morning]]+6*Table7[[#This Row],[Evening]]</f>
        <v>26.683516642400949</v>
      </c>
      <c r="G58" s="14">
        <f ca="1">NORMINV(RAND(),11,7)+4*Table7[[#This Row],[Evening]]+2*Table7[[#This Row],[Morning]]</f>
        <v>25.100798624109004</v>
      </c>
      <c r="H58" s="15">
        <f ca="1">NORMINV(RAND(),70,15)+4*Table7[[#This Row],[Evening]]+2*Table7[[#This Row],[Morning]]-2*Table7[[#This Row],[Noon]]</f>
        <v>75.509713907616444</v>
      </c>
      <c r="I58" s="16">
        <f t="shared" ca="1" si="0"/>
        <v>32.808358413645891</v>
      </c>
      <c r="J58" s="17">
        <f ca="1">IF(AND(Table7[[#This Row],[Hour]]&gt;=4,Table7[[#This Row],[Hour]]&lt;10),1,0)</f>
        <v>0</v>
      </c>
      <c r="K58" s="17">
        <f ca="1">IF(AND(Table7[[#This Row],[Hour]]&gt;=10,Table7[[#This Row],[Hour]]&lt;16),1,0)</f>
        <v>0</v>
      </c>
      <c r="L58" s="18">
        <f ca="1">IF(AND(Table7[[#This Row],[Hour]]&gt;=16,Table7[[#This Row],[Hour]]&lt;22),1,0)</f>
        <v>1</v>
      </c>
      <c r="M58" s="32" t="s">
        <v>102</v>
      </c>
      <c r="N58" s="29">
        <f ca="1">NORMINV(RAND(),(Table7[[#This Row],[Temp]]-Table7[[#This Row],[Temp Pref]])*((Table7[[#This Row],[Wind]]/100)+(Table7[[#This Row],[Humidity]]/100)),4)</f>
        <v>-8.2301899195351389</v>
      </c>
    </row>
    <row r="59" spans="1:14" x14ac:dyDescent="0.2">
      <c r="A59" s="27">
        <f t="shared" ca="1" si="1"/>
        <v>2012</v>
      </c>
      <c r="B59" s="27">
        <f ca="1">_xlfn.CEILING.MATH(Table7[[#This Row],[Month]]/3)</f>
        <v>4</v>
      </c>
      <c r="C59" s="28">
        <f t="shared" ca="1" si="2"/>
        <v>10</v>
      </c>
      <c r="D59" s="28">
        <f t="shared" ca="1" si="3"/>
        <v>28</v>
      </c>
      <c r="E59" s="28">
        <f t="shared" ca="1" si="4"/>
        <v>5</v>
      </c>
      <c r="F59" s="19">
        <f ca="1">NORMINV(RAND(),18,5)+16*Table7[[#This Row],[Noon]]+10*Table7[[#This Row],[Morning]]+6*Table7[[#This Row],[Evening]]</f>
        <v>31.01823217469904</v>
      </c>
      <c r="G59" s="20">
        <f ca="1">NORMINV(RAND(),11,7)+4*Table7[[#This Row],[Evening]]+2*Table7[[#This Row],[Morning]]</f>
        <v>21.110994835799303</v>
      </c>
      <c r="H59" s="21">
        <f ca="1">NORMINV(RAND(),70,15)+4*Table7[[#This Row],[Evening]]+2*Table7[[#This Row],[Morning]]-2*Table7[[#This Row],[Noon]]</f>
        <v>94.524888865734312</v>
      </c>
      <c r="I59" s="22">
        <f t="shared" ca="1" si="0"/>
        <v>25.813619207376611</v>
      </c>
      <c r="J59" s="17">
        <f ca="1">IF(AND(Table7[[#This Row],[Hour]]&gt;=4,Table7[[#This Row],[Hour]]&lt;10),1,0)</f>
        <v>1</v>
      </c>
      <c r="K59" s="17">
        <f ca="1">IF(AND(Table7[[#This Row],[Hour]]&gt;=10,Table7[[#This Row],[Hour]]&lt;16),1,0)</f>
        <v>0</v>
      </c>
      <c r="L59" s="18">
        <f ca="1">IF(AND(Table7[[#This Row],[Hour]]&gt;=16,Table7[[#This Row],[Hour]]&lt;22),1,0)</f>
        <v>0</v>
      </c>
      <c r="M59" s="32" t="s">
        <v>103</v>
      </c>
      <c r="N59" s="30">
        <f ca="1">NORMINV(RAND(),(Table7[[#This Row],[Temp]]-Table7[[#This Row],[Temp Pref]])*((Table7[[#This Row],[Wind]]/100)+(Table7[[#This Row],[Humidity]]/100)),4)</f>
        <v>7.6838748452620251</v>
      </c>
    </row>
    <row r="60" spans="1:14" x14ac:dyDescent="0.2">
      <c r="A60" s="27">
        <f t="shared" ca="1" si="1"/>
        <v>2015</v>
      </c>
      <c r="B60" s="27">
        <f ca="1">_xlfn.CEILING.MATH(Table7[[#This Row],[Month]]/3)</f>
        <v>3</v>
      </c>
      <c r="C60" s="28">
        <f t="shared" ca="1" si="2"/>
        <v>7</v>
      </c>
      <c r="D60" s="28">
        <f t="shared" ca="1" si="3"/>
        <v>19</v>
      </c>
      <c r="E60" s="28">
        <f t="shared" ca="1" si="4"/>
        <v>11</v>
      </c>
      <c r="F60" s="13">
        <f ca="1">NORMINV(RAND(),18,5)+16*Table7[[#This Row],[Noon]]+10*Table7[[#This Row],[Morning]]+6*Table7[[#This Row],[Evening]]</f>
        <v>31.901855449785295</v>
      </c>
      <c r="G60" s="14">
        <f ca="1">NORMINV(RAND(),11,7)+4*Table7[[#This Row],[Evening]]+2*Table7[[#This Row],[Morning]]</f>
        <v>12.465271722322962</v>
      </c>
      <c r="H60" s="15">
        <f ca="1">NORMINV(RAND(),70,15)+4*Table7[[#This Row],[Evening]]+2*Table7[[#This Row],[Morning]]-2*Table7[[#This Row],[Noon]]</f>
        <v>61.891264240778398</v>
      </c>
      <c r="I60" s="16">
        <f t="shared" ca="1" si="0"/>
        <v>23.78012159266618</v>
      </c>
      <c r="J60" s="17">
        <f ca="1">IF(AND(Table7[[#This Row],[Hour]]&gt;=4,Table7[[#This Row],[Hour]]&lt;10),1,0)</f>
        <v>0</v>
      </c>
      <c r="K60" s="17">
        <f ca="1">IF(AND(Table7[[#This Row],[Hour]]&gt;=10,Table7[[#This Row],[Hour]]&lt;16),1,0)</f>
        <v>1</v>
      </c>
      <c r="L60" s="18">
        <f ca="1">IF(AND(Table7[[#This Row],[Hour]]&gt;=16,Table7[[#This Row],[Hour]]&lt;22),1,0)</f>
        <v>0</v>
      </c>
      <c r="M60" s="32" t="s">
        <v>104</v>
      </c>
      <c r="N60" s="29">
        <f ca="1">NORMINV(RAND(),(Table7[[#This Row],[Temp]]-Table7[[#This Row],[Temp Pref]])*((Table7[[#This Row],[Wind]]/100)+(Table7[[#This Row],[Humidity]]/100)),4)</f>
        <v>8.366533609765554</v>
      </c>
    </row>
    <row r="61" spans="1:14" x14ac:dyDescent="0.2">
      <c r="A61" s="27">
        <f t="shared" ca="1" si="1"/>
        <v>2012</v>
      </c>
      <c r="B61" s="27">
        <f ca="1">_xlfn.CEILING.MATH(Table7[[#This Row],[Month]]/3)</f>
        <v>4</v>
      </c>
      <c r="C61" s="28">
        <f t="shared" ca="1" si="2"/>
        <v>11</v>
      </c>
      <c r="D61" s="28">
        <f t="shared" ca="1" si="3"/>
        <v>29</v>
      </c>
      <c r="E61" s="28">
        <f t="shared" ca="1" si="4"/>
        <v>12</v>
      </c>
      <c r="F61" s="19">
        <f ca="1">NORMINV(RAND(),18,5)+16*Table7[[#This Row],[Noon]]+10*Table7[[#This Row],[Morning]]+6*Table7[[#This Row],[Evening]]</f>
        <v>31.220295041997204</v>
      </c>
      <c r="G61" s="20">
        <f ca="1">NORMINV(RAND(),11,7)+4*Table7[[#This Row],[Evening]]+2*Table7[[#This Row],[Morning]]</f>
        <v>20.78422569613311</v>
      </c>
      <c r="H61" s="21">
        <f ca="1">NORMINV(RAND(),70,15)+4*Table7[[#This Row],[Evening]]+2*Table7[[#This Row],[Morning]]-2*Table7[[#This Row],[Noon]]</f>
        <v>53.173468416949632</v>
      </c>
      <c r="I61" s="22">
        <f t="shared" ca="1" si="0"/>
        <v>26.608372844620341</v>
      </c>
      <c r="J61" s="17">
        <f ca="1">IF(AND(Table7[[#This Row],[Hour]]&gt;=4,Table7[[#This Row],[Hour]]&lt;10),1,0)</f>
        <v>0</v>
      </c>
      <c r="K61" s="17">
        <f ca="1">IF(AND(Table7[[#This Row],[Hour]]&gt;=10,Table7[[#This Row],[Hour]]&lt;16),1,0)</f>
        <v>1</v>
      </c>
      <c r="L61" s="18">
        <f ca="1">IF(AND(Table7[[#This Row],[Hour]]&gt;=16,Table7[[#This Row],[Hour]]&lt;22),1,0)</f>
        <v>0</v>
      </c>
      <c r="M61" s="32" t="s">
        <v>105</v>
      </c>
      <c r="N61" s="30">
        <f ca="1">NORMINV(RAND(),(Table7[[#This Row],[Temp]]-Table7[[#This Row],[Temp Pref]])*((Table7[[#This Row],[Wind]]/100)+(Table7[[#This Row],[Humidity]]/100)),4)</f>
        <v>2.5284359659207687</v>
      </c>
    </row>
    <row r="62" spans="1:14" x14ac:dyDescent="0.2">
      <c r="A62" s="27">
        <f t="shared" ca="1" si="1"/>
        <v>2013</v>
      </c>
      <c r="B62" s="27">
        <f ca="1">_xlfn.CEILING.MATH(Table7[[#This Row],[Month]]/3)</f>
        <v>4</v>
      </c>
      <c r="C62" s="28">
        <f t="shared" ca="1" si="2"/>
        <v>12</v>
      </c>
      <c r="D62" s="28">
        <f t="shared" ca="1" si="3"/>
        <v>31</v>
      </c>
      <c r="E62" s="28">
        <f t="shared" ca="1" si="4"/>
        <v>14</v>
      </c>
      <c r="F62" s="13">
        <f ca="1">NORMINV(RAND(),18,5)+16*Table7[[#This Row],[Noon]]+10*Table7[[#This Row],[Morning]]+6*Table7[[#This Row],[Evening]]</f>
        <v>32.047191070917926</v>
      </c>
      <c r="G62" s="14">
        <f ca="1">NORMINV(RAND(),11,7)+4*Table7[[#This Row],[Evening]]+2*Table7[[#This Row],[Morning]]</f>
        <v>19.015515526165746</v>
      </c>
      <c r="H62" s="15">
        <f ca="1">NORMINV(RAND(),70,15)+4*Table7[[#This Row],[Evening]]+2*Table7[[#This Row],[Morning]]-2*Table7[[#This Row],[Noon]]</f>
        <v>69.054604211356803</v>
      </c>
      <c r="I62" s="16">
        <f t="shared" ca="1" si="0"/>
        <v>22.932031364078338</v>
      </c>
      <c r="J62" s="17">
        <f ca="1">IF(AND(Table7[[#This Row],[Hour]]&gt;=4,Table7[[#This Row],[Hour]]&lt;10),1,0)</f>
        <v>0</v>
      </c>
      <c r="K62" s="17">
        <f ca="1">IF(AND(Table7[[#This Row],[Hour]]&gt;=10,Table7[[#This Row],[Hour]]&lt;16),1,0)</f>
        <v>1</v>
      </c>
      <c r="L62" s="18">
        <f ca="1">IF(AND(Table7[[#This Row],[Hour]]&gt;=16,Table7[[#This Row],[Hour]]&lt;22),1,0)</f>
        <v>0</v>
      </c>
      <c r="M62" s="32" t="s">
        <v>106</v>
      </c>
      <c r="N62" s="29">
        <f ca="1">NORMINV(RAND(),(Table7[[#This Row],[Temp]]-Table7[[#This Row],[Temp Pref]])*((Table7[[#This Row],[Wind]]/100)+(Table7[[#This Row],[Humidity]]/100)),4)</f>
        <v>16.140879324955691</v>
      </c>
    </row>
    <row r="63" spans="1:14" x14ac:dyDescent="0.2">
      <c r="A63" s="27">
        <f t="shared" ca="1" si="1"/>
        <v>2012</v>
      </c>
      <c r="B63" s="27">
        <f ca="1">_xlfn.CEILING.MATH(Table7[[#This Row],[Month]]/3)</f>
        <v>2</v>
      </c>
      <c r="C63" s="28">
        <f t="shared" ca="1" si="2"/>
        <v>4</v>
      </c>
      <c r="D63" s="28">
        <f t="shared" ca="1" si="3"/>
        <v>17</v>
      </c>
      <c r="E63" s="28">
        <f t="shared" ca="1" si="4"/>
        <v>12</v>
      </c>
      <c r="F63" s="19">
        <f ca="1">NORMINV(RAND(),18,5)+16*Table7[[#This Row],[Noon]]+10*Table7[[#This Row],[Morning]]+6*Table7[[#This Row],[Evening]]</f>
        <v>32.644580296830426</v>
      </c>
      <c r="G63" s="20">
        <f ca="1">NORMINV(RAND(),11,7)+4*Table7[[#This Row],[Evening]]+2*Table7[[#This Row],[Morning]]</f>
        <v>10.288358843827602</v>
      </c>
      <c r="H63" s="21">
        <f ca="1">NORMINV(RAND(),70,15)+4*Table7[[#This Row],[Evening]]+2*Table7[[#This Row],[Morning]]-2*Table7[[#This Row],[Noon]]</f>
        <v>67.740741260379991</v>
      </c>
      <c r="I63" s="22">
        <f t="shared" ca="1" si="0"/>
        <v>25.973292039458354</v>
      </c>
      <c r="J63" s="17">
        <f ca="1">IF(AND(Table7[[#This Row],[Hour]]&gt;=4,Table7[[#This Row],[Hour]]&lt;10),1,0)</f>
        <v>0</v>
      </c>
      <c r="K63" s="17">
        <f ca="1">IF(AND(Table7[[#This Row],[Hour]]&gt;=10,Table7[[#This Row],[Hour]]&lt;16),1,0)</f>
        <v>1</v>
      </c>
      <c r="L63" s="18">
        <f ca="1">IF(AND(Table7[[#This Row],[Hour]]&gt;=16,Table7[[#This Row],[Hour]]&lt;22),1,0)</f>
        <v>0</v>
      </c>
      <c r="M63" s="32" t="s">
        <v>107</v>
      </c>
      <c r="N63" s="30">
        <f ca="1">NORMINV(RAND(),(Table7[[#This Row],[Temp]]-Table7[[#This Row],[Temp Pref]])*((Table7[[#This Row],[Wind]]/100)+(Table7[[#This Row],[Humidity]]/100)),4)</f>
        <v>-3.6388632231344404</v>
      </c>
    </row>
    <row r="64" spans="1:14" x14ac:dyDescent="0.2">
      <c r="A64" s="27">
        <f t="shared" ca="1" si="1"/>
        <v>2014</v>
      </c>
      <c r="B64" s="27">
        <f ca="1">_xlfn.CEILING.MATH(Table7[[#This Row],[Month]]/3)</f>
        <v>2</v>
      </c>
      <c r="C64" s="28">
        <f t="shared" ca="1" si="2"/>
        <v>6</v>
      </c>
      <c r="D64" s="28">
        <f t="shared" ca="1" si="3"/>
        <v>8</v>
      </c>
      <c r="E64" s="28">
        <f t="shared" ca="1" si="4"/>
        <v>8</v>
      </c>
      <c r="F64" s="13">
        <f ca="1">NORMINV(RAND(),18,5)+16*Table7[[#This Row],[Noon]]+10*Table7[[#This Row],[Morning]]+6*Table7[[#This Row],[Evening]]</f>
        <v>32.205583305059804</v>
      </c>
      <c r="G64" s="14">
        <f ca="1">NORMINV(RAND(),11,7)+4*Table7[[#This Row],[Evening]]+2*Table7[[#This Row],[Morning]]</f>
        <v>13.82362772579476</v>
      </c>
      <c r="H64" s="15">
        <f ca="1">NORMINV(RAND(),70,15)+4*Table7[[#This Row],[Evening]]+2*Table7[[#This Row],[Morning]]-2*Table7[[#This Row],[Noon]]</f>
        <v>58.664373498898662</v>
      </c>
      <c r="I64" s="16">
        <f t="shared" ca="1" si="0"/>
        <v>20.827981408470627</v>
      </c>
      <c r="J64" s="17">
        <f ca="1">IF(AND(Table7[[#This Row],[Hour]]&gt;=4,Table7[[#This Row],[Hour]]&lt;10),1,0)</f>
        <v>1</v>
      </c>
      <c r="K64" s="17">
        <f ca="1">IF(AND(Table7[[#This Row],[Hour]]&gt;=10,Table7[[#This Row],[Hour]]&lt;16),1,0)</f>
        <v>0</v>
      </c>
      <c r="L64" s="18">
        <f ca="1">IF(AND(Table7[[#This Row],[Hour]]&gt;=16,Table7[[#This Row],[Hour]]&lt;22),1,0)</f>
        <v>0</v>
      </c>
      <c r="M64" s="32" t="s">
        <v>108</v>
      </c>
      <c r="N64" s="29">
        <f ca="1">NORMINV(RAND(),(Table7[[#This Row],[Temp]]-Table7[[#This Row],[Temp Pref]])*((Table7[[#This Row],[Wind]]/100)+(Table7[[#This Row],[Humidity]]/100)),4)</f>
        <v>2.7836181745378088</v>
      </c>
    </row>
    <row r="65" spans="1:14" x14ac:dyDescent="0.2">
      <c r="A65" s="27">
        <f t="shared" ca="1" si="1"/>
        <v>2012</v>
      </c>
      <c r="B65" s="27">
        <f ca="1">_xlfn.CEILING.MATH(Table7[[#This Row],[Month]]/3)</f>
        <v>4</v>
      </c>
      <c r="C65" s="28">
        <f t="shared" ca="1" si="2"/>
        <v>12</v>
      </c>
      <c r="D65" s="28">
        <f t="shared" ca="1" si="3"/>
        <v>1</v>
      </c>
      <c r="E65" s="28">
        <f t="shared" ca="1" si="4"/>
        <v>18</v>
      </c>
      <c r="F65" s="19">
        <f ca="1">NORMINV(RAND(),18,5)+16*Table7[[#This Row],[Noon]]+10*Table7[[#This Row],[Morning]]+6*Table7[[#This Row],[Evening]]</f>
        <v>29.541795863440854</v>
      </c>
      <c r="G65" s="20">
        <f ca="1">NORMINV(RAND(),11,7)+4*Table7[[#This Row],[Evening]]+2*Table7[[#This Row],[Morning]]</f>
        <v>21.622742814338295</v>
      </c>
      <c r="H65" s="21">
        <f ca="1">NORMINV(RAND(),70,15)+4*Table7[[#This Row],[Evening]]+2*Table7[[#This Row],[Morning]]-2*Table7[[#This Row],[Noon]]</f>
        <v>66.204844748353082</v>
      </c>
      <c r="I65" s="22">
        <f t="shared" ca="1" si="0"/>
        <v>20.648321578785705</v>
      </c>
      <c r="J65" s="17">
        <f ca="1">IF(AND(Table7[[#This Row],[Hour]]&gt;=4,Table7[[#This Row],[Hour]]&lt;10),1,0)</f>
        <v>0</v>
      </c>
      <c r="K65" s="17">
        <f ca="1">IF(AND(Table7[[#This Row],[Hour]]&gt;=10,Table7[[#This Row],[Hour]]&lt;16),1,0)</f>
        <v>0</v>
      </c>
      <c r="L65" s="18">
        <f ca="1">IF(AND(Table7[[#This Row],[Hour]]&gt;=16,Table7[[#This Row],[Hour]]&lt;22),1,0)</f>
        <v>1</v>
      </c>
      <c r="M65" s="32" t="s">
        <v>109</v>
      </c>
      <c r="N65" s="30">
        <f ca="1">NORMINV(RAND(),(Table7[[#This Row],[Temp]]-Table7[[#This Row],[Temp Pref]])*((Table7[[#This Row],[Wind]]/100)+(Table7[[#This Row],[Humidity]]/100)),4)</f>
        <v>5.2773986148623493</v>
      </c>
    </row>
    <row r="66" spans="1:14" x14ac:dyDescent="0.2">
      <c r="A66" s="27">
        <f t="shared" ca="1" si="1"/>
        <v>2013</v>
      </c>
      <c r="B66" s="27">
        <f ca="1">_xlfn.CEILING.MATH(Table7[[#This Row],[Month]]/3)</f>
        <v>1</v>
      </c>
      <c r="C66" s="28">
        <f t="shared" ca="1" si="2"/>
        <v>3</v>
      </c>
      <c r="D66" s="28">
        <f t="shared" ca="1" si="3"/>
        <v>20</v>
      </c>
      <c r="E66" s="28">
        <f t="shared" ca="1" si="4"/>
        <v>7</v>
      </c>
      <c r="F66" s="13">
        <f ca="1">NORMINV(RAND(),18,5)+16*Table7[[#This Row],[Noon]]+10*Table7[[#This Row],[Morning]]+6*Table7[[#This Row],[Evening]]</f>
        <v>26.60807038550243</v>
      </c>
      <c r="G66" s="14">
        <f ca="1">NORMINV(RAND(),11,7)+4*Table7[[#This Row],[Evening]]+2*Table7[[#This Row],[Morning]]</f>
        <v>7.1232172876236177</v>
      </c>
      <c r="H66" s="15">
        <f ca="1">NORMINV(RAND(),70,15)+4*Table7[[#This Row],[Evening]]+2*Table7[[#This Row],[Morning]]-2*Table7[[#This Row],[Noon]]</f>
        <v>78.061497570890936</v>
      </c>
      <c r="I66" s="16">
        <f t="shared" ref="I66:I101" ca="1" si="5">NORMINV(RAND(),22,5)</f>
        <v>21.817034223991971</v>
      </c>
      <c r="J66" s="17">
        <f ca="1">IF(AND(Table7[[#This Row],[Hour]]&gt;=4,Table7[[#This Row],[Hour]]&lt;10),1,0)</f>
        <v>1</v>
      </c>
      <c r="K66" s="17">
        <f ca="1">IF(AND(Table7[[#This Row],[Hour]]&gt;=10,Table7[[#This Row],[Hour]]&lt;16),1,0)</f>
        <v>0</v>
      </c>
      <c r="L66" s="18">
        <f ca="1">IF(AND(Table7[[#This Row],[Hour]]&gt;=16,Table7[[#This Row],[Hour]]&lt;22),1,0)</f>
        <v>0</v>
      </c>
      <c r="M66" s="32" t="s">
        <v>110</v>
      </c>
      <c r="N66" s="29">
        <f ca="1">NORMINV(RAND(),(Table7[[#This Row],[Temp]]-Table7[[#This Row],[Temp Pref]])*((Table7[[#This Row],[Wind]]/100)+(Table7[[#This Row],[Humidity]]/100)),4)</f>
        <v>4.992853190501032</v>
      </c>
    </row>
    <row r="67" spans="1:14" x14ac:dyDescent="0.2">
      <c r="A67" s="27">
        <f t="shared" ref="A67:A101" ca="1" si="6">RANDBETWEEN(2012,2015)</f>
        <v>2014</v>
      </c>
      <c r="B67" s="27">
        <f ca="1">_xlfn.CEILING.MATH(Table7[[#This Row],[Month]]/3)</f>
        <v>4</v>
      </c>
      <c r="C67" s="28">
        <f t="shared" ref="C67:C101" ca="1" si="7">RANDBETWEEN(1,12)</f>
        <v>10</v>
      </c>
      <c r="D67" s="28">
        <f t="shared" ref="D67:D101" ca="1" si="8">RANDBETWEEN(1,31)</f>
        <v>30</v>
      </c>
      <c r="E67" s="28">
        <f t="shared" ref="E67:E101" ca="1" si="9">RANDBETWEEN(0,23)</f>
        <v>22</v>
      </c>
      <c r="F67" s="19">
        <f ca="1">NORMINV(RAND(),18,5)+16*Table7[[#This Row],[Noon]]+10*Table7[[#This Row],[Morning]]+6*Table7[[#This Row],[Evening]]</f>
        <v>18.571326766714847</v>
      </c>
      <c r="G67" s="20">
        <f ca="1">NORMINV(RAND(),11,7)+4*Table7[[#This Row],[Evening]]+2*Table7[[#This Row],[Morning]]</f>
        <v>3.9776755780088013</v>
      </c>
      <c r="H67" s="21">
        <f ca="1">NORMINV(RAND(),70,15)+4*Table7[[#This Row],[Evening]]+2*Table7[[#This Row],[Morning]]-2*Table7[[#This Row],[Noon]]</f>
        <v>63.021967704726549</v>
      </c>
      <c r="I67" s="22">
        <f t="shared" ca="1" si="5"/>
        <v>12.367428594767063</v>
      </c>
      <c r="J67" s="17">
        <f ca="1">IF(AND(Table7[[#This Row],[Hour]]&gt;=4,Table7[[#This Row],[Hour]]&lt;10),1,0)</f>
        <v>0</v>
      </c>
      <c r="K67" s="17">
        <f ca="1">IF(AND(Table7[[#This Row],[Hour]]&gt;=10,Table7[[#This Row],[Hour]]&lt;16),1,0)</f>
        <v>0</v>
      </c>
      <c r="L67" s="18">
        <f ca="1">IF(AND(Table7[[#This Row],[Hour]]&gt;=16,Table7[[#This Row],[Hour]]&lt;22),1,0)</f>
        <v>0</v>
      </c>
      <c r="M67" s="32" t="s">
        <v>111</v>
      </c>
      <c r="N67" s="30">
        <f ca="1">NORMINV(RAND(),(Table7[[#This Row],[Temp]]-Table7[[#This Row],[Temp Pref]])*((Table7[[#This Row],[Wind]]/100)+(Table7[[#This Row],[Humidity]]/100)),4)</f>
        <v>2.3131006425467548</v>
      </c>
    </row>
    <row r="68" spans="1:14" x14ac:dyDescent="0.2">
      <c r="A68" s="27">
        <f t="shared" ca="1" si="6"/>
        <v>2012</v>
      </c>
      <c r="B68" s="27">
        <f ca="1">_xlfn.CEILING.MATH(Table7[[#This Row],[Month]]/3)</f>
        <v>1</v>
      </c>
      <c r="C68" s="28">
        <f t="shared" ca="1" si="7"/>
        <v>1</v>
      </c>
      <c r="D68" s="28">
        <f t="shared" ca="1" si="8"/>
        <v>7</v>
      </c>
      <c r="E68" s="28">
        <f t="shared" ca="1" si="9"/>
        <v>4</v>
      </c>
      <c r="F68" s="13">
        <f ca="1">NORMINV(RAND(),18,5)+16*Table7[[#This Row],[Noon]]+10*Table7[[#This Row],[Morning]]+6*Table7[[#This Row],[Evening]]</f>
        <v>23.130204469639811</v>
      </c>
      <c r="G68" s="14">
        <f ca="1">NORMINV(RAND(),11,7)+4*Table7[[#This Row],[Evening]]+2*Table7[[#This Row],[Morning]]</f>
        <v>10.025982575640368</v>
      </c>
      <c r="H68" s="15">
        <f ca="1">NORMINV(RAND(),70,15)+4*Table7[[#This Row],[Evening]]+2*Table7[[#This Row],[Morning]]-2*Table7[[#This Row],[Noon]]</f>
        <v>61.132176549735803</v>
      </c>
      <c r="I68" s="16">
        <f t="shared" ca="1" si="5"/>
        <v>22.015287394041412</v>
      </c>
      <c r="J68" s="17">
        <f ca="1">IF(AND(Table7[[#This Row],[Hour]]&gt;=4,Table7[[#This Row],[Hour]]&lt;10),1,0)</f>
        <v>1</v>
      </c>
      <c r="K68" s="17">
        <f ca="1">IF(AND(Table7[[#This Row],[Hour]]&gt;=10,Table7[[#This Row],[Hour]]&lt;16),1,0)</f>
        <v>0</v>
      </c>
      <c r="L68" s="18">
        <f ca="1">IF(AND(Table7[[#This Row],[Hour]]&gt;=16,Table7[[#This Row],[Hour]]&lt;22),1,0)</f>
        <v>0</v>
      </c>
      <c r="M68" s="32" t="s">
        <v>112</v>
      </c>
      <c r="N68" s="29">
        <f ca="1">NORMINV(RAND(),(Table7[[#This Row],[Temp]]-Table7[[#This Row],[Temp Pref]])*((Table7[[#This Row],[Wind]]/100)+(Table7[[#This Row],[Humidity]]/100)),4)</f>
        <v>3.0421197686303061</v>
      </c>
    </row>
    <row r="69" spans="1:14" x14ac:dyDescent="0.2">
      <c r="A69" s="27">
        <f t="shared" ca="1" si="6"/>
        <v>2013</v>
      </c>
      <c r="B69" s="27">
        <f ca="1">_xlfn.CEILING.MATH(Table7[[#This Row],[Month]]/3)</f>
        <v>4</v>
      </c>
      <c r="C69" s="28">
        <f t="shared" ca="1" si="7"/>
        <v>11</v>
      </c>
      <c r="D69" s="28">
        <f t="shared" ca="1" si="8"/>
        <v>22</v>
      </c>
      <c r="E69" s="28">
        <f t="shared" ca="1" si="9"/>
        <v>18</v>
      </c>
      <c r="F69" s="19">
        <f ca="1">NORMINV(RAND(),18,5)+16*Table7[[#This Row],[Noon]]+10*Table7[[#This Row],[Morning]]+6*Table7[[#This Row],[Evening]]</f>
        <v>21.993602999596337</v>
      </c>
      <c r="G69" s="20">
        <f ca="1">NORMINV(RAND(),11,7)+4*Table7[[#This Row],[Evening]]+2*Table7[[#This Row],[Morning]]</f>
        <v>9.6394694851196121</v>
      </c>
      <c r="H69" s="21">
        <f ca="1">NORMINV(RAND(),70,15)+4*Table7[[#This Row],[Evening]]+2*Table7[[#This Row],[Morning]]-2*Table7[[#This Row],[Noon]]</f>
        <v>57.134263383313382</v>
      </c>
      <c r="I69" s="22">
        <f t="shared" ca="1" si="5"/>
        <v>11.90413642079247</v>
      </c>
      <c r="J69" s="17">
        <f ca="1">IF(AND(Table7[[#This Row],[Hour]]&gt;=4,Table7[[#This Row],[Hour]]&lt;10),1,0)</f>
        <v>0</v>
      </c>
      <c r="K69" s="17">
        <f ca="1">IF(AND(Table7[[#This Row],[Hour]]&gt;=10,Table7[[#This Row],[Hour]]&lt;16),1,0)</f>
        <v>0</v>
      </c>
      <c r="L69" s="18">
        <f ca="1">IF(AND(Table7[[#This Row],[Hour]]&gt;=16,Table7[[#This Row],[Hour]]&lt;22),1,0)</f>
        <v>1</v>
      </c>
      <c r="M69" s="32" t="s">
        <v>113</v>
      </c>
      <c r="N69" s="30">
        <f ca="1">NORMINV(RAND(),(Table7[[#This Row],[Temp]]-Table7[[#This Row],[Temp Pref]])*((Table7[[#This Row],[Wind]]/100)+(Table7[[#This Row],[Humidity]]/100)),4)</f>
        <v>6.5815519401022406</v>
      </c>
    </row>
    <row r="70" spans="1:14" x14ac:dyDescent="0.2">
      <c r="A70" s="27">
        <f t="shared" ca="1" si="6"/>
        <v>2015</v>
      </c>
      <c r="B70" s="27">
        <f ca="1">_xlfn.CEILING.MATH(Table7[[#This Row],[Month]]/3)</f>
        <v>3</v>
      </c>
      <c r="C70" s="28">
        <f t="shared" ca="1" si="7"/>
        <v>7</v>
      </c>
      <c r="D70" s="28">
        <f t="shared" ca="1" si="8"/>
        <v>19</v>
      </c>
      <c r="E70" s="28">
        <f t="shared" ca="1" si="9"/>
        <v>13</v>
      </c>
      <c r="F70" s="13">
        <f ca="1">NORMINV(RAND(),18,5)+16*Table7[[#This Row],[Noon]]+10*Table7[[#This Row],[Morning]]+6*Table7[[#This Row],[Evening]]</f>
        <v>38.372300027028345</v>
      </c>
      <c r="G70" s="14">
        <f ca="1">NORMINV(RAND(),11,7)+4*Table7[[#This Row],[Evening]]+2*Table7[[#This Row],[Morning]]</f>
        <v>12.04440651433239</v>
      </c>
      <c r="H70" s="15">
        <f ca="1">NORMINV(RAND(),70,15)+4*Table7[[#This Row],[Evening]]+2*Table7[[#This Row],[Morning]]-2*Table7[[#This Row],[Noon]]</f>
        <v>74.590211791399483</v>
      </c>
      <c r="I70" s="16">
        <f t="shared" ca="1" si="5"/>
        <v>28.093634986829169</v>
      </c>
      <c r="J70" s="17">
        <f ca="1">IF(AND(Table7[[#This Row],[Hour]]&gt;=4,Table7[[#This Row],[Hour]]&lt;10),1,0)</f>
        <v>0</v>
      </c>
      <c r="K70" s="17">
        <f ca="1">IF(AND(Table7[[#This Row],[Hour]]&gt;=10,Table7[[#This Row],[Hour]]&lt;16),1,0)</f>
        <v>1</v>
      </c>
      <c r="L70" s="18">
        <f ca="1">IF(AND(Table7[[#This Row],[Hour]]&gt;=16,Table7[[#This Row],[Hour]]&lt;22),1,0)</f>
        <v>0</v>
      </c>
      <c r="M70" s="32" t="s">
        <v>114</v>
      </c>
      <c r="N70" s="29">
        <f ca="1">NORMINV(RAND(),(Table7[[#This Row],[Temp]]-Table7[[#This Row],[Temp Pref]])*((Table7[[#This Row],[Wind]]/100)+(Table7[[#This Row],[Humidity]]/100)),4)</f>
        <v>5.5303193427786308</v>
      </c>
    </row>
    <row r="71" spans="1:14" x14ac:dyDescent="0.2">
      <c r="A71" s="27">
        <f t="shared" ca="1" si="6"/>
        <v>2013</v>
      </c>
      <c r="B71" s="27">
        <f ca="1">_xlfn.CEILING.MATH(Table7[[#This Row],[Month]]/3)</f>
        <v>3</v>
      </c>
      <c r="C71" s="28">
        <f t="shared" ca="1" si="7"/>
        <v>9</v>
      </c>
      <c r="D71" s="28">
        <f t="shared" ca="1" si="8"/>
        <v>4</v>
      </c>
      <c r="E71" s="28">
        <f t="shared" ca="1" si="9"/>
        <v>11</v>
      </c>
      <c r="F71" s="19">
        <f ca="1">NORMINV(RAND(),18,5)+16*Table7[[#This Row],[Noon]]+10*Table7[[#This Row],[Morning]]+6*Table7[[#This Row],[Evening]]</f>
        <v>33.409414711497078</v>
      </c>
      <c r="G71" s="20">
        <f ca="1">NORMINV(RAND(),11,7)+4*Table7[[#This Row],[Evening]]+2*Table7[[#This Row],[Morning]]</f>
        <v>20.050404902046623</v>
      </c>
      <c r="H71" s="21">
        <f ca="1">NORMINV(RAND(),70,15)+4*Table7[[#This Row],[Evening]]+2*Table7[[#This Row],[Morning]]-2*Table7[[#This Row],[Noon]]</f>
        <v>73.953834711026545</v>
      </c>
      <c r="I71" s="22">
        <f t="shared" ca="1" si="5"/>
        <v>24.933782781615193</v>
      </c>
      <c r="J71" s="17">
        <f ca="1">IF(AND(Table7[[#This Row],[Hour]]&gt;=4,Table7[[#This Row],[Hour]]&lt;10),1,0)</f>
        <v>0</v>
      </c>
      <c r="K71" s="17">
        <f ca="1">IF(AND(Table7[[#This Row],[Hour]]&gt;=10,Table7[[#This Row],[Hour]]&lt;16),1,0)</f>
        <v>1</v>
      </c>
      <c r="L71" s="18">
        <f ca="1">IF(AND(Table7[[#This Row],[Hour]]&gt;=16,Table7[[#This Row],[Hour]]&lt;22),1,0)</f>
        <v>0</v>
      </c>
      <c r="M71" s="32" t="s">
        <v>115</v>
      </c>
      <c r="N71" s="30">
        <f ca="1">NORMINV(RAND(),(Table7[[#This Row],[Temp]]-Table7[[#This Row],[Temp Pref]])*((Table7[[#This Row],[Wind]]/100)+(Table7[[#This Row],[Humidity]]/100)),4)</f>
        <v>4.4616190558280389</v>
      </c>
    </row>
    <row r="72" spans="1:14" x14ac:dyDescent="0.2">
      <c r="A72" s="27">
        <f t="shared" ca="1" si="6"/>
        <v>2015</v>
      </c>
      <c r="B72" s="27">
        <f ca="1">_xlfn.CEILING.MATH(Table7[[#This Row],[Month]]/3)</f>
        <v>3</v>
      </c>
      <c r="C72" s="28">
        <f t="shared" ca="1" si="7"/>
        <v>7</v>
      </c>
      <c r="D72" s="28">
        <f t="shared" ca="1" si="8"/>
        <v>4</v>
      </c>
      <c r="E72" s="28">
        <f t="shared" ca="1" si="9"/>
        <v>12</v>
      </c>
      <c r="F72" s="13">
        <f ca="1">NORMINV(RAND(),18,5)+16*Table7[[#This Row],[Noon]]+10*Table7[[#This Row],[Morning]]+6*Table7[[#This Row],[Evening]]</f>
        <v>30.753802464560092</v>
      </c>
      <c r="G72" s="14">
        <f ca="1">NORMINV(RAND(),11,7)+4*Table7[[#This Row],[Evening]]+2*Table7[[#This Row],[Morning]]</f>
        <v>10.163355538736459</v>
      </c>
      <c r="H72" s="15">
        <f ca="1">NORMINV(RAND(),70,15)+4*Table7[[#This Row],[Evening]]+2*Table7[[#This Row],[Morning]]-2*Table7[[#This Row],[Noon]]</f>
        <v>63.787917323502469</v>
      </c>
      <c r="I72" s="16">
        <f t="shared" ca="1" si="5"/>
        <v>22.774555377036954</v>
      </c>
      <c r="J72" s="17">
        <f ca="1">IF(AND(Table7[[#This Row],[Hour]]&gt;=4,Table7[[#This Row],[Hour]]&lt;10),1,0)</f>
        <v>0</v>
      </c>
      <c r="K72" s="17">
        <f ca="1">IF(AND(Table7[[#This Row],[Hour]]&gt;=10,Table7[[#This Row],[Hour]]&lt;16),1,0)</f>
        <v>1</v>
      </c>
      <c r="L72" s="18">
        <f ca="1">IF(AND(Table7[[#This Row],[Hour]]&gt;=16,Table7[[#This Row],[Hour]]&lt;22),1,0)</f>
        <v>0</v>
      </c>
      <c r="M72" s="32" t="s">
        <v>116</v>
      </c>
      <c r="N72" s="29">
        <f ca="1">NORMINV(RAND(),(Table7[[#This Row],[Temp]]-Table7[[#This Row],[Temp Pref]])*((Table7[[#This Row],[Wind]]/100)+(Table7[[#This Row],[Humidity]]/100)),4)</f>
        <v>6.3618697021570956</v>
      </c>
    </row>
    <row r="73" spans="1:14" x14ac:dyDescent="0.2">
      <c r="A73" s="27">
        <f t="shared" ca="1" si="6"/>
        <v>2013</v>
      </c>
      <c r="B73" s="27">
        <f ca="1">_xlfn.CEILING.MATH(Table7[[#This Row],[Month]]/3)</f>
        <v>2</v>
      </c>
      <c r="C73" s="28">
        <f t="shared" ca="1" si="7"/>
        <v>6</v>
      </c>
      <c r="D73" s="28">
        <f t="shared" ca="1" si="8"/>
        <v>1</v>
      </c>
      <c r="E73" s="28">
        <f t="shared" ca="1" si="9"/>
        <v>3</v>
      </c>
      <c r="F73" s="19">
        <f ca="1">NORMINV(RAND(),18,5)+16*Table7[[#This Row],[Noon]]+10*Table7[[#This Row],[Morning]]+6*Table7[[#This Row],[Evening]]</f>
        <v>19.276062262491237</v>
      </c>
      <c r="G73" s="20">
        <f ca="1">NORMINV(RAND(),11,7)+4*Table7[[#This Row],[Evening]]+2*Table7[[#This Row],[Morning]]</f>
        <v>19.344203973026964</v>
      </c>
      <c r="H73" s="21">
        <f ca="1">NORMINV(RAND(),70,15)+4*Table7[[#This Row],[Evening]]+2*Table7[[#This Row],[Morning]]-2*Table7[[#This Row],[Noon]]</f>
        <v>71.353594529844571</v>
      </c>
      <c r="I73" s="22">
        <f t="shared" ca="1" si="5"/>
        <v>19.652854523913021</v>
      </c>
      <c r="J73" s="17">
        <f ca="1">IF(AND(Table7[[#This Row],[Hour]]&gt;=4,Table7[[#This Row],[Hour]]&lt;10),1,0)</f>
        <v>0</v>
      </c>
      <c r="K73" s="17">
        <f ca="1">IF(AND(Table7[[#This Row],[Hour]]&gt;=10,Table7[[#This Row],[Hour]]&lt;16),1,0)</f>
        <v>0</v>
      </c>
      <c r="L73" s="18">
        <f ca="1">IF(AND(Table7[[#This Row],[Hour]]&gt;=16,Table7[[#This Row],[Hour]]&lt;22),1,0)</f>
        <v>0</v>
      </c>
      <c r="M73" s="32" t="s">
        <v>117</v>
      </c>
      <c r="N73" s="30">
        <f ca="1">NORMINV(RAND(),(Table7[[#This Row],[Temp]]-Table7[[#This Row],[Temp Pref]])*((Table7[[#This Row],[Wind]]/100)+(Table7[[#This Row],[Humidity]]/100)),4)</f>
        <v>-0.43717108027820784</v>
      </c>
    </row>
    <row r="74" spans="1:14" x14ac:dyDescent="0.2">
      <c r="A74" s="27">
        <f t="shared" ca="1" si="6"/>
        <v>2015</v>
      </c>
      <c r="B74" s="27">
        <f ca="1">_xlfn.CEILING.MATH(Table7[[#This Row],[Month]]/3)</f>
        <v>2</v>
      </c>
      <c r="C74" s="28">
        <f t="shared" ca="1" si="7"/>
        <v>5</v>
      </c>
      <c r="D74" s="28">
        <f t="shared" ca="1" si="8"/>
        <v>5</v>
      </c>
      <c r="E74" s="28">
        <f t="shared" ca="1" si="9"/>
        <v>7</v>
      </c>
      <c r="F74" s="13">
        <f ca="1">NORMINV(RAND(),18,5)+16*Table7[[#This Row],[Noon]]+10*Table7[[#This Row],[Morning]]+6*Table7[[#This Row],[Evening]]</f>
        <v>28.317699823010908</v>
      </c>
      <c r="G74" s="14">
        <f ca="1">NORMINV(RAND(),11,7)+4*Table7[[#This Row],[Evening]]+2*Table7[[#This Row],[Morning]]</f>
        <v>16.867073069153086</v>
      </c>
      <c r="H74" s="15">
        <f ca="1">NORMINV(RAND(),70,15)+4*Table7[[#This Row],[Evening]]+2*Table7[[#This Row],[Morning]]-2*Table7[[#This Row],[Noon]]</f>
        <v>64.247262730937138</v>
      </c>
      <c r="I74" s="16">
        <f t="shared" ca="1" si="5"/>
        <v>23.938545923381962</v>
      </c>
      <c r="J74" s="17">
        <f ca="1">IF(AND(Table7[[#This Row],[Hour]]&gt;=4,Table7[[#This Row],[Hour]]&lt;10),1,0)</f>
        <v>1</v>
      </c>
      <c r="K74" s="17">
        <f ca="1">IF(AND(Table7[[#This Row],[Hour]]&gt;=10,Table7[[#This Row],[Hour]]&lt;16),1,0)</f>
        <v>0</v>
      </c>
      <c r="L74" s="18">
        <f ca="1">IF(AND(Table7[[#This Row],[Hour]]&gt;=16,Table7[[#This Row],[Hour]]&lt;22),1,0)</f>
        <v>0</v>
      </c>
      <c r="M74" s="32" t="s">
        <v>118</v>
      </c>
      <c r="N74" s="29">
        <f ca="1">NORMINV(RAND(),(Table7[[#This Row],[Temp]]-Table7[[#This Row],[Temp Pref]])*((Table7[[#This Row],[Wind]]/100)+(Table7[[#This Row],[Humidity]]/100)),4)</f>
        <v>3.6591573782860665</v>
      </c>
    </row>
    <row r="75" spans="1:14" x14ac:dyDescent="0.2">
      <c r="A75" s="27">
        <f t="shared" ca="1" si="6"/>
        <v>2012</v>
      </c>
      <c r="B75" s="27">
        <f ca="1">_xlfn.CEILING.MATH(Table7[[#This Row],[Month]]/3)</f>
        <v>1</v>
      </c>
      <c r="C75" s="28">
        <f t="shared" ca="1" si="7"/>
        <v>1</v>
      </c>
      <c r="D75" s="28">
        <f t="shared" ca="1" si="8"/>
        <v>9</v>
      </c>
      <c r="E75" s="28">
        <f t="shared" ca="1" si="9"/>
        <v>0</v>
      </c>
      <c r="F75" s="19">
        <f ca="1">NORMINV(RAND(),18,5)+16*Table7[[#This Row],[Noon]]+10*Table7[[#This Row],[Morning]]+6*Table7[[#This Row],[Evening]]</f>
        <v>24.617140059456027</v>
      </c>
      <c r="G75" s="20">
        <f ca="1">NORMINV(RAND(),11,7)+4*Table7[[#This Row],[Evening]]+2*Table7[[#This Row],[Morning]]</f>
        <v>-3.6190815002425847</v>
      </c>
      <c r="H75" s="21">
        <f ca="1">NORMINV(RAND(),70,15)+4*Table7[[#This Row],[Evening]]+2*Table7[[#This Row],[Morning]]-2*Table7[[#This Row],[Noon]]</f>
        <v>75.104621941137353</v>
      </c>
      <c r="I75" s="22">
        <f t="shared" ca="1" si="5"/>
        <v>17.876445310891782</v>
      </c>
      <c r="J75" s="17">
        <f ca="1">IF(AND(Table7[[#This Row],[Hour]]&gt;=4,Table7[[#This Row],[Hour]]&lt;10),1,0)</f>
        <v>0</v>
      </c>
      <c r="K75" s="17">
        <f ca="1">IF(AND(Table7[[#This Row],[Hour]]&gt;=10,Table7[[#This Row],[Hour]]&lt;16),1,0)</f>
        <v>0</v>
      </c>
      <c r="L75" s="18">
        <f ca="1">IF(AND(Table7[[#This Row],[Hour]]&gt;=16,Table7[[#This Row],[Hour]]&lt;22),1,0)</f>
        <v>0</v>
      </c>
      <c r="M75" s="32" t="s">
        <v>119</v>
      </c>
      <c r="N75" s="30">
        <f ca="1">NORMINV(RAND(),(Table7[[#This Row],[Temp]]-Table7[[#This Row],[Temp Pref]])*((Table7[[#This Row],[Wind]]/100)+(Table7[[#This Row],[Humidity]]/100)),4)</f>
        <v>5.4329008150151648</v>
      </c>
    </row>
    <row r="76" spans="1:14" x14ac:dyDescent="0.2">
      <c r="A76" s="27">
        <f t="shared" ca="1" si="6"/>
        <v>2015</v>
      </c>
      <c r="B76" s="27">
        <f ca="1">_xlfn.CEILING.MATH(Table7[[#This Row],[Month]]/3)</f>
        <v>2</v>
      </c>
      <c r="C76" s="28">
        <f t="shared" ca="1" si="7"/>
        <v>6</v>
      </c>
      <c r="D76" s="28">
        <f t="shared" ca="1" si="8"/>
        <v>23</v>
      </c>
      <c r="E76" s="28">
        <f t="shared" ca="1" si="9"/>
        <v>4</v>
      </c>
      <c r="F76" s="13">
        <f ca="1">NORMINV(RAND(),18,5)+16*Table7[[#This Row],[Noon]]+10*Table7[[#This Row],[Morning]]+6*Table7[[#This Row],[Evening]]</f>
        <v>29.740680564566084</v>
      </c>
      <c r="G76" s="14">
        <f ca="1">NORMINV(RAND(),11,7)+4*Table7[[#This Row],[Evening]]+2*Table7[[#This Row],[Morning]]</f>
        <v>6.4304315983804967</v>
      </c>
      <c r="H76" s="15">
        <f ca="1">NORMINV(RAND(),70,15)+4*Table7[[#This Row],[Evening]]+2*Table7[[#This Row],[Morning]]-2*Table7[[#This Row],[Noon]]</f>
        <v>70.195651919035825</v>
      </c>
      <c r="I76" s="16">
        <f t="shared" ca="1" si="5"/>
        <v>24.373246316680593</v>
      </c>
      <c r="J76" s="17">
        <f ca="1">IF(AND(Table7[[#This Row],[Hour]]&gt;=4,Table7[[#This Row],[Hour]]&lt;10),1,0)</f>
        <v>1</v>
      </c>
      <c r="K76" s="17">
        <f ca="1">IF(AND(Table7[[#This Row],[Hour]]&gt;=10,Table7[[#This Row],[Hour]]&lt;16),1,0)</f>
        <v>0</v>
      </c>
      <c r="L76" s="18">
        <f ca="1">IF(AND(Table7[[#This Row],[Hour]]&gt;=16,Table7[[#This Row],[Hour]]&lt;22),1,0)</f>
        <v>0</v>
      </c>
      <c r="M76" s="32" t="s">
        <v>120</v>
      </c>
      <c r="N76" s="29">
        <f ca="1">NORMINV(RAND(),(Table7[[#This Row],[Temp]]-Table7[[#This Row],[Temp Pref]])*((Table7[[#This Row],[Wind]]/100)+(Table7[[#This Row],[Humidity]]/100)),4)</f>
        <v>5.0032981871780802</v>
      </c>
    </row>
    <row r="77" spans="1:14" x14ac:dyDescent="0.2">
      <c r="A77" s="27">
        <f t="shared" ca="1" si="6"/>
        <v>2012</v>
      </c>
      <c r="B77" s="27">
        <f ca="1">_xlfn.CEILING.MATH(Table7[[#This Row],[Month]]/3)</f>
        <v>3</v>
      </c>
      <c r="C77" s="28">
        <f t="shared" ca="1" si="7"/>
        <v>8</v>
      </c>
      <c r="D77" s="28">
        <f t="shared" ca="1" si="8"/>
        <v>29</v>
      </c>
      <c r="E77" s="28">
        <f t="shared" ca="1" si="9"/>
        <v>22</v>
      </c>
      <c r="F77" s="19">
        <f ca="1">NORMINV(RAND(),18,5)+16*Table7[[#This Row],[Noon]]+10*Table7[[#This Row],[Morning]]+6*Table7[[#This Row],[Evening]]</f>
        <v>24.661806770781428</v>
      </c>
      <c r="G77" s="20">
        <f ca="1">NORMINV(RAND(),11,7)+4*Table7[[#This Row],[Evening]]+2*Table7[[#This Row],[Morning]]</f>
        <v>7.2806532876174925</v>
      </c>
      <c r="H77" s="21">
        <f ca="1">NORMINV(RAND(),70,15)+4*Table7[[#This Row],[Evening]]+2*Table7[[#This Row],[Morning]]-2*Table7[[#This Row],[Noon]]</f>
        <v>60.321853472862102</v>
      </c>
      <c r="I77" s="22">
        <f t="shared" ca="1" si="5"/>
        <v>23.065734813752599</v>
      </c>
      <c r="J77" s="17">
        <f ca="1">IF(AND(Table7[[#This Row],[Hour]]&gt;=4,Table7[[#This Row],[Hour]]&lt;10),1,0)</f>
        <v>0</v>
      </c>
      <c r="K77" s="17">
        <f ca="1">IF(AND(Table7[[#This Row],[Hour]]&gt;=10,Table7[[#This Row],[Hour]]&lt;16),1,0)</f>
        <v>0</v>
      </c>
      <c r="L77" s="18">
        <f ca="1">IF(AND(Table7[[#This Row],[Hour]]&gt;=16,Table7[[#This Row],[Hour]]&lt;22),1,0)</f>
        <v>0</v>
      </c>
      <c r="M77" s="32" t="s">
        <v>121</v>
      </c>
      <c r="N77" s="30">
        <f ca="1">NORMINV(RAND(),(Table7[[#This Row],[Temp]]-Table7[[#This Row],[Temp Pref]])*((Table7[[#This Row],[Wind]]/100)+(Table7[[#This Row],[Humidity]]/100)),4)</f>
        <v>-3.8792441742665287</v>
      </c>
    </row>
    <row r="78" spans="1:14" x14ac:dyDescent="0.2">
      <c r="A78" s="27">
        <f t="shared" ca="1" si="6"/>
        <v>2012</v>
      </c>
      <c r="B78" s="27">
        <f ca="1">_xlfn.CEILING.MATH(Table7[[#This Row],[Month]]/3)</f>
        <v>1</v>
      </c>
      <c r="C78" s="28">
        <f t="shared" ca="1" si="7"/>
        <v>2</v>
      </c>
      <c r="D78" s="28">
        <f t="shared" ca="1" si="8"/>
        <v>18</v>
      </c>
      <c r="E78" s="28">
        <f t="shared" ca="1" si="9"/>
        <v>14</v>
      </c>
      <c r="F78" s="13">
        <f ca="1">NORMINV(RAND(),18,5)+16*Table7[[#This Row],[Noon]]+10*Table7[[#This Row],[Morning]]+6*Table7[[#This Row],[Evening]]</f>
        <v>34.175336094780789</v>
      </c>
      <c r="G78" s="14">
        <f ca="1">NORMINV(RAND(),11,7)+4*Table7[[#This Row],[Evening]]+2*Table7[[#This Row],[Morning]]</f>
        <v>14.660349741443994</v>
      </c>
      <c r="H78" s="15">
        <f ca="1">NORMINV(RAND(),70,15)+4*Table7[[#This Row],[Evening]]+2*Table7[[#This Row],[Morning]]-2*Table7[[#This Row],[Noon]]</f>
        <v>65.432456914567311</v>
      </c>
      <c r="I78" s="16">
        <f t="shared" ca="1" si="5"/>
        <v>12.601376719704419</v>
      </c>
      <c r="J78" s="17">
        <f ca="1">IF(AND(Table7[[#This Row],[Hour]]&gt;=4,Table7[[#This Row],[Hour]]&lt;10),1,0)</f>
        <v>0</v>
      </c>
      <c r="K78" s="17">
        <f ca="1">IF(AND(Table7[[#This Row],[Hour]]&gt;=10,Table7[[#This Row],[Hour]]&lt;16),1,0)</f>
        <v>1</v>
      </c>
      <c r="L78" s="18">
        <f ca="1">IF(AND(Table7[[#This Row],[Hour]]&gt;=16,Table7[[#This Row],[Hour]]&lt;22),1,0)</f>
        <v>0</v>
      </c>
      <c r="M78" s="32" t="s">
        <v>122</v>
      </c>
      <c r="N78" s="29">
        <f ca="1">NORMINV(RAND(),(Table7[[#This Row],[Temp]]-Table7[[#This Row],[Temp Pref]])*((Table7[[#This Row],[Wind]]/100)+(Table7[[#This Row],[Humidity]]/100)),4)</f>
        <v>15.623504327349227</v>
      </c>
    </row>
    <row r="79" spans="1:14" x14ac:dyDescent="0.2">
      <c r="A79" s="27">
        <f t="shared" ca="1" si="6"/>
        <v>2015</v>
      </c>
      <c r="B79" s="27">
        <f ca="1">_xlfn.CEILING.MATH(Table7[[#This Row],[Month]]/3)</f>
        <v>1</v>
      </c>
      <c r="C79" s="28">
        <f t="shared" ca="1" si="7"/>
        <v>2</v>
      </c>
      <c r="D79" s="28">
        <f t="shared" ca="1" si="8"/>
        <v>1</v>
      </c>
      <c r="E79" s="28">
        <f t="shared" ca="1" si="9"/>
        <v>14</v>
      </c>
      <c r="F79" s="23">
        <f ca="1">NORMINV(RAND(),18,5)+16*Table7[[#This Row],[Noon]]+10*Table7[[#This Row],[Morning]]+6*Table7[[#This Row],[Evening]]</f>
        <v>29.992616177771428</v>
      </c>
      <c r="G79" s="24">
        <f ca="1">NORMINV(RAND(),11,7)+4*Table7[[#This Row],[Evening]]+2*Table7[[#This Row],[Morning]]</f>
        <v>0.53022378662179648</v>
      </c>
      <c r="H79" s="25">
        <f ca="1">NORMINV(RAND(),70,15)+4*Table7[[#This Row],[Evening]]+2*Table7[[#This Row],[Morning]]-2*Table7[[#This Row],[Noon]]</f>
        <v>87.424634259521042</v>
      </c>
      <c r="I79" s="26">
        <f t="shared" ca="1" si="5"/>
        <v>25.322964911665871</v>
      </c>
      <c r="J79" s="17">
        <f ca="1">IF(AND(Table7[[#This Row],[Hour]]&gt;=4,Table7[[#This Row],[Hour]]&lt;10),1,0)</f>
        <v>0</v>
      </c>
      <c r="K79" s="17">
        <f ca="1">IF(AND(Table7[[#This Row],[Hour]]&gt;=10,Table7[[#This Row],[Hour]]&lt;16),1,0)</f>
        <v>1</v>
      </c>
      <c r="L79" s="18">
        <f ca="1">IF(AND(Table7[[#This Row],[Hour]]&gt;=16,Table7[[#This Row],[Hour]]&lt;22),1,0)</f>
        <v>0</v>
      </c>
      <c r="M79" s="32" t="s">
        <v>123</v>
      </c>
      <c r="N79" s="31">
        <f ca="1">NORMINV(RAND(),(Table7[[#This Row],[Temp]]-Table7[[#This Row],[Temp Pref]])*((Table7[[#This Row],[Wind]]/100)+(Table7[[#This Row],[Humidity]]/100)),4)</f>
        <v>0.57541930685599896</v>
      </c>
    </row>
    <row r="80" spans="1:14" x14ac:dyDescent="0.2">
      <c r="A80" s="27">
        <f t="shared" ca="1" si="6"/>
        <v>2013</v>
      </c>
      <c r="B80" s="27">
        <f ca="1">_xlfn.CEILING.MATH(Table7[[#This Row],[Month]]/3)</f>
        <v>1</v>
      </c>
      <c r="C80" s="28">
        <f t="shared" ca="1" si="7"/>
        <v>2</v>
      </c>
      <c r="D80" s="28">
        <f t="shared" ca="1" si="8"/>
        <v>3</v>
      </c>
      <c r="E80" s="28">
        <f t="shared" ca="1" si="9"/>
        <v>13</v>
      </c>
      <c r="F80" s="13">
        <f ca="1">NORMINV(RAND(),18,5)+16*Table7[[#This Row],[Noon]]+10*Table7[[#This Row],[Morning]]+6*Table7[[#This Row],[Evening]]</f>
        <v>36.961743618051571</v>
      </c>
      <c r="G80" s="14">
        <f ca="1">NORMINV(RAND(),11,7)+4*Table7[[#This Row],[Evening]]+2*Table7[[#This Row],[Morning]]</f>
        <v>10.926450861638349</v>
      </c>
      <c r="H80" s="15">
        <f ca="1">NORMINV(RAND(),70,15)+4*Table7[[#This Row],[Evening]]+2*Table7[[#This Row],[Morning]]-2*Table7[[#This Row],[Noon]]</f>
        <v>58.811807297011981</v>
      </c>
      <c r="I80" s="16">
        <f t="shared" ca="1" si="5"/>
        <v>13.039326565038834</v>
      </c>
      <c r="J80" s="17">
        <f ca="1">IF(AND(Table7[[#This Row],[Hour]]&gt;=4,Table7[[#This Row],[Hour]]&lt;10),1,0)</f>
        <v>0</v>
      </c>
      <c r="K80" s="17">
        <f ca="1">IF(AND(Table7[[#This Row],[Hour]]&gt;=10,Table7[[#This Row],[Hour]]&lt;16),1,0)</f>
        <v>1</v>
      </c>
      <c r="L80" s="18">
        <f ca="1">IF(AND(Table7[[#This Row],[Hour]]&gt;=16,Table7[[#This Row],[Hour]]&lt;22),1,0)</f>
        <v>0</v>
      </c>
      <c r="M80" s="32" t="s">
        <v>124</v>
      </c>
      <c r="N80" s="29">
        <f ca="1">NORMINV(RAND(),(Table7[[#This Row],[Temp]]-Table7[[#This Row],[Temp Pref]])*((Table7[[#This Row],[Wind]]/100)+(Table7[[#This Row],[Humidity]]/100)),4)</f>
        <v>16.850733608489765</v>
      </c>
    </row>
    <row r="81" spans="1:14" x14ac:dyDescent="0.2">
      <c r="A81" s="27">
        <f t="shared" ca="1" si="6"/>
        <v>2013</v>
      </c>
      <c r="B81" s="27">
        <f ca="1">_xlfn.CEILING.MATH(Table7[[#This Row],[Month]]/3)</f>
        <v>3</v>
      </c>
      <c r="C81" s="28">
        <f t="shared" ca="1" si="7"/>
        <v>9</v>
      </c>
      <c r="D81" s="28">
        <f t="shared" ca="1" si="8"/>
        <v>20</v>
      </c>
      <c r="E81" s="28">
        <f t="shared" ca="1" si="9"/>
        <v>18</v>
      </c>
      <c r="F81" s="19">
        <f ca="1">NORMINV(RAND(),18,5)+16*Table7[[#This Row],[Noon]]+10*Table7[[#This Row],[Morning]]+6*Table7[[#This Row],[Evening]]</f>
        <v>29.004989164331807</v>
      </c>
      <c r="G81" s="20">
        <f ca="1">NORMINV(RAND(),11,7)+4*Table7[[#This Row],[Evening]]+2*Table7[[#This Row],[Morning]]</f>
        <v>16.954384129753439</v>
      </c>
      <c r="H81" s="21">
        <f ca="1">NORMINV(RAND(),70,15)+4*Table7[[#This Row],[Evening]]+2*Table7[[#This Row],[Morning]]-2*Table7[[#This Row],[Noon]]</f>
        <v>56.757397068032674</v>
      </c>
      <c r="I81" s="22">
        <f t="shared" ca="1" si="5"/>
        <v>29.282108734638502</v>
      </c>
      <c r="J81" s="17">
        <f ca="1">IF(AND(Table7[[#This Row],[Hour]]&gt;=4,Table7[[#This Row],[Hour]]&lt;10),1,0)</f>
        <v>0</v>
      </c>
      <c r="K81" s="17">
        <f ca="1">IF(AND(Table7[[#This Row],[Hour]]&gt;=10,Table7[[#This Row],[Hour]]&lt;16),1,0)</f>
        <v>0</v>
      </c>
      <c r="L81" s="18">
        <f ca="1">IF(AND(Table7[[#This Row],[Hour]]&gt;=16,Table7[[#This Row],[Hour]]&lt;22),1,0)</f>
        <v>1</v>
      </c>
      <c r="M81" s="32" t="s">
        <v>125</v>
      </c>
      <c r="N81" s="30">
        <f ca="1">NORMINV(RAND(),(Table7[[#This Row],[Temp]]-Table7[[#This Row],[Temp Pref]])*((Table7[[#This Row],[Wind]]/100)+(Table7[[#This Row],[Humidity]]/100)),4)</f>
        <v>4.2410611669659577</v>
      </c>
    </row>
    <row r="82" spans="1:14" x14ac:dyDescent="0.2">
      <c r="A82" s="27">
        <f t="shared" ca="1" si="6"/>
        <v>2015</v>
      </c>
      <c r="B82" s="27">
        <f ca="1">_xlfn.CEILING.MATH(Table7[[#This Row],[Month]]/3)</f>
        <v>2</v>
      </c>
      <c r="C82" s="28">
        <f t="shared" ca="1" si="7"/>
        <v>4</v>
      </c>
      <c r="D82" s="28">
        <f t="shared" ca="1" si="8"/>
        <v>24</v>
      </c>
      <c r="E82" s="28">
        <f t="shared" ca="1" si="9"/>
        <v>8</v>
      </c>
      <c r="F82" s="13">
        <f ca="1">NORMINV(RAND(),18,5)+16*Table7[[#This Row],[Noon]]+10*Table7[[#This Row],[Morning]]+6*Table7[[#This Row],[Evening]]</f>
        <v>30.306473275690063</v>
      </c>
      <c r="G82" s="14">
        <f ca="1">NORMINV(RAND(),11,7)+4*Table7[[#This Row],[Evening]]+2*Table7[[#This Row],[Morning]]</f>
        <v>-2.5097166515685689</v>
      </c>
      <c r="H82" s="15">
        <f ca="1">NORMINV(RAND(),70,15)+4*Table7[[#This Row],[Evening]]+2*Table7[[#This Row],[Morning]]-2*Table7[[#This Row],[Noon]]</f>
        <v>69.588044949090275</v>
      </c>
      <c r="I82" s="16">
        <f t="shared" ca="1" si="5"/>
        <v>26.66098742474513</v>
      </c>
      <c r="J82" s="17">
        <f ca="1">IF(AND(Table7[[#This Row],[Hour]]&gt;=4,Table7[[#This Row],[Hour]]&lt;10),1,0)</f>
        <v>1</v>
      </c>
      <c r="K82" s="17">
        <f ca="1">IF(AND(Table7[[#This Row],[Hour]]&gt;=10,Table7[[#This Row],[Hour]]&lt;16),1,0)</f>
        <v>0</v>
      </c>
      <c r="L82" s="18">
        <f ca="1">IF(AND(Table7[[#This Row],[Hour]]&gt;=16,Table7[[#This Row],[Hour]]&lt;22),1,0)</f>
        <v>0</v>
      </c>
      <c r="M82" s="32" t="s">
        <v>126</v>
      </c>
      <c r="N82" s="29">
        <f ca="1">NORMINV(RAND(),(Table7[[#This Row],[Temp]]-Table7[[#This Row],[Temp Pref]])*((Table7[[#This Row],[Wind]]/100)+(Table7[[#This Row],[Humidity]]/100)),4)</f>
        <v>1.6022222502922143</v>
      </c>
    </row>
    <row r="83" spans="1:14" x14ac:dyDescent="0.2">
      <c r="A83" s="27">
        <f t="shared" ca="1" si="6"/>
        <v>2014</v>
      </c>
      <c r="B83" s="27">
        <f ca="1">_xlfn.CEILING.MATH(Table7[[#This Row],[Month]]/3)</f>
        <v>3</v>
      </c>
      <c r="C83" s="28">
        <f t="shared" ca="1" si="7"/>
        <v>7</v>
      </c>
      <c r="D83" s="28">
        <f t="shared" ca="1" si="8"/>
        <v>8</v>
      </c>
      <c r="E83" s="28">
        <f t="shared" ca="1" si="9"/>
        <v>19</v>
      </c>
      <c r="F83" s="19">
        <f ca="1">NORMINV(RAND(),18,5)+16*Table7[[#This Row],[Noon]]+10*Table7[[#This Row],[Morning]]+6*Table7[[#This Row],[Evening]]</f>
        <v>27.935810558379803</v>
      </c>
      <c r="G83" s="20">
        <f ca="1">NORMINV(RAND(),11,7)+4*Table7[[#This Row],[Evening]]+2*Table7[[#This Row],[Morning]]</f>
        <v>16.44120466311179</v>
      </c>
      <c r="H83" s="21">
        <f ca="1">NORMINV(RAND(),70,15)+4*Table7[[#This Row],[Evening]]+2*Table7[[#This Row],[Morning]]-2*Table7[[#This Row],[Noon]]</f>
        <v>63.494420764385588</v>
      </c>
      <c r="I83" s="22">
        <f t="shared" ca="1" si="5"/>
        <v>24.354043478507954</v>
      </c>
      <c r="J83" s="17">
        <f ca="1">IF(AND(Table7[[#This Row],[Hour]]&gt;=4,Table7[[#This Row],[Hour]]&lt;10),1,0)</f>
        <v>0</v>
      </c>
      <c r="K83" s="17">
        <f ca="1">IF(AND(Table7[[#This Row],[Hour]]&gt;=10,Table7[[#This Row],[Hour]]&lt;16),1,0)</f>
        <v>0</v>
      </c>
      <c r="L83" s="18">
        <f ca="1">IF(AND(Table7[[#This Row],[Hour]]&gt;=16,Table7[[#This Row],[Hour]]&lt;22),1,0)</f>
        <v>1</v>
      </c>
      <c r="M83" s="32" t="s">
        <v>127</v>
      </c>
      <c r="N83" s="30">
        <f ca="1">NORMINV(RAND(),(Table7[[#This Row],[Temp]]-Table7[[#This Row],[Temp Pref]])*((Table7[[#This Row],[Wind]]/100)+(Table7[[#This Row],[Humidity]]/100)),4)</f>
        <v>9.5266812669970022</v>
      </c>
    </row>
    <row r="84" spans="1:14" x14ac:dyDescent="0.2">
      <c r="A84" s="27">
        <f t="shared" ca="1" si="6"/>
        <v>2014</v>
      </c>
      <c r="B84" s="27">
        <f ca="1">_xlfn.CEILING.MATH(Table7[[#This Row],[Month]]/3)</f>
        <v>4</v>
      </c>
      <c r="C84" s="28">
        <f t="shared" ca="1" si="7"/>
        <v>10</v>
      </c>
      <c r="D84" s="28">
        <f t="shared" ca="1" si="8"/>
        <v>1</v>
      </c>
      <c r="E84" s="28">
        <f t="shared" ca="1" si="9"/>
        <v>10</v>
      </c>
      <c r="F84" s="13">
        <f ca="1">NORMINV(RAND(),18,5)+16*Table7[[#This Row],[Noon]]+10*Table7[[#This Row],[Morning]]+6*Table7[[#This Row],[Evening]]</f>
        <v>34.578017833700898</v>
      </c>
      <c r="G84" s="14">
        <f ca="1">NORMINV(RAND(),11,7)+4*Table7[[#This Row],[Evening]]+2*Table7[[#This Row],[Morning]]</f>
        <v>9.7008674362530005</v>
      </c>
      <c r="H84" s="15">
        <f ca="1">NORMINV(RAND(),70,15)+4*Table7[[#This Row],[Evening]]+2*Table7[[#This Row],[Morning]]-2*Table7[[#This Row],[Noon]]</f>
        <v>50.311489724509663</v>
      </c>
      <c r="I84" s="16">
        <f t="shared" ca="1" si="5"/>
        <v>18.934232697441793</v>
      </c>
      <c r="J84" s="17">
        <f ca="1">IF(AND(Table7[[#This Row],[Hour]]&gt;=4,Table7[[#This Row],[Hour]]&lt;10),1,0)</f>
        <v>0</v>
      </c>
      <c r="K84" s="17">
        <f ca="1">IF(AND(Table7[[#This Row],[Hour]]&gt;=10,Table7[[#This Row],[Hour]]&lt;16),1,0)</f>
        <v>1</v>
      </c>
      <c r="L84" s="18">
        <f ca="1">IF(AND(Table7[[#This Row],[Hour]]&gt;=16,Table7[[#This Row],[Hour]]&lt;22),1,0)</f>
        <v>0</v>
      </c>
      <c r="M84" s="32" t="s">
        <v>128</v>
      </c>
      <c r="N84" s="29">
        <f ca="1">NORMINV(RAND(),(Table7[[#This Row],[Temp]]-Table7[[#This Row],[Temp Pref]])*((Table7[[#This Row],[Wind]]/100)+(Table7[[#This Row],[Humidity]]/100)),4)</f>
        <v>12.829127704299637</v>
      </c>
    </row>
    <row r="85" spans="1:14" x14ac:dyDescent="0.2">
      <c r="A85" s="27">
        <f t="shared" ca="1" si="6"/>
        <v>2015</v>
      </c>
      <c r="B85" s="27">
        <f ca="1">_xlfn.CEILING.MATH(Table7[[#This Row],[Month]]/3)</f>
        <v>3</v>
      </c>
      <c r="C85" s="28">
        <f t="shared" ca="1" si="7"/>
        <v>9</v>
      </c>
      <c r="D85" s="28">
        <f t="shared" ca="1" si="8"/>
        <v>23</v>
      </c>
      <c r="E85" s="28">
        <f t="shared" ca="1" si="9"/>
        <v>18</v>
      </c>
      <c r="F85" s="19">
        <f ca="1">NORMINV(RAND(),18,5)+16*Table7[[#This Row],[Noon]]+10*Table7[[#This Row],[Morning]]+6*Table7[[#This Row],[Evening]]</f>
        <v>24.422698621737098</v>
      </c>
      <c r="G85" s="20">
        <f ca="1">NORMINV(RAND(),11,7)+4*Table7[[#This Row],[Evening]]+2*Table7[[#This Row],[Morning]]</f>
        <v>24.566569512902731</v>
      </c>
      <c r="H85" s="21">
        <f ca="1">NORMINV(RAND(),70,15)+4*Table7[[#This Row],[Evening]]+2*Table7[[#This Row],[Morning]]-2*Table7[[#This Row],[Noon]]</f>
        <v>87.159488665501797</v>
      </c>
      <c r="I85" s="22">
        <f t="shared" ca="1" si="5"/>
        <v>20.806789241478359</v>
      </c>
      <c r="J85" s="17">
        <f ca="1">IF(AND(Table7[[#This Row],[Hour]]&gt;=4,Table7[[#This Row],[Hour]]&lt;10),1,0)</f>
        <v>0</v>
      </c>
      <c r="K85" s="17">
        <f ca="1">IF(AND(Table7[[#This Row],[Hour]]&gt;=10,Table7[[#This Row],[Hour]]&lt;16),1,0)</f>
        <v>0</v>
      </c>
      <c r="L85" s="18">
        <f ca="1">IF(AND(Table7[[#This Row],[Hour]]&gt;=16,Table7[[#This Row],[Hour]]&lt;22),1,0)</f>
        <v>1</v>
      </c>
      <c r="M85" s="32" t="s">
        <v>129</v>
      </c>
      <c r="N85" s="30">
        <f ca="1">NORMINV(RAND(),(Table7[[#This Row],[Temp]]-Table7[[#This Row],[Temp Pref]])*((Table7[[#This Row],[Wind]]/100)+(Table7[[#This Row],[Humidity]]/100)),4)</f>
        <v>3.6561568394289323</v>
      </c>
    </row>
    <row r="86" spans="1:14" x14ac:dyDescent="0.2">
      <c r="A86" s="27">
        <f t="shared" ca="1" si="6"/>
        <v>2015</v>
      </c>
      <c r="B86" s="27">
        <f ca="1">_xlfn.CEILING.MATH(Table7[[#This Row],[Month]]/3)</f>
        <v>1</v>
      </c>
      <c r="C86" s="28">
        <f t="shared" ca="1" si="7"/>
        <v>3</v>
      </c>
      <c r="D86" s="28">
        <f t="shared" ca="1" si="8"/>
        <v>24</v>
      </c>
      <c r="E86" s="28">
        <f t="shared" ca="1" si="9"/>
        <v>6</v>
      </c>
      <c r="F86" s="13">
        <f ca="1">NORMINV(RAND(),18,5)+16*Table7[[#This Row],[Noon]]+10*Table7[[#This Row],[Morning]]+6*Table7[[#This Row],[Evening]]</f>
        <v>32.397446781976257</v>
      </c>
      <c r="G86" s="14">
        <f ca="1">NORMINV(RAND(),11,7)+4*Table7[[#This Row],[Evening]]+2*Table7[[#This Row],[Morning]]</f>
        <v>14.534312020006604</v>
      </c>
      <c r="H86" s="15">
        <f ca="1">NORMINV(RAND(),70,15)+4*Table7[[#This Row],[Evening]]+2*Table7[[#This Row],[Morning]]-2*Table7[[#This Row],[Noon]]</f>
        <v>82.716996637270327</v>
      </c>
      <c r="I86" s="16">
        <f t="shared" ca="1" si="5"/>
        <v>28.684745983866655</v>
      </c>
      <c r="J86" s="17">
        <f ca="1">IF(AND(Table7[[#This Row],[Hour]]&gt;=4,Table7[[#This Row],[Hour]]&lt;10),1,0)</f>
        <v>1</v>
      </c>
      <c r="K86" s="17">
        <f ca="1">IF(AND(Table7[[#This Row],[Hour]]&gt;=10,Table7[[#This Row],[Hour]]&lt;16),1,0)</f>
        <v>0</v>
      </c>
      <c r="L86" s="18">
        <f ca="1">IF(AND(Table7[[#This Row],[Hour]]&gt;=16,Table7[[#This Row],[Hour]]&lt;22),1,0)</f>
        <v>0</v>
      </c>
      <c r="M86" s="32" t="s">
        <v>130</v>
      </c>
      <c r="N86" s="29">
        <f ca="1">NORMINV(RAND(),(Table7[[#This Row],[Temp]]-Table7[[#This Row],[Temp Pref]])*((Table7[[#This Row],[Wind]]/100)+(Table7[[#This Row],[Humidity]]/100)),4)</f>
        <v>2.3066049256606456</v>
      </c>
    </row>
    <row r="87" spans="1:14" x14ac:dyDescent="0.2">
      <c r="A87" s="27">
        <f t="shared" ca="1" si="6"/>
        <v>2013</v>
      </c>
      <c r="B87" s="27">
        <f ca="1">_xlfn.CEILING.MATH(Table7[[#This Row],[Month]]/3)</f>
        <v>2</v>
      </c>
      <c r="C87" s="28">
        <f t="shared" ca="1" si="7"/>
        <v>5</v>
      </c>
      <c r="D87" s="28">
        <f t="shared" ca="1" si="8"/>
        <v>28</v>
      </c>
      <c r="E87" s="28">
        <f t="shared" ca="1" si="9"/>
        <v>2</v>
      </c>
      <c r="F87" s="19">
        <f ca="1">NORMINV(RAND(),18,5)+16*Table7[[#This Row],[Noon]]+10*Table7[[#This Row],[Morning]]+6*Table7[[#This Row],[Evening]]</f>
        <v>18.932322999816886</v>
      </c>
      <c r="G87" s="20">
        <f ca="1">NORMINV(RAND(),11,7)+4*Table7[[#This Row],[Evening]]+2*Table7[[#This Row],[Morning]]</f>
        <v>22.911017554329757</v>
      </c>
      <c r="H87" s="21">
        <f ca="1">NORMINV(RAND(),70,15)+4*Table7[[#This Row],[Evening]]+2*Table7[[#This Row],[Morning]]-2*Table7[[#This Row],[Noon]]</f>
        <v>100.16544434854728</v>
      </c>
      <c r="I87" s="22">
        <f t="shared" ca="1" si="5"/>
        <v>21.030775782662982</v>
      </c>
      <c r="J87" s="17">
        <f ca="1">IF(AND(Table7[[#This Row],[Hour]]&gt;=4,Table7[[#This Row],[Hour]]&lt;10),1,0)</f>
        <v>0</v>
      </c>
      <c r="K87" s="17">
        <f ca="1">IF(AND(Table7[[#This Row],[Hour]]&gt;=10,Table7[[#This Row],[Hour]]&lt;16),1,0)</f>
        <v>0</v>
      </c>
      <c r="L87" s="18">
        <f ca="1">IF(AND(Table7[[#This Row],[Hour]]&gt;=16,Table7[[#This Row],[Hour]]&lt;22),1,0)</f>
        <v>0</v>
      </c>
      <c r="M87" s="32" t="s">
        <v>131</v>
      </c>
      <c r="N87" s="30">
        <f ca="1">NORMINV(RAND(),(Table7[[#This Row],[Temp]]-Table7[[#This Row],[Temp Pref]])*((Table7[[#This Row],[Wind]]/100)+(Table7[[#This Row],[Humidity]]/100)),4)</f>
        <v>-1.5480306008419913</v>
      </c>
    </row>
    <row r="88" spans="1:14" x14ac:dyDescent="0.2">
      <c r="A88" s="27">
        <f t="shared" ca="1" si="6"/>
        <v>2015</v>
      </c>
      <c r="B88" s="27">
        <f ca="1">_xlfn.CEILING.MATH(Table7[[#This Row],[Month]]/3)</f>
        <v>4</v>
      </c>
      <c r="C88" s="28">
        <f t="shared" ca="1" si="7"/>
        <v>12</v>
      </c>
      <c r="D88" s="28">
        <f t="shared" ca="1" si="8"/>
        <v>20</v>
      </c>
      <c r="E88" s="28">
        <f t="shared" ca="1" si="9"/>
        <v>14</v>
      </c>
      <c r="F88" s="13">
        <f ca="1">NORMINV(RAND(),18,5)+16*Table7[[#This Row],[Noon]]+10*Table7[[#This Row],[Morning]]+6*Table7[[#This Row],[Evening]]</f>
        <v>39.510186932714795</v>
      </c>
      <c r="G88" s="14">
        <f ca="1">NORMINV(RAND(),11,7)+4*Table7[[#This Row],[Evening]]+2*Table7[[#This Row],[Morning]]</f>
        <v>20.918217781199832</v>
      </c>
      <c r="H88" s="15">
        <f ca="1">NORMINV(RAND(),70,15)+4*Table7[[#This Row],[Evening]]+2*Table7[[#This Row],[Morning]]-2*Table7[[#This Row],[Noon]]</f>
        <v>65.344441899784229</v>
      </c>
      <c r="I88" s="16">
        <f t="shared" ca="1" si="5"/>
        <v>27.458133187591152</v>
      </c>
      <c r="J88" s="17">
        <f ca="1">IF(AND(Table7[[#This Row],[Hour]]&gt;=4,Table7[[#This Row],[Hour]]&lt;10),1,0)</f>
        <v>0</v>
      </c>
      <c r="K88" s="17">
        <f ca="1">IF(AND(Table7[[#This Row],[Hour]]&gt;=10,Table7[[#This Row],[Hour]]&lt;16),1,0)</f>
        <v>1</v>
      </c>
      <c r="L88" s="18">
        <f ca="1">IF(AND(Table7[[#This Row],[Hour]]&gt;=16,Table7[[#This Row],[Hour]]&lt;22),1,0)</f>
        <v>0</v>
      </c>
      <c r="M88" s="32" t="s">
        <v>132</v>
      </c>
      <c r="N88" s="29">
        <f ca="1">NORMINV(RAND(),(Table7[[#This Row],[Temp]]-Table7[[#This Row],[Temp Pref]])*((Table7[[#This Row],[Wind]]/100)+(Table7[[#This Row],[Humidity]]/100)),4)</f>
        <v>8.8561136907649303</v>
      </c>
    </row>
    <row r="89" spans="1:14" x14ac:dyDescent="0.2">
      <c r="A89" s="27">
        <f t="shared" ca="1" si="6"/>
        <v>2013</v>
      </c>
      <c r="B89" s="27">
        <f ca="1">_xlfn.CEILING.MATH(Table7[[#This Row],[Month]]/3)</f>
        <v>3</v>
      </c>
      <c r="C89" s="28">
        <f t="shared" ca="1" si="7"/>
        <v>8</v>
      </c>
      <c r="D89" s="28">
        <f t="shared" ca="1" si="8"/>
        <v>1</v>
      </c>
      <c r="E89" s="28">
        <f t="shared" ca="1" si="9"/>
        <v>4</v>
      </c>
      <c r="F89" s="19">
        <f ca="1">NORMINV(RAND(),18,5)+16*Table7[[#This Row],[Noon]]+10*Table7[[#This Row],[Morning]]+6*Table7[[#This Row],[Evening]]</f>
        <v>21.919635978726625</v>
      </c>
      <c r="G89" s="20">
        <f ca="1">NORMINV(RAND(),11,7)+4*Table7[[#This Row],[Evening]]+2*Table7[[#This Row],[Morning]]</f>
        <v>14.858065748557292</v>
      </c>
      <c r="H89" s="21">
        <f ca="1">NORMINV(RAND(),70,15)+4*Table7[[#This Row],[Evening]]+2*Table7[[#This Row],[Morning]]-2*Table7[[#This Row],[Noon]]</f>
        <v>97.860442674329704</v>
      </c>
      <c r="I89" s="22">
        <f t="shared" ca="1" si="5"/>
        <v>31.383240859520789</v>
      </c>
      <c r="J89" s="17">
        <f ca="1">IF(AND(Table7[[#This Row],[Hour]]&gt;=4,Table7[[#This Row],[Hour]]&lt;10),1,0)</f>
        <v>1</v>
      </c>
      <c r="K89" s="17">
        <f ca="1">IF(AND(Table7[[#This Row],[Hour]]&gt;=10,Table7[[#This Row],[Hour]]&lt;16),1,0)</f>
        <v>0</v>
      </c>
      <c r="L89" s="18">
        <f ca="1">IF(AND(Table7[[#This Row],[Hour]]&gt;=16,Table7[[#This Row],[Hour]]&lt;22),1,0)</f>
        <v>0</v>
      </c>
      <c r="M89" s="32" t="s">
        <v>133</v>
      </c>
      <c r="N89" s="30">
        <f ca="1">NORMINV(RAND(),(Table7[[#This Row],[Temp]]-Table7[[#This Row],[Temp Pref]])*((Table7[[#This Row],[Wind]]/100)+(Table7[[#This Row],[Humidity]]/100)),4)</f>
        <v>-20.748202883131174</v>
      </c>
    </row>
    <row r="90" spans="1:14" x14ac:dyDescent="0.2">
      <c r="A90" s="27">
        <f t="shared" ca="1" si="6"/>
        <v>2014</v>
      </c>
      <c r="B90" s="27">
        <f ca="1">_xlfn.CEILING.MATH(Table7[[#This Row],[Month]]/3)</f>
        <v>1</v>
      </c>
      <c r="C90" s="28">
        <f t="shared" ca="1" si="7"/>
        <v>3</v>
      </c>
      <c r="D90" s="28">
        <f t="shared" ca="1" si="8"/>
        <v>24</v>
      </c>
      <c r="E90" s="28">
        <f t="shared" ca="1" si="9"/>
        <v>1</v>
      </c>
      <c r="F90" s="13">
        <f ca="1">NORMINV(RAND(),18,5)+16*Table7[[#This Row],[Noon]]+10*Table7[[#This Row],[Morning]]+6*Table7[[#This Row],[Evening]]</f>
        <v>15.82313860011919</v>
      </c>
      <c r="G90" s="14">
        <f ca="1">NORMINV(RAND(),11,7)+4*Table7[[#This Row],[Evening]]+2*Table7[[#This Row],[Morning]]</f>
        <v>7.3898578310501204</v>
      </c>
      <c r="H90" s="15">
        <f ca="1">NORMINV(RAND(),70,15)+4*Table7[[#This Row],[Evening]]+2*Table7[[#This Row],[Morning]]-2*Table7[[#This Row],[Noon]]</f>
        <v>98.996941557235473</v>
      </c>
      <c r="I90" s="16">
        <f t="shared" ca="1" si="5"/>
        <v>21.989314683767795</v>
      </c>
      <c r="J90" s="17">
        <f ca="1">IF(AND(Table7[[#This Row],[Hour]]&gt;=4,Table7[[#This Row],[Hour]]&lt;10),1,0)</f>
        <v>0</v>
      </c>
      <c r="K90" s="17">
        <f ca="1">IF(AND(Table7[[#This Row],[Hour]]&gt;=10,Table7[[#This Row],[Hour]]&lt;16),1,0)</f>
        <v>0</v>
      </c>
      <c r="L90" s="18">
        <f ca="1">IF(AND(Table7[[#This Row],[Hour]]&gt;=16,Table7[[#This Row],[Hour]]&lt;22),1,0)</f>
        <v>0</v>
      </c>
      <c r="M90" s="32" t="s">
        <v>134</v>
      </c>
      <c r="N90" s="29">
        <f ca="1">NORMINV(RAND(),(Table7[[#This Row],[Temp]]-Table7[[#This Row],[Temp Pref]])*((Table7[[#This Row],[Wind]]/100)+(Table7[[#This Row],[Humidity]]/100)),4)</f>
        <v>-13.30185896021572</v>
      </c>
    </row>
    <row r="91" spans="1:14" x14ac:dyDescent="0.2">
      <c r="A91" s="27">
        <f t="shared" ca="1" si="6"/>
        <v>2012</v>
      </c>
      <c r="B91" s="27">
        <f ca="1">_xlfn.CEILING.MATH(Table7[[#This Row],[Month]]/3)</f>
        <v>1</v>
      </c>
      <c r="C91" s="28">
        <f t="shared" ca="1" si="7"/>
        <v>2</v>
      </c>
      <c r="D91" s="28">
        <f t="shared" ca="1" si="8"/>
        <v>8</v>
      </c>
      <c r="E91" s="28">
        <f t="shared" ca="1" si="9"/>
        <v>9</v>
      </c>
      <c r="F91" s="19">
        <f ca="1">NORMINV(RAND(),18,5)+16*Table7[[#This Row],[Noon]]+10*Table7[[#This Row],[Morning]]+6*Table7[[#This Row],[Evening]]</f>
        <v>30.641896097313843</v>
      </c>
      <c r="G91" s="20">
        <f ca="1">NORMINV(RAND(),11,7)+4*Table7[[#This Row],[Evening]]+2*Table7[[#This Row],[Morning]]</f>
        <v>12.920893828162601</v>
      </c>
      <c r="H91" s="21">
        <f ca="1">NORMINV(RAND(),70,15)+4*Table7[[#This Row],[Evening]]+2*Table7[[#This Row],[Morning]]-2*Table7[[#This Row],[Noon]]</f>
        <v>34.826621791471219</v>
      </c>
      <c r="I91" s="22">
        <f t="shared" ca="1" si="5"/>
        <v>24.137279460370248</v>
      </c>
      <c r="J91" s="17">
        <f ca="1">IF(AND(Table7[[#This Row],[Hour]]&gt;=4,Table7[[#This Row],[Hour]]&lt;10),1,0)</f>
        <v>1</v>
      </c>
      <c r="K91" s="17">
        <f ca="1">IF(AND(Table7[[#This Row],[Hour]]&gt;=10,Table7[[#This Row],[Hour]]&lt;16),1,0)</f>
        <v>0</v>
      </c>
      <c r="L91" s="18">
        <f ca="1">IF(AND(Table7[[#This Row],[Hour]]&gt;=16,Table7[[#This Row],[Hour]]&lt;22),1,0)</f>
        <v>0</v>
      </c>
      <c r="M91" s="32" t="s">
        <v>135</v>
      </c>
      <c r="N91" s="30">
        <f ca="1">NORMINV(RAND(),(Table7[[#This Row],[Temp]]-Table7[[#This Row],[Temp Pref]])*((Table7[[#This Row],[Wind]]/100)+(Table7[[#This Row],[Humidity]]/100)),4)</f>
        <v>4.606865621360984</v>
      </c>
    </row>
    <row r="92" spans="1:14" x14ac:dyDescent="0.2">
      <c r="A92" s="27">
        <f t="shared" ca="1" si="6"/>
        <v>2015</v>
      </c>
      <c r="B92" s="27">
        <f ca="1">_xlfn.CEILING.MATH(Table7[[#This Row],[Month]]/3)</f>
        <v>4</v>
      </c>
      <c r="C92" s="28">
        <f t="shared" ca="1" si="7"/>
        <v>10</v>
      </c>
      <c r="D92" s="28">
        <f t="shared" ca="1" si="8"/>
        <v>22</v>
      </c>
      <c r="E92" s="28">
        <f t="shared" ca="1" si="9"/>
        <v>3</v>
      </c>
      <c r="F92" s="13">
        <f ca="1">NORMINV(RAND(),18,5)+16*Table7[[#This Row],[Noon]]+10*Table7[[#This Row],[Morning]]+6*Table7[[#This Row],[Evening]]</f>
        <v>15.733508287712716</v>
      </c>
      <c r="G92" s="14">
        <f ca="1">NORMINV(RAND(),11,7)+4*Table7[[#This Row],[Evening]]+2*Table7[[#This Row],[Morning]]</f>
        <v>19.085593846169218</v>
      </c>
      <c r="H92" s="15">
        <f ca="1">NORMINV(RAND(),70,15)+4*Table7[[#This Row],[Evening]]+2*Table7[[#This Row],[Morning]]-2*Table7[[#This Row],[Noon]]</f>
        <v>82.604979641584421</v>
      </c>
      <c r="I92" s="16">
        <f t="shared" ca="1" si="5"/>
        <v>19.168780394763036</v>
      </c>
      <c r="J92" s="17">
        <f ca="1">IF(AND(Table7[[#This Row],[Hour]]&gt;=4,Table7[[#This Row],[Hour]]&lt;10),1,0)</f>
        <v>0</v>
      </c>
      <c r="K92" s="17">
        <f ca="1">IF(AND(Table7[[#This Row],[Hour]]&gt;=10,Table7[[#This Row],[Hour]]&lt;16),1,0)</f>
        <v>0</v>
      </c>
      <c r="L92" s="18">
        <f ca="1">IF(AND(Table7[[#This Row],[Hour]]&gt;=16,Table7[[#This Row],[Hour]]&lt;22),1,0)</f>
        <v>0</v>
      </c>
      <c r="M92" s="32" t="s">
        <v>136</v>
      </c>
      <c r="N92" s="29">
        <f ca="1">NORMINV(RAND(),(Table7[[#This Row],[Temp]]-Table7[[#This Row],[Temp Pref]])*((Table7[[#This Row],[Wind]]/100)+(Table7[[#This Row],[Humidity]]/100)),4)</f>
        <v>-9.0527908939349384</v>
      </c>
    </row>
    <row r="93" spans="1:14" x14ac:dyDescent="0.2">
      <c r="A93" s="27">
        <f t="shared" ca="1" si="6"/>
        <v>2014</v>
      </c>
      <c r="B93" s="27">
        <f ca="1">_xlfn.CEILING.MATH(Table7[[#This Row],[Month]]/3)</f>
        <v>1</v>
      </c>
      <c r="C93" s="28">
        <f t="shared" ca="1" si="7"/>
        <v>1</v>
      </c>
      <c r="D93" s="28">
        <f t="shared" ca="1" si="8"/>
        <v>1</v>
      </c>
      <c r="E93" s="28">
        <f t="shared" ca="1" si="9"/>
        <v>1</v>
      </c>
      <c r="F93" s="19">
        <f ca="1">NORMINV(RAND(),18,5)+16*Table7[[#This Row],[Noon]]+10*Table7[[#This Row],[Morning]]+6*Table7[[#This Row],[Evening]]</f>
        <v>13.834188606871384</v>
      </c>
      <c r="G93" s="20">
        <f ca="1">NORMINV(RAND(),11,7)+4*Table7[[#This Row],[Evening]]+2*Table7[[#This Row],[Morning]]</f>
        <v>21.296865067138043</v>
      </c>
      <c r="H93" s="21">
        <f ca="1">NORMINV(RAND(),70,15)+4*Table7[[#This Row],[Evening]]+2*Table7[[#This Row],[Morning]]-2*Table7[[#This Row],[Noon]]</f>
        <v>78.972255262121848</v>
      </c>
      <c r="I93" s="22">
        <f t="shared" ca="1" si="5"/>
        <v>19.48326147733416</v>
      </c>
      <c r="J93" s="17">
        <f ca="1">IF(AND(Table7[[#This Row],[Hour]]&gt;=4,Table7[[#This Row],[Hour]]&lt;10),1,0)</f>
        <v>0</v>
      </c>
      <c r="K93" s="17">
        <f ca="1">IF(AND(Table7[[#This Row],[Hour]]&gt;=10,Table7[[#This Row],[Hour]]&lt;16),1,0)</f>
        <v>0</v>
      </c>
      <c r="L93" s="18">
        <f ca="1">IF(AND(Table7[[#This Row],[Hour]]&gt;=16,Table7[[#This Row],[Hour]]&lt;22),1,0)</f>
        <v>0</v>
      </c>
      <c r="M93" s="32" t="s">
        <v>137</v>
      </c>
      <c r="N93" s="30">
        <f ca="1">NORMINV(RAND(),(Table7[[#This Row],[Temp]]-Table7[[#This Row],[Temp Pref]])*((Table7[[#This Row],[Wind]]/100)+(Table7[[#This Row],[Humidity]]/100)),4)</f>
        <v>-6.3640022179656643</v>
      </c>
    </row>
    <row r="94" spans="1:14" x14ac:dyDescent="0.2">
      <c r="A94" s="27">
        <f t="shared" ca="1" si="6"/>
        <v>2015</v>
      </c>
      <c r="B94" s="27">
        <f ca="1">_xlfn.CEILING.MATH(Table7[[#This Row],[Month]]/3)</f>
        <v>2</v>
      </c>
      <c r="C94" s="28">
        <f t="shared" ca="1" si="7"/>
        <v>4</v>
      </c>
      <c r="D94" s="28">
        <f t="shared" ca="1" si="8"/>
        <v>11</v>
      </c>
      <c r="E94" s="28">
        <f t="shared" ca="1" si="9"/>
        <v>6</v>
      </c>
      <c r="F94" s="13">
        <f ca="1">NORMINV(RAND(),18,5)+16*Table7[[#This Row],[Noon]]+10*Table7[[#This Row],[Morning]]+6*Table7[[#This Row],[Evening]]</f>
        <v>27.315264214321655</v>
      </c>
      <c r="G94" s="14">
        <f ca="1">NORMINV(RAND(),11,7)+4*Table7[[#This Row],[Evening]]+2*Table7[[#This Row],[Morning]]</f>
        <v>-1.4211291804188431</v>
      </c>
      <c r="H94" s="15">
        <f ca="1">NORMINV(RAND(),70,15)+4*Table7[[#This Row],[Evening]]+2*Table7[[#This Row],[Morning]]-2*Table7[[#This Row],[Noon]]</f>
        <v>53.321611757628133</v>
      </c>
      <c r="I94" s="16">
        <f t="shared" ca="1" si="5"/>
        <v>15.225576867281632</v>
      </c>
      <c r="J94" s="17">
        <f ca="1">IF(AND(Table7[[#This Row],[Hour]]&gt;=4,Table7[[#This Row],[Hour]]&lt;10),1,0)</f>
        <v>1</v>
      </c>
      <c r="K94" s="17">
        <f ca="1">IF(AND(Table7[[#This Row],[Hour]]&gt;=10,Table7[[#This Row],[Hour]]&lt;16),1,0)</f>
        <v>0</v>
      </c>
      <c r="L94" s="18">
        <f ca="1">IF(AND(Table7[[#This Row],[Hour]]&gt;=16,Table7[[#This Row],[Hour]]&lt;22),1,0)</f>
        <v>0</v>
      </c>
      <c r="M94" s="32" t="s">
        <v>138</v>
      </c>
      <c r="N94" s="29">
        <f ca="1">NORMINV(RAND(),(Table7[[#This Row],[Temp]]-Table7[[#This Row],[Temp Pref]])*((Table7[[#This Row],[Wind]]/100)+(Table7[[#This Row],[Humidity]]/100)),4)</f>
        <v>3.7894820856422191</v>
      </c>
    </row>
    <row r="95" spans="1:14" x14ac:dyDescent="0.2">
      <c r="A95" s="27">
        <f t="shared" ca="1" si="6"/>
        <v>2014</v>
      </c>
      <c r="B95" s="27">
        <f ca="1">_xlfn.CEILING.MATH(Table7[[#This Row],[Month]]/3)</f>
        <v>4</v>
      </c>
      <c r="C95" s="28">
        <f t="shared" ca="1" si="7"/>
        <v>12</v>
      </c>
      <c r="D95" s="28">
        <f t="shared" ca="1" si="8"/>
        <v>17</v>
      </c>
      <c r="E95" s="28">
        <f t="shared" ca="1" si="9"/>
        <v>5</v>
      </c>
      <c r="F95" s="19">
        <f ca="1">NORMINV(RAND(),18,5)+16*Table7[[#This Row],[Noon]]+10*Table7[[#This Row],[Morning]]+6*Table7[[#This Row],[Evening]]</f>
        <v>30.009794774179138</v>
      </c>
      <c r="G95" s="20">
        <f ca="1">NORMINV(RAND(),11,7)+4*Table7[[#This Row],[Evening]]+2*Table7[[#This Row],[Morning]]</f>
        <v>10.961304176047602</v>
      </c>
      <c r="H95" s="21">
        <f ca="1">NORMINV(RAND(),70,15)+4*Table7[[#This Row],[Evening]]+2*Table7[[#This Row],[Morning]]-2*Table7[[#This Row],[Noon]]</f>
        <v>66.618895907983003</v>
      </c>
      <c r="I95" s="22">
        <f t="shared" ca="1" si="5"/>
        <v>20.033009677009179</v>
      </c>
      <c r="J95" s="17">
        <f ca="1">IF(AND(Table7[[#This Row],[Hour]]&gt;=4,Table7[[#This Row],[Hour]]&lt;10),1,0)</f>
        <v>1</v>
      </c>
      <c r="K95" s="17">
        <f ca="1">IF(AND(Table7[[#This Row],[Hour]]&gt;=10,Table7[[#This Row],[Hour]]&lt;16),1,0)</f>
        <v>0</v>
      </c>
      <c r="L95" s="18">
        <f ca="1">IF(AND(Table7[[#This Row],[Hour]]&gt;=16,Table7[[#This Row],[Hour]]&lt;22),1,0)</f>
        <v>0</v>
      </c>
      <c r="M95" s="32" t="s">
        <v>139</v>
      </c>
      <c r="N95" s="30">
        <f ca="1">NORMINV(RAND(),(Table7[[#This Row],[Temp]]-Table7[[#This Row],[Temp Pref]])*((Table7[[#This Row],[Wind]]/100)+(Table7[[#This Row],[Humidity]]/100)),4)</f>
        <v>4.7969335104285467</v>
      </c>
    </row>
    <row r="96" spans="1:14" x14ac:dyDescent="0.2">
      <c r="A96" s="27">
        <f t="shared" ca="1" si="6"/>
        <v>2014</v>
      </c>
      <c r="B96" s="27">
        <f ca="1">_xlfn.CEILING.MATH(Table7[[#This Row],[Month]]/3)</f>
        <v>3</v>
      </c>
      <c r="C96" s="28">
        <f t="shared" ca="1" si="7"/>
        <v>7</v>
      </c>
      <c r="D96" s="28">
        <f t="shared" ca="1" si="8"/>
        <v>7</v>
      </c>
      <c r="E96" s="28">
        <f t="shared" ca="1" si="9"/>
        <v>5</v>
      </c>
      <c r="F96" s="13">
        <f ca="1">NORMINV(RAND(),18,5)+16*Table7[[#This Row],[Noon]]+10*Table7[[#This Row],[Morning]]+6*Table7[[#This Row],[Evening]]</f>
        <v>29.060079032543015</v>
      </c>
      <c r="G96" s="14">
        <f ca="1">NORMINV(RAND(),11,7)+4*Table7[[#This Row],[Evening]]+2*Table7[[#This Row],[Morning]]</f>
        <v>11.303299951238094</v>
      </c>
      <c r="H96" s="15">
        <f ca="1">NORMINV(RAND(),70,15)+4*Table7[[#This Row],[Evening]]+2*Table7[[#This Row],[Morning]]-2*Table7[[#This Row],[Noon]]</f>
        <v>57.300024354372923</v>
      </c>
      <c r="I96" s="16">
        <f t="shared" ca="1" si="5"/>
        <v>19.894179272389557</v>
      </c>
      <c r="J96" s="17">
        <f ca="1">IF(AND(Table7[[#This Row],[Hour]]&gt;=4,Table7[[#This Row],[Hour]]&lt;10),1,0)</f>
        <v>1</v>
      </c>
      <c r="K96" s="17">
        <f ca="1">IF(AND(Table7[[#This Row],[Hour]]&gt;=10,Table7[[#This Row],[Hour]]&lt;16),1,0)</f>
        <v>0</v>
      </c>
      <c r="L96" s="18">
        <f ca="1">IF(AND(Table7[[#This Row],[Hour]]&gt;=16,Table7[[#This Row],[Hour]]&lt;22),1,0)</f>
        <v>0</v>
      </c>
      <c r="M96" s="32" t="s">
        <v>140</v>
      </c>
      <c r="N96" s="29">
        <f ca="1">NORMINV(RAND(),(Table7[[#This Row],[Temp]]-Table7[[#This Row],[Temp Pref]])*((Table7[[#This Row],[Wind]]/100)+(Table7[[#This Row],[Humidity]]/100)),4)</f>
        <v>11.626693541561366</v>
      </c>
    </row>
    <row r="97" spans="1:14" x14ac:dyDescent="0.2">
      <c r="A97" s="27">
        <f t="shared" ca="1" si="6"/>
        <v>2015</v>
      </c>
      <c r="B97" s="27">
        <f ca="1">_xlfn.CEILING.MATH(Table7[[#This Row],[Month]]/3)</f>
        <v>3</v>
      </c>
      <c r="C97" s="28">
        <f t="shared" ca="1" si="7"/>
        <v>9</v>
      </c>
      <c r="D97" s="28">
        <f t="shared" ca="1" si="8"/>
        <v>18</v>
      </c>
      <c r="E97" s="28">
        <f t="shared" ca="1" si="9"/>
        <v>17</v>
      </c>
      <c r="F97" s="19">
        <f ca="1">NORMINV(RAND(),18,5)+16*Table7[[#This Row],[Noon]]+10*Table7[[#This Row],[Morning]]+6*Table7[[#This Row],[Evening]]</f>
        <v>22.918182909319853</v>
      </c>
      <c r="G97" s="20">
        <f ca="1">NORMINV(RAND(),11,7)+4*Table7[[#This Row],[Evening]]+2*Table7[[#This Row],[Morning]]</f>
        <v>13.955899772698483</v>
      </c>
      <c r="H97" s="21">
        <f ca="1">NORMINV(RAND(),70,15)+4*Table7[[#This Row],[Evening]]+2*Table7[[#This Row],[Morning]]-2*Table7[[#This Row],[Noon]]</f>
        <v>48.154295895077709</v>
      </c>
      <c r="I97" s="22">
        <f t="shared" ca="1" si="5"/>
        <v>20.121182414751203</v>
      </c>
      <c r="J97" s="17">
        <f ca="1">IF(AND(Table7[[#This Row],[Hour]]&gt;=4,Table7[[#This Row],[Hour]]&lt;10),1,0)</f>
        <v>0</v>
      </c>
      <c r="K97" s="17">
        <f ca="1">IF(AND(Table7[[#This Row],[Hour]]&gt;=10,Table7[[#This Row],[Hour]]&lt;16),1,0)</f>
        <v>0</v>
      </c>
      <c r="L97" s="18">
        <f ca="1">IF(AND(Table7[[#This Row],[Hour]]&gt;=16,Table7[[#This Row],[Hour]]&lt;22),1,0)</f>
        <v>1</v>
      </c>
      <c r="M97" s="32" t="s">
        <v>141</v>
      </c>
      <c r="N97" s="30">
        <f ca="1">NORMINV(RAND(),(Table7[[#This Row],[Temp]]-Table7[[#This Row],[Temp Pref]])*((Table7[[#This Row],[Wind]]/100)+(Table7[[#This Row],[Humidity]]/100)),4)</f>
        <v>1.1639084200251915</v>
      </c>
    </row>
    <row r="98" spans="1:14" x14ac:dyDescent="0.2">
      <c r="A98" s="27">
        <f t="shared" ca="1" si="6"/>
        <v>2014</v>
      </c>
      <c r="B98" s="27">
        <f ca="1">_xlfn.CEILING.MATH(Table7[[#This Row],[Month]]/3)</f>
        <v>2</v>
      </c>
      <c r="C98" s="28">
        <f t="shared" ca="1" si="7"/>
        <v>5</v>
      </c>
      <c r="D98" s="28">
        <f t="shared" ca="1" si="8"/>
        <v>19</v>
      </c>
      <c r="E98" s="28">
        <f t="shared" ca="1" si="9"/>
        <v>18</v>
      </c>
      <c r="F98" s="13">
        <f ca="1">NORMINV(RAND(),18,5)+16*Table7[[#This Row],[Noon]]+10*Table7[[#This Row],[Morning]]+6*Table7[[#This Row],[Evening]]</f>
        <v>19.632784363246515</v>
      </c>
      <c r="G98" s="14">
        <f ca="1">NORMINV(RAND(),11,7)+4*Table7[[#This Row],[Evening]]+2*Table7[[#This Row],[Morning]]</f>
        <v>9.6686460924435664</v>
      </c>
      <c r="H98" s="15">
        <f ca="1">NORMINV(RAND(),70,15)+4*Table7[[#This Row],[Evening]]+2*Table7[[#This Row],[Morning]]-2*Table7[[#This Row],[Noon]]</f>
        <v>61.062149121450261</v>
      </c>
      <c r="I98" s="16">
        <f t="shared" ca="1" si="5"/>
        <v>30.299288102839313</v>
      </c>
      <c r="J98" s="17">
        <f ca="1">IF(AND(Table7[[#This Row],[Hour]]&gt;=4,Table7[[#This Row],[Hour]]&lt;10),1,0)</f>
        <v>0</v>
      </c>
      <c r="K98" s="17">
        <f ca="1">IF(AND(Table7[[#This Row],[Hour]]&gt;=10,Table7[[#This Row],[Hour]]&lt;16),1,0)</f>
        <v>0</v>
      </c>
      <c r="L98" s="18">
        <f ca="1">IF(AND(Table7[[#This Row],[Hour]]&gt;=16,Table7[[#This Row],[Hour]]&lt;22),1,0)</f>
        <v>1</v>
      </c>
      <c r="M98" s="32" t="s">
        <v>142</v>
      </c>
      <c r="N98" s="29">
        <f ca="1">NORMINV(RAND(),(Table7[[#This Row],[Temp]]-Table7[[#This Row],[Temp Pref]])*((Table7[[#This Row],[Wind]]/100)+(Table7[[#This Row],[Humidity]]/100)),4)</f>
        <v>-10.286895947495807</v>
      </c>
    </row>
    <row r="99" spans="1:14" x14ac:dyDescent="0.2">
      <c r="A99" s="27">
        <f t="shared" ca="1" si="6"/>
        <v>2012</v>
      </c>
      <c r="B99" s="27">
        <f ca="1">_xlfn.CEILING.MATH(Table7[[#This Row],[Month]]/3)</f>
        <v>3</v>
      </c>
      <c r="C99" s="28">
        <f t="shared" ca="1" si="7"/>
        <v>8</v>
      </c>
      <c r="D99" s="28">
        <f t="shared" ca="1" si="8"/>
        <v>15</v>
      </c>
      <c r="E99" s="28">
        <f t="shared" ca="1" si="9"/>
        <v>14</v>
      </c>
      <c r="F99" s="19">
        <f ca="1">NORMINV(RAND(),18,5)+16*Table7[[#This Row],[Noon]]+10*Table7[[#This Row],[Morning]]+6*Table7[[#This Row],[Evening]]</f>
        <v>35.821061916377488</v>
      </c>
      <c r="G99" s="20">
        <f ca="1">NORMINV(RAND(),11,7)+4*Table7[[#This Row],[Evening]]+2*Table7[[#This Row],[Morning]]</f>
        <v>16.524597394605856</v>
      </c>
      <c r="H99" s="21">
        <f ca="1">NORMINV(RAND(),70,15)+4*Table7[[#This Row],[Evening]]+2*Table7[[#This Row],[Morning]]-2*Table7[[#This Row],[Noon]]</f>
        <v>71.212837864360168</v>
      </c>
      <c r="I99" s="22">
        <f t="shared" ca="1" si="5"/>
        <v>26.703937922747919</v>
      </c>
      <c r="J99" s="17">
        <f ca="1">IF(AND(Table7[[#This Row],[Hour]]&gt;=4,Table7[[#This Row],[Hour]]&lt;10),1,0)</f>
        <v>0</v>
      </c>
      <c r="K99" s="17">
        <f ca="1">IF(AND(Table7[[#This Row],[Hour]]&gt;=10,Table7[[#This Row],[Hour]]&lt;16),1,0)</f>
        <v>1</v>
      </c>
      <c r="L99" s="18">
        <f ca="1">IF(AND(Table7[[#This Row],[Hour]]&gt;=16,Table7[[#This Row],[Hour]]&lt;22),1,0)</f>
        <v>0</v>
      </c>
      <c r="M99" s="32" t="s">
        <v>143</v>
      </c>
      <c r="N99" s="30">
        <f ca="1">NORMINV(RAND(),(Table7[[#This Row],[Temp]]-Table7[[#This Row],[Temp Pref]])*((Table7[[#This Row],[Wind]]/100)+(Table7[[#This Row],[Humidity]]/100)),4)</f>
        <v>4.0879053486076682</v>
      </c>
    </row>
    <row r="100" spans="1:14" x14ac:dyDescent="0.2">
      <c r="A100" s="27">
        <f t="shared" ca="1" si="6"/>
        <v>2013</v>
      </c>
      <c r="B100" s="27">
        <f ca="1">_xlfn.CEILING.MATH(Table7[[#This Row],[Month]]/3)</f>
        <v>4</v>
      </c>
      <c r="C100" s="28">
        <f t="shared" ca="1" si="7"/>
        <v>11</v>
      </c>
      <c r="D100" s="28">
        <f t="shared" ca="1" si="8"/>
        <v>16</v>
      </c>
      <c r="E100" s="28">
        <f t="shared" ca="1" si="9"/>
        <v>22</v>
      </c>
      <c r="F100" s="13">
        <f ca="1">NORMINV(RAND(),18,5)+16*Table7[[#This Row],[Noon]]+10*Table7[[#This Row],[Morning]]+6*Table7[[#This Row],[Evening]]</f>
        <v>29.795093169950569</v>
      </c>
      <c r="G100" s="14">
        <f ca="1">NORMINV(RAND(),11,7)+4*Table7[[#This Row],[Evening]]+2*Table7[[#This Row],[Morning]]</f>
        <v>10.764340419403812</v>
      </c>
      <c r="H100" s="15">
        <f ca="1">NORMINV(RAND(),70,15)+4*Table7[[#This Row],[Evening]]+2*Table7[[#This Row],[Morning]]-2*Table7[[#This Row],[Noon]]</f>
        <v>57.170489015321166</v>
      </c>
      <c r="I100" s="16">
        <f t="shared" ca="1" si="5"/>
        <v>24.257712411454399</v>
      </c>
      <c r="J100" s="17">
        <f ca="1">IF(AND(Table7[[#This Row],[Hour]]&gt;=4,Table7[[#This Row],[Hour]]&lt;10),1,0)</f>
        <v>0</v>
      </c>
      <c r="K100" s="17">
        <f ca="1">IF(AND(Table7[[#This Row],[Hour]]&gt;=10,Table7[[#This Row],[Hour]]&lt;16),1,0)</f>
        <v>0</v>
      </c>
      <c r="L100" s="18">
        <f ca="1">IF(AND(Table7[[#This Row],[Hour]]&gt;=16,Table7[[#This Row],[Hour]]&lt;22),1,0)</f>
        <v>0</v>
      </c>
      <c r="M100" s="32" t="s">
        <v>144</v>
      </c>
      <c r="N100" s="29">
        <f ca="1">NORMINV(RAND(),(Table7[[#This Row],[Temp]]-Table7[[#This Row],[Temp Pref]])*((Table7[[#This Row],[Wind]]/100)+(Table7[[#This Row],[Humidity]]/100)),4)</f>
        <v>-6.2622841052815561</v>
      </c>
    </row>
    <row r="101" spans="1:14" x14ac:dyDescent="0.2">
      <c r="A101" s="27">
        <f t="shared" ca="1" si="6"/>
        <v>2015</v>
      </c>
      <c r="B101" s="27">
        <f ca="1">_xlfn.CEILING.MATH(Table7[[#This Row],[Month]]/3)</f>
        <v>2</v>
      </c>
      <c r="C101" s="28">
        <f t="shared" ca="1" si="7"/>
        <v>5</v>
      </c>
      <c r="D101" s="28">
        <f t="shared" ca="1" si="8"/>
        <v>11</v>
      </c>
      <c r="E101" s="28">
        <f t="shared" ca="1" si="9"/>
        <v>20</v>
      </c>
      <c r="F101" s="23">
        <f ca="1">NORMINV(RAND(),18,5)+16*Table7[[#This Row],[Noon]]+10*Table7[[#This Row],[Morning]]+6*Table7[[#This Row],[Evening]]</f>
        <v>26.204822116255915</v>
      </c>
      <c r="G101" s="24">
        <f ca="1">NORMINV(RAND(),11,7)+4*Table7[[#This Row],[Evening]]+2*Table7[[#This Row],[Morning]]</f>
        <v>17.421986148573247</v>
      </c>
      <c r="H101" s="25">
        <f ca="1">NORMINV(RAND(),70,15)+4*Table7[[#This Row],[Evening]]+2*Table7[[#This Row],[Morning]]-2*Table7[[#This Row],[Noon]]</f>
        <v>72.70179529338769</v>
      </c>
      <c r="I101" s="26">
        <f t="shared" ca="1" si="5"/>
        <v>17.697478707595696</v>
      </c>
      <c r="J101" s="17">
        <f ca="1">IF(AND(Table7[[#This Row],[Hour]]&gt;=4,Table7[[#This Row],[Hour]]&lt;10),1,0)</f>
        <v>0</v>
      </c>
      <c r="K101" s="17">
        <f ca="1">IF(AND(Table7[[#This Row],[Hour]]&gt;=10,Table7[[#This Row],[Hour]]&lt;16),1,0)</f>
        <v>0</v>
      </c>
      <c r="L101" s="18">
        <f ca="1">IF(AND(Table7[[#This Row],[Hour]]&gt;=16,Table7[[#This Row],[Hour]]&lt;22),1,0)</f>
        <v>1</v>
      </c>
      <c r="M101" s="32" t="s">
        <v>145</v>
      </c>
      <c r="N101" s="31">
        <f ca="1">NORMINV(RAND(),(Table7[[#This Row],[Temp]]-Table7[[#This Row],[Temp Pref]])*((Table7[[#This Row],[Wind]]/100)+(Table7[[#This Row],[Humidity]]/100)),4)</f>
        <v>6.9573711435352568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workbookViewId="0">
      <selection activeCell="K17" sqref="K17"/>
    </sheetView>
  </sheetViews>
  <sheetFormatPr baseColWidth="10" defaultRowHeight="16" x14ac:dyDescent="0.2"/>
  <sheetData>
    <row r="1" spans="1:9" x14ac:dyDescent="0.2">
      <c r="A1" t="s">
        <v>28</v>
      </c>
    </row>
    <row r="2" spans="1:9" ht="17" thickBot="1" x14ac:dyDescent="0.25"/>
    <row r="3" spans="1:9" x14ac:dyDescent="0.2">
      <c r="A3" s="11" t="s">
        <v>29</v>
      </c>
      <c r="B3" s="11"/>
    </row>
    <row r="4" spans="1:9" x14ac:dyDescent="0.2">
      <c r="A4" s="8" t="s">
        <v>30</v>
      </c>
      <c r="B4" s="8">
        <v>0.91100706107782881</v>
      </c>
    </row>
    <row r="5" spans="1:9" x14ac:dyDescent="0.2">
      <c r="A5" s="8" t="s">
        <v>31</v>
      </c>
      <c r="B5" s="8">
        <v>0.82993386533366287</v>
      </c>
    </row>
    <row r="6" spans="1:9" x14ac:dyDescent="0.2">
      <c r="A6" s="8" t="s">
        <v>32</v>
      </c>
      <c r="B6" s="8">
        <v>0.81699405073948494</v>
      </c>
    </row>
    <row r="7" spans="1:9" x14ac:dyDescent="0.2">
      <c r="A7" s="8" t="s">
        <v>33</v>
      </c>
      <c r="B7" s="8">
        <v>4.1070515456652874</v>
      </c>
    </row>
    <row r="8" spans="1:9" ht="17" thickBot="1" x14ac:dyDescent="0.25">
      <c r="A8" s="9" t="s">
        <v>34</v>
      </c>
      <c r="B8" s="9">
        <v>100</v>
      </c>
    </row>
    <row r="10" spans="1:9" ht="17" thickBot="1" x14ac:dyDescent="0.25">
      <c r="A10" t="s">
        <v>35</v>
      </c>
    </row>
    <row r="11" spans="1:9" x14ac:dyDescent="0.2">
      <c r="A11" s="10"/>
      <c r="B11" s="10" t="s">
        <v>40</v>
      </c>
      <c r="C11" s="10" t="s">
        <v>41</v>
      </c>
      <c r="D11" s="10" t="s">
        <v>42</v>
      </c>
      <c r="E11" s="10" t="s">
        <v>43</v>
      </c>
      <c r="F11" s="10" t="s">
        <v>44</v>
      </c>
    </row>
    <row r="12" spans="1:9" x14ac:dyDescent="0.2">
      <c r="A12" s="8" t="s">
        <v>36</v>
      </c>
      <c r="B12" s="8">
        <v>7</v>
      </c>
      <c r="C12" s="8">
        <v>7573.1015360180281</v>
      </c>
      <c r="D12" s="8">
        <v>1081.8716480025755</v>
      </c>
      <c r="E12" s="8">
        <v>64.138002851067554</v>
      </c>
      <c r="F12" s="8">
        <v>1.2204516808807881E-32</v>
      </c>
    </row>
    <row r="13" spans="1:9" x14ac:dyDescent="0.2">
      <c r="A13" s="8" t="s">
        <v>37</v>
      </c>
      <c r="B13" s="8">
        <v>92</v>
      </c>
      <c r="C13" s="8">
        <v>1551.8442606851495</v>
      </c>
      <c r="D13" s="8">
        <v>16.867872398751626</v>
      </c>
      <c r="E13" s="8"/>
      <c r="F13" s="8"/>
    </row>
    <row r="14" spans="1:9" ht="17" thickBot="1" x14ac:dyDescent="0.25">
      <c r="A14" s="9" t="s">
        <v>38</v>
      </c>
      <c r="B14" s="9">
        <v>99</v>
      </c>
      <c r="C14" s="9">
        <v>9124.9457967031776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45</v>
      </c>
      <c r="C16" s="10" t="s">
        <v>33</v>
      </c>
      <c r="D16" s="10" t="s">
        <v>46</v>
      </c>
      <c r="E16" s="10" t="s">
        <v>47</v>
      </c>
      <c r="F16" s="10" t="s">
        <v>48</v>
      </c>
      <c r="G16" s="10" t="s">
        <v>49</v>
      </c>
      <c r="H16" s="10" t="s">
        <v>50</v>
      </c>
      <c r="I16" s="10" t="s">
        <v>51</v>
      </c>
    </row>
    <row r="17" spans="1:9" x14ac:dyDescent="0.2">
      <c r="A17" s="8" t="s">
        <v>39</v>
      </c>
      <c r="B17" s="8">
        <v>2.5922269021046302</v>
      </c>
      <c r="C17" s="8">
        <v>3.3069691759263335</v>
      </c>
      <c r="D17" s="8">
        <v>0.7838678754477677</v>
      </c>
      <c r="E17" s="8">
        <v>0.43513113930068481</v>
      </c>
      <c r="F17" s="8">
        <v>-3.9756993287818148</v>
      </c>
      <c r="G17" s="8">
        <v>9.1601531329910753</v>
      </c>
      <c r="H17" s="8">
        <v>-3.9756993287818148</v>
      </c>
      <c r="I17" s="8">
        <v>9.1601531329910753</v>
      </c>
    </row>
    <row r="18" spans="1:9" x14ac:dyDescent="0.2">
      <c r="A18" s="8" t="s">
        <v>26</v>
      </c>
      <c r="B18" s="8">
        <v>1.0035189554510147</v>
      </c>
      <c r="C18" s="8">
        <v>7.857805961268112E-2</v>
      </c>
      <c r="D18" s="8">
        <v>12.770981625118473</v>
      </c>
      <c r="E18" s="8">
        <v>4.3565630891392494E-22</v>
      </c>
      <c r="F18" s="8">
        <v>0.84745614644169853</v>
      </c>
      <c r="G18" s="8">
        <v>1.1595817644603308</v>
      </c>
      <c r="H18" s="8">
        <v>0.84745614644169853</v>
      </c>
      <c r="I18" s="8">
        <v>1.1595817644603308</v>
      </c>
    </row>
    <row r="19" spans="1:9" x14ac:dyDescent="0.2">
      <c r="A19" s="8" t="s">
        <v>8</v>
      </c>
      <c r="B19" s="8">
        <v>-6.8975674209719812E-2</v>
      </c>
      <c r="C19" s="8">
        <v>6.1061980799696366E-2</v>
      </c>
      <c r="D19" s="8">
        <v>-1.1296009940454272</v>
      </c>
      <c r="E19" s="8">
        <v>0.26158102456669086</v>
      </c>
      <c r="F19" s="8">
        <v>-0.19025003876192936</v>
      </c>
      <c r="G19" s="8">
        <v>5.2298690342489754E-2</v>
      </c>
      <c r="H19" s="8">
        <v>-0.19025003876192936</v>
      </c>
      <c r="I19" s="8">
        <v>5.2298690342489754E-2</v>
      </c>
    </row>
    <row r="20" spans="1:9" x14ac:dyDescent="0.2">
      <c r="A20" s="8" t="s">
        <v>9</v>
      </c>
      <c r="B20" s="8">
        <v>3.6501682561146921E-2</v>
      </c>
      <c r="C20" s="8">
        <v>3.3124172302184084E-2</v>
      </c>
      <c r="D20" s="8">
        <v>1.1019651216685689</v>
      </c>
      <c r="E20" s="8">
        <v>0.27335135509097064</v>
      </c>
      <c r="F20" s="8">
        <v>-2.9285782808552492E-2</v>
      </c>
      <c r="G20" s="8">
        <v>0.10228914793084634</v>
      </c>
      <c r="H20" s="8">
        <v>-2.9285782808552492E-2</v>
      </c>
      <c r="I20" s="8">
        <v>0.10228914793084634</v>
      </c>
    </row>
    <row r="21" spans="1:9" x14ac:dyDescent="0.2">
      <c r="A21" s="8" t="s">
        <v>27</v>
      </c>
      <c r="B21" s="8">
        <v>-1.1577211785466013</v>
      </c>
      <c r="C21" s="8">
        <v>8.0309262855609007E-2</v>
      </c>
      <c r="D21" s="8">
        <v>-14.415786391018319</v>
      </c>
      <c r="E21" s="8">
        <v>2.4855607733498737E-25</v>
      </c>
      <c r="F21" s="8">
        <v>-1.317222306628558</v>
      </c>
      <c r="G21" s="8">
        <v>-0.99822005046464457</v>
      </c>
      <c r="H21" s="8">
        <v>-1.317222306628558</v>
      </c>
      <c r="I21" s="8">
        <v>-0.99822005046464457</v>
      </c>
    </row>
    <row r="22" spans="1:9" x14ac:dyDescent="0.2">
      <c r="A22" s="8" t="s">
        <v>55</v>
      </c>
      <c r="B22" s="8">
        <v>-1.2014074466228259</v>
      </c>
      <c r="C22" s="8">
        <v>1.417673281264697</v>
      </c>
      <c r="D22" s="8">
        <v>-0.84745015829815051</v>
      </c>
      <c r="E22" s="8">
        <v>0.39894352681794198</v>
      </c>
      <c r="F22" s="8">
        <v>-4.0170289524498513</v>
      </c>
      <c r="G22" s="8">
        <v>1.6142140592041994</v>
      </c>
      <c r="H22" s="8">
        <v>-4.0170289524498513</v>
      </c>
      <c r="I22" s="8">
        <v>1.6142140592041994</v>
      </c>
    </row>
    <row r="23" spans="1:9" x14ac:dyDescent="0.2">
      <c r="A23" s="8" t="s">
        <v>56</v>
      </c>
      <c r="B23" s="8">
        <v>-1.7352698450072337</v>
      </c>
      <c r="C23" s="8">
        <v>1.7587784242782569</v>
      </c>
      <c r="D23" s="8">
        <v>-0.98663357535746987</v>
      </c>
      <c r="E23" s="8">
        <v>0.32641003457756157</v>
      </c>
      <c r="F23" s="8">
        <v>-5.2283556080151481</v>
      </c>
      <c r="G23" s="8">
        <v>1.7578159180006812</v>
      </c>
      <c r="H23" s="8">
        <v>-5.2283556080151481</v>
      </c>
      <c r="I23" s="8">
        <v>1.7578159180006812</v>
      </c>
    </row>
    <row r="24" spans="1:9" ht="17" thickBot="1" x14ac:dyDescent="0.25">
      <c r="A24" s="9" t="s">
        <v>57</v>
      </c>
      <c r="B24" s="9">
        <v>-1.5839201774842584</v>
      </c>
      <c r="C24" s="9">
        <v>1.3505144058003031</v>
      </c>
      <c r="D24" s="9">
        <v>-1.1728273098617124</v>
      </c>
      <c r="E24" s="9">
        <v>0.24389283717687088</v>
      </c>
      <c r="F24" s="9">
        <v>-4.2661583596896264</v>
      </c>
      <c r="G24" s="9">
        <v>1.0983180047211092</v>
      </c>
      <c r="H24" s="9">
        <v>-4.2661583596896264</v>
      </c>
      <c r="I24" s="9">
        <v>1.0983180047211092</v>
      </c>
    </row>
    <row r="28" spans="1:9" x14ac:dyDescent="0.2">
      <c r="A28" t="s">
        <v>52</v>
      </c>
    </row>
    <row r="29" spans="1:9" ht="17" thickBot="1" x14ac:dyDescent="0.25"/>
    <row r="30" spans="1:9" x14ac:dyDescent="0.2">
      <c r="A30" s="10" t="s">
        <v>53</v>
      </c>
      <c r="B30" s="10" t="s">
        <v>11</v>
      </c>
    </row>
    <row r="31" spans="1:9" x14ac:dyDescent="0.2">
      <c r="A31" s="8">
        <v>0.5</v>
      </c>
      <c r="B31" s="8">
        <v>-18.063492900128466</v>
      </c>
    </row>
    <row r="32" spans="1:9" x14ac:dyDescent="0.2">
      <c r="A32" s="8">
        <v>1.5</v>
      </c>
      <c r="B32" s="8">
        <v>-14.856979617423944</v>
      </c>
    </row>
    <row r="33" spans="1:2" x14ac:dyDescent="0.2">
      <c r="A33" s="8">
        <v>2.5</v>
      </c>
      <c r="B33" s="8">
        <v>-13.484841803203933</v>
      </c>
    </row>
    <row r="34" spans="1:2" x14ac:dyDescent="0.2">
      <c r="A34" s="8">
        <v>3.5</v>
      </c>
      <c r="B34" s="8">
        <v>-13.412925891785081</v>
      </c>
    </row>
    <row r="35" spans="1:2" x14ac:dyDescent="0.2">
      <c r="A35" s="8">
        <v>4.5</v>
      </c>
      <c r="B35" s="8">
        <v>-11.78222797917859</v>
      </c>
    </row>
    <row r="36" spans="1:2" x14ac:dyDescent="0.2">
      <c r="A36" s="8">
        <v>5.5</v>
      </c>
      <c r="B36" s="8">
        <v>-10.380681919286836</v>
      </c>
    </row>
    <row r="37" spans="1:2" x14ac:dyDescent="0.2">
      <c r="A37" s="8">
        <v>6.5</v>
      </c>
      <c r="B37" s="8">
        <v>-10.363817914389763</v>
      </c>
    </row>
    <row r="38" spans="1:2" x14ac:dyDescent="0.2">
      <c r="A38" s="8">
        <v>7.5</v>
      </c>
      <c r="B38" s="8">
        <v>-9.8758479607263734</v>
      </c>
    </row>
    <row r="39" spans="1:2" x14ac:dyDescent="0.2">
      <c r="A39" s="8">
        <v>8.5</v>
      </c>
      <c r="B39" s="8">
        <v>-9.5936062527252215</v>
      </c>
    </row>
    <row r="40" spans="1:2" x14ac:dyDescent="0.2">
      <c r="A40" s="8">
        <v>9.5</v>
      </c>
      <c r="B40" s="8">
        <v>-9.0579341096523329</v>
      </c>
    </row>
    <row r="41" spans="1:2" x14ac:dyDescent="0.2">
      <c r="A41" s="8">
        <v>10.5</v>
      </c>
      <c r="B41" s="8">
        <v>-8.4556759015748995</v>
      </c>
    </row>
    <row r="42" spans="1:2" x14ac:dyDescent="0.2">
      <c r="A42" s="8">
        <v>11.5</v>
      </c>
      <c r="B42" s="8">
        <v>-7.9920147439271148</v>
      </c>
    </row>
    <row r="43" spans="1:2" x14ac:dyDescent="0.2">
      <c r="A43" s="8">
        <v>12.5</v>
      </c>
      <c r="B43" s="8">
        <v>-7.3918592850464035</v>
      </c>
    </row>
    <row r="44" spans="1:2" x14ac:dyDescent="0.2">
      <c r="A44" s="8">
        <v>13.5</v>
      </c>
      <c r="B44" s="8">
        <v>-5.3437291284938064</v>
      </c>
    </row>
    <row r="45" spans="1:2" x14ac:dyDescent="0.2">
      <c r="A45" s="8">
        <v>14.5</v>
      </c>
      <c r="B45" s="8">
        <v>-4.617810048569897</v>
      </c>
    </row>
    <row r="46" spans="1:2" x14ac:dyDescent="0.2">
      <c r="A46" s="8">
        <v>15.5</v>
      </c>
      <c r="B46" s="8">
        <v>-4.255296854986474</v>
      </c>
    </row>
    <row r="47" spans="1:2" x14ac:dyDescent="0.2">
      <c r="A47" s="8">
        <v>16.5</v>
      </c>
      <c r="B47" s="8">
        <v>-4.2462887806865144</v>
      </c>
    </row>
    <row r="48" spans="1:2" x14ac:dyDescent="0.2">
      <c r="A48" s="8">
        <v>17.5</v>
      </c>
      <c r="B48" s="8">
        <v>-3.4013145905838273</v>
      </c>
    </row>
    <row r="49" spans="1:2" x14ac:dyDescent="0.2">
      <c r="A49" s="8">
        <v>18.5</v>
      </c>
      <c r="B49" s="8">
        <v>-3.3520783473660485</v>
      </c>
    </row>
    <row r="50" spans="1:2" x14ac:dyDescent="0.2">
      <c r="A50" s="8">
        <v>19.5</v>
      </c>
      <c r="B50" s="8">
        <v>-3.2132923863594112</v>
      </c>
    </row>
    <row r="51" spans="1:2" x14ac:dyDescent="0.2">
      <c r="A51" s="8">
        <v>20.5</v>
      </c>
      <c r="B51" s="8">
        <v>-2.3877972913810637</v>
      </c>
    </row>
    <row r="52" spans="1:2" x14ac:dyDescent="0.2">
      <c r="A52" s="8">
        <v>21.5</v>
      </c>
      <c r="B52" s="8">
        <v>-2.3788602459292845</v>
      </c>
    </row>
    <row r="53" spans="1:2" x14ac:dyDescent="0.2">
      <c r="A53" s="8">
        <v>22.5</v>
      </c>
      <c r="B53" s="8">
        <v>-2.3160484892423061</v>
      </c>
    </row>
    <row r="54" spans="1:2" x14ac:dyDescent="0.2">
      <c r="A54" s="8">
        <v>23.5</v>
      </c>
      <c r="B54" s="8">
        <v>-1.8661164360472973</v>
      </c>
    </row>
    <row r="55" spans="1:2" x14ac:dyDescent="0.2">
      <c r="A55" s="8">
        <v>24.5</v>
      </c>
      <c r="B55" s="8">
        <v>-1.8046755496693225</v>
      </c>
    </row>
    <row r="56" spans="1:2" x14ac:dyDescent="0.2">
      <c r="A56" s="8">
        <v>25.5</v>
      </c>
      <c r="B56" s="8">
        <v>-1.7758651414462019</v>
      </c>
    </row>
    <row r="57" spans="1:2" x14ac:dyDescent="0.2">
      <c r="A57" s="8">
        <v>26.5</v>
      </c>
      <c r="B57" s="8">
        <v>-1.3890264015527167</v>
      </c>
    </row>
    <row r="58" spans="1:2" x14ac:dyDescent="0.2">
      <c r="A58" s="8">
        <v>27.5</v>
      </c>
      <c r="B58" s="8">
        <v>-0.46415344683242132</v>
      </c>
    </row>
    <row r="59" spans="1:2" x14ac:dyDescent="0.2">
      <c r="A59" s="8">
        <v>28.5</v>
      </c>
      <c r="B59" s="8">
        <v>-0.42545794025263683</v>
      </c>
    </row>
    <row r="60" spans="1:2" x14ac:dyDescent="0.2">
      <c r="A60" s="8">
        <v>29.5</v>
      </c>
      <c r="B60" s="8">
        <v>-0.10412632891381041</v>
      </c>
    </row>
    <row r="61" spans="1:2" x14ac:dyDescent="0.2">
      <c r="A61" s="8">
        <v>30.5</v>
      </c>
      <c r="B61" s="8">
        <v>3.551208155674801E-2</v>
      </c>
    </row>
    <row r="62" spans="1:2" x14ac:dyDescent="0.2">
      <c r="A62" s="8">
        <v>31.5</v>
      </c>
      <c r="B62" s="8">
        <v>0.8314939006565627</v>
      </c>
    </row>
    <row r="63" spans="1:2" x14ac:dyDescent="0.2">
      <c r="A63" s="8">
        <v>32.5</v>
      </c>
      <c r="B63" s="8">
        <v>1.1503372456743566</v>
      </c>
    </row>
    <row r="64" spans="1:2" x14ac:dyDescent="0.2">
      <c r="A64" s="8">
        <v>33.5</v>
      </c>
      <c r="B64" s="8">
        <v>1.3096144836110661</v>
      </c>
    </row>
    <row r="65" spans="1:2" x14ac:dyDescent="0.2">
      <c r="A65" s="8">
        <v>34.5</v>
      </c>
      <c r="B65" s="8">
        <v>1.869043676990418</v>
      </c>
    </row>
    <row r="66" spans="1:2" x14ac:dyDescent="0.2">
      <c r="A66" s="8">
        <v>35.5</v>
      </c>
      <c r="B66" s="8">
        <v>2.0940814318108272</v>
      </c>
    </row>
    <row r="67" spans="1:2" x14ac:dyDescent="0.2">
      <c r="A67" s="8">
        <v>36.5</v>
      </c>
      <c r="B67" s="8">
        <v>2.2512308449817153</v>
      </c>
    </row>
    <row r="68" spans="1:2" x14ac:dyDescent="0.2">
      <c r="A68" s="8">
        <v>37.5</v>
      </c>
      <c r="B68" s="8">
        <v>2.2871891964156408</v>
      </c>
    </row>
    <row r="69" spans="1:2" x14ac:dyDescent="0.2">
      <c r="A69" s="8">
        <v>38.5</v>
      </c>
      <c r="B69" s="8">
        <v>3.1965342572390947</v>
      </c>
    </row>
    <row r="70" spans="1:2" x14ac:dyDescent="0.2">
      <c r="A70" s="8">
        <v>39.5</v>
      </c>
      <c r="B70" s="8">
        <v>3.2760156824350206</v>
      </c>
    </row>
    <row r="71" spans="1:2" x14ac:dyDescent="0.2">
      <c r="A71" s="8">
        <v>40.5</v>
      </c>
      <c r="B71" s="8">
        <v>3.3115709213817661</v>
      </c>
    </row>
    <row r="72" spans="1:2" x14ac:dyDescent="0.2">
      <c r="A72" s="8">
        <v>41.5</v>
      </c>
      <c r="B72" s="8">
        <v>3.332443539411484</v>
      </c>
    </row>
    <row r="73" spans="1:2" x14ac:dyDescent="0.2">
      <c r="A73" s="8">
        <v>42.5</v>
      </c>
      <c r="B73" s="8">
        <v>3.9170646552209565</v>
      </c>
    </row>
    <row r="74" spans="1:2" x14ac:dyDescent="0.2">
      <c r="A74" s="8">
        <v>43.5</v>
      </c>
      <c r="B74" s="8">
        <v>4.0767795581472051</v>
      </c>
    </row>
    <row r="75" spans="1:2" x14ac:dyDescent="0.2">
      <c r="A75" s="8">
        <v>44.5</v>
      </c>
      <c r="B75" s="8">
        <v>4.2122107208974082</v>
      </c>
    </row>
    <row r="76" spans="1:2" x14ac:dyDescent="0.2">
      <c r="A76" s="8">
        <v>45.5</v>
      </c>
      <c r="B76" s="8">
        <v>4.5120637078514534</v>
      </c>
    </row>
    <row r="77" spans="1:2" x14ac:dyDescent="0.2">
      <c r="A77" s="8">
        <v>46.5</v>
      </c>
      <c r="B77" s="8">
        <v>4.6053492677268864</v>
      </c>
    </row>
    <row r="78" spans="1:2" x14ac:dyDescent="0.2">
      <c r="A78" s="8">
        <v>47.5</v>
      </c>
      <c r="B78" s="8">
        <v>4.9407694981125081</v>
      </c>
    </row>
    <row r="79" spans="1:2" x14ac:dyDescent="0.2">
      <c r="A79" s="8">
        <v>48.5</v>
      </c>
      <c r="B79" s="8">
        <v>5.951163767979498</v>
      </c>
    </row>
    <row r="80" spans="1:2" x14ac:dyDescent="0.2">
      <c r="A80" s="8">
        <v>49.5</v>
      </c>
      <c r="B80" s="8">
        <v>6.1543941923534282</v>
      </c>
    </row>
    <row r="81" spans="1:2" x14ac:dyDescent="0.2">
      <c r="A81" s="8">
        <v>50.5</v>
      </c>
      <c r="B81" s="8">
        <v>6.2282959711671193</v>
      </c>
    </row>
    <row r="82" spans="1:2" x14ac:dyDescent="0.2">
      <c r="A82" s="8">
        <v>51.5</v>
      </c>
      <c r="B82" s="8">
        <v>6.3967431745684964</v>
      </c>
    </row>
    <row r="83" spans="1:2" x14ac:dyDescent="0.2">
      <c r="A83" s="8">
        <v>52.5</v>
      </c>
      <c r="B83" s="8">
        <v>6.4247212466017771</v>
      </c>
    </row>
    <row r="84" spans="1:2" x14ac:dyDescent="0.2">
      <c r="A84" s="8">
        <v>53.5</v>
      </c>
      <c r="B84" s="8">
        <v>6.4468839862880412</v>
      </c>
    </row>
    <row r="85" spans="1:2" x14ac:dyDescent="0.2">
      <c r="A85" s="8">
        <v>54.5</v>
      </c>
      <c r="B85" s="8">
        <v>6.4479862057044848</v>
      </c>
    </row>
    <row r="86" spans="1:2" x14ac:dyDescent="0.2">
      <c r="A86" s="8">
        <v>55.5</v>
      </c>
      <c r="B86" s="8">
        <v>6.6311345810689311</v>
      </c>
    </row>
    <row r="87" spans="1:2" x14ac:dyDescent="0.2">
      <c r="A87" s="8">
        <v>56.5</v>
      </c>
      <c r="B87" s="8">
        <v>6.6823641081144292</v>
      </c>
    </row>
    <row r="88" spans="1:2" x14ac:dyDescent="0.2">
      <c r="A88" s="8">
        <v>57.5</v>
      </c>
      <c r="B88" s="8">
        <v>6.8727441603690513</v>
      </c>
    </row>
    <row r="89" spans="1:2" x14ac:dyDescent="0.2">
      <c r="A89" s="8">
        <v>58.5</v>
      </c>
      <c r="B89" s="8">
        <v>7.6414504472082792</v>
      </c>
    </row>
    <row r="90" spans="1:2" x14ac:dyDescent="0.2">
      <c r="A90" s="8">
        <v>59.5</v>
      </c>
      <c r="B90" s="8">
        <v>7.7006196645319083</v>
      </c>
    </row>
    <row r="91" spans="1:2" x14ac:dyDescent="0.2">
      <c r="A91" s="8">
        <v>60.5</v>
      </c>
      <c r="B91" s="8">
        <v>7.8344084507926715</v>
      </c>
    </row>
    <row r="92" spans="1:2" x14ac:dyDescent="0.2">
      <c r="A92" s="8">
        <v>61.5</v>
      </c>
      <c r="B92" s="8">
        <v>7.9963245488604651</v>
      </c>
    </row>
    <row r="93" spans="1:2" x14ac:dyDescent="0.2">
      <c r="A93" s="8">
        <v>62.5</v>
      </c>
      <c r="B93" s="8">
        <v>8.0785813852117432</v>
      </c>
    </row>
    <row r="94" spans="1:2" x14ac:dyDescent="0.2">
      <c r="A94" s="8">
        <v>63.5</v>
      </c>
      <c r="B94" s="8">
        <v>8.4788090385080572</v>
      </c>
    </row>
    <row r="95" spans="1:2" x14ac:dyDescent="0.2">
      <c r="A95" s="8">
        <v>64.5</v>
      </c>
      <c r="B95" s="8">
        <v>8.6127412899848714</v>
      </c>
    </row>
    <row r="96" spans="1:2" x14ac:dyDescent="0.2">
      <c r="A96" s="8">
        <v>65.5</v>
      </c>
      <c r="B96" s="8">
        <v>8.9053223665293402</v>
      </c>
    </row>
    <row r="97" spans="1:2" x14ac:dyDescent="0.2">
      <c r="A97" s="8">
        <v>66.5</v>
      </c>
      <c r="B97" s="8">
        <v>9.119169705220763</v>
      </c>
    </row>
    <row r="98" spans="1:2" x14ac:dyDescent="0.2">
      <c r="A98" s="8">
        <v>67.5</v>
      </c>
      <c r="B98" s="8">
        <v>9.8541122511171135</v>
      </c>
    </row>
    <row r="99" spans="1:2" x14ac:dyDescent="0.2">
      <c r="A99" s="8">
        <v>68.5</v>
      </c>
      <c r="B99" s="8">
        <v>9.8820101929589619</v>
      </c>
    </row>
    <row r="100" spans="1:2" x14ac:dyDescent="0.2">
      <c r="A100" s="8">
        <v>69.5</v>
      </c>
      <c r="B100" s="8">
        <v>10.410589249165039</v>
      </c>
    </row>
    <row r="101" spans="1:2" x14ac:dyDescent="0.2">
      <c r="A101" s="8">
        <v>70.5</v>
      </c>
      <c r="B101" s="8">
        <v>10.440046971699063</v>
      </c>
    </row>
    <row r="102" spans="1:2" x14ac:dyDescent="0.2">
      <c r="A102" s="8">
        <v>71.5</v>
      </c>
      <c r="B102" s="8">
        <v>11.158462266957201</v>
      </c>
    </row>
    <row r="103" spans="1:2" x14ac:dyDescent="0.2">
      <c r="A103" s="8">
        <v>72.5</v>
      </c>
      <c r="B103" s="8">
        <v>11.62612739565045</v>
      </c>
    </row>
    <row r="104" spans="1:2" x14ac:dyDescent="0.2">
      <c r="A104" s="8">
        <v>73.5</v>
      </c>
      <c r="B104" s="8">
        <v>11.677191021487182</v>
      </c>
    </row>
    <row r="105" spans="1:2" x14ac:dyDescent="0.2">
      <c r="A105" s="8">
        <v>74.5</v>
      </c>
      <c r="B105" s="8">
        <v>11.83178028638387</v>
      </c>
    </row>
    <row r="106" spans="1:2" x14ac:dyDescent="0.2">
      <c r="A106" s="8">
        <v>75.5</v>
      </c>
      <c r="B106" s="8">
        <v>12.085087798802437</v>
      </c>
    </row>
    <row r="107" spans="1:2" x14ac:dyDescent="0.2">
      <c r="A107" s="8">
        <v>76.5</v>
      </c>
      <c r="B107" s="8">
        <v>12.104192214367487</v>
      </c>
    </row>
    <row r="108" spans="1:2" x14ac:dyDescent="0.2">
      <c r="A108" s="8">
        <v>77.5</v>
      </c>
      <c r="B108" s="8">
        <v>12.630457609540898</v>
      </c>
    </row>
    <row r="109" spans="1:2" x14ac:dyDescent="0.2">
      <c r="A109" s="8">
        <v>78.5</v>
      </c>
      <c r="B109" s="8">
        <v>12.990652564352553</v>
      </c>
    </row>
    <row r="110" spans="1:2" x14ac:dyDescent="0.2">
      <c r="A110" s="8">
        <v>79.5</v>
      </c>
      <c r="B110" s="8">
        <v>13.094747772172614</v>
      </c>
    </row>
    <row r="111" spans="1:2" x14ac:dyDescent="0.2">
      <c r="A111" s="8">
        <v>80.5</v>
      </c>
      <c r="B111" s="8">
        <v>13.377214042403528</v>
      </c>
    </row>
    <row r="112" spans="1:2" x14ac:dyDescent="0.2">
      <c r="A112" s="8">
        <v>81.5</v>
      </c>
      <c r="B112" s="8">
        <v>13.419887239941682</v>
      </c>
    </row>
    <row r="113" spans="1:2" x14ac:dyDescent="0.2">
      <c r="A113" s="8">
        <v>82.5</v>
      </c>
      <c r="B113" s="8">
        <v>13.548780090170553</v>
      </c>
    </row>
    <row r="114" spans="1:2" x14ac:dyDescent="0.2">
      <c r="A114" s="8">
        <v>83.5</v>
      </c>
      <c r="B114" s="8">
        <v>14.010530449019649</v>
      </c>
    </row>
    <row r="115" spans="1:2" x14ac:dyDescent="0.2">
      <c r="A115" s="8">
        <v>84.5</v>
      </c>
      <c r="B115" s="8">
        <v>14.04924412049527</v>
      </c>
    </row>
    <row r="116" spans="1:2" x14ac:dyDescent="0.2">
      <c r="A116" s="8">
        <v>85.5</v>
      </c>
      <c r="B116" s="8">
        <v>14.120225301361113</v>
      </c>
    </row>
    <row r="117" spans="1:2" x14ac:dyDescent="0.2">
      <c r="A117" s="8">
        <v>86.5</v>
      </c>
      <c r="B117" s="8">
        <v>14.879174441831413</v>
      </c>
    </row>
    <row r="118" spans="1:2" x14ac:dyDescent="0.2">
      <c r="A118" s="8">
        <v>87.5</v>
      </c>
      <c r="B118" s="8">
        <v>15.056086425104947</v>
      </c>
    </row>
    <row r="119" spans="1:2" x14ac:dyDescent="0.2">
      <c r="A119" s="8">
        <v>88.5</v>
      </c>
      <c r="B119" s="8">
        <v>15.138274470753847</v>
      </c>
    </row>
    <row r="120" spans="1:2" x14ac:dyDescent="0.2">
      <c r="A120" s="8">
        <v>89.5</v>
      </c>
      <c r="B120" s="8">
        <v>15.698136312137533</v>
      </c>
    </row>
    <row r="121" spans="1:2" x14ac:dyDescent="0.2">
      <c r="A121" s="8">
        <v>90.5</v>
      </c>
      <c r="B121" s="8">
        <v>15.86675390291299</v>
      </c>
    </row>
    <row r="122" spans="1:2" x14ac:dyDescent="0.2">
      <c r="A122" s="8">
        <v>91.5</v>
      </c>
      <c r="B122" s="8">
        <v>15.984527170934864</v>
      </c>
    </row>
    <row r="123" spans="1:2" x14ac:dyDescent="0.2">
      <c r="A123" s="8">
        <v>92.5</v>
      </c>
      <c r="B123" s="8">
        <v>16.176103455639339</v>
      </c>
    </row>
    <row r="124" spans="1:2" x14ac:dyDescent="0.2">
      <c r="A124" s="8">
        <v>93.5</v>
      </c>
      <c r="B124" s="8">
        <v>16.613803214921031</v>
      </c>
    </row>
    <row r="125" spans="1:2" x14ac:dyDescent="0.2">
      <c r="A125" s="8">
        <v>94.5</v>
      </c>
      <c r="B125" s="8">
        <v>18.906793963893019</v>
      </c>
    </row>
    <row r="126" spans="1:2" x14ac:dyDescent="0.2">
      <c r="A126" s="8">
        <v>95.5</v>
      </c>
      <c r="B126" s="8">
        <v>19.417088942411571</v>
      </c>
    </row>
    <row r="127" spans="1:2" x14ac:dyDescent="0.2">
      <c r="A127" s="8">
        <v>96.5</v>
      </c>
      <c r="B127" s="8">
        <v>20.966656839885076</v>
      </c>
    </row>
    <row r="128" spans="1:2" x14ac:dyDescent="0.2">
      <c r="A128" s="8">
        <v>97.5</v>
      </c>
      <c r="B128" s="8">
        <v>26.169202259981905</v>
      </c>
    </row>
    <row r="129" spans="1:2" x14ac:dyDescent="0.2">
      <c r="A129" s="8">
        <v>98.5</v>
      </c>
      <c r="B129" s="8">
        <v>27.871063815288494</v>
      </c>
    </row>
    <row r="130" spans="1:2" ht="17" thickBot="1" x14ac:dyDescent="0.25">
      <c r="A130" s="9">
        <v>99.5</v>
      </c>
      <c r="B130" s="9">
        <v>29.867795701302292</v>
      </c>
    </row>
  </sheetData>
  <sortState ref="B31:B130">
    <sortCondition ref="B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 Merged</vt:lpstr>
      <vt:lpstr>Time 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2015-09-30T06:38:44Z</dcterms:created>
  <dcterms:modified xsi:type="dcterms:W3CDTF">2015-09-30T18:17:47Z</dcterms:modified>
</cp:coreProperties>
</file>