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yakupova/Documents/"/>
    </mc:Choice>
  </mc:AlternateContent>
  <xr:revisionPtr revIDLastSave="0" documentId="8_{AA969F1B-E0FE-2741-9D69-627C2B0CC587}" xr6:coauthVersionLast="47" xr6:coauthVersionMax="47" xr10:uidLastSave="{00000000-0000-0000-0000-000000000000}"/>
  <bookViews>
    <workbookView xWindow="0" yWindow="500" windowWidth="28800" windowHeight="16420" xr2:uid="{EFA096A9-1B10-406D-9098-798FC94DF201}"/>
  </bookViews>
  <sheets>
    <sheet name="Лист1" sheetId="1" r:id="rId1"/>
    <sheet name="Лист2" sheetId="2" r:id="rId2"/>
  </sheets>
  <externalReferences>
    <externalReference r:id="rId3"/>
  </externalReferences>
  <definedNames>
    <definedName name="Приложение">[1]Приложение!$A$1:$F$105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9" i="1" l="1"/>
  <c r="I93" i="1"/>
  <c r="I92" i="1"/>
  <c r="I90" i="1"/>
  <c r="J81" i="1" a="1"/>
  <c r="J81" i="1" s="1"/>
  <c r="I71" i="1"/>
  <c r="I69" i="1"/>
  <c r="J67" i="1"/>
  <c r="K61" i="1"/>
  <c r="I51" i="1"/>
  <c r="I50" i="1"/>
  <c r="J39" i="1"/>
  <c r="K23" i="1"/>
  <c r="J23" i="1"/>
  <c r="K25" i="1"/>
  <c r="J34" i="1"/>
  <c r="M26" i="1"/>
  <c r="M27" i="1" s="1"/>
  <c r="L26" i="1"/>
  <c r="L27" i="1" s="1"/>
  <c r="K26" i="1"/>
  <c r="K27" i="1" s="1"/>
  <c r="J18" i="1" a="1"/>
  <c r="J18" i="1" s="1"/>
  <c r="M25" i="1"/>
  <c r="L25" i="1"/>
  <c r="M5" i="1"/>
  <c r="N5" i="1"/>
  <c r="N6" i="1"/>
  <c r="M4" i="1"/>
  <c r="N4" i="1"/>
  <c r="O4" i="1"/>
  <c r="O7" i="1"/>
  <c r="O6" i="1"/>
  <c r="O5" i="1"/>
  <c r="L4" i="1"/>
  <c r="I70" i="1" l="1"/>
  <c r="J40" i="1"/>
  <c r="J33" i="1"/>
  <c r="I54" i="1"/>
  <c r="I55" i="1" l="1"/>
  <c r="K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<sst xmlns="http://schemas.openxmlformats.org/spreadsheetml/2006/main" count="84" uniqueCount="73">
  <si>
    <t>A</t>
  </si>
  <si>
    <t>№</t>
  </si>
  <si>
    <t>Собственные оборотные средства, млн.руб.</t>
  </si>
  <si>
    <t>Балансовая прибыль, млн.руб.</t>
  </si>
  <si>
    <t>Дебиторская задолженность, млн.руб.</t>
  </si>
  <si>
    <t>Дивиденты по результатам деятельности, млн.руб.</t>
  </si>
  <si>
    <t>Курсовая цена акции, руб.</t>
  </si>
  <si>
    <t xml:space="preserve"> </t>
  </si>
  <si>
    <t>Большие числа - мультиколлениарность</t>
  </si>
  <si>
    <t>Z1 = Прибыль(так как корреляция с курсом акций наибольшая)</t>
  </si>
  <si>
    <t>Z2 = Дивиденты</t>
  </si>
  <si>
    <t xml:space="preserve">Строим линейную модель </t>
  </si>
  <si>
    <t>x = b1Z1+b2Z2+b0</t>
  </si>
  <si>
    <t>-Z</t>
  </si>
  <si>
    <t xml:space="preserve"> DZ</t>
  </si>
  <si>
    <t xml:space="preserve"> Cигма</t>
  </si>
  <si>
    <t>1)</t>
  </si>
  <si>
    <t>2)</t>
  </si>
  <si>
    <t>3)Коэффицент эластичности</t>
  </si>
  <si>
    <t>Эi = bi*-zi/-x</t>
  </si>
  <si>
    <t>э1</t>
  </si>
  <si>
    <t>э2</t>
  </si>
  <si>
    <t>bi</t>
  </si>
  <si>
    <t>Sbi</t>
  </si>
  <si>
    <t>R^2</t>
  </si>
  <si>
    <t>F</t>
  </si>
  <si>
    <t>nDx</t>
  </si>
  <si>
    <t xml:space="preserve">Dx = </t>
  </si>
  <si>
    <t>4) Стандартизированные коэффиценты</t>
  </si>
  <si>
    <t>gamma1</t>
  </si>
  <si>
    <t>gamma2</t>
  </si>
  <si>
    <t>Уравнение в стандартных маштабах</t>
  </si>
  <si>
    <t>t(x) = 0,967t(z1)-0,028t(z2)</t>
  </si>
  <si>
    <t>gamma = bi*sigma(bi)/sigma(x)</t>
  </si>
  <si>
    <t>-X = 2,145Z1-1,963351Z2-96,3733</t>
  </si>
  <si>
    <t>-X = 2,145Z1-1,963351Z2-96,3734</t>
  </si>
  <si>
    <t>-X = 2,145Z1-1,963351Z2-96,3735</t>
  </si>
  <si>
    <t>5) Частный коэффицент корелляции</t>
  </si>
  <si>
    <t>(Формула в фотке)</t>
  </si>
  <si>
    <t>r(x,z1/z2)</t>
  </si>
  <si>
    <t>r(x,z2/z1)</t>
  </si>
  <si>
    <t>6)</t>
  </si>
  <si>
    <t xml:space="preserve">R^2 = </t>
  </si>
  <si>
    <t xml:space="preserve">R = </t>
  </si>
  <si>
    <t>7)Гипотезы o значимости  уравнения в целом</t>
  </si>
  <si>
    <t>alpha = 0,05</t>
  </si>
  <si>
    <t>F = R^2/(1-R^2)*(n-k-1)/k</t>
  </si>
  <si>
    <t xml:space="preserve">tкр = </t>
  </si>
  <si>
    <t xml:space="preserve"> т.к F&gt;tкр уравнение в целом значимо</t>
  </si>
  <si>
    <t>8) Проверка коэффицентов на значимость</t>
  </si>
  <si>
    <t>Ti = bi/S(bi)</t>
  </si>
  <si>
    <t>apha = 0,05</t>
  </si>
  <si>
    <t xml:space="preserve">tкр =  </t>
  </si>
  <si>
    <t>b1</t>
  </si>
  <si>
    <t>b2</t>
  </si>
  <si>
    <t>&gt; tкр, статистически значимый</t>
  </si>
  <si>
    <t>по модулю &lt; t кр, статистически не значим</t>
  </si>
  <si>
    <t>b0</t>
  </si>
  <si>
    <t>По модулю &lt; t кр, статистически не значим</t>
  </si>
  <si>
    <t>в модель</t>
  </si>
  <si>
    <t>Вывод; т.к коэффиценты элластичности стандартизованного второго признака малы и его коэффицент статичстически не значим, то второй фактор не следовало вводить</t>
  </si>
  <si>
    <t>9) Уравнение малой линейной регрессии</t>
  </si>
  <si>
    <t>X- курс, Z1 - Прибыль</t>
  </si>
  <si>
    <t>S(bi)</t>
  </si>
  <si>
    <t>nD(x)</t>
  </si>
  <si>
    <t>X = 2,097*Z1 -130,452</t>
  </si>
  <si>
    <t>tкр</t>
  </si>
  <si>
    <t>&gt;tкр - значимый</t>
  </si>
  <si>
    <t>по модулю &gt; tкр - тоже значимый</t>
  </si>
  <si>
    <t>Можем взять эту модель за основу</t>
  </si>
  <si>
    <t xml:space="preserve">10)Скоректированный коэффицент детерминации </t>
  </si>
  <si>
    <t>-R^2= 1p(n-1)/(n-k-1)(1-R^2)=</t>
  </si>
  <si>
    <t>Второй фактор вводить в модель не следовало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</si>
</sst>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2" borderId="0" xfId="0" quotePrefix="1" applyFill="1"/>
    <xf numFmtId="0" fontId="1" fillId="0" borderId="1" xfId="0" applyFont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&#1050;&#1086;&#1085;&#1090;&#1088;&#1086;&#1083;&#1100;&#1085;&#1099;&#1077;/&#1048;&#1085;&#1078;&#1077;&#1085;&#1077;&#1088;&#1086;-&#1101;&#1082;&#1086;&#1085;&#1086;&#1084;&#1080;&#1095;&#1077;&#1089;&#1082;&#1080;&#1081;/&#1069;&#1082;&#1086;&#1085;&#1086;&#1084;&#1077;&#1090;&#1088;&#1080;&#1082;&#1072;/2007/4%20mod%208/B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"/>
      <sheetName val="1.2"/>
      <sheetName val="2.1"/>
      <sheetName val="2.2"/>
      <sheetName val="3.1"/>
      <sheetName val="4.1"/>
      <sheetName val="4.2"/>
      <sheetName val="Таб2"/>
      <sheetName val="дан 1"/>
      <sheetName val="дан 2"/>
      <sheetName val="Лит "/>
      <sheetName val="Таб 1"/>
      <sheetName val="Таб 3"/>
      <sheetName val="Таб 4"/>
      <sheetName val="Таб 5"/>
      <sheetName val="Приложение"/>
    </sheetNames>
    <sheetDataSet>
      <sheetData sheetId="0">
        <row r="6">
          <cell r="B6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A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</row>
        <row r="2">
          <cell r="A2" t="str">
            <v>№ наблюдений</v>
          </cell>
          <cell r="B2" t="str">
            <v>Собственные оборотные средства, млн.руб.</v>
          </cell>
          <cell r="C2" t="str">
            <v>Балансовая прибыль, млн.руб.</v>
          </cell>
          <cell r="D2" t="str">
            <v>Дебиторская задолженность, млн.руб.</v>
          </cell>
          <cell r="E2" t="str">
            <v>Дивиденты по результатам деятельности, млн.руб.</v>
          </cell>
          <cell r="F2" t="str">
            <v>Курсовая цена акции, руб.</v>
          </cell>
        </row>
        <row r="7">
          <cell r="A7">
            <v>1</v>
          </cell>
          <cell r="B7">
            <v>1011</v>
          </cell>
          <cell r="C7">
            <v>107</v>
          </cell>
          <cell r="D7">
            <v>37</v>
          </cell>
          <cell r="E7">
            <v>20.329999999999998</v>
          </cell>
          <cell r="F7">
            <v>92</v>
          </cell>
        </row>
        <row r="8">
          <cell r="A8">
            <v>2</v>
          </cell>
          <cell r="B8">
            <v>799</v>
          </cell>
          <cell r="C8">
            <v>102</v>
          </cell>
          <cell r="D8">
            <v>64</v>
          </cell>
          <cell r="E8">
            <v>20.04</v>
          </cell>
          <cell r="F8">
            <v>83</v>
          </cell>
        </row>
        <row r="9">
          <cell r="A9">
            <v>3</v>
          </cell>
          <cell r="B9">
            <v>995</v>
          </cell>
          <cell r="C9">
            <v>107</v>
          </cell>
          <cell r="D9">
            <v>71</v>
          </cell>
          <cell r="E9">
            <v>19.87</v>
          </cell>
          <cell r="F9">
            <v>95</v>
          </cell>
        </row>
        <row r="10">
          <cell r="A10">
            <v>4</v>
          </cell>
          <cell r="B10">
            <v>1243</v>
          </cell>
          <cell r="C10">
            <v>122</v>
          </cell>
          <cell r="D10">
            <v>26</v>
          </cell>
          <cell r="E10">
            <v>20.48</v>
          </cell>
          <cell r="F10">
            <v>124</v>
          </cell>
        </row>
        <row r="11">
          <cell r="A11">
            <v>5</v>
          </cell>
          <cell r="B11">
            <v>1507</v>
          </cell>
          <cell r="C11">
            <v>108</v>
          </cell>
          <cell r="D11">
            <v>51</v>
          </cell>
          <cell r="E11">
            <v>20.13</v>
          </cell>
          <cell r="F11">
            <v>96</v>
          </cell>
        </row>
        <row r="12">
          <cell r="A12">
            <v>6</v>
          </cell>
          <cell r="B12">
            <v>947</v>
          </cell>
          <cell r="C12">
            <v>108</v>
          </cell>
          <cell r="D12">
            <v>41</v>
          </cell>
          <cell r="E12">
            <v>20.260000000000002</v>
          </cell>
          <cell r="F12">
            <v>106</v>
          </cell>
        </row>
        <row r="13">
          <cell r="A13">
            <v>7</v>
          </cell>
          <cell r="B13">
            <v>1015</v>
          </cell>
          <cell r="C13">
            <v>97</v>
          </cell>
          <cell r="D13">
            <v>78</v>
          </cell>
          <cell r="E13">
            <v>19.89</v>
          </cell>
          <cell r="F13">
            <v>70</v>
          </cell>
        </row>
        <row r="14">
          <cell r="A14">
            <v>8</v>
          </cell>
          <cell r="B14">
            <v>1169</v>
          </cell>
          <cell r="C14">
            <v>109</v>
          </cell>
          <cell r="D14">
            <v>43</v>
          </cell>
          <cell r="E14">
            <v>19.920000000000002</v>
          </cell>
          <cell r="F14">
            <v>97</v>
          </cell>
        </row>
        <row r="15">
          <cell r="A15">
            <v>9</v>
          </cell>
          <cell r="B15">
            <v>1051</v>
          </cell>
          <cell r="C15">
            <v>101</v>
          </cell>
          <cell r="D15">
            <v>68</v>
          </cell>
          <cell r="E15">
            <v>19.78</v>
          </cell>
          <cell r="F15">
            <v>76</v>
          </cell>
        </row>
        <row r="16">
          <cell r="A16">
            <v>10</v>
          </cell>
          <cell r="B16">
            <v>1372</v>
          </cell>
          <cell r="C16">
            <v>116</v>
          </cell>
          <cell r="D16">
            <v>34</v>
          </cell>
          <cell r="E16">
            <v>20.23</v>
          </cell>
          <cell r="F16">
            <v>112</v>
          </cell>
        </row>
        <row r="17">
          <cell r="A17">
            <v>11</v>
          </cell>
          <cell r="B17">
            <v>1463</v>
          </cell>
          <cell r="C17">
            <v>113</v>
          </cell>
          <cell r="D17">
            <v>49</v>
          </cell>
          <cell r="E17">
            <v>20.46</v>
          </cell>
          <cell r="F17">
            <v>113</v>
          </cell>
        </row>
        <row r="18">
          <cell r="A18">
            <v>12</v>
          </cell>
          <cell r="B18">
            <v>684</v>
          </cell>
          <cell r="C18">
            <v>112</v>
          </cell>
          <cell r="D18">
            <v>40</v>
          </cell>
          <cell r="E18">
            <v>20.07</v>
          </cell>
          <cell r="F18">
            <v>109</v>
          </cell>
        </row>
        <row r="19">
          <cell r="A19">
            <v>13</v>
          </cell>
          <cell r="B19">
            <v>1251</v>
          </cell>
          <cell r="C19">
            <v>106</v>
          </cell>
          <cell r="D19">
            <v>56</v>
          </cell>
          <cell r="E19">
            <v>20.23</v>
          </cell>
          <cell r="F19">
            <v>91</v>
          </cell>
        </row>
        <row r="20">
          <cell r="A20">
            <v>14</v>
          </cell>
          <cell r="B20">
            <v>1376</v>
          </cell>
          <cell r="C20">
            <v>111</v>
          </cell>
          <cell r="D20">
            <v>45</v>
          </cell>
          <cell r="E20">
            <v>20.260000000000002</v>
          </cell>
          <cell r="F20">
            <v>95</v>
          </cell>
        </row>
        <row r="21">
          <cell r="A21">
            <v>15</v>
          </cell>
          <cell r="B21">
            <v>1193</v>
          </cell>
          <cell r="C21">
            <v>113</v>
          </cell>
          <cell r="D21">
            <v>44</v>
          </cell>
          <cell r="E21">
            <v>20.28</v>
          </cell>
          <cell r="F21">
            <v>115</v>
          </cell>
        </row>
        <row r="22">
          <cell r="A22">
            <v>16</v>
          </cell>
          <cell r="B22">
            <v>1386</v>
          </cell>
          <cell r="C22">
            <v>122</v>
          </cell>
          <cell r="D22">
            <v>40</v>
          </cell>
          <cell r="E22">
            <v>20.52</v>
          </cell>
          <cell r="F22">
            <v>114</v>
          </cell>
        </row>
        <row r="23">
          <cell r="A23">
            <v>17</v>
          </cell>
          <cell r="B23">
            <v>1631</v>
          </cell>
          <cell r="C23">
            <v>118</v>
          </cell>
          <cell r="D23">
            <v>47</v>
          </cell>
          <cell r="E23">
            <v>20.28</v>
          </cell>
          <cell r="F23">
            <v>133</v>
          </cell>
        </row>
        <row r="24">
          <cell r="A24">
            <v>18</v>
          </cell>
          <cell r="B24">
            <v>1735</v>
          </cell>
          <cell r="C24">
            <v>119</v>
          </cell>
          <cell r="D24">
            <v>47</v>
          </cell>
          <cell r="E24">
            <v>19.97</v>
          </cell>
          <cell r="F24">
            <v>116</v>
          </cell>
        </row>
        <row r="25">
          <cell r="A25">
            <v>19</v>
          </cell>
          <cell r="B25">
            <v>1181</v>
          </cell>
          <cell r="C25">
            <v>102</v>
          </cell>
          <cell r="D25">
            <v>49</v>
          </cell>
          <cell r="E25">
            <v>19.97</v>
          </cell>
          <cell r="F25">
            <v>85</v>
          </cell>
        </row>
        <row r="26">
          <cell r="A26">
            <v>20</v>
          </cell>
          <cell r="B26">
            <v>922</v>
          </cell>
          <cell r="C26">
            <v>100</v>
          </cell>
          <cell r="D26">
            <v>65</v>
          </cell>
          <cell r="E26">
            <v>19.57</v>
          </cell>
          <cell r="F26">
            <v>91</v>
          </cell>
        </row>
        <row r="27">
          <cell r="A27">
            <v>21</v>
          </cell>
          <cell r="B27">
            <v>1281</v>
          </cell>
          <cell r="C27">
            <v>103</v>
          </cell>
          <cell r="D27">
            <v>54</v>
          </cell>
          <cell r="E27">
            <v>19.940000000000001</v>
          </cell>
          <cell r="F27">
            <v>82</v>
          </cell>
        </row>
        <row r="28">
          <cell r="A28">
            <v>22</v>
          </cell>
          <cell r="B28">
            <v>1333</v>
          </cell>
          <cell r="C28">
            <v>113</v>
          </cell>
          <cell r="D28">
            <v>59</v>
          </cell>
          <cell r="E28">
            <v>20.29</v>
          </cell>
          <cell r="F28">
            <v>105</v>
          </cell>
        </row>
        <row r="29">
          <cell r="A29">
            <v>23</v>
          </cell>
          <cell r="B29">
            <v>1632</v>
          </cell>
          <cell r="C29">
            <v>124</v>
          </cell>
          <cell r="D29">
            <v>36</v>
          </cell>
          <cell r="E29">
            <v>20.83</v>
          </cell>
          <cell r="F29">
            <v>124</v>
          </cell>
        </row>
        <row r="30">
          <cell r="A30">
            <v>24</v>
          </cell>
          <cell r="B30">
            <v>635</v>
          </cell>
          <cell r="C30">
            <v>95</v>
          </cell>
          <cell r="D30">
            <v>70</v>
          </cell>
          <cell r="E30">
            <v>19.59</v>
          </cell>
          <cell r="F30">
            <v>70</v>
          </cell>
        </row>
        <row r="31">
          <cell r="A31">
            <v>25</v>
          </cell>
          <cell r="B31">
            <v>949</v>
          </cell>
          <cell r="C31">
            <v>102</v>
          </cell>
          <cell r="D31">
            <v>64</v>
          </cell>
          <cell r="E31">
            <v>19.760000000000002</v>
          </cell>
          <cell r="F31">
            <v>84</v>
          </cell>
        </row>
        <row r="32">
          <cell r="A32">
            <v>26</v>
          </cell>
          <cell r="B32">
            <v>788</v>
          </cell>
          <cell r="C32">
            <v>112</v>
          </cell>
          <cell r="D32">
            <v>48</v>
          </cell>
          <cell r="E32">
            <v>20.190000000000001</v>
          </cell>
          <cell r="F32">
            <v>106</v>
          </cell>
        </row>
        <row r="33">
          <cell r="A33">
            <v>27</v>
          </cell>
          <cell r="B33">
            <v>1728</v>
          </cell>
          <cell r="C33">
            <v>124</v>
          </cell>
          <cell r="D33">
            <v>30</v>
          </cell>
          <cell r="E33">
            <v>20.66</v>
          </cell>
          <cell r="F33">
            <v>128</v>
          </cell>
        </row>
        <row r="34">
          <cell r="A34">
            <v>28</v>
          </cell>
          <cell r="B34">
            <v>1773</v>
          </cell>
          <cell r="C34">
            <v>116</v>
          </cell>
          <cell r="D34">
            <v>58</v>
          </cell>
          <cell r="E34">
            <v>19.95</v>
          </cell>
          <cell r="F34">
            <v>105</v>
          </cell>
        </row>
        <row r="35">
          <cell r="A35">
            <v>29</v>
          </cell>
          <cell r="B35">
            <v>1679</v>
          </cell>
          <cell r="C35">
            <v>118</v>
          </cell>
          <cell r="D35">
            <v>48</v>
          </cell>
          <cell r="E35">
            <v>20.61</v>
          </cell>
          <cell r="F35">
            <v>121</v>
          </cell>
        </row>
        <row r="36">
          <cell r="A36">
            <v>30</v>
          </cell>
          <cell r="B36">
            <v>1085</v>
          </cell>
          <cell r="C36">
            <v>100</v>
          </cell>
          <cell r="D36">
            <v>69</v>
          </cell>
          <cell r="E36">
            <v>20.03</v>
          </cell>
          <cell r="F36">
            <v>79</v>
          </cell>
        </row>
        <row r="37">
          <cell r="A37">
            <v>31</v>
          </cell>
          <cell r="B37">
            <v>1214</v>
          </cell>
          <cell r="C37">
            <v>99</v>
          </cell>
          <cell r="D37">
            <v>58</v>
          </cell>
          <cell r="E37">
            <v>19.78</v>
          </cell>
          <cell r="F37">
            <v>82</v>
          </cell>
        </row>
        <row r="38">
          <cell r="A38">
            <v>32</v>
          </cell>
          <cell r="B38">
            <v>1422</v>
          </cell>
          <cell r="C38">
            <v>107</v>
          </cell>
          <cell r="D38">
            <v>49</v>
          </cell>
          <cell r="E38">
            <v>20.22</v>
          </cell>
          <cell r="F38">
            <v>80</v>
          </cell>
        </row>
        <row r="39">
          <cell r="A39">
            <v>33</v>
          </cell>
          <cell r="B39">
            <v>523</v>
          </cell>
          <cell r="C39">
            <v>87</v>
          </cell>
          <cell r="D39">
            <v>76</v>
          </cell>
          <cell r="E39">
            <v>19.78</v>
          </cell>
          <cell r="F39">
            <v>37</v>
          </cell>
        </row>
        <row r="40">
          <cell r="A40">
            <v>34</v>
          </cell>
          <cell r="B40">
            <v>1025</v>
          </cell>
          <cell r="C40">
            <v>109</v>
          </cell>
          <cell r="D40">
            <v>59</v>
          </cell>
          <cell r="E40">
            <v>20.09</v>
          </cell>
          <cell r="F40">
            <v>101</v>
          </cell>
        </row>
        <row r="41">
          <cell r="A41">
            <v>35</v>
          </cell>
          <cell r="B41">
            <v>1083</v>
          </cell>
          <cell r="C41">
            <v>106</v>
          </cell>
          <cell r="D41">
            <v>74</v>
          </cell>
          <cell r="E41">
            <v>20.13</v>
          </cell>
          <cell r="F41">
            <v>98</v>
          </cell>
        </row>
        <row r="42">
          <cell r="A42">
            <v>36</v>
          </cell>
          <cell r="B42">
            <v>1466</v>
          </cell>
          <cell r="C42">
            <v>113</v>
          </cell>
          <cell r="D42">
            <v>54</v>
          </cell>
          <cell r="E42">
            <v>20.56</v>
          </cell>
          <cell r="F42">
            <v>98</v>
          </cell>
        </row>
        <row r="43">
          <cell r="A43">
            <v>37</v>
          </cell>
          <cell r="B43">
            <v>1642</v>
          </cell>
          <cell r="C43">
            <v>123</v>
          </cell>
          <cell r="D43">
            <v>36</v>
          </cell>
          <cell r="E43">
            <v>20.51</v>
          </cell>
          <cell r="F43">
            <v>134</v>
          </cell>
        </row>
        <row r="44">
          <cell r="A44">
            <v>38</v>
          </cell>
          <cell r="B44">
            <v>387</v>
          </cell>
          <cell r="C44">
            <v>82</v>
          </cell>
          <cell r="D44">
            <v>75</v>
          </cell>
          <cell r="E44">
            <v>19.71</v>
          </cell>
          <cell r="F44">
            <v>39</v>
          </cell>
        </row>
        <row r="45">
          <cell r="A45">
            <v>39</v>
          </cell>
          <cell r="B45">
            <v>704</v>
          </cell>
          <cell r="C45">
            <v>104</v>
          </cell>
          <cell r="D45">
            <v>51</v>
          </cell>
          <cell r="E45">
            <v>20.100000000000001</v>
          </cell>
          <cell r="F45">
            <v>88</v>
          </cell>
        </row>
        <row r="46">
          <cell r="A46">
            <v>40</v>
          </cell>
          <cell r="B46">
            <v>1177</v>
          </cell>
          <cell r="C46">
            <v>112</v>
          </cell>
          <cell r="D46">
            <v>35</v>
          </cell>
          <cell r="E46">
            <v>20.32</v>
          </cell>
          <cell r="F46">
            <v>108</v>
          </cell>
        </row>
        <row r="47">
          <cell r="A47">
            <v>41</v>
          </cell>
          <cell r="B47">
            <v>1792</v>
          </cell>
          <cell r="C47">
            <v>116</v>
          </cell>
          <cell r="D47">
            <v>47</v>
          </cell>
          <cell r="E47">
            <v>20.37</v>
          </cell>
          <cell r="F47">
            <v>112</v>
          </cell>
        </row>
        <row r="48">
          <cell r="A48">
            <v>42</v>
          </cell>
          <cell r="B48">
            <v>2072</v>
          </cell>
          <cell r="C48">
            <v>106</v>
          </cell>
          <cell r="D48">
            <v>33</v>
          </cell>
          <cell r="E48">
            <v>20.03</v>
          </cell>
          <cell r="F48">
            <v>80</v>
          </cell>
        </row>
        <row r="49">
          <cell r="A49">
            <v>43</v>
          </cell>
          <cell r="B49">
            <v>1178</v>
          </cell>
          <cell r="C49">
            <v>120</v>
          </cell>
          <cell r="D49">
            <v>28</v>
          </cell>
          <cell r="E49">
            <v>20.65</v>
          </cell>
          <cell r="F49">
            <v>120</v>
          </cell>
        </row>
        <row r="50">
          <cell r="A50">
            <v>44</v>
          </cell>
          <cell r="B50">
            <v>1304</v>
          </cell>
          <cell r="C50">
            <v>105</v>
          </cell>
          <cell r="D50">
            <v>58</v>
          </cell>
          <cell r="E50">
            <v>20.190000000000001</v>
          </cell>
          <cell r="F50">
            <v>88</v>
          </cell>
        </row>
        <row r="51">
          <cell r="A51">
            <v>45</v>
          </cell>
          <cell r="B51">
            <v>1308</v>
          </cell>
          <cell r="C51">
            <v>114</v>
          </cell>
          <cell r="D51">
            <v>32</v>
          </cell>
          <cell r="E51">
            <v>20.239999999999998</v>
          </cell>
          <cell r="F51">
            <v>104</v>
          </cell>
        </row>
        <row r="52">
          <cell r="A52">
            <v>46</v>
          </cell>
          <cell r="B52">
            <v>1416</v>
          </cell>
          <cell r="C52">
            <v>107</v>
          </cell>
          <cell r="D52">
            <v>58</v>
          </cell>
          <cell r="E52">
            <v>20.27</v>
          </cell>
          <cell r="F52">
            <v>94</v>
          </cell>
        </row>
        <row r="53">
          <cell r="A53">
            <v>47</v>
          </cell>
          <cell r="B53">
            <v>1185</v>
          </cell>
          <cell r="C53">
            <v>115</v>
          </cell>
          <cell r="D53">
            <v>44</v>
          </cell>
          <cell r="E53">
            <v>20.69</v>
          </cell>
          <cell r="F53">
            <v>107</v>
          </cell>
        </row>
        <row r="54">
          <cell r="A54">
            <v>48</v>
          </cell>
          <cell r="B54">
            <v>1220</v>
          </cell>
          <cell r="C54">
            <v>96</v>
          </cell>
          <cell r="D54">
            <v>68</v>
          </cell>
          <cell r="E54">
            <v>19.850000000000001</v>
          </cell>
          <cell r="F54">
            <v>82</v>
          </cell>
        </row>
        <row r="55">
          <cell r="A55">
            <v>49</v>
          </cell>
          <cell r="B55">
            <v>1311</v>
          </cell>
          <cell r="C55">
            <v>104</v>
          </cell>
          <cell r="D55">
            <v>64</v>
          </cell>
          <cell r="E55">
            <v>19.87</v>
          </cell>
          <cell r="F55">
            <v>84</v>
          </cell>
        </row>
        <row r="56">
          <cell r="A56">
            <v>50</v>
          </cell>
          <cell r="B56">
            <v>1288</v>
          </cell>
          <cell r="C56">
            <v>108</v>
          </cell>
          <cell r="D56">
            <v>25</v>
          </cell>
          <cell r="E56">
            <v>20.2</v>
          </cell>
          <cell r="F56">
            <v>101</v>
          </cell>
        </row>
        <row r="57">
          <cell r="A57">
            <v>51</v>
          </cell>
          <cell r="B57">
            <v>918</v>
          </cell>
          <cell r="C57">
            <v>102</v>
          </cell>
          <cell r="D57">
            <v>54</v>
          </cell>
          <cell r="E57">
            <v>20.329999999999998</v>
          </cell>
          <cell r="F57">
            <v>98</v>
          </cell>
        </row>
        <row r="58">
          <cell r="A58">
            <v>52</v>
          </cell>
          <cell r="B58">
            <v>809</v>
          </cell>
          <cell r="C58">
            <v>102</v>
          </cell>
          <cell r="D58">
            <v>70</v>
          </cell>
          <cell r="E58">
            <v>20.2</v>
          </cell>
          <cell r="F58">
            <v>89</v>
          </cell>
        </row>
        <row r="59">
          <cell r="A59">
            <v>53</v>
          </cell>
          <cell r="B59">
            <v>1188</v>
          </cell>
          <cell r="C59">
            <v>120</v>
          </cell>
          <cell r="D59">
            <v>19</v>
          </cell>
          <cell r="E59">
            <v>20.46</v>
          </cell>
          <cell r="F59">
            <v>118</v>
          </cell>
        </row>
        <row r="60">
          <cell r="A60">
            <v>54</v>
          </cell>
          <cell r="B60">
            <v>1394</v>
          </cell>
          <cell r="C60">
            <v>106</v>
          </cell>
          <cell r="D60">
            <v>28</v>
          </cell>
          <cell r="E60">
            <v>20.170000000000002</v>
          </cell>
          <cell r="F60">
            <v>90</v>
          </cell>
        </row>
        <row r="61">
          <cell r="A61">
            <v>55</v>
          </cell>
          <cell r="B61">
            <v>1435</v>
          </cell>
          <cell r="C61">
            <v>114</v>
          </cell>
          <cell r="D61">
            <v>54</v>
          </cell>
          <cell r="E61">
            <v>20.62</v>
          </cell>
          <cell r="F61">
            <v>123</v>
          </cell>
        </row>
        <row r="62">
          <cell r="A62">
            <v>56</v>
          </cell>
          <cell r="B62">
            <v>1514</v>
          </cell>
          <cell r="C62">
            <v>112</v>
          </cell>
          <cell r="D62">
            <v>48</v>
          </cell>
          <cell r="E62">
            <v>19.79</v>
          </cell>
          <cell r="F62">
            <v>107</v>
          </cell>
        </row>
        <row r="63">
          <cell r="A63">
            <v>57</v>
          </cell>
          <cell r="B63">
            <v>1577</v>
          </cell>
          <cell r="C63">
            <v>112</v>
          </cell>
          <cell r="D63">
            <v>44</v>
          </cell>
          <cell r="E63">
            <v>20.34</v>
          </cell>
          <cell r="F63">
            <v>97</v>
          </cell>
        </row>
        <row r="64">
          <cell r="A64">
            <v>58</v>
          </cell>
          <cell r="B64">
            <v>1579</v>
          </cell>
          <cell r="C64">
            <v>122</v>
          </cell>
          <cell r="D64">
            <v>39</v>
          </cell>
          <cell r="E64">
            <v>20.51</v>
          </cell>
          <cell r="F64">
            <v>126</v>
          </cell>
        </row>
        <row r="65">
          <cell r="A65">
            <v>59</v>
          </cell>
          <cell r="B65">
            <v>1210</v>
          </cell>
          <cell r="C65">
            <v>122</v>
          </cell>
          <cell r="D65">
            <v>26</v>
          </cell>
          <cell r="E65">
            <v>20.04</v>
          </cell>
          <cell r="F65">
            <v>147</v>
          </cell>
        </row>
        <row r="66">
          <cell r="A66">
            <v>60</v>
          </cell>
          <cell r="B66">
            <v>1448</v>
          </cell>
          <cell r="C66">
            <v>108</v>
          </cell>
          <cell r="D66">
            <v>58</v>
          </cell>
          <cell r="E66">
            <v>20.39</v>
          </cell>
          <cell r="F66">
            <v>88</v>
          </cell>
        </row>
        <row r="67">
          <cell r="A67">
            <v>61</v>
          </cell>
          <cell r="B67">
            <v>1468</v>
          </cell>
          <cell r="C67">
            <v>114</v>
          </cell>
          <cell r="D67">
            <v>28</v>
          </cell>
          <cell r="E67">
            <v>20.27</v>
          </cell>
          <cell r="F67">
            <v>111</v>
          </cell>
        </row>
        <row r="68">
          <cell r="A68">
            <v>62</v>
          </cell>
          <cell r="B68">
            <v>1661</v>
          </cell>
          <cell r="C68">
            <v>113</v>
          </cell>
          <cell r="D68">
            <v>47</v>
          </cell>
          <cell r="E68">
            <v>20.059999999999999</v>
          </cell>
          <cell r="F68">
            <v>121</v>
          </cell>
        </row>
        <row r="69">
          <cell r="A69">
            <v>63</v>
          </cell>
          <cell r="B69">
            <v>989</v>
          </cell>
          <cell r="C69">
            <v>108</v>
          </cell>
          <cell r="D69">
            <v>58</v>
          </cell>
          <cell r="E69">
            <v>20.39</v>
          </cell>
          <cell r="F69">
            <v>104</v>
          </cell>
        </row>
        <row r="70">
          <cell r="A70">
            <v>64</v>
          </cell>
          <cell r="B70">
            <v>1007</v>
          </cell>
          <cell r="C70">
            <v>102</v>
          </cell>
          <cell r="D70">
            <v>62</v>
          </cell>
          <cell r="E70">
            <v>19.940000000000001</v>
          </cell>
          <cell r="F70">
            <v>63</v>
          </cell>
        </row>
        <row r="71">
          <cell r="A71">
            <v>65</v>
          </cell>
          <cell r="B71">
            <v>1030</v>
          </cell>
          <cell r="C71">
            <v>112</v>
          </cell>
          <cell r="D71">
            <v>62</v>
          </cell>
          <cell r="E71">
            <v>19.95</v>
          </cell>
          <cell r="F71">
            <v>99</v>
          </cell>
        </row>
        <row r="72">
          <cell r="A72">
            <v>66</v>
          </cell>
          <cell r="B72">
            <v>1099</v>
          </cell>
          <cell r="C72">
            <v>113</v>
          </cell>
          <cell r="D72">
            <v>42</v>
          </cell>
          <cell r="E72">
            <v>20.23</v>
          </cell>
          <cell r="F72">
            <v>114</v>
          </cell>
        </row>
        <row r="73">
          <cell r="A73">
            <v>67</v>
          </cell>
          <cell r="B73">
            <v>1197</v>
          </cell>
          <cell r="C73">
            <v>110</v>
          </cell>
          <cell r="D73">
            <v>67</v>
          </cell>
          <cell r="E73">
            <v>20.49</v>
          </cell>
          <cell r="F73">
            <v>99</v>
          </cell>
        </row>
        <row r="74">
          <cell r="A74">
            <v>68</v>
          </cell>
          <cell r="B74">
            <v>1386</v>
          </cell>
          <cell r="C74">
            <v>107</v>
          </cell>
          <cell r="D74">
            <v>72</v>
          </cell>
          <cell r="E74">
            <v>20.61</v>
          </cell>
          <cell r="F74">
            <v>94</v>
          </cell>
        </row>
        <row r="75">
          <cell r="A75">
            <v>69</v>
          </cell>
          <cell r="B75">
            <v>1498</v>
          </cell>
          <cell r="C75">
            <v>117</v>
          </cell>
          <cell r="D75">
            <v>45</v>
          </cell>
          <cell r="E75">
            <v>20.56</v>
          </cell>
          <cell r="F75">
            <v>124</v>
          </cell>
        </row>
        <row r="76">
          <cell r="A76">
            <v>70</v>
          </cell>
          <cell r="B76">
            <v>1672</v>
          </cell>
          <cell r="C76">
            <v>120</v>
          </cell>
          <cell r="D76">
            <v>35</v>
          </cell>
          <cell r="E76">
            <v>20.420000000000002</v>
          </cell>
          <cell r="F76">
            <v>117</v>
          </cell>
        </row>
        <row r="77">
          <cell r="A77">
            <v>71</v>
          </cell>
          <cell r="B77">
            <v>484</v>
          </cell>
          <cell r="C77">
            <v>93</v>
          </cell>
          <cell r="D77">
            <v>69</v>
          </cell>
          <cell r="E77">
            <v>19.73</v>
          </cell>
          <cell r="F77">
            <v>64</v>
          </cell>
        </row>
        <row r="78">
          <cell r="A78">
            <v>72</v>
          </cell>
          <cell r="B78">
            <v>1060</v>
          </cell>
          <cell r="C78">
            <v>89</v>
          </cell>
          <cell r="D78">
            <v>62</v>
          </cell>
          <cell r="E78">
            <v>19.420000000000002</v>
          </cell>
          <cell r="F78">
            <v>52</v>
          </cell>
        </row>
        <row r="79">
          <cell r="A79">
            <v>73</v>
          </cell>
          <cell r="B79">
            <v>1612</v>
          </cell>
          <cell r="C79">
            <v>118</v>
          </cell>
          <cell r="D79">
            <v>36</v>
          </cell>
          <cell r="E79">
            <v>20.170000000000002</v>
          </cell>
          <cell r="F79">
            <v>114</v>
          </cell>
        </row>
        <row r="80">
          <cell r="A80">
            <v>74</v>
          </cell>
          <cell r="B80">
            <v>1120</v>
          </cell>
          <cell r="C80">
            <v>103</v>
          </cell>
          <cell r="D80">
            <v>42</v>
          </cell>
          <cell r="E80">
            <v>19.87</v>
          </cell>
          <cell r="F80">
            <v>78</v>
          </cell>
        </row>
        <row r="81">
          <cell r="A81">
            <v>75</v>
          </cell>
          <cell r="B81">
            <v>947</v>
          </cell>
          <cell r="C81">
            <v>98</v>
          </cell>
          <cell r="D81">
            <v>52</v>
          </cell>
          <cell r="E81">
            <v>20.260000000000002</v>
          </cell>
          <cell r="F81">
            <v>85</v>
          </cell>
        </row>
        <row r="82">
          <cell r="A82">
            <v>76</v>
          </cell>
          <cell r="B82">
            <v>1102</v>
          </cell>
          <cell r="C82">
            <v>95</v>
          </cell>
          <cell r="D82">
            <v>56</v>
          </cell>
          <cell r="E82">
            <v>20.04</v>
          </cell>
          <cell r="F82">
            <v>57</v>
          </cell>
        </row>
        <row r="83">
          <cell r="A83">
            <v>77</v>
          </cell>
          <cell r="B83">
            <v>1302</v>
          </cell>
          <cell r="C83">
            <v>106</v>
          </cell>
          <cell r="D83">
            <v>66</v>
          </cell>
          <cell r="E83">
            <v>20.34</v>
          </cell>
          <cell r="F83">
            <v>98</v>
          </cell>
        </row>
        <row r="84">
          <cell r="A84">
            <v>78</v>
          </cell>
          <cell r="B84">
            <v>1477</v>
          </cell>
          <cell r="C84">
            <v>123</v>
          </cell>
          <cell r="D84">
            <v>32</v>
          </cell>
          <cell r="E84">
            <v>20.63</v>
          </cell>
          <cell r="F84">
            <v>119</v>
          </cell>
        </row>
        <row r="85">
          <cell r="A85">
            <v>79</v>
          </cell>
          <cell r="B85">
            <v>820</v>
          </cell>
          <cell r="C85">
            <v>110</v>
          </cell>
          <cell r="D85">
            <v>68</v>
          </cell>
          <cell r="E85">
            <v>20.32</v>
          </cell>
          <cell r="F85">
            <v>94</v>
          </cell>
        </row>
        <row r="86">
          <cell r="A86">
            <v>80</v>
          </cell>
          <cell r="B86">
            <v>1231</v>
          </cell>
          <cell r="C86">
            <v>104</v>
          </cell>
          <cell r="D86">
            <v>47</v>
          </cell>
          <cell r="E86">
            <v>20.059999999999999</v>
          </cell>
          <cell r="F86">
            <v>94</v>
          </cell>
        </row>
        <row r="87">
          <cell r="A87">
            <v>81</v>
          </cell>
          <cell r="B87">
            <v>1311</v>
          </cell>
          <cell r="C87">
            <v>103</v>
          </cell>
          <cell r="D87">
            <v>59</v>
          </cell>
          <cell r="E87">
            <v>20.04</v>
          </cell>
          <cell r="F87">
            <v>83</v>
          </cell>
        </row>
        <row r="88">
          <cell r="A88">
            <v>82</v>
          </cell>
          <cell r="B88">
            <v>1843</v>
          </cell>
          <cell r="C88">
            <v>122</v>
          </cell>
          <cell r="D88">
            <v>29</v>
          </cell>
          <cell r="E88">
            <v>20.62</v>
          </cell>
          <cell r="F88">
            <v>118</v>
          </cell>
        </row>
        <row r="89">
          <cell r="A89">
            <v>83</v>
          </cell>
          <cell r="B89">
            <v>1215</v>
          </cell>
          <cell r="C89">
            <v>114</v>
          </cell>
          <cell r="D89">
            <v>36</v>
          </cell>
          <cell r="E89">
            <v>20.53</v>
          </cell>
          <cell r="F89">
            <v>116</v>
          </cell>
        </row>
        <row r="90">
          <cell r="A90">
            <v>84</v>
          </cell>
          <cell r="B90">
            <v>1284</v>
          </cell>
          <cell r="C90">
            <v>112</v>
          </cell>
          <cell r="D90">
            <v>57</v>
          </cell>
          <cell r="E90">
            <v>20.18</v>
          </cell>
          <cell r="F90">
            <v>96</v>
          </cell>
        </row>
        <row r="91">
          <cell r="A91">
            <v>85</v>
          </cell>
          <cell r="B91">
            <v>1336</v>
          </cell>
          <cell r="C91">
            <v>115</v>
          </cell>
          <cell r="D91">
            <v>54</v>
          </cell>
          <cell r="E91">
            <v>20.399999999999999</v>
          </cell>
          <cell r="F91">
            <v>117</v>
          </cell>
        </row>
        <row r="92">
          <cell r="A92">
            <v>86</v>
          </cell>
          <cell r="B92">
            <v>1412</v>
          </cell>
          <cell r="C92">
            <v>109</v>
          </cell>
          <cell r="D92">
            <v>60</v>
          </cell>
          <cell r="E92">
            <v>20.260000000000002</v>
          </cell>
          <cell r="F92">
            <v>93</v>
          </cell>
        </row>
        <row r="93">
          <cell r="A93">
            <v>87</v>
          </cell>
          <cell r="B93">
            <v>1447</v>
          </cell>
          <cell r="C93">
            <v>108</v>
          </cell>
          <cell r="D93">
            <v>45</v>
          </cell>
          <cell r="E93">
            <v>19.79</v>
          </cell>
          <cell r="F93">
            <v>81</v>
          </cell>
        </row>
        <row r="94">
          <cell r="A94">
            <v>88</v>
          </cell>
          <cell r="B94">
            <v>1593</v>
          </cell>
          <cell r="C94">
            <v>114</v>
          </cell>
          <cell r="D94">
            <v>54</v>
          </cell>
          <cell r="E94">
            <v>20.329999999999998</v>
          </cell>
          <cell r="F94">
            <v>103</v>
          </cell>
        </row>
        <row r="95">
          <cell r="A95">
            <v>89</v>
          </cell>
          <cell r="B95">
            <v>1663</v>
          </cell>
          <cell r="C95">
            <v>107</v>
          </cell>
          <cell r="D95">
            <v>49</v>
          </cell>
          <cell r="E95">
            <v>20.239999999999998</v>
          </cell>
          <cell r="F95">
            <v>86</v>
          </cell>
        </row>
        <row r="96">
          <cell r="A96">
            <v>90</v>
          </cell>
          <cell r="B96">
            <v>1114</v>
          </cell>
          <cell r="C96">
            <v>98</v>
          </cell>
          <cell r="D96">
            <v>81</v>
          </cell>
          <cell r="E96">
            <v>19.829999999999998</v>
          </cell>
          <cell r="F96">
            <v>79</v>
          </cell>
        </row>
        <row r="97">
          <cell r="A97">
            <v>91</v>
          </cell>
          <cell r="B97">
            <v>863</v>
          </cell>
          <cell r="C97">
            <v>104</v>
          </cell>
          <cell r="D97">
            <v>61</v>
          </cell>
          <cell r="E97">
            <v>19.97</v>
          </cell>
          <cell r="F97">
            <v>92</v>
          </cell>
        </row>
        <row r="98">
          <cell r="A98">
            <v>92</v>
          </cell>
          <cell r="B98">
            <v>932</v>
          </cell>
          <cell r="C98">
            <v>107</v>
          </cell>
          <cell r="D98">
            <v>49</v>
          </cell>
          <cell r="E98">
            <v>20.100000000000001</v>
          </cell>
          <cell r="F98">
            <v>85</v>
          </cell>
        </row>
        <row r="99">
          <cell r="A99">
            <v>93</v>
          </cell>
          <cell r="B99">
            <v>978</v>
          </cell>
          <cell r="C99">
            <v>105</v>
          </cell>
          <cell r="D99">
            <v>68</v>
          </cell>
          <cell r="E99">
            <v>20.010000000000002</v>
          </cell>
          <cell r="F99">
            <v>89</v>
          </cell>
        </row>
        <row r="100">
          <cell r="A100">
            <v>94</v>
          </cell>
          <cell r="B100">
            <v>1621</v>
          </cell>
          <cell r="C100">
            <v>123</v>
          </cell>
          <cell r="D100">
            <v>53</v>
          </cell>
          <cell r="E100">
            <v>20.21</v>
          </cell>
          <cell r="F100">
            <v>121</v>
          </cell>
        </row>
        <row r="101">
          <cell r="A101">
            <v>95</v>
          </cell>
          <cell r="B101">
            <v>1199</v>
          </cell>
          <cell r="C101">
            <v>119</v>
          </cell>
          <cell r="D101">
            <v>39</v>
          </cell>
          <cell r="E101">
            <v>20.399999999999999</v>
          </cell>
          <cell r="F101">
            <v>125</v>
          </cell>
        </row>
        <row r="102">
          <cell r="A102">
            <v>96</v>
          </cell>
          <cell r="B102">
            <v>999</v>
          </cell>
          <cell r="C102">
            <v>95</v>
          </cell>
          <cell r="D102">
            <v>49</v>
          </cell>
          <cell r="E102">
            <v>19.66</v>
          </cell>
          <cell r="F102">
            <v>69</v>
          </cell>
        </row>
        <row r="103">
          <cell r="A103">
            <v>97</v>
          </cell>
          <cell r="B103">
            <v>935</v>
          </cell>
          <cell r="C103">
            <v>93</v>
          </cell>
          <cell r="D103">
            <v>76</v>
          </cell>
          <cell r="E103">
            <v>19.37</v>
          </cell>
          <cell r="F103">
            <v>61</v>
          </cell>
        </row>
        <row r="104">
          <cell r="A104">
            <v>98</v>
          </cell>
          <cell r="B104">
            <v>1494</v>
          </cell>
          <cell r="C104">
            <v>120</v>
          </cell>
          <cell r="D104">
            <v>48</v>
          </cell>
          <cell r="E104">
            <v>20.25</v>
          </cell>
          <cell r="F104">
            <v>116</v>
          </cell>
        </row>
        <row r="105">
          <cell r="A105">
            <v>99</v>
          </cell>
          <cell r="B105">
            <v>817</v>
          </cell>
          <cell r="C105">
            <v>98</v>
          </cell>
          <cell r="D105">
            <v>72</v>
          </cell>
          <cell r="E105">
            <v>19.82</v>
          </cell>
          <cell r="F105">
            <v>82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A3DA-DC19-4391-B35B-AEACED72DA3D}">
  <dimension ref="A1:O202"/>
  <sheetViews>
    <sheetView tabSelected="1" zoomScaleNormal="103" workbookViewId="0">
      <selection activeCell="V81" sqref="V81"/>
    </sheetView>
  </sheetViews>
  <sheetFormatPr baseColWidth="10" defaultColWidth="8.83203125" defaultRowHeight="15"/>
  <cols>
    <col min="1" max="6" width="15.6640625" customWidth="1"/>
    <col min="8" max="8" width="9.1640625" bestFit="1" customWidth="1"/>
    <col min="10" max="10" width="9.1640625" bestFit="1" customWidth="1"/>
    <col min="13" max="13" width="9.1640625" bestFit="1" customWidth="1"/>
  </cols>
  <sheetData>
    <row r="1" spans="1:15">
      <c r="A1" s="1" t="s">
        <v>0</v>
      </c>
      <c r="B1" s="1">
        <v>1</v>
      </c>
      <c r="C1" s="1">
        <v>2</v>
      </c>
      <c r="D1" s="1">
        <v>3</v>
      </c>
      <c r="E1" s="1"/>
      <c r="F1" s="1">
        <v>5</v>
      </c>
    </row>
    <row r="2" spans="1:15" ht="9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J2" s="2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</row>
    <row r="3" spans="1:15">
      <c r="A3" s="4">
        <v>1</v>
      </c>
      <c r="B3" s="4">
        <v>799</v>
      </c>
      <c r="C3" s="4">
        <v>102</v>
      </c>
      <c r="D3" s="4">
        <v>64</v>
      </c>
      <c r="E3" s="4">
        <v>20.04</v>
      </c>
      <c r="F3" s="4">
        <v>83</v>
      </c>
      <c r="J3" t="s">
        <v>7</v>
      </c>
      <c r="K3">
        <v>1</v>
      </c>
      <c r="L3">
        <v>2</v>
      </c>
      <c r="M3">
        <v>3</v>
      </c>
      <c r="N3">
        <v>4</v>
      </c>
      <c r="O3">
        <v>5</v>
      </c>
    </row>
    <row r="4" spans="1:15">
      <c r="A4" s="4">
        <v>2</v>
      </c>
      <c r="B4" s="4">
        <v>995</v>
      </c>
      <c r="C4" s="4">
        <v>107</v>
      </c>
      <c r="D4" s="4">
        <v>71</v>
      </c>
      <c r="E4" s="4">
        <v>19.87</v>
      </c>
      <c r="F4" s="4">
        <v>95</v>
      </c>
      <c r="H4" t="s">
        <v>16</v>
      </c>
      <c r="J4">
        <v>1</v>
      </c>
      <c r="K4">
        <v>1</v>
      </c>
      <c r="L4">
        <f>CORREL($B$3:$B$52,C3:C52)</f>
        <v>0.66448065495246311</v>
      </c>
      <c r="M4">
        <f t="shared" ref="M4:O4" si="0">CORREL($B$3:$B$52,D3:D52)</f>
        <v>-0.48646057720518249</v>
      </c>
      <c r="N4">
        <f t="shared" si="0"/>
        <v>0.4911293727668043</v>
      </c>
      <c r="O4">
        <f t="shared" si="0"/>
        <v>0.57437340811516191</v>
      </c>
    </row>
    <row r="5" spans="1:15">
      <c r="A5" s="4">
        <v>3</v>
      </c>
      <c r="B5" s="4">
        <v>1243</v>
      </c>
      <c r="C5" s="4">
        <v>122</v>
      </c>
      <c r="D5" s="4">
        <v>26</v>
      </c>
      <c r="E5" s="4">
        <v>20.48</v>
      </c>
      <c r="F5" s="4">
        <v>124</v>
      </c>
      <c r="J5">
        <v>2</v>
      </c>
      <c r="K5">
        <v>0.66448099999999999</v>
      </c>
      <c r="L5">
        <v>1</v>
      </c>
      <c r="M5">
        <f>CORREL($C$3:$C$52,D3:D52)</f>
        <v>-0.75411610340571</v>
      </c>
      <c r="N5">
        <f t="shared" ref="N5:O5" si="1">CORREL($C$3:$C$52,E3:E52)</f>
        <v>0.78984371569504508</v>
      </c>
      <c r="O5" s="5">
        <f t="shared" si="1"/>
        <v>0.94402895544798582</v>
      </c>
    </row>
    <row r="6" spans="1:15">
      <c r="A6" s="4">
        <v>4</v>
      </c>
      <c r="B6" s="4">
        <v>1507</v>
      </c>
      <c r="C6" s="4">
        <v>108</v>
      </c>
      <c r="D6" s="4">
        <v>51</v>
      </c>
      <c r="E6" s="4">
        <v>20.13</v>
      </c>
      <c r="F6" s="4">
        <v>96</v>
      </c>
      <c r="J6">
        <v>3</v>
      </c>
      <c r="M6">
        <v>1</v>
      </c>
      <c r="N6">
        <f>CORREL($D$3:$D$52,E3:E52)</f>
        <v>-0.67000091662944561</v>
      </c>
      <c r="O6">
        <f>CORREL($D$3:$D$52,F3:F52)</f>
        <v>-0.71075179814382261</v>
      </c>
    </row>
    <row r="7" spans="1:15">
      <c r="A7" s="4">
        <v>5</v>
      </c>
      <c r="B7" s="4">
        <v>947</v>
      </c>
      <c r="C7" s="4">
        <v>108</v>
      </c>
      <c r="D7" s="4">
        <v>41</v>
      </c>
      <c r="E7" s="4">
        <v>20.260000000000002</v>
      </c>
      <c r="F7" s="4">
        <v>106</v>
      </c>
      <c r="J7">
        <v>4</v>
      </c>
      <c r="N7">
        <v>1</v>
      </c>
      <c r="O7">
        <f>CORREL($E$3:$E$52,F3:F52)</f>
        <v>0.73477343840427156</v>
      </c>
    </row>
    <row r="8" spans="1:15">
      <c r="A8" s="4">
        <v>6</v>
      </c>
      <c r="B8" s="4">
        <v>1015</v>
      </c>
      <c r="C8" s="4">
        <v>97</v>
      </c>
      <c r="D8" s="4">
        <v>78</v>
      </c>
      <c r="E8" s="4">
        <v>19.89</v>
      </c>
      <c r="F8" s="4">
        <v>70</v>
      </c>
      <c r="J8">
        <v>5</v>
      </c>
      <c r="O8">
        <v>1</v>
      </c>
    </row>
    <row r="9" spans="1:15">
      <c r="A9" s="4">
        <v>7</v>
      </c>
      <c r="B9" s="4">
        <v>1169</v>
      </c>
      <c r="C9" s="4">
        <v>109</v>
      </c>
      <c r="D9" s="4">
        <v>43</v>
      </c>
      <c r="E9" s="4">
        <v>19.920000000000002</v>
      </c>
      <c r="F9" s="4">
        <v>97</v>
      </c>
    </row>
    <row r="10" spans="1:15">
      <c r="A10" s="4">
        <v>8</v>
      </c>
      <c r="B10" s="4">
        <v>1051</v>
      </c>
      <c r="C10" s="4">
        <v>101</v>
      </c>
      <c r="D10" s="4">
        <v>68</v>
      </c>
      <c r="E10" s="4">
        <v>19.78</v>
      </c>
      <c r="F10" s="4">
        <v>76</v>
      </c>
      <c r="J10" t="s">
        <v>8</v>
      </c>
    </row>
    <row r="11" spans="1:15">
      <c r="A11" s="4">
        <v>9</v>
      </c>
      <c r="B11" s="4">
        <v>1372</v>
      </c>
      <c r="C11" s="4">
        <v>116</v>
      </c>
      <c r="D11" s="4">
        <v>34</v>
      </c>
      <c r="E11" s="4">
        <v>20.23</v>
      </c>
      <c r="F11" s="4">
        <v>112</v>
      </c>
    </row>
    <row r="12" spans="1:15">
      <c r="A12" s="4">
        <v>10</v>
      </c>
      <c r="B12" s="4">
        <v>1463</v>
      </c>
      <c r="C12" s="4">
        <v>113</v>
      </c>
      <c r="D12" s="4">
        <v>49</v>
      </c>
      <c r="E12" s="4">
        <v>20.46</v>
      </c>
      <c r="F12" s="4">
        <v>113</v>
      </c>
    </row>
    <row r="13" spans="1:15">
      <c r="A13" s="4">
        <v>11</v>
      </c>
      <c r="B13" s="4">
        <v>684</v>
      </c>
      <c r="C13" s="4">
        <v>112</v>
      </c>
      <c r="D13" s="4">
        <v>40</v>
      </c>
      <c r="E13" s="4">
        <v>20.07</v>
      </c>
      <c r="F13" s="4">
        <v>109</v>
      </c>
      <c r="J13" t="s">
        <v>9</v>
      </c>
    </row>
    <row r="14" spans="1:15">
      <c r="A14" s="4">
        <v>12</v>
      </c>
      <c r="B14" s="4">
        <v>1251</v>
      </c>
      <c r="C14" s="4">
        <v>106</v>
      </c>
      <c r="D14" s="4">
        <v>56</v>
      </c>
      <c r="E14" s="4">
        <v>20.23</v>
      </c>
      <c r="F14" s="4">
        <v>91</v>
      </c>
      <c r="J14" t="s">
        <v>10</v>
      </c>
    </row>
    <row r="15" spans="1:15">
      <c r="A15" s="4">
        <v>13</v>
      </c>
      <c r="B15" s="4">
        <v>1376</v>
      </c>
      <c r="C15" s="4">
        <v>111</v>
      </c>
      <c r="D15" s="4">
        <v>45</v>
      </c>
      <c r="E15" s="4">
        <v>20.260000000000002</v>
      </c>
      <c r="F15" s="4">
        <v>95</v>
      </c>
      <c r="J15" t="s">
        <v>11</v>
      </c>
    </row>
    <row r="16" spans="1:15">
      <c r="A16" s="4">
        <v>14</v>
      </c>
      <c r="B16" s="4">
        <v>1193</v>
      </c>
      <c r="C16" s="4">
        <v>113</v>
      </c>
      <c r="D16" s="4">
        <v>44</v>
      </c>
      <c r="E16" s="4">
        <v>20.28</v>
      </c>
      <c r="F16" s="4">
        <v>115</v>
      </c>
      <c r="J16" s="5" t="s">
        <v>12</v>
      </c>
      <c r="K16" s="5"/>
    </row>
    <row r="17" spans="1:13">
      <c r="A17" s="4">
        <v>15</v>
      </c>
      <c r="B17" s="4">
        <v>1386</v>
      </c>
      <c r="C17" s="4">
        <v>122</v>
      </c>
      <c r="D17" s="4">
        <v>40</v>
      </c>
      <c r="E17" s="4">
        <v>20.52</v>
      </c>
      <c r="F17" s="4">
        <v>114</v>
      </c>
    </row>
    <row r="18" spans="1:13">
      <c r="A18" s="4">
        <v>16</v>
      </c>
      <c r="B18" s="4">
        <v>1631</v>
      </c>
      <c r="C18" s="4">
        <v>118</v>
      </c>
      <c r="D18" s="4">
        <v>47</v>
      </c>
      <c r="E18" s="4">
        <v>20.28</v>
      </c>
      <c r="F18" s="4">
        <v>133</v>
      </c>
      <c r="I18" t="s">
        <v>22</v>
      </c>
      <c r="J18" cm="1">
        <f t="array" ref="J18:L22">LINEST(F3:F52,A59:B108,TRUE,TRUE)</f>
        <v>-1.9633505829256113</v>
      </c>
      <c r="K18">
        <v>2.1476828187240811</v>
      </c>
      <c r="L18">
        <v>-96.373262399488823</v>
      </c>
    </row>
    <row r="19" spans="1:13">
      <c r="A19" s="4">
        <v>17</v>
      </c>
      <c r="B19" s="4">
        <v>1735</v>
      </c>
      <c r="C19" s="4">
        <v>119</v>
      </c>
      <c r="D19" s="4">
        <v>47</v>
      </c>
      <c r="E19" s="4">
        <v>19.97</v>
      </c>
      <c r="F19" s="4">
        <v>116</v>
      </c>
      <c r="I19" t="s">
        <v>23</v>
      </c>
      <c r="J19">
        <v>5.3263304400799782</v>
      </c>
      <c r="K19">
        <v>0.17401848579748622</v>
      </c>
      <c r="L19">
        <v>93.180332052929089</v>
      </c>
    </row>
    <row r="20" spans="1:13">
      <c r="A20" s="4">
        <v>18</v>
      </c>
      <c r="B20" s="4">
        <v>1181</v>
      </c>
      <c r="C20" s="4">
        <v>102</v>
      </c>
      <c r="D20" s="4">
        <v>49</v>
      </c>
      <c r="E20" s="4">
        <v>19.97</v>
      </c>
      <c r="F20" s="4">
        <v>85</v>
      </c>
      <c r="I20" t="s">
        <v>24</v>
      </c>
      <c r="J20">
        <v>0.8915043250617859</v>
      </c>
      <c r="K20">
        <v>6.7906531546940849</v>
      </c>
      <c r="L20" t="e">
        <v>#N/A</v>
      </c>
    </row>
    <row r="21" spans="1:13">
      <c r="A21" s="4">
        <v>19</v>
      </c>
      <c r="B21" s="4">
        <v>922</v>
      </c>
      <c r="C21" s="4">
        <v>100</v>
      </c>
      <c r="D21" s="4">
        <v>65</v>
      </c>
      <c r="E21" s="4">
        <v>19.57</v>
      </c>
      <c r="F21" s="4">
        <v>91</v>
      </c>
      <c r="H21" t="s">
        <v>17</v>
      </c>
      <c r="I21" t="s">
        <v>25</v>
      </c>
      <c r="J21">
        <v>193.09849586983745</v>
      </c>
      <c r="K21">
        <v>47</v>
      </c>
      <c r="L21" t="e">
        <v>#N/A</v>
      </c>
    </row>
    <row r="22" spans="1:13">
      <c r="A22" s="4">
        <v>20</v>
      </c>
      <c r="B22" s="4">
        <v>1281</v>
      </c>
      <c r="C22" s="4">
        <v>103</v>
      </c>
      <c r="D22" s="4">
        <v>54</v>
      </c>
      <c r="E22" s="4">
        <v>19.940000000000001</v>
      </c>
      <c r="F22" s="4">
        <v>82</v>
      </c>
      <c r="I22" t="s">
        <v>26</v>
      </c>
      <c r="J22">
        <v>17808.690397434239</v>
      </c>
      <c r="K22">
        <v>2167.309602565766</v>
      </c>
      <c r="L22" t="e">
        <v>#N/A</v>
      </c>
    </row>
    <row r="23" spans="1:13">
      <c r="A23" s="4">
        <v>21</v>
      </c>
      <c r="B23" s="4">
        <v>1333</v>
      </c>
      <c r="C23" s="4">
        <v>113</v>
      </c>
      <c r="D23" s="4">
        <v>59</v>
      </c>
      <c r="E23" s="4">
        <v>20.29</v>
      </c>
      <c r="F23" s="4">
        <v>105</v>
      </c>
      <c r="I23" t="s">
        <v>27</v>
      </c>
      <c r="J23">
        <f>J22/50</f>
        <v>356.17380794868478</v>
      </c>
      <c r="K23">
        <f>K22/50</f>
        <v>43.34619205131532</v>
      </c>
    </row>
    <row r="24" spans="1:13">
      <c r="A24" s="4">
        <v>22</v>
      </c>
      <c r="B24" s="4">
        <v>1632</v>
      </c>
      <c r="C24" s="4">
        <v>124</v>
      </c>
      <c r="D24" s="4">
        <v>36</v>
      </c>
      <c r="E24" s="4">
        <v>20.83</v>
      </c>
      <c r="F24" s="4">
        <v>124</v>
      </c>
    </row>
    <row r="25" spans="1:13">
      <c r="A25" s="4">
        <v>23</v>
      </c>
      <c r="B25" s="4">
        <v>635</v>
      </c>
      <c r="C25" s="4">
        <v>95</v>
      </c>
      <c r="D25" s="4">
        <v>70</v>
      </c>
      <c r="E25" s="4">
        <v>19.59</v>
      </c>
      <c r="F25" s="4">
        <v>70</v>
      </c>
      <c r="J25" s="6" t="s">
        <v>13</v>
      </c>
      <c r="K25">
        <f>AVERAGE(C3:C52)</f>
        <v>108.56</v>
      </c>
      <c r="L25">
        <f>AVERAGE(E3:E52)</f>
        <v>20.159000000000002</v>
      </c>
      <c r="M25">
        <f>AVERAGE(F3:F52)</f>
        <v>97.2</v>
      </c>
    </row>
    <row r="26" spans="1:13">
      <c r="A26" s="4">
        <v>24</v>
      </c>
      <c r="B26" s="4">
        <v>949</v>
      </c>
      <c r="C26" s="4">
        <v>102</v>
      </c>
      <c r="D26" s="4">
        <v>64</v>
      </c>
      <c r="E26" s="4">
        <v>19.760000000000002</v>
      </c>
      <c r="F26" s="4">
        <v>84</v>
      </c>
      <c r="J26" t="s">
        <v>14</v>
      </c>
      <c r="K26">
        <f>VARP(C3:C52)</f>
        <v>80.966399999999979</v>
      </c>
      <c r="L26">
        <f>VARP(E3:E52)</f>
        <v>8.6424999999999821E-2</v>
      </c>
      <c r="M26">
        <f>VARP(F3:F52)</f>
        <v>399.52</v>
      </c>
    </row>
    <row r="27" spans="1:13">
      <c r="A27" s="4">
        <v>25</v>
      </c>
      <c r="B27" s="4">
        <v>788</v>
      </c>
      <c r="C27" s="4">
        <v>112</v>
      </c>
      <c r="D27" s="4">
        <v>48</v>
      </c>
      <c r="E27" s="4">
        <v>20.190000000000001</v>
      </c>
      <c r="F27" s="4">
        <v>106</v>
      </c>
      <c r="J27" t="s">
        <v>15</v>
      </c>
      <c r="K27">
        <f>SQRT(K26)</f>
        <v>8.9981331397129249</v>
      </c>
      <c r="L27">
        <f>SQRT(L26)</f>
        <v>0.29398129192178168</v>
      </c>
      <c r="M27">
        <f>SQRT(M26)</f>
        <v>19.98799639783838</v>
      </c>
    </row>
    <row r="28" spans="1:13">
      <c r="A28" s="4">
        <v>26</v>
      </c>
      <c r="B28" s="4">
        <v>1728</v>
      </c>
      <c r="C28" s="4">
        <v>124</v>
      </c>
      <c r="D28" s="4">
        <v>30</v>
      </c>
      <c r="E28" s="4">
        <v>20.66</v>
      </c>
      <c r="F28" s="4">
        <v>128</v>
      </c>
      <c r="H28" s="7" t="s">
        <v>34</v>
      </c>
      <c r="I28" s="7" t="s">
        <v>35</v>
      </c>
      <c r="J28" s="7" t="s">
        <v>36</v>
      </c>
    </row>
    <row r="29" spans="1:13">
      <c r="A29" s="4">
        <v>27</v>
      </c>
      <c r="B29" s="4">
        <v>1773</v>
      </c>
      <c r="C29" s="4">
        <v>116</v>
      </c>
      <c r="D29" s="4">
        <v>58</v>
      </c>
      <c r="E29" s="4">
        <v>19.95</v>
      </c>
      <c r="F29" s="4">
        <v>105</v>
      </c>
    </row>
    <row r="30" spans="1:13">
      <c r="A30" s="4">
        <v>28</v>
      </c>
      <c r="B30" s="4">
        <v>1679</v>
      </c>
      <c r="C30" s="4">
        <v>118</v>
      </c>
      <c r="D30" s="4">
        <v>48</v>
      </c>
      <c r="E30" s="4">
        <v>20.61</v>
      </c>
      <c r="F30" s="4">
        <v>121</v>
      </c>
      <c r="H30" t="s">
        <v>18</v>
      </c>
    </row>
    <row r="31" spans="1:13">
      <c r="A31" s="4">
        <v>29</v>
      </c>
      <c r="B31" s="4">
        <v>1085</v>
      </c>
      <c r="C31" s="4">
        <v>100</v>
      </c>
      <c r="D31" s="4">
        <v>69</v>
      </c>
      <c r="E31" s="4">
        <v>20.03</v>
      </c>
      <c r="F31" s="4">
        <v>79</v>
      </c>
      <c r="H31" t="s">
        <v>19</v>
      </c>
    </row>
    <row r="32" spans="1:13">
      <c r="A32" s="4">
        <v>30</v>
      </c>
      <c r="B32" s="4">
        <v>1214</v>
      </c>
      <c r="C32" s="4">
        <v>99</v>
      </c>
      <c r="D32" s="4">
        <v>58</v>
      </c>
      <c r="E32" s="4">
        <v>19.78</v>
      </c>
      <c r="F32" s="4">
        <v>82</v>
      </c>
    </row>
    <row r="33" spans="1:10">
      <c r="A33" s="4">
        <v>31</v>
      </c>
      <c r="B33" s="4">
        <v>1422</v>
      </c>
      <c r="C33" s="4">
        <v>107</v>
      </c>
      <c r="D33" s="4">
        <v>49</v>
      </c>
      <c r="E33" s="4">
        <v>20.22</v>
      </c>
      <c r="F33" s="4">
        <v>80</v>
      </c>
      <c r="H33" t="s">
        <v>21</v>
      </c>
      <c r="J33">
        <f>J18*L25/M25</f>
        <v>-0.40719325515635185</v>
      </c>
    </row>
    <row r="34" spans="1:10">
      <c r="A34" s="4">
        <v>32</v>
      </c>
      <c r="B34" s="4">
        <v>523</v>
      </c>
      <c r="C34" s="4">
        <v>87</v>
      </c>
      <c r="D34" s="4">
        <v>76</v>
      </c>
      <c r="E34" s="4">
        <v>19.78</v>
      </c>
      <c r="F34" s="4">
        <v>37</v>
      </c>
      <c r="H34" t="s">
        <v>20</v>
      </c>
      <c r="J34">
        <f>K18*K25/M25</f>
        <v>2.3986877242868956</v>
      </c>
    </row>
    <row r="35" spans="1:10">
      <c r="A35" s="4">
        <v>33</v>
      </c>
      <c r="B35" s="4">
        <v>1025</v>
      </c>
      <c r="C35" s="4">
        <v>109</v>
      </c>
      <c r="D35" s="4">
        <v>59</v>
      </c>
      <c r="E35" s="4">
        <v>20.09</v>
      </c>
      <c r="F35" s="4">
        <v>101</v>
      </c>
    </row>
    <row r="36" spans="1:10">
      <c r="A36" s="4">
        <v>34</v>
      </c>
      <c r="B36" s="4">
        <v>1083</v>
      </c>
      <c r="C36" s="4">
        <v>106</v>
      </c>
      <c r="D36" s="4">
        <v>74</v>
      </c>
      <c r="E36" s="4">
        <v>20.13</v>
      </c>
      <c r="F36" s="4">
        <v>98</v>
      </c>
    </row>
    <row r="37" spans="1:10">
      <c r="A37" s="4">
        <v>35</v>
      </c>
      <c r="B37" s="4">
        <v>1466</v>
      </c>
      <c r="C37" s="4">
        <v>113</v>
      </c>
      <c r="D37" s="4">
        <v>54</v>
      </c>
      <c r="E37" s="4">
        <v>20.56</v>
      </c>
      <c r="F37" s="4">
        <v>98</v>
      </c>
      <c r="H37" t="s">
        <v>28</v>
      </c>
    </row>
    <row r="38" spans="1:10">
      <c r="A38" s="4">
        <v>36</v>
      </c>
      <c r="B38" s="4">
        <v>1642</v>
      </c>
      <c r="C38" s="4">
        <v>123</v>
      </c>
      <c r="D38" s="4">
        <v>36</v>
      </c>
      <c r="E38" s="4">
        <v>20.51</v>
      </c>
      <c r="F38" s="4">
        <v>134</v>
      </c>
      <c r="H38" t="s">
        <v>33</v>
      </c>
    </row>
    <row r="39" spans="1:10">
      <c r="A39" s="4">
        <v>37</v>
      </c>
      <c r="B39" s="4">
        <v>387</v>
      </c>
      <c r="C39" s="4">
        <v>82</v>
      </c>
      <c r="D39" s="4">
        <v>75</v>
      </c>
      <c r="E39" s="4">
        <v>19.71</v>
      </c>
      <c r="F39" s="4">
        <v>39</v>
      </c>
      <c r="H39" t="s">
        <v>29</v>
      </c>
      <c r="J39">
        <f>K18*K27/M27</f>
        <v>0.96683707361700122</v>
      </c>
    </row>
    <row r="40" spans="1:10">
      <c r="A40" s="4">
        <v>38</v>
      </c>
      <c r="B40" s="4">
        <v>704</v>
      </c>
      <c r="C40" s="4">
        <v>104</v>
      </c>
      <c r="D40" s="4">
        <v>51</v>
      </c>
      <c r="E40" s="4">
        <v>20.100000000000001</v>
      </c>
      <c r="F40" s="4">
        <v>88</v>
      </c>
      <c r="H40" t="s">
        <v>30</v>
      </c>
      <c r="J40">
        <f>J18*L27/M27</f>
        <v>-2.8876748293104302E-2</v>
      </c>
    </row>
    <row r="41" spans="1:10">
      <c r="A41" s="4">
        <v>39</v>
      </c>
      <c r="B41" s="4">
        <v>1177</v>
      </c>
      <c r="C41" s="4">
        <v>112</v>
      </c>
      <c r="D41" s="4">
        <v>35</v>
      </c>
      <c r="E41" s="4">
        <v>20.32</v>
      </c>
      <c r="F41" s="4">
        <v>108</v>
      </c>
    </row>
    <row r="42" spans="1:10">
      <c r="A42" s="4">
        <v>40</v>
      </c>
      <c r="B42" s="4">
        <v>1792</v>
      </c>
      <c r="C42" s="4">
        <v>116</v>
      </c>
      <c r="D42" s="4">
        <v>47</v>
      </c>
      <c r="E42" s="4">
        <v>20.37</v>
      </c>
      <c r="F42" s="4">
        <v>112</v>
      </c>
      <c r="H42" t="s">
        <v>31</v>
      </c>
    </row>
    <row r="43" spans="1:10">
      <c r="A43" s="4">
        <v>41</v>
      </c>
      <c r="B43" s="4">
        <v>2072</v>
      </c>
      <c r="C43" s="4">
        <v>106</v>
      </c>
      <c r="D43" s="4">
        <v>33</v>
      </c>
      <c r="E43" s="4">
        <v>20.03</v>
      </c>
      <c r="F43" s="4">
        <v>80</v>
      </c>
      <c r="H43" s="5" t="s">
        <v>32</v>
      </c>
      <c r="I43" s="5"/>
      <c r="J43" s="5"/>
    </row>
    <row r="44" spans="1:10">
      <c r="A44" s="4">
        <v>42</v>
      </c>
      <c r="B44" s="4">
        <v>1178</v>
      </c>
      <c r="C44" s="4">
        <v>120</v>
      </c>
      <c r="D44" s="4">
        <v>28</v>
      </c>
      <c r="E44" s="4">
        <v>20.65</v>
      </c>
      <c r="F44" s="4">
        <v>120</v>
      </c>
    </row>
    <row r="45" spans="1:10">
      <c r="A45" s="4">
        <v>43</v>
      </c>
      <c r="B45" s="4">
        <v>1304</v>
      </c>
      <c r="C45" s="4">
        <v>105</v>
      </c>
      <c r="D45" s="4">
        <v>58</v>
      </c>
      <c r="E45" s="4">
        <v>20.190000000000001</v>
      </c>
      <c r="F45" s="4">
        <v>88</v>
      </c>
    </row>
    <row r="46" spans="1:10">
      <c r="A46" s="4">
        <v>44</v>
      </c>
      <c r="B46" s="4">
        <v>1308</v>
      </c>
      <c r="C46" s="4">
        <v>114</v>
      </c>
      <c r="D46" s="4">
        <v>32</v>
      </c>
      <c r="E46" s="4">
        <v>20.239999999999998</v>
      </c>
      <c r="F46" s="4">
        <v>104</v>
      </c>
      <c r="H46" t="s">
        <v>37</v>
      </c>
    </row>
    <row r="47" spans="1:10">
      <c r="A47" s="4">
        <v>45</v>
      </c>
      <c r="B47" s="4">
        <v>1416</v>
      </c>
      <c r="C47" s="4">
        <v>107</v>
      </c>
      <c r="D47" s="4">
        <v>58</v>
      </c>
      <c r="E47" s="4">
        <v>20.27</v>
      </c>
      <c r="F47" s="4">
        <v>94</v>
      </c>
    </row>
    <row r="48" spans="1:10">
      <c r="A48" s="4">
        <v>46</v>
      </c>
      <c r="B48" s="4">
        <v>1185</v>
      </c>
      <c r="C48" s="4">
        <v>115</v>
      </c>
      <c r="D48" s="4">
        <v>44</v>
      </c>
      <c r="E48" s="4">
        <v>20.69</v>
      </c>
      <c r="F48" s="4">
        <v>107</v>
      </c>
      <c r="H48" t="s">
        <v>38</v>
      </c>
    </row>
    <row r="49" spans="1:11">
      <c r="A49" s="4">
        <v>47</v>
      </c>
      <c r="B49" s="4">
        <v>1220</v>
      </c>
      <c r="C49" s="4">
        <v>96</v>
      </c>
      <c r="D49" s="4">
        <v>68</v>
      </c>
      <c r="E49" s="4">
        <v>19.850000000000001</v>
      </c>
      <c r="F49" s="4">
        <v>82</v>
      </c>
    </row>
    <row r="50" spans="1:11">
      <c r="A50" s="4">
        <v>48</v>
      </c>
      <c r="B50" s="4">
        <v>1311</v>
      </c>
      <c r="C50" s="4">
        <v>104</v>
      </c>
      <c r="D50" s="4">
        <v>64</v>
      </c>
      <c r="E50" s="4">
        <v>19.87</v>
      </c>
      <c r="F50" s="4">
        <v>84</v>
      </c>
      <c r="H50" t="s">
        <v>39</v>
      </c>
      <c r="I50">
        <f>(O5-O7*N5)/SQRT((1-N5*N5)*(1-O7*O7))</f>
        <v>0.87418258790279124</v>
      </c>
    </row>
    <row r="51" spans="1:11">
      <c r="A51" s="4">
        <v>49</v>
      </c>
      <c r="B51" s="4">
        <v>1288</v>
      </c>
      <c r="C51" s="4">
        <v>108</v>
      </c>
      <c r="D51" s="4">
        <v>25</v>
      </c>
      <c r="E51" s="4">
        <v>20.2</v>
      </c>
      <c r="F51" s="4">
        <v>101</v>
      </c>
      <c r="H51" t="s">
        <v>40</v>
      </c>
      <c r="I51">
        <f>(O7-O5*N5)/SQRT((1-N5*N5)*(1-O5*O5))</f>
        <v>-5.3690069103812806E-2</v>
      </c>
    </row>
    <row r="52" spans="1:11">
      <c r="A52" s="4">
        <v>50</v>
      </c>
      <c r="B52" s="4">
        <v>918</v>
      </c>
      <c r="C52" s="4">
        <v>102</v>
      </c>
      <c r="D52" s="4">
        <v>54</v>
      </c>
      <c r="E52" s="4">
        <v>20.329999999999998</v>
      </c>
      <c r="F52" s="4">
        <v>98</v>
      </c>
    </row>
    <row r="53" spans="1:11">
      <c r="H53" t="s">
        <v>41</v>
      </c>
    </row>
    <row r="54" spans="1:11">
      <c r="H54" t="s">
        <v>42</v>
      </c>
      <c r="I54">
        <f>J39*O5+J40*O7</f>
        <v>0.89150432506178612</v>
      </c>
    </row>
    <row r="55" spans="1:11">
      <c r="H55" t="s">
        <v>43</v>
      </c>
      <c r="I55">
        <f xml:space="preserve"> SQRT(I54)</f>
        <v>0.94419506727253455</v>
      </c>
    </row>
    <row r="57" spans="1:11">
      <c r="H57" t="s">
        <v>44</v>
      </c>
    </row>
    <row r="59" spans="1:11">
      <c r="A59" s="4">
        <v>102</v>
      </c>
      <c r="B59" s="4">
        <v>20.04</v>
      </c>
      <c r="H59" t="s">
        <v>45</v>
      </c>
    </row>
    <row r="60" spans="1:11">
      <c r="A60" s="4">
        <v>107</v>
      </c>
      <c r="B60" s="4">
        <v>19.87</v>
      </c>
      <c r="H60" t="s">
        <v>46</v>
      </c>
      <c r="K60">
        <f xml:space="preserve"> I54/(1-I54)*(K21/2)</f>
        <v>193.09849586983796</v>
      </c>
    </row>
    <row r="61" spans="1:11">
      <c r="A61" s="4">
        <v>122</v>
      </c>
      <c r="B61" s="4">
        <v>20.48</v>
      </c>
      <c r="H61" t="s">
        <v>47</v>
      </c>
      <c r="K61">
        <f>_xlfn.F.INV.RT(0.05,2,47)</f>
        <v>3.1950562807372145</v>
      </c>
    </row>
    <row r="62" spans="1:11">
      <c r="A62" s="4">
        <v>108</v>
      </c>
      <c r="B62" s="4">
        <v>20.13</v>
      </c>
      <c r="H62" t="s">
        <v>48</v>
      </c>
    </row>
    <row r="63" spans="1:11">
      <c r="A63" s="4">
        <v>108</v>
      </c>
      <c r="B63" s="4">
        <v>20.260000000000002</v>
      </c>
      <c r="H63" t="s">
        <v>49</v>
      </c>
    </row>
    <row r="64" spans="1:11">
      <c r="A64" s="4">
        <v>97</v>
      </c>
      <c r="B64" s="4">
        <v>19.89</v>
      </c>
    </row>
    <row r="65" spans="1:11">
      <c r="A65" s="4">
        <v>109</v>
      </c>
      <c r="B65" s="4">
        <v>19.920000000000002</v>
      </c>
      <c r="H65" t="s">
        <v>50</v>
      </c>
    </row>
    <row r="66" spans="1:11">
      <c r="A66" s="4">
        <v>101</v>
      </c>
      <c r="B66" s="4">
        <v>19.78</v>
      </c>
      <c r="H66" t="s">
        <v>51</v>
      </c>
    </row>
    <row r="67" spans="1:11">
      <c r="A67" s="4">
        <v>116</v>
      </c>
      <c r="B67" s="4">
        <v>20.23</v>
      </c>
      <c r="H67" t="s">
        <v>52</v>
      </c>
      <c r="J67">
        <f>_xlfn.T.INV.2T(0.05,47)</f>
        <v>2.0117405137297668</v>
      </c>
    </row>
    <row r="68" spans="1:11">
      <c r="A68" s="4">
        <v>113</v>
      </c>
      <c r="B68" s="4">
        <v>20.46</v>
      </c>
    </row>
    <row r="69" spans="1:11">
      <c r="A69" s="4">
        <v>112</v>
      </c>
      <c r="B69" s="4">
        <v>20.07</v>
      </c>
      <c r="H69" t="s">
        <v>53</v>
      </c>
      <c r="I69">
        <f>K18/K19</f>
        <v>12.341693521132255</v>
      </c>
      <c r="K69" t="s">
        <v>55</v>
      </c>
    </row>
    <row r="70" spans="1:11">
      <c r="A70" s="4">
        <v>106</v>
      </c>
      <c r="B70" s="4">
        <v>20.23</v>
      </c>
      <c r="H70" t="s">
        <v>54</v>
      </c>
      <c r="I70">
        <f>J18/J19</f>
        <v>-0.36861223782731178</v>
      </c>
      <c r="K70" t="s">
        <v>56</v>
      </c>
    </row>
    <row r="71" spans="1:11">
      <c r="A71" s="4">
        <v>111</v>
      </c>
      <c r="B71" s="4">
        <v>20.260000000000002</v>
      </c>
      <c r="H71" t="s">
        <v>57</v>
      </c>
      <c r="I71">
        <f>L18/L19</f>
        <v>-1.0342661404634839</v>
      </c>
      <c r="K71" t="s">
        <v>58</v>
      </c>
    </row>
    <row r="72" spans="1:11">
      <c r="A72" s="4">
        <v>113</v>
      </c>
      <c r="B72" s="4">
        <v>20.28</v>
      </c>
    </row>
    <row r="73" spans="1:11">
      <c r="A73" s="4">
        <v>122</v>
      </c>
      <c r="B73" s="4">
        <v>20.52</v>
      </c>
    </row>
    <row r="74" spans="1:11">
      <c r="A74" s="4">
        <v>118</v>
      </c>
      <c r="B74" s="4">
        <v>20.28</v>
      </c>
    </row>
    <row r="75" spans="1:11">
      <c r="A75" s="4">
        <v>119</v>
      </c>
      <c r="B75" s="4">
        <v>19.97</v>
      </c>
      <c r="H75" t="s">
        <v>60</v>
      </c>
    </row>
    <row r="76" spans="1:11">
      <c r="A76" s="4">
        <v>102</v>
      </c>
      <c r="B76" s="4">
        <v>19.97</v>
      </c>
      <c r="H76" t="s">
        <v>59</v>
      </c>
    </row>
    <row r="77" spans="1:11">
      <c r="A77" s="4">
        <v>100</v>
      </c>
      <c r="B77" s="4">
        <v>19.57</v>
      </c>
    </row>
    <row r="78" spans="1:11">
      <c r="A78" s="4">
        <v>103</v>
      </c>
      <c r="B78" s="4">
        <v>19.940000000000001</v>
      </c>
      <c r="H78" t="s">
        <v>61</v>
      </c>
    </row>
    <row r="79" spans="1:11">
      <c r="A79" s="4">
        <v>113</v>
      </c>
      <c r="B79" s="4">
        <v>20.29</v>
      </c>
      <c r="H79" t="s">
        <v>62</v>
      </c>
    </row>
    <row r="80" spans="1:11">
      <c r="A80" s="4">
        <v>124</v>
      </c>
      <c r="B80" s="4">
        <v>20.83</v>
      </c>
    </row>
    <row r="81" spans="1:11">
      <c r="A81" s="4">
        <v>95</v>
      </c>
      <c r="B81" s="4">
        <v>19.59</v>
      </c>
      <c r="I81" t="s">
        <v>22</v>
      </c>
      <c r="J81" cm="1">
        <f t="array" ref="J81:K85">LINEST(F3:F52,C3:C52,TRUE,TRUE)</f>
        <v>2.0970180222907278</v>
      </c>
      <c r="K81">
        <v>-130.45227649988141</v>
      </c>
    </row>
    <row r="82" spans="1:11">
      <c r="A82" s="4">
        <v>102</v>
      </c>
      <c r="B82" s="4">
        <v>19.760000000000002</v>
      </c>
      <c r="I82" t="s">
        <v>63</v>
      </c>
      <c r="J82">
        <v>0.10576191346675418</v>
      </c>
      <c r="K82">
        <v>11.52088558175855</v>
      </c>
    </row>
    <row r="83" spans="1:11">
      <c r="A83" s="4">
        <v>112</v>
      </c>
      <c r="B83" s="4">
        <v>20.190000000000001</v>
      </c>
      <c r="I83" t="s">
        <v>24</v>
      </c>
      <c r="J83">
        <v>0.89119066872421437</v>
      </c>
      <c r="K83">
        <v>6.7292508274898468</v>
      </c>
    </row>
    <row r="84" spans="1:11">
      <c r="A84" s="4">
        <v>124</v>
      </c>
      <c r="B84" s="4">
        <v>20.66</v>
      </c>
      <c r="I84" t="s">
        <v>25</v>
      </c>
      <c r="J84">
        <v>393.13863615557295</v>
      </c>
      <c r="K84">
        <v>48</v>
      </c>
    </row>
    <row r="85" spans="1:11">
      <c r="A85" s="4">
        <v>116</v>
      </c>
      <c r="B85" s="4">
        <v>19.95</v>
      </c>
      <c r="I85" t="s">
        <v>64</v>
      </c>
      <c r="J85">
        <v>17802.424798434909</v>
      </c>
      <c r="K85">
        <v>2173.5752015650942</v>
      </c>
    </row>
    <row r="86" spans="1:11">
      <c r="A86" s="4">
        <v>118</v>
      </c>
      <c r="B86" s="4">
        <v>20.61</v>
      </c>
    </row>
    <row r="87" spans="1:11">
      <c r="A87" s="4">
        <v>100</v>
      </c>
      <c r="B87" s="4">
        <v>20.03</v>
      </c>
    </row>
    <row r="88" spans="1:11">
      <c r="A88" s="4">
        <v>99</v>
      </c>
      <c r="B88" s="4">
        <v>19.78</v>
      </c>
      <c r="H88" t="s">
        <v>65</v>
      </c>
    </row>
    <row r="89" spans="1:11">
      <c r="A89" s="4">
        <v>107</v>
      </c>
      <c r="B89" s="4">
        <v>20.22</v>
      </c>
    </row>
    <row r="90" spans="1:11">
      <c r="A90" s="4">
        <v>87</v>
      </c>
      <c r="B90" s="4">
        <v>19.78</v>
      </c>
      <c r="H90" t="s">
        <v>66</v>
      </c>
      <c r="I90">
        <f>_xlfn.T.INV.2T(0.05,48)</f>
        <v>2.0106347576242314</v>
      </c>
    </row>
    <row r="91" spans="1:11">
      <c r="A91" s="4">
        <v>109</v>
      </c>
      <c r="B91" s="4">
        <v>20.09</v>
      </c>
    </row>
    <row r="92" spans="1:11">
      <c r="A92" s="4">
        <v>106</v>
      </c>
      <c r="B92" s="4">
        <v>20.13</v>
      </c>
      <c r="H92" t="s">
        <v>53</v>
      </c>
      <c r="I92">
        <f>J81/J82</f>
        <v>19.82772392776268</v>
      </c>
      <c r="K92" t="s">
        <v>67</v>
      </c>
    </row>
    <row r="93" spans="1:11">
      <c r="A93" s="4">
        <v>113</v>
      </c>
      <c r="B93" s="4">
        <v>20.56</v>
      </c>
      <c r="H93" t="s">
        <v>57</v>
      </c>
      <c r="I93">
        <f>K81/K82</f>
        <v>-11.323111888762387</v>
      </c>
      <c r="K93" t="s">
        <v>68</v>
      </c>
    </row>
    <row r="94" spans="1:11">
      <c r="A94" s="4">
        <v>123</v>
      </c>
      <c r="B94" s="4">
        <v>20.51</v>
      </c>
    </row>
    <row r="95" spans="1:11">
      <c r="A95" s="4">
        <v>82</v>
      </c>
      <c r="B95" s="4">
        <v>19.71</v>
      </c>
    </row>
    <row r="96" spans="1:11">
      <c r="A96" s="4">
        <v>104</v>
      </c>
      <c r="B96" s="4">
        <v>20.100000000000001</v>
      </c>
      <c r="H96" t="s">
        <v>69</v>
      </c>
    </row>
    <row r="97" spans="1:11">
      <c r="A97" s="4">
        <v>112</v>
      </c>
      <c r="B97" s="4">
        <v>20.32</v>
      </c>
    </row>
    <row r="98" spans="1:11">
      <c r="A98" s="4">
        <v>116</v>
      </c>
      <c r="B98" s="4">
        <v>20.37</v>
      </c>
      <c r="H98" t="s">
        <v>70</v>
      </c>
    </row>
    <row r="99" spans="1:11">
      <c r="A99" s="4">
        <v>106</v>
      </c>
      <c r="B99" s="4">
        <v>20.03</v>
      </c>
      <c r="H99" s="6" t="s">
        <v>71</v>
      </c>
      <c r="K99">
        <f>1-(49/47)*(1-0.892)</f>
        <v>0.8874042553191489</v>
      </c>
    </row>
    <row r="100" spans="1:11">
      <c r="A100" s="4">
        <v>120</v>
      </c>
      <c r="B100" s="4">
        <v>20.65</v>
      </c>
    </row>
    <row r="101" spans="1:11">
      <c r="A101" s="4">
        <v>105</v>
      </c>
      <c r="B101" s="4">
        <v>20.190000000000001</v>
      </c>
      <c r="H101" t="s">
        <v>72</v>
      </c>
    </row>
    <row r="102" spans="1:11">
      <c r="A102" s="4">
        <v>114</v>
      </c>
      <c r="B102" s="4">
        <v>20.239999999999998</v>
      </c>
    </row>
    <row r="103" spans="1:11">
      <c r="A103" s="4">
        <v>107</v>
      </c>
      <c r="B103" s="4">
        <v>20.27</v>
      </c>
    </row>
    <row r="104" spans="1:11">
      <c r="A104" s="4">
        <v>115</v>
      </c>
      <c r="B104" s="4">
        <v>20.69</v>
      </c>
    </row>
    <row r="105" spans="1:11">
      <c r="A105" s="4">
        <v>96</v>
      </c>
      <c r="B105" s="4">
        <v>19.850000000000001</v>
      </c>
    </row>
    <row r="106" spans="1:11">
      <c r="A106" s="4">
        <v>104</v>
      </c>
      <c r="B106" s="4">
        <v>19.87</v>
      </c>
    </row>
    <row r="107" spans="1:11">
      <c r="A107" s="4">
        <v>108</v>
      </c>
      <c r="B107" s="4">
        <v>20.2</v>
      </c>
    </row>
    <row r="108" spans="1:11">
      <c r="A108" s="4">
        <v>102</v>
      </c>
      <c r="B108" s="4">
        <v>20.329999999999998</v>
      </c>
    </row>
    <row r="109" spans="1:11">
      <c r="A109" s="8"/>
    </row>
    <row r="110" spans="1:11">
      <c r="A110" s="8"/>
    </row>
    <row r="111" spans="1:11">
      <c r="A111" s="8"/>
    </row>
    <row r="112" spans="1:1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4BEE-8499-0B41-B2BF-5CA7D9F3B12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BLazhenov</dc:creator>
  <cp:lastModifiedBy>Microsoft Office User</cp:lastModifiedBy>
  <dcterms:created xsi:type="dcterms:W3CDTF">2021-11-23T23:13:27Z</dcterms:created>
  <dcterms:modified xsi:type="dcterms:W3CDTF">2021-11-28T13:01:40Z</dcterms:modified>
</cp:coreProperties>
</file>