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ailin_scaglione_accenture_com/Documents/Desktop/Ailín/Zoho WorkDrive-20230830-125433237/"/>
    </mc:Choice>
  </mc:AlternateContent>
  <xr:revisionPtr revIDLastSave="279" documentId="8_{E8B3D3E2-B036-47F2-8993-D7775490B0B0}" xr6:coauthVersionLast="47" xr6:coauthVersionMax="47" xr10:uidLastSave="{ED4EAB57-3DF5-49AE-833B-83C336FA42E7}"/>
  <bookViews>
    <workbookView xWindow="-110" yWindow="-110" windowWidth="19420" windowHeight="10300" xr2:uid="{9C68FB6F-93B1-4551-8955-5D174A672CD1}"/>
  </bookViews>
  <sheets>
    <sheet name="Financial Anla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H28" i="1"/>
  <c r="G28" i="1"/>
  <c r="F28" i="1"/>
  <c r="E28" i="1"/>
  <c r="D28" i="1"/>
  <c r="B22" i="1"/>
  <c r="B19" i="1"/>
  <c r="H26" i="1"/>
  <c r="G26" i="1"/>
  <c r="F26" i="1"/>
  <c r="E26" i="1"/>
  <c r="D26" i="1"/>
  <c r="C26" i="1"/>
  <c r="B27" i="1"/>
  <c r="H25" i="1"/>
  <c r="G25" i="1"/>
  <c r="F25" i="1"/>
  <c r="E25" i="1"/>
  <c r="D25" i="1"/>
  <c r="C25" i="1"/>
  <c r="C27" i="1"/>
  <c r="B18" i="1"/>
  <c r="H16" i="1"/>
  <c r="G16" i="1"/>
  <c r="F16" i="1"/>
  <c r="E16" i="1"/>
  <c r="D16" i="1"/>
  <c r="C16" i="1"/>
  <c r="B16" i="1"/>
  <c r="B15" i="1"/>
  <c r="H27" i="1"/>
  <c r="G27" i="1"/>
  <c r="F27" i="1"/>
  <c r="E27" i="1"/>
  <c r="D27" i="1"/>
  <c r="C22" i="1"/>
  <c r="D22" i="1"/>
  <c r="E22" i="1"/>
  <c r="F22" i="1"/>
  <c r="G22" i="1"/>
  <c r="H22" i="1"/>
  <c r="H18" i="1"/>
  <c r="G18" i="1"/>
  <c r="F18" i="1"/>
  <c r="E18" i="1"/>
  <c r="D18" i="1"/>
  <c r="C18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H17" i="1"/>
  <c r="G17" i="1"/>
  <c r="F17" i="1"/>
  <c r="E17" i="1"/>
  <c r="D17" i="1"/>
  <c r="C17" i="1"/>
  <c r="B17" i="1"/>
  <c r="H15" i="1"/>
  <c r="G15" i="1"/>
  <c r="F15" i="1"/>
  <c r="E15" i="1"/>
  <c r="D15" i="1"/>
  <c r="C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<sst xmlns="http://schemas.openxmlformats.org/spreadsheetml/2006/main" count="35" uniqueCount="33">
  <si>
    <t>Driven Mastermind</t>
  </si>
  <si>
    <t>Current Ratio</t>
  </si>
  <si>
    <t>Current Assets</t>
  </si>
  <si>
    <t>Current Liabilities</t>
  </si>
  <si>
    <t>Month</t>
  </si>
  <si>
    <t>Ratios are &gt;1 so this means company can afford current liabilities</t>
  </si>
  <si>
    <t>Total Debt Ratio</t>
  </si>
  <si>
    <t>Ratios are &lt;1 so this means the part of assets that is financed with liabilities is not material</t>
  </si>
  <si>
    <t>Financial Leverage Ratio</t>
  </si>
  <si>
    <t>Equity</t>
  </si>
  <si>
    <t>Net Profit Margin</t>
  </si>
  <si>
    <t>Equity Ratio</t>
  </si>
  <si>
    <t>This means how much of total assets are over equity. As higher this amount is, higher is financial leverage.</t>
  </si>
  <si>
    <t>This means how much of total assets are financed by Equity. As high this value is, lower is dependence on liabilities.</t>
  </si>
  <si>
    <t>Net Profit</t>
  </si>
  <si>
    <t>Total Revenue</t>
  </si>
  <si>
    <t>This means which % of Total Revenue become Net profit after expenses and taxes.</t>
  </si>
  <si>
    <t>Return on Assets</t>
  </si>
  <si>
    <t>GrossProfit</t>
  </si>
  <si>
    <t>This means which % profit remains after direct costs.</t>
  </si>
  <si>
    <t>Return on Investment</t>
  </si>
  <si>
    <t>Net Operating Income</t>
  </si>
  <si>
    <t>This means which % profit remains before interest and taxes</t>
  </si>
  <si>
    <t>Return on Equity</t>
  </si>
  <si>
    <t>This means how much efficient is equity generating income for the company</t>
  </si>
  <si>
    <t>Operating profit margin</t>
  </si>
  <si>
    <t>Asset turnover</t>
  </si>
  <si>
    <t>This means how much assets have generated income. As higher this number is, more efficient is assets use</t>
  </si>
  <si>
    <t>Evaluates profitability of investment, in relationship to its original cost (Considering initial Cash flow of $235,306 as initial inversion)</t>
  </si>
  <si>
    <t>Revenue Variance%</t>
  </si>
  <si>
    <t>Cash Flow Variance %</t>
  </si>
  <si>
    <t>Net Profit Variance %</t>
  </si>
  <si>
    <t>Net Cash provided by Operating Activities Variance%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</si>
</sst>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374151"/>
      <name val="Segoe UI"/>
      <family val="2"/>
    </font>
    <font>
      <sz val="8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5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2"/>
    </xf>
    <xf numFmtId="0" fontId="2" fillId="2" borderId="0" xfId="0" applyFont="1" applyFill="1"/>
    <xf numFmtId="165" fontId="2" fillId="2" borderId="0" xfId="1" applyNumberFormat="1" applyFont="1" applyFill="1"/>
    <xf numFmtId="9" fontId="2" fillId="2" borderId="0" xfId="2" applyFont="1" applyFill="1"/>
    <xf numFmtId="166" fontId="2" fillId="2" borderId="0" xfId="2" applyNumberFormat="1" applyFont="1" applyFill="1"/>
    <xf numFmtId="2" fontId="2" fillId="2" borderId="0" xfId="2" applyNumberFormat="1" applyFont="1" applyFill="1"/>
    <xf numFmtId="0" fontId="2" fillId="0" borderId="2" xfId="0" applyFont="1" applyBorder="1"/>
    <xf numFmtId="17" fontId="2" fillId="0" borderId="2" xfId="0" applyNumberFormat="1" applyFont="1" applyBorder="1"/>
    <xf numFmtId="0" fontId="0" fillId="0" borderId="2" xfId="0" applyBorder="1"/>
    <xf numFmtId="164" fontId="0" fillId="0" borderId="2" xfId="1" applyNumberFormat="1" applyFont="1" applyBorder="1"/>
    <xf numFmtId="43" fontId="0" fillId="0" borderId="2" xfId="1" applyFont="1" applyBorder="1"/>
    <xf numFmtId="9" fontId="0" fillId="0" borderId="0" xfId="2" applyFont="1"/>
    <xf numFmtId="3" fontId="0" fillId="0" borderId="2" xfId="0" applyNumberFormat="1" applyBorder="1"/>
    <xf numFmtId="9" fontId="0" fillId="0" borderId="2" xfId="2" applyFont="1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horizontal="left" vertical="center" indent="2"/>
    </xf>
    <xf numFmtId="4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Analsis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9225721784777"/>
          <c:y val="0.17171296296296296"/>
          <c:w val="0.84725218722659668"/>
          <c:h val="0.55571485855934666"/>
        </c:manualLayout>
      </c:layout>
      <c:lineChart>
        <c:grouping val="standard"/>
        <c:varyColors val="0"/>
        <c:ser>
          <c:idx val="0"/>
          <c:order val="0"/>
          <c:tx>
            <c:strRef>
              <c:f>'Financial Anlaysis'!$A$13</c:f>
              <c:strCache>
                <c:ptCount val="1"/>
                <c:pt idx="0">
                  <c:v>Current Ratio</c:v>
                </c:pt>
              </c:strCache>
            </c:strRef>
          </c:tx>
          <c:spPr>
            <a:ln w="28575" cap="rnd">
              <a:solidFill>
                <a:schemeClr val="accent2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42000"/>
                </a:schemeClr>
              </a:solidFill>
              <a:ln w="9525">
                <a:solidFill>
                  <a:schemeClr val="accent2">
                    <a:shade val="42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'Financial Anlaysis'!$B$12:$H$12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</c:numCache>
            </c:numRef>
          </c:cat>
          <c:val>
            <c:numRef>
              <c:f>'Financial Anlaysis'!$B$13:$H$13</c:f>
              <c:numCache>
                <c:formatCode>_(* #,##0.000_);_(* \(#,##0.000\);_(* "-"??_);_(@_)</c:formatCode>
                <c:ptCount val="7"/>
                <c:pt idx="0">
                  <c:v>1.5719732389208005</c:v>
                </c:pt>
                <c:pt idx="1">
                  <c:v>2.110392876178929</c:v>
                </c:pt>
                <c:pt idx="2">
                  <c:v>2.0007106518938023</c:v>
                </c:pt>
                <c:pt idx="3">
                  <c:v>2.7434195204621057</c:v>
                </c:pt>
                <c:pt idx="4">
                  <c:v>4.3597450681715397</c:v>
                </c:pt>
                <c:pt idx="5">
                  <c:v>8.0700160292295102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A-468B-A540-EE60ABD737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5082527"/>
        <c:axId val="127825943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'Financial Anlaysis'!$A$14</c15:sqref>
                        </c15:formulaRef>
                      </c:ext>
                    </c:extLst>
                    <c:strCache>
                      <c:ptCount val="1"/>
                      <c:pt idx="0">
                        <c:v>Total Debt 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5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55000"/>
                      </a:schemeClr>
                    </a:solidFill>
                    <a:ln w="9525">
                      <a:solidFill>
                        <a:schemeClr val="accent2">
                          <a:shade val="55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'Financial Anlaysis'!$B$12:$H$12</c15:sqref>
                        </c15:formulaRef>
                      </c:ext>
                    </c:extLst>
                    <c:numCache>
                      <c:formatCode>mmm\-yy</c:formatCode>
                      <c:ptCount val="7"/>
                      <c:pt idx="0">
                        <c:v>44927</c:v>
                      </c:pt>
                      <c:pt idx="1">
                        <c:v>44958</c:v>
                      </c:pt>
                      <c:pt idx="2">
                        <c:v>44986</c:v>
                      </c:pt>
                      <c:pt idx="3">
                        <c:v>45017</c:v>
                      </c:pt>
                      <c:pt idx="4">
                        <c:v>45047</c:v>
                      </c:pt>
                      <c:pt idx="5">
                        <c:v>45078</c:v>
                      </c:pt>
                      <c:pt idx="6">
                        <c:v>45108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'Financial Anlaysis'!$B$14:$H$14</c15:sqref>
                        </c15:formulaRef>
                      </c:ext>
                    </c:extLst>
                    <c:numCache>
                      <c:formatCode>_(* #,##0.000_);_(* \(#,##0.000\);_(* "-"??_);_(@_)</c:formatCode>
                      <c:ptCount val="7"/>
                      <c:pt idx="0">
                        <c:v>0.63614314495997737</c:v>
                      </c:pt>
                      <c:pt idx="1">
                        <c:v>0.47384542057903312</c:v>
                      </c:pt>
                      <c:pt idx="2">
                        <c:v>0.49982240013239054</c:v>
                      </c:pt>
                      <c:pt idx="3">
                        <c:v>0.36450859685927967</c:v>
                      </c:pt>
                      <c:pt idx="4">
                        <c:v>0.22937120963804336</c:v>
                      </c:pt>
                      <c:pt idx="5">
                        <c:v>0.12391549116854425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76A-468B-A540-EE60ABD7371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'Financial Anlaysis'!$A$15</c15:sqref>
                        </c15:formulaRef>
                      </c:ext>
                    </c:extLst>
                    <c:strCache>
                      <c:ptCount val="1"/>
                      <c:pt idx="0">
                        <c:v>Financial Leverage 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68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68000"/>
                      </a:schemeClr>
                    </a:solidFill>
                    <a:ln w="9525">
                      <a:solidFill>
                        <a:schemeClr val="accent2">
                          <a:shade val="68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'Financial Anlaysis'!$B$12:$H$12</c15:sqref>
                        </c15:formulaRef>
                      </c:ext>
                    </c:extLst>
                    <c:numCache>
                      <c:formatCode>mmm\-yy</c:formatCode>
                      <c:ptCount val="7"/>
                      <c:pt idx="0">
                        <c:v>44927</c:v>
                      </c:pt>
                      <c:pt idx="1">
                        <c:v>44958</c:v>
                      </c:pt>
                      <c:pt idx="2">
                        <c:v>44986</c:v>
                      </c:pt>
                      <c:pt idx="3">
                        <c:v>45017</c:v>
                      </c:pt>
                      <c:pt idx="4">
                        <c:v>45047</c:v>
                      </c:pt>
                      <c:pt idx="5">
                        <c:v>45078</c:v>
                      </c:pt>
                      <c:pt idx="6">
                        <c:v>45108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'Financial Anlaysis'!$B$15:$H$15</c15:sqref>
                        </c15:formulaRef>
                      </c:ext>
                    </c:extLst>
                    <c:numCache>
                      <c:formatCode>_(* #,##0.000_);_(* \(#,##0.000\);_(* "-"??_);_(@_)</c:formatCode>
                      <c:ptCount val="7"/>
                      <c:pt idx="0">
                        <c:v>2.847238872634088</c:v>
                      </c:pt>
                      <c:pt idx="1">
                        <c:v>1.9005821466012895</c:v>
                      </c:pt>
                      <c:pt idx="2">
                        <c:v>1.9992898527736691</c:v>
                      </c:pt>
                      <c:pt idx="3">
                        <c:v>1.5735854097440316</c:v>
                      </c:pt>
                      <c:pt idx="4">
                        <c:v>1.2976416304538922</c:v>
                      </c:pt>
                      <c:pt idx="5">
                        <c:v>1.1414423950194323</c:v>
                      </c:pt>
                      <c:pt idx="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76A-468B-A540-EE60ABD7371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'Financial Anlaysis'!$A$16</c15:sqref>
                        </c15:formulaRef>
                      </c:ext>
                    </c:extLst>
                    <c:strCache>
                      <c:ptCount val="1"/>
                      <c:pt idx="0">
                        <c:v>Equity 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80000"/>
                      </a:schemeClr>
                    </a:solidFill>
                    <a:ln w="9525">
                      <a:solidFill>
                        <a:schemeClr val="accent2">
                          <a:shade val="8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'Financial Anlaysis'!$B$12:$H$12</c15:sqref>
                        </c15:formulaRef>
                      </c:ext>
                    </c:extLst>
                    <c:numCache>
                      <c:formatCode>mmm\-yy</c:formatCode>
                      <c:ptCount val="7"/>
                      <c:pt idx="0">
                        <c:v>44927</c:v>
                      </c:pt>
                      <c:pt idx="1">
                        <c:v>44958</c:v>
                      </c:pt>
                      <c:pt idx="2">
                        <c:v>44986</c:v>
                      </c:pt>
                      <c:pt idx="3">
                        <c:v>45017</c:v>
                      </c:pt>
                      <c:pt idx="4">
                        <c:v>45047</c:v>
                      </c:pt>
                      <c:pt idx="5">
                        <c:v>45078</c:v>
                      </c:pt>
                      <c:pt idx="6">
                        <c:v>45108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'Financial Anlaysis'!$B$16:$H$16</c15:sqref>
                        </c15:formulaRef>
                      </c:ext>
                    </c:extLst>
                    <c:numCache>
                      <c:formatCode>_(* #,##0.000_);_(* \(#,##0.000\);_(* "-"??_);_(@_)</c:formatCode>
                      <c:ptCount val="7"/>
                      <c:pt idx="0">
                        <c:v>0.3512174582931506</c:v>
                      </c:pt>
                      <c:pt idx="1">
                        <c:v>0.52615457942096688</c:v>
                      </c:pt>
                      <c:pt idx="2">
                        <c:v>0.50017759986760946</c:v>
                      </c:pt>
                      <c:pt idx="3">
                        <c:v>0.63549140314072028</c:v>
                      </c:pt>
                      <c:pt idx="4">
                        <c:v>0.77062879036195653</c:v>
                      </c:pt>
                      <c:pt idx="5">
                        <c:v>0.87608450883145583</c:v>
                      </c:pt>
                      <c:pt idx="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76A-468B-A540-EE60ABD7371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'Financial Anlaysis'!$A$17</c15:sqref>
                        </c15:formulaRef>
                      </c:ext>
                    </c:extLst>
                    <c:strCache>
                      <c:ptCount val="1"/>
                      <c:pt idx="0">
                        <c:v>Net Profit Margin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9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93000"/>
                      </a:schemeClr>
                    </a:solidFill>
                    <a:ln w="9525">
                      <a:solidFill>
                        <a:schemeClr val="accent2">
                          <a:shade val="93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'Financial Anlaysis'!$B$12:$H$12</c15:sqref>
                        </c15:formulaRef>
                      </c:ext>
                    </c:extLst>
                    <c:numCache>
                      <c:formatCode>mmm\-yy</c:formatCode>
                      <c:ptCount val="7"/>
                      <c:pt idx="0">
                        <c:v>44927</c:v>
                      </c:pt>
                      <c:pt idx="1">
                        <c:v>44958</c:v>
                      </c:pt>
                      <c:pt idx="2">
                        <c:v>44986</c:v>
                      </c:pt>
                      <c:pt idx="3">
                        <c:v>45017</c:v>
                      </c:pt>
                      <c:pt idx="4">
                        <c:v>45047</c:v>
                      </c:pt>
                      <c:pt idx="5">
                        <c:v>45078</c:v>
                      </c:pt>
                      <c:pt idx="6">
                        <c:v>45108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'Financial Anlaysis'!$B$17:$H$17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>
                        <c:v>0.92714261201143944</c:v>
                      </c:pt>
                      <c:pt idx="1">
                        <c:v>0.83844436363636365</c:v>
                      </c:pt>
                      <c:pt idx="2">
                        <c:v>-2.0972089999999999</c:v>
                      </c:pt>
                      <c:pt idx="3">
                        <c:v>0.77524665002913018</c:v>
                      </c:pt>
                      <c:pt idx="4">
                        <c:v>0.87833766666666668</c:v>
                      </c:pt>
                      <c:pt idx="5">
                        <c:v>0.52098329411764699</c:v>
                      </c:pt>
                      <c:pt idx="6">
                        <c:v>0.46397897872340427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76A-468B-A540-EE60ABD7371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'Financial Anlaysis'!$A$18</c15:sqref>
                        </c15:formulaRef>
                      </c:ext>
                    </c:extLst>
                    <c:strCache>
                      <c:ptCount val="1"/>
                      <c:pt idx="0">
                        <c:v>Return on Assets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94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94000"/>
                      </a:schemeClr>
                    </a:solidFill>
                    <a:ln w="9525">
                      <a:solidFill>
                        <a:schemeClr val="accent2">
                          <a:tint val="94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'Financial Anlaysis'!$B$12:$H$12</c15:sqref>
                        </c15:formulaRef>
                      </c:ext>
                    </c:extLst>
                    <c:numCache>
                      <c:formatCode>mmm\-yy</c:formatCode>
                      <c:ptCount val="7"/>
                      <c:pt idx="0">
                        <c:v>44927</c:v>
                      </c:pt>
                      <c:pt idx="1">
                        <c:v>44958</c:v>
                      </c:pt>
                      <c:pt idx="2">
                        <c:v>44986</c:v>
                      </c:pt>
                      <c:pt idx="3">
                        <c:v>45017</c:v>
                      </c:pt>
                      <c:pt idx="4">
                        <c:v>45047</c:v>
                      </c:pt>
                      <c:pt idx="5">
                        <c:v>45078</c:v>
                      </c:pt>
                      <c:pt idx="6">
                        <c:v>45108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'Financial Anlaysis'!$B$18:$H$18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>
                        <c:v>0.33146817968671993</c:v>
                      </c:pt>
                      <c:pt idx="1">
                        <c:v>0.18401164934258327</c:v>
                      </c:pt>
                      <c:pt idx="2">
                        <c:v>3.7038554245962814E-2</c:v>
                      </c:pt>
                      <c:pt idx="3">
                        <c:v>0.48983801538444305</c:v>
                      </c:pt>
                      <c:pt idx="4">
                        <c:v>0.36322276297683692</c:v>
                      </c:pt>
                      <c:pt idx="5">
                        <c:v>0.35027580304642697</c:v>
                      </c:pt>
                      <c:pt idx="6">
                        <c:v>0.68369364473299865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76A-468B-A540-EE60ABD7371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'Financial Anlaysis'!$A$19</c15:sqref>
                        </c15:formulaRef>
                      </c:ext>
                    </c:extLst>
                    <c:strCache>
                      <c:ptCount val="1"/>
                      <c:pt idx="0">
                        <c:v>Operating profit margin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81000"/>
                      </a:schemeClr>
                    </a:solidFill>
                    <a:ln w="9525">
                      <a:solidFill>
                        <a:schemeClr val="accent2">
                          <a:tint val="81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'Financial Anlaysis'!$B$12:$H$12</c15:sqref>
                        </c15:formulaRef>
                      </c:ext>
                    </c:extLst>
                    <c:numCache>
                      <c:formatCode>mmm\-yy</c:formatCode>
                      <c:ptCount val="7"/>
                      <c:pt idx="0">
                        <c:v>44927</c:v>
                      </c:pt>
                      <c:pt idx="1">
                        <c:v>44958</c:v>
                      </c:pt>
                      <c:pt idx="2">
                        <c:v>44986</c:v>
                      </c:pt>
                      <c:pt idx="3">
                        <c:v>45017</c:v>
                      </c:pt>
                      <c:pt idx="4">
                        <c:v>45047</c:v>
                      </c:pt>
                      <c:pt idx="5">
                        <c:v>45078</c:v>
                      </c:pt>
                      <c:pt idx="6">
                        <c:v>45108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'Financial Anlaysis'!$B$19:$H$19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>
                        <c:v>0.92714261201143944</c:v>
                      </c:pt>
                      <c:pt idx="1">
                        <c:v>0.83844436363636365</c:v>
                      </c:pt>
                      <c:pt idx="2">
                        <c:v>-2.0972089999999999</c:v>
                      </c:pt>
                      <c:pt idx="3">
                        <c:v>0.77524665002913018</c:v>
                      </c:pt>
                      <c:pt idx="4">
                        <c:v>0.87833766666666668</c:v>
                      </c:pt>
                      <c:pt idx="5">
                        <c:v>0.52098329411764699</c:v>
                      </c:pt>
                      <c:pt idx="6">
                        <c:v>0.46397897872340427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76A-468B-A540-EE60ABD7371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'Financial Anlaysis'!$A$20</c15:sqref>
                        </c15:formulaRef>
                      </c:ext>
                    </c:extLst>
                    <c:strCache>
                      <c:ptCount val="1"/>
                      <c:pt idx="0">
                        <c:v>Return on Equity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69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69000"/>
                      </a:schemeClr>
                    </a:solidFill>
                    <a:ln w="9525">
                      <a:solidFill>
                        <a:schemeClr val="accent2">
                          <a:tint val="69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'Financial Anlaysis'!$B$12:$H$12</c15:sqref>
                        </c15:formulaRef>
                      </c:ext>
                    </c:extLst>
                    <c:numCache>
                      <c:formatCode>mmm\-yy</c:formatCode>
                      <c:ptCount val="7"/>
                      <c:pt idx="0">
                        <c:v>44927</c:v>
                      </c:pt>
                      <c:pt idx="1">
                        <c:v>44958</c:v>
                      </c:pt>
                      <c:pt idx="2">
                        <c:v>44986</c:v>
                      </c:pt>
                      <c:pt idx="3">
                        <c:v>45017</c:v>
                      </c:pt>
                      <c:pt idx="4">
                        <c:v>45047</c:v>
                      </c:pt>
                      <c:pt idx="5">
                        <c:v>45078</c:v>
                      </c:pt>
                      <c:pt idx="6">
                        <c:v>45108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'Financial Anlaysis'!$B$20:$H$20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>
                        <c:v>0.87500853575710735</c:v>
                      </c:pt>
                      <c:pt idx="1">
                        <c:v>0.29322852307872893</c:v>
                      </c:pt>
                      <c:pt idx="2">
                        <c:v>-0.15530001609864513</c:v>
                      </c:pt>
                      <c:pt idx="3">
                        <c:v>0.59756163278831631</c:v>
                      </c:pt>
                      <c:pt idx="4">
                        <c:v>0.41398950844212357</c:v>
                      </c:pt>
                      <c:pt idx="5">
                        <c:v>0.20829935911575317</c:v>
                      </c:pt>
                      <c:pt idx="6">
                        <c:v>0.31721947904289871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76A-468B-A540-EE60ABD7371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'Financial Anlaysis'!$A$21</c15:sqref>
                        </c15:formulaRef>
                      </c:ext>
                    </c:extLst>
                    <c:strCache>
                      <c:ptCount val="1"/>
                      <c:pt idx="0">
                        <c:v>Asset turnover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5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56000"/>
                      </a:schemeClr>
                    </a:solidFill>
                    <a:ln w="9525">
                      <a:solidFill>
                        <a:schemeClr val="accent2">
                          <a:tint val="56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'Financial Anlaysis'!$B$12:$H$12</c15:sqref>
                        </c15:formulaRef>
                      </c:ext>
                    </c:extLst>
                    <c:numCache>
                      <c:formatCode>mmm\-yy</c:formatCode>
                      <c:ptCount val="7"/>
                      <c:pt idx="0">
                        <c:v>44927</c:v>
                      </c:pt>
                      <c:pt idx="1">
                        <c:v>44958</c:v>
                      </c:pt>
                      <c:pt idx="2">
                        <c:v>44986</c:v>
                      </c:pt>
                      <c:pt idx="3">
                        <c:v>45017</c:v>
                      </c:pt>
                      <c:pt idx="4">
                        <c:v>45047</c:v>
                      </c:pt>
                      <c:pt idx="5">
                        <c:v>45078</c:v>
                      </c:pt>
                      <c:pt idx="6">
                        <c:v>45108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'Financial Anlaysis'!$B$21:$H$21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0.33146817968671993</c:v>
                      </c:pt>
                      <c:pt idx="1">
                        <c:v>0.18401164934258327</c:v>
                      </c:pt>
                      <c:pt idx="2">
                        <c:v>3.7038554245962814E-2</c:v>
                      </c:pt>
                      <c:pt idx="3">
                        <c:v>0.48983801538444305</c:v>
                      </c:pt>
                      <c:pt idx="4">
                        <c:v>0.36322276297683692</c:v>
                      </c:pt>
                      <c:pt idx="5">
                        <c:v>0.35027580304642697</c:v>
                      </c:pt>
                      <c:pt idx="6">
                        <c:v>0.68369364473299865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76A-468B-A540-EE60ABD7371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'Financial Anlaysis'!$A$22</c15:sqref>
                        </c15:formulaRef>
                      </c:ext>
                    </c:extLst>
                    <c:strCache>
                      <c:ptCount val="1"/>
                      <c:pt idx="0">
                        <c:v>Return on Investment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4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43000"/>
                      </a:schemeClr>
                    </a:solidFill>
                    <a:ln w="9525">
                      <a:solidFill>
                        <a:schemeClr val="accent2">
                          <a:tint val="43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'Financial Anlaysis'!$B$12:$H$12</c15:sqref>
                        </c15:formulaRef>
                      </c:ext>
                    </c:extLst>
                    <c:numCache>
                      <c:formatCode>mmm\-yy</c:formatCode>
                      <c:ptCount val="7"/>
                      <c:pt idx="0">
                        <c:v>44927</c:v>
                      </c:pt>
                      <c:pt idx="1">
                        <c:v>44958</c:v>
                      </c:pt>
                      <c:pt idx="2">
                        <c:v>44986</c:v>
                      </c:pt>
                      <c:pt idx="3">
                        <c:v>45017</c:v>
                      </c:pt>
                      <c:pt idx="4">
                        <c:v>45047</c:v>
                      </c:pt>
                      <c:pt idx="5">
                        <c:v>45078</c:v>
                      </c:pt>
                      <c:pt idx="6">
                        <c:v>45108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'Financial Anlaysis'!$B$22:$H$22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0.41332160395059209</c:v>
                      </c:pt>
                      <c:pt idx="1">
                        <c:v>0.19597605676001301</c:v>
                      </c:pt>
                      <c:pt idx="2">
                        <c:v>-8.9126692207822558E-2</c:v>
                      </c:pt>
                      <c:pt idx="3">
                        <c:v>0.37888515616865664</c:v>
                      </c:pt>
                      <c:pt idx="4">
                        <c:v>0.44792863775543812</c:v>
                      </c:pt>
                      <c:pt idx="5">
                        <c:v>0.2822929668326204</c:v>
                      </c:pt>
                      <c:pt idx="6">
                        <c:v>0.46337461991062717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676A-468B-A540-EE60ABD73712}"/>
                  </c:ext>
                </c:extLst>
              </c15:ser>
            </c15:filteredLineSeries>
          </c:ext>
        </c:extLst>
      </c:lineChart>
      <c:dateAx>
        <c:axId val="207508252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59439"/>
        <c:crosses val="autoZero"/>
        <c:auto val="1"/>
        <c:lblOffset val="100"/>
        <c:baseTimeUnit val="months"/>
      </c:dateAx>
      <c:valAx>
        <c:axId val="1278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8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109580052493423E-2"/>
          <c:y val="0.76446485855934665"/>
          <c:w val="0.90155861767279089"/>
          <c:h val="0.20775736366287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9225721784777"/>
          <c:y val="0.17171296296296296"/>
          <c:w val="0.84725218722659668"/>
          <c:h val="0.55571485855934666"/>
        </c:manualLayout>
      </c:layout>
      <c:lineChart>
        <c:grouping val="standard"/>
        <c:varyColors val="0"/>
        <c:ser>
          <c:idx val="3"/>
          <c:order val="3"/>
          <c:tx>
            <c:strRef>
              <c:f>'Financial Anlaysis'!$A$28</c:f>
              <c:strCache>
                <c:ptCount val="1"/>
                <c:pt idx="0">
                  <c:v>Net Cash provided by Operating Activities Variance%</c:v>
                </c:pt>
              </c:strCache>
            </c:strRef>
          </c:tx>
          <c:spPr>
            <a:ln w="28575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8000"/>
                </a:schemeClr>
              </a:solidFill>
              <a:ln w="9525">
                <a:solidFill>
                  <a:schemeClr val="accent4">
                    <a:shade val="5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'Financial Anlaysis'!$B$24:$H$24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</c:numCache>
            </c:numRef>
          </c:cat>
          <c:val>
            <c:numRef>
              <c:f>'Financial Anlaysis'!$B$28:$H$28</c:f>
              <c:numCache>
                <c:formatCode>0%</c:formatCode>
                <c:ptCount val="7"/>
                <c:pt idx="1">
                  <c:v>-0.21655678666605885</c:v>
                </c:pt>
                <c:pt idx="2">
                  <c:v>-0.45457244664920621</c:v>
                </c:pt>
                <c:pt idx="3">
                  <c:v>3.9036131829248455</c:v>
                </c:pt>
                <c:pt idx="4">
                  <c:v>-0.56213706332719604</c:v>
                </c:pt>
                <c:pt idx="5">
                  <c:v>1.7353364300953054</c:v>
                </c:pt>
                <c:pt idx="6">
                  <c:v>0.34229223498689548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82-4870-B4E7-E254EAEE37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5082527"/>
        <c:axId val="12782594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'Financial Anlaysis'!$A$25</c15:sqref>
                        </c15:formulaRef>
                      </c:ext>
                    </c:extLst>
                    <c:strCache>
                      <c:ptCount val="1"/>
                      <c:pt idx="0">
                        <c:v>Revenue Variance%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tint val="58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58000"/>
                      </a:schemeClr>
                    </a:solidFill>
                    <a:ln w="9525">
                      <a:solidFill>
                        <a:schemeClr val="accent4">
                          <a:tint val="58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'Financial Anlaysis'!$B$24:$H$24</c15:sqref>
                        </c15:formulaRef>
                      </c:ext>
                    </c:extLst>
                    <c:numCache>
                      <c:formatCode>mmm\-yy</c:formatCode>
                      <c:ptCount val="7"/>
                      <c:pt idx="0">
                        <c:v>44927</c:v>
                      </c:pt>
                      <c:pt idx="1">
                        <c:v>44958</c:v>
                      </c:pt>
                      <c:pt idx="2">
                        <c:v>44986</c:v>
                      </c:pt>
                      <c:pt idx="3">
                        <c:v>45017</c:v>
                      </c:pt>
                      <c:pt idx="4">
                        <c:v>45047</c:v>
                      </c:pt>
                      <c:pt idx="5">
                        <c:v>45078</c:v>
                      </c:pt>
                      <c:pt idx="6">
                        <c:v>45108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'Financial Anlaysis'!$B$25:$H$25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1">
                        <c:v>-0.47569113441372735</c:v>
                      </c:pt>
                      <c:pt idx="2">
                        <c:v>-0.81818181818181823</c:v>
                      </c:pt>
                      <c:pt idx="3">
                        <c:v>10.5001</c:v>
                      </c:pt>
                      <c:pt idx="4">
                        <c:v>4.3469187224458916E-2</c:v>
                      </c:pt>
                      <c:pt idx="5">
                        <c:v>6.25E-2</c:v>
                      </c:pt>
                      <c:pt idx="6">
                        <c:v>0.84313725490196079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982-4870-B4E7-E254EAEE372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'Financial Anlaysis'!$A$26</c15:sqref>
                        </c15:formulaRef>
                      </c:ext>
                    </c:extLst>
                    <c:strCache>
                      <c:ptCount val="1"/>
                      <c:pt idx="0">
                        <c:v>Net Profit Variance %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tint val="8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86000"/>
                      </a:schemeClr>
                    </a:solidFill>
                    <a:ln w="9525">
                      <a:solidFill>
                        <a:schemeClr val="accent4">
                          <a:tint val="86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'Financial Anlaysis'!$B$24:$H$24</c15:sqref>
                        </c15:formulaRef>
                      </c:ext>
                    </c:extLst>
                    <c:numCache>
                      <c:formatCode>mmm\-yy</c:formatCode>
                      <c:ptCount val="7"/>
                      <c:pt idx="0">
                        <c:v>44927</c:v>
                      </c:pt>
                      <c:pt idx="1">
                        <c:v>44958</c:v>
                      </c:pt>
                      <c:pt idx="2">
                        <c:v>44986</c:v>
                      </c:pt>
                      <c:pt idx="3">
                        <c:v>45017</c:v>
                      </c:pt>
                      <c:pt idx="4">
                        <c:v>45047</c:v>
                      </c:pt>
                      <c:pt idx="5">
                        <c:v>45078</c:v>
                      </c:pt>
                      <c:pt idx="6">
                        <c:v>45108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'Financial Anlaysis'!$B$26:$H$26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1">
                        <c:v>-0.52585092362256547</c:v>
                      </c:pt>
                      <c:pt idx="2">
                        <c:v>-1.454783577551847</c:v>
                      </c:pt>
                      <c:pt idx="3">
                        <c:v>-5.2510851326691803</c:v>
                      </c:pt>
                      <c:pt idx="4">
                        <c:v>0.18222799300178324</c:v>
                      </c:pt>
                      <c:pt idx="5">
                        <c:v>-0.36978138248274306</c:v>
                      </c:pt>
                      <c:pt idx="6">
                        <c:v>0.64146710812450125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982-4870-B4E7-E254EAEE37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'Financial Anlaysis'!$A$27</c15:sqref>
                        </c15:formulaRef>
                      </c:ext>
                    </c:extLst>
                    <c:strCache>
                      <c:ptCount val="1"/>
                      <c:pt idx="0">
                        <c:v>Cash Flow Variance %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shade val="8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86000"/>
                      </a:schemeClr>
                    </a:solidFill>
                    <a:ln w="9525">
                      <a:solidFill>
                        <a:schemeClr val="accent4">
                          <a:shade val="86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'Financial Anlaysis'!$B$24:$H$24</c15:sqref>
                        </c15:formulaRef>
                      </c:ext>
                    </c:extLst>
                    <c:numCache>
                      <c:formatCode>mmm\-yy</c:formatCode>
                      <c:ptCount val="7"/>
                      <c:pt idx="0">
                        <c:v>44927</c:v>
                      </c:pt>
                      <c:pt idx="1">
                        <c:v>44958</c:v>
                      </c:pt>
                      <c:pt idx="2">
                        <c:v>44986</c:v>
                      </c:pt>
                      <c:pt idx="3">
                        <c:v>45017</c:v>
                      </c:pt>
                      <c:pt idx="4">
                        <c:v>45047</c:v>
                      </c:pt>
                      <c:pt idx="5">
                        <c:v>45078</c:v>
                      </c:pt>
                      <c:pt idx="6">
                        <c:v>45108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'Financial Anlaysis'!$B$27:$H$27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0.34493012305227433</c:v>
                      </c:pt>
                      <c:pt idx="1">
                        <c:v>-5.5539658003202805E-2</c:v>
                      </c:pt>
                      <c:pt idx="2">
                        <c:v>-9.670708811534999E-2</c:v>
                      </c:pt>
                      <c:pt idx="3">
                        <c:v>-0.13043278735788216</c:v>
                      </c:pt>
                      <c:pt idx="4">
                        <c:v>0.40721047215160933</c:v>
                      </c:pt>
                      <c:pt idx="5">
                        <c:v>0.10177232428395092</c:v>
                      </c:pt>
                      <c:pt idx="6">
                        <c:v>-5.5708083497399752E-2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982-4870-B4E7-E254EAEE3728}"/>
                  </c:ext>
                </c:extLst>
              </c15:ser>
            </c15:filteredLineSeries>
          </c:ext>
        </c:extLst>
      </c:lineChart>
      <c:dateAx>
        <c:axId val="207508252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59439"/>
        <c:crosses val="autoZero"/>
        <c:auto val="1"/>
        <c:lblOffset val="100"/>
        <c:baseTimeUnit val="months"/>
      </c:dateAx>
      <c:valAx>
        <c:axId val="1278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8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109580052493423E-2"/>
          <c:y val="0.75520559930008757"/>
          <c:w val="0.91309995625546803"/>
          <c:h val="0.212386993292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727075</xdr:colOff>
      <xdr:row>31</xdr:row>
      <xdr:rowOff>104775</xdr:rowOff>
    </xdr:from>
    <xdr:to>
      <xdr:col>6</xdr:col>
      <xdr:colOff>409575</xdr:colOff>
      <xdr:row>46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11429E-ABF9-EDC9-F5F3-5F30B3D0F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8B15646-81D4-48B4-A42C-63C150C91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7F9F-4170-4AB5-A7FB-8143A2A75B55}">
  <dimension ref="A1:I53"/>
  <sheetViews>
    <sheetView showGridLines="0" tabSelected="1" topLeftCell="A38" workbookViewId="0">
      <selection activeCell="G50" sqref="G49:G50"/>
    </sheetView>
  </sheetViews>
  <sheetFormatPr defaultRowHeight="14.5" x14ac:dyDescent="0.35"/>
  <cols>
    <col min="1" max="1" width="20.90625" bestFit="1" customWidth="1"/>
    <col min="2" max="4" width="10.08984375" bestFit="1" customWidth="1"/>
    <col min="5" max="5" width="11.08984375" bestFit="1" customWidth="1"/>
    <col min="6" max="6" width="10.08984375" bestFit="1" customWidth="1"/>
    <col min="7" max="7" width="11.08984375" bestFit="1" customWidth="1"/>
    <col min="8" max="8" width="9.81640625" bestFit="1" customWidth="1"/>
  </cols>
  <sheetData>
    <row r="1" spans="1:9" s="2" customFormat="1" x14ac:dyDescent="0.35">
      <c r="A1" s="1" t="s">
        <v>0</v>
      </c>
    </row>
    <row r="3" spans="1:9" x14ac:dyDescent="0.35">
      <c r="A3" s="11" t="s">
        <v>4</v>
      </c>
      <c r="B3" s="12">
        <v>44927</v>
      </c>
      <c r="C3" s="12">
        <v>44958</v>
      </c>
      <c r="D3" s="12">
        <v>44986</v>
      </c>
      <c r="E3" s="12">
        <v>45017</v>
      </c>
      <c r="F3" s="12">
        <v>45047</v>
      </c>
      <c r="G3" s="12">
        <v>45078</v>
      </c>
      <c r="H3" s="12">
        <v>45108</v>
      </c>
    </row>
    <row r="4" spans="1:9" x14ac:dyDescent="0.35">
      <c r="A4" s="13" t="s">
        <v>2</v>
      </c>
      <c r="B4" s="14">
        <v>316470.8</v>
      </c>
      <c r="C4" s="14">
        <v>298894.12</v>
      </c>
      <c r="D4" s="14">
        <v>269988.94</v>
      </c>
      <c r="E4" s="14">
        <v>234773.53</v>
      </c>
      <c r="F4" s="14">
        <v>330375.77</v>
      </c>
      <c r="G4" s="14">
        <v>363998.88</v>
      </c>
      <c r="H4" s="14">
        <v>343721.2</v>
      </c>
    </row>
    <row r="5" spans="1:9" x14ac:dyDescent="0.35">
      <c r="A5" s="13" t="s">
        <v>3</v>
      </c>
      <c r="B5" s="14">
        <v>201320.73</v>
      </c>
      <c r="C5" s="14">
        <v>141629.60999999999</v>
      </c>
      <c r="D5" s="14">
        <v>134946.51999999999</v>
      </c>
      <c r="E5" s="14">
        <v>85576.97</v>
      </c>
      <c r="F5" s="14">
        <v>75778.69</v>
      </c>
      <c r="G5" s="14">
        <v>45105.1</v>
      </c>
      <c r="H5" s="15">
        <v>0</v>
      </c>
    </row>
    <row r="6" spans="1:9" x14ac:dyDescent="0.35">
      <c r="A6" s="13" t="s">
        <v>9</v>
      </c>
      <c r="B6" s="14">
        <v>111150.07</v>
      </c>
      <c r="C6" s="14">
        <v>157264.51</v>
      </c>
      <c r="D6" s="14">
        <v>135042.42000000001</v>
      </c>
      <c r="E6" s="14">
        <v>149196.56</v>
      </c>
      <c r="F6" s="14">
        <v>254597.08</v>
      </c>
      <c r="G6" s="14">
        <v>318893.78000000003</v>
      </c>
      <c r="H6" s="14">
        <v>343721.2</v>
      </c>
    </row>
    <row r="7" spans="1:9" x14ac:dyDescent="0.35">
      <c r="A7" s="13" t="s">
        <v>15</v>
      </c>
      <c r="B7" s="14">
        <v>104900</v>
      </c>
      <c r="C7" s="14">
        <v>55000</v>
      </c>
      <c r="D7" s="14">
        <v>10000</v>
      </c>
      <c r="E7" s="14">
        <v>115001</v>
      </c>
      <c r="F7" s="14">
        <v>120000</v>
      </c>
      <c r="G7" s="14">
        <v>127500</v>
      </c>
      <c r="H7" s="14">
        <v>235000</v>
      </c>
    </row>
    <row r="8" spans="1:9" x14ac:dyDescent="0.35">
      <c r="A8" s="13" t="s">
        <v>14</v>
      </c>
      <c r="B8" s="14">
        <v>97257.26</v>
      </c>
      <c r="C8" s="14">
        <v>46114.44</v>
      </c>
      <c r="D8" s="14">
        <v>-20972.09</v>
      </c>
      <c r="E8" s="14">
        <v>89154.14</v>
      </c>
      <c r="F8" s="14">
        <v>105400.52</v>
      </c>
      <c r="G8" s="14">
        <v>66425.37</v>
      </c>
      <c r="H8" s="14">
        <v>109035.06</v>
      </c>
    </row>
    <row r="9" spans="1:9" x14ac:dyDescent="0.35">
      <c r="A9" s="13" t="s">
        <v>18</v>
      </c>
      <c r="B9" s="14">
        <v>104900</v>
      </c>
      <c r="C9" s="14">
        <v>55000</v>
      </c>
      <c r="D9" s="14">
        <v>10000</v>
      </c>
      <c r="E9" s="14">
        <v>115001</v>
      </c>
      <c r="F9" s="14">
        <v>120000</v>
      </c>
      <c r="G9" s="14">
        <v>127500</v>
      </c>
      <c r="H9" s="14">
        <v>235000</v>
      </c>
    </row>
    <row r="10" spans="1:9" x14ac:dyDescent="0.35">
      <c r="A10" s="13" t="s">
        <v>21</v>
      </c>
      <c r="B10" s="14">
        <v>97257.26</v>
      </c>
      <c r="C10" s="14">
        <v>46114.44</v>
      </c>
      <c r="D10" s="14">
        <v>-20972.09</v>
      </c>
      <c r="E10" s="14">
        <v>89154.14</v>
      </c>
      <c r="F10" s="14">
        <v>105400.52</v>
      </c>
      <c r="G10" s="14">
        <v>66425.37</v>
      </c>
      <c r="H10" s="14">
        <v>109035.06</v>
      </c>
    </row>
    <row r="11" spans="1:9" x14ac:dyDescent="0.35">
      <c r="A11" s="13"/>
      <c r="B11" s="14"/>
      <c r="C11" s="14"/>
      <c r="D11" s="14"/>
      <c r="E11" s="14"/>
      <c r="F11" s="14"/>
      <c r="G11" s="14"/>
      <c r="H11" s="14"/>
    </row>
    <row r="12" spans="1:9" x14ac:dyDescent="0.35">
      <c r="A12" s="11" t="s">
        <v>4</v>
      </c>
      <c r="B12" s="12">
        <v>44927</v>
      </c>
      <c r="C12" s="12">
        <v>44958</v>
      </c>
      <c r="D12" s="12">
        <v>44986</v>
      </c>
      <c r="E12" s="12">
        <v>45017</v>
      </c>
      <c r="F12" s="12">
        <v>45047</v>
      </c>
      <c r="G12" s="12">
        <v>45078</v>
      </c>
      <c r="H12" s="12">
        <v>45108</v>
      </c>
    </row>
    <row r="13" spans="1:9" x14ac:dyDescent="0.35">
      <c r="A13" s="6" t="s">
        <v>1</v>
      </c>
      <c r="B13" s="7">
        <f t="shared" ref="B13:H13" si="0">IFERROR(+B4/B5,"")</f>
        <v>1.5719732389208005</v>
      </c>
      <c r="C13" s="7">
        <f t="shared" si="0"/>
        <v>2.110392876178929</v>
      </c>
      <c r="D13" s="7">
        <f t="shared" si="0"/>
        <v>2.0007106518938023</v>
      </c>
      <c r="E13" s="7">
        <f t="shared" si="0"/>
        <v>2.7434195204621057</v>
      </c>
      <c r="F13" s="7">
        <f t="shared" si="0"/>
        <v>4.3597450681715397</v>
      </c>
      <c r="G13" s="7">
        <f t="shared" si="0"/>
        <v>8.0700160292295102</v>
      </c>
      <c r="H13" s="7" t="str">
        <f t="shared" si="0"/>
        <v/>
      </c>
      <c r="I13" t="s">
        <v>5</v>
      </c>
    </row>
    <row r="14" spans="1:9" x14ac:dyDescent="0.35">
      <c r="A14" s="6" t="s">
        <v>6</v>
      </c>
      <c r="B14" s="7">
        <f t="shared" ref="B14:H14" si="1">IFERROR(+B5/B4,"")</f>
        <v>0.63614314495997737</v>
      </c>
      <c r="C14" s="7">
        <f t="shared" si="1"/>
        <v>0.47384542057903312</v>
      </c>
      <c r="D14" s="7">
        <f t="shared" si="1"/>
        <v>0.49982240013239054</v>
      </c>
      <c r="E14" s="7">
        <f t="shared" si="1"/>
        <v>0.36450859685927967</v>
      </c>
      <c r="F14" s="7">
        <f t="shared" si="1"/>
        <v>0.22937120963804336</v>
      </c>
      <c r="G14" s="7">
        <f t="shared" si="1"/>
        <v>0.12391549116854425</v>
      </c>
      <c r="H14" s="7">
        <f t="shared" si="1"/>
        <v>0</v>
      </c>
      <c r="I14" t="s">
        <v>7</v>
      </c>
    </row>
    <row r="15" spans="1:9" x14ac:dyDescent="0.35">
      <c r="A15" s="6" t="s">
        <v>8</v>
      </c>
      <c r="B15" s="7">
        <f>+B4/B6</f>
        <v>2.847238872634088</v>
      </c>
      <c r="C15" s="7">
        <f t="shared" ref="C15:H15" si="2">+C4/C6</f>
        <v>1.9005821466012895</v>
      </c>
      <c r="D15" s="7">
        <f t="shared" si="2"/>
        <v>1.9992898527736691</v>
      </c>
      <c r="E15" s="7">
        <f t="shared" si="2"/>
        <v>1.5735854097440316</v>
      </c>
      <c r="F15" s="7">
        <f t="shared" si="2"/>
        <v>1.2976416304538922</v>
      </c>
      <c r="G15" s="7">
        <f t="shared" si="2"/>
        <v>1.1414423950194323</v>
      </c>
      <c r="H15" s="7">
        <f t="shared" si="2"/>
        <v>1</v>
      </c>
      <c r="I15" t="s">
        <v>12</v>
      </c>
    </row>
    <row r="16" spans="1:9" x14ac:dyDescent="0.35">
      <c r="A16" s="6" t="s">
        <v>11</v>
      </c>
      <c r="B16" s="7">
        <f>+B6/B4</f>
        <v>0.3512174582931506</v>
      </c>
      <c r="C16" s="7">
        <f t="shared" ref="C16:H16" si="3">+C6/C4</f>
        <v>0.52615457942096688</v>
      </c>
      <c r="D16" s="7">
        <f t="shared" si="3"/>
        <v>0.50017759986760946</v>
      </c>
      <c r="E16" s="7">
        <f t="shared" si="3"/>
        <v>0.63549140314072028</v>
      </c>
      <c r="F16" s="7">
        <f t="shared" si="3"/>
        <v>0.77062879036195653</v>
      </c>
      <c r="G16" s="7">
        <f t="shared" si="3"/>
        <v>0.87608450883145583</v>
      </c>
      <c r="H16" s="7">
        <f t="shared" si="3"/>
        <v>1</v>
      </c>
      <c r="I16" t="s">
        <v>13</v>
      </c>
    </row>
    <row r="17" spans="1:9" x14ac:dyDescent="0.35">
      <c r="A17" s="6" t="s">
        <v>10</v>
      </c>
      <c r="B17" s="9">
        <f>+B8/B7</f>
        <v>0.92714261201143944</v>
      </c>
      <c r="C17" s="9">
        <f t="shared" ref="C17:H17" si="4">+C8/C7</f>
        <v>0.83844436363636365</v>
      </c>
      <c r="D17" s="9">
        <f t="shared" si="4"/>
        <v>-2.0972089999999999</v>
      </c>
      <c r="E17" s="9">
        <f t="shared" si="4"/>
        <v>0.77524665002913018</v>
      </c>
      <c r="F17" s="9">
        <f t="shared" si="4"/>
        <v>0.87833766666666668</v>
      </c>
      <c r="G17" s="9">
        <f t="shared" si="4"/>
        <v>0.52098329411764699</v>
      </c>
      <c r="H17" s="9">
        <f t="shared" si="4"/>
        <v>0.46397897872340427</v>
      </c>
      <c r="I17" t="s">
        <v>16</v>
      </c>
    </row>
    <row r="18" spans="1:9" x14ac:dyDescent="0.35">
      <c r="A18" s="6" t="s">
        <v>17</v>
      </c>
      <c r="B18" s="9">
        <f t="shared" ref="B18:H18" si="5">+IFERROR(B9/B4,"")</f>
        <v>0.33146817968671993</v>
      </c>
      <c r="C18" s="9">
        <f t="shared" si="5"/>
        <v>0.18401164934258327</v>
      </c>
      <c r="D18" s="9">
        <f t="shared" si="5"/>
        <v>3.7038554245962814E-2</v>
      </c>
      <c r="E18" s="9">
        <f t="shared" si="5"/>
        <v>0.48983801538444305</v>
      </c>
      <c r="F18" s="9">
        <f t="shared" si="5"/>
        <v>0.36322276297683692</v>
      </c>
      <c r="G18" s="9">
        <f t="shared" si="5"/>
        <v>0.35027580304642697</v>
      </c>
      <c r="H18" s="9">
        <f t="shared" si="5"/>
        <v>0.68369364473299865</v>
      </c>
      <c r="I18" t="s">
        <v>19</v>
      </c>
    </row>
    <row r="19" spans="1:9" x14ac:dyDescent="0.35">
      <c r="A19" s="6" t="s">
        <v>25</v>
      </c>
      <c r="B19" s="9">
        <f>+B10/B7</f>
        <v>0.92714261201143944</v>
      </c>
      <c r="C19" s="9">
        <f>+C10/C7</f>
        <v>0.83844436363636365</v>
      </c>
      <c r="D19" s="9">
        <f t="shared" ref="D19:H19" si="6">+D10/D7</f>
        <v>-2.0972089999999999</v>
      </c>
      <c r="E19" s="9">
        <f t="shared" si="6"/>
        <v>0.77524665002913018</v>
      </c>
      <c r="F19" s="9">
        <f t="shared" si="6"/>
        <v>0.87833766666666668</v>
      </c>
      <c r="G19" s="9">
        <f t="shared" si="6"/>
        <v>0.52098329411764699</v>
      </c>
      <c r="H19" s="9">
        <f t="shared" si="6"/>
        <v>0.46397897872340427</v>
      </c>
      <c r="I19" t="s">
        <v>22</v>
      </c>
    </row>
    <row r="20" spans="1:9" x14ac:dyDescent="0.35">
      <c r="A20" s="6" t="s">
        <v>23</v>
      </c>
      <c r="B20" s="9">
        <f>+B8/B6</f>
        <v>0.87500853575710735</v>
      </c>
      <c r="C20" s="9">
        <f t="shared" ref="C20:H20" si="7">+C8/C6</f>
        <v>0.29322852307872893</v>
      </c>
      <c r="D20" s="9">
        <f t="shared" si="7"/>
        <v>-0.15530001609864513</v>
      </c>
      <c r="E20" s="9">
        <f t="shared" si="7"/>
        <v>0.59756163278831631</v>
      </c>
      <c r="F20" s="9">
        <f t="shared" si="7"/>
        <v>0.41398950844212357</v>
      </c>
      <c r="G20" s="9">
        <f t="shared" si="7"/>
        <v>0.20829935911575317</v>
      </c>
      <c r="H20" s="9">
        <f t="shared" si="7"/>
        <v>0.31721947904289871</v>
      </c>
      <c r="I20" t="s">
        <v>24</v>
      </c>
    </row>
    <row r="21" spans="1:9" x14ac:dyDescent="0.35">
      <c r="A21" s="6" t="s">
        <v>26</v>
      </c>
      <c r="B21" s="10">
        <f>+B7/B4</f>
        <v>0.33146817968671993</v>
      </c>
      <c r="C21" s="10">
        <f t="shared" ref="C21:H21" si="8">+C7/C4</f>
        <v>0.18401164934258327</v>
      </c>
      <c r="D21" s="10">
        <f t="shared" si="8"/>
        <v>3.7038554245962814E-2</v>
      </c>
      <c r="E21" s="10">
        <f t="shared" si="8"/>
        <v>0.48983801538444305</v>
      </c>
      <c r="F21" s="10">
        <f t="shared" si="8"/>
        <v>0.36322276297683692</v>
      </c>
      <c r="G21" s="10">
        <f t="shared" si="8"/>
        <v>0.35027580304642697</v>
      </c>
      <c r="H21" s="10">
        <f t="shared" si="8"/>
        <v>0.68369364473299865</v>
      </c>
      <c r="I21" t="s">
        <v>27</v>
      </c>
    </row>
    <row r="22" spans="1:9" x14ac:dyDescent="0.35">
      <c r="A22" s="6" t="s">
        <v>20</v>
      </c>
      <c r="B22" s="8">
        <f>+B8/235306.5</f>
        <v>0.41332160395059209</v>
      </c>
      <c r="C22" s="8">
        <f t="shared" ref="C22:H22" si="9">+C8/235306.5</f>
        <v>0.19597605676001301</v>
      </c>
      <c r="D22" s="8">
        <f t="shared" si="9"/>
        <v>-8.9126692207822558E-2</v>
      </c>
      <c r="E22" s="8">
        <f t="shared" si="9"/>
        <v>0.37888515616865664</v>
      </c>
      <c r="F22" s="8">
        <f t="shared" si="9"/>
        <v>0.44792863775543812</v>
      </c>
      <c r="G22" s="8">
        <f t="shared" si="9"/>
        <v>0.2822929668326204</v>
      </c>
      <c r="H22" s="8">
        <f t="shared" si="9"/>
        <v>0.46337461991062717</v>
      </c>
      <c r="I22" t="s">
        <v>28</v>
      </c>
    </row>
    <row r="24" spans="1:9" x14ac:dyDescent="0.35">
      <c r="A24" s="11" t="s">
        <v>4</v>
      </c>
      <c r="B24" s="12">
        <v>44927</v>
      </c>
      <c r="C24" s="12">
        <v>44958</v>
      </c>
      <c r="D24" s="12">
        <v>44986</v>
      </c>
      <c r="E24" s="12">
        <v>45017</v>
      </c>
      <c r="F24" s="12">
        <v>45047</v>
      </c>
      <c r="G24" s="12">
        <v>45078</v>
      </c>
      <c r="H24" s="12">
        <v>45108</v>
      </c>
    </row>
    <row r="25" spans="1:9" x14ac:dyDescent="0.35">
      <c r="A25" s="13" t="s">
        <v>29</v>
      </c>
      <c r="B25" s="13"/>
      <c r="C25" s="18">
        <f>+(C7-B7)/B7</f>
        <v>-0.47569113441372735</v>
      </c>
      <c r="D25" s="18">
        <f t="shared" ref="D25:H25" si="10">+(D7-C7)/C7</f>
        <v>-0.81818181818181823</v>
      </c>
      <c r="E25" s="18">
        <f t="shared" si="10"/>
        <v>10.5001</v>
      </c>
      <c r="F25" s="18">
        <f t="shared" si="10"/>
        <v>4.3469187224458916E-2</v>
      </c>
      <c r="G25" s="18">
        <f t="shared" si="10"/>
        <v>6.25E-2</v>
      </c>
      <c r="H25" s="18">
        <f t="shared" si="10"/>
        <v>0.84313725490196079</v>
      </c>
    </row>
    <row r="26" spans="1:9" x14ac:dyDescent="0.35">
      <c r="A26" s="13" t="s">
        <v>31</v>
      </c>
      <c r="B26" s="13"/>
      <c r="C26" s="18">
        <f>+(C8-B8)/B8</f>
        <v>-0.52585092362256547</v>
      </c>
      <c r="D26" s="18">
        <f t="shared" ref="D26:H26" si="11">+(D8-C8)/C8</f>
        <v>-1.454783577551847</v>
      </c>
      <c r="E26" s="18">
        <f t="shared" si="11"/>
        <v>-5.2510851326691803</v>
      </c>
      <c r="F26" s="18">
        <f t="shared" si="11"/>
        <v>0.18222799300178324</v>
      </c>
      <c r="G26" s="18">
        <f t="shared" si="11"/>
        <v>-0.36978138248274306</v>
      </c>
      <c r="H26" s="18">
        <f t="shared" si="11"/>
        <v>0.64146710812450125</v>
      </c>
      <c r="I26" s="16"/>
    </row>
    <row r="27" spans="1:9" x14ac:dyDescent="0.35">
      <c r="A27" s="13" t="s">
        <v>30</v>
      </c>
      <c r="B27" s="18">
        <f t="shared" ref="B27:H27" si="12">+(B29-A29)/A29</f>
        <v>0.34493012305227433</v>
      </c>
      <c r="C27" s="18">
        <f t="shared" si="12"/>
        <v>-5.5539658003202805E-2</v>
      </c>
      <c r="D27" s="18">
        <f t="shared" si="12"/>
        <v>-9.670708811534999E-2</v>
      </c>
      <c r="E27" s="18">
        <f t="shared" si="12"/>
        <v>-0.13043278735788216</v>
      </c>
      <c r="F27" s="18">
        <f t="shared" si="12"/>
        <v>0.40721047215160933</v>
      </c>
      <c r="G27" s="18">
        <f t="shared" si="12"/>
        <v>0.10177232428395092</v>
      </c>
      <c r="H27" s="18">
        <f t="shared" si="12"/>
        <v>-5.5708083497399752E-2</v>
      </c>
    </row>
    <row r="28" spans="1:9" ht="43.5" x14ac:dyDescent="0.35">
      <c r="A28" s="19" t="s">
        <v>32</v>
      </c>
      <c r="B28" s="18"/>
      <c r="C28" s="18">
        <f>+(C30-B30)/B30</f>
        <v>-0.21655678666605885</v>
      </c>
      <c r="D28" s="18">
        <f t="shared" ref="D28" si="13">+(D30-C30)/C30</f>
        <v>-0.45457244664920621</v>
      </c>
      <c r="E28" s="18">
        <f t="shared" ref="E28" si="14">+(E30-D30)/D30</f>
        <v>3.9036131829248455</v>
      </c>
      <c r="F28" s="18">
        <f t="shared" ref="F28" si="15">+(F30-E30)/E30</f>
        <v>-0.56213706332719604</v>
      </c>
      <c r="G28" s="18">
        <f t="shared" ref="G28" si="16">+(G30-F30)/F30</f>
        <v>1.7353364300953054</v>
      </c>
      <c r="H28" s="18">
        <f t="shared" ref="H28" si="17">+(H30-G30)/G30</f>
        <v>0.34229223498689548</v>
      </c>
    </row>
    <row r="29" spans="1:9" x14ac:dyDescent="0.35">
      <c r="A29" s="17">
        <v>235306.5</v>
      </c>
      <c r="B29" s="17">
        <v>316470.8</v>
      </c>
      <c r="C29" s="17">
        <v>298894.12</v>
      </c>
      <c r="D29" s="17">
        <v>269988.94</v>
      </c>
      <c r="E29" s="17">
        <v>234773.53</v>
      </c>
      <c r="F29" s="17">
        <v>330375.77</v>
      </c>
      <c r="G29" s="17">
        <v>363998.88</v>
      </c>
      <c r="H29" s="17">
        <v>343721.2</v>
      </c>
    </row>
    <row r="30" spans="1:9" x14ac:dyDescent="0.35">
      <c r="A30" s="20"/>
      <c r="B30" s="14">
        <v>81164.3</v>
      </c>
      <c r="C30" s="14">
        <v>63587.62</v>
      </c>
      <c r="D30" s="14">
        <v>34682.44</v>
      </c>
      <c r="E30" s="14">
        <v>170069.27</v>
      </c>
      <c r="F30" s="14">
        <v>74467.03</v>
      </c>
      <c r="G30" s="14">
        <v>203692.38</v>
      </c>
      <c r="H30" s="21">
        <v>273414.7</v>
      </c>
    </row>
    <row r="31" spans="1:9" x14ac:dyDescent="0.35">
      <c r="A31" s="3"/>
    </row>
    <row r="32" spans="1:9" x14ac:dyDescent="0.35">
      <c r="A32" s="4"/>
    </row>
    <row r="33" spans="1:1" x14ac:dyDescent="0.35">
      <c r="A33" s="5"/>
    </row>
    <row r="34" spans="1:1" x14ac:dyDescent="0.35">
      <c r="A34" s="5"/>
    </row>
    <row r="35" spans="1:1" x14ac:dyDescent="0.35">
      <c r="A35" s="3"/>
    </row>
    <row r="36" spans="1:1" x14ac:dyDescent="0.35">
      <c r="A36" s="4"/>
    </row>
    <row r="37" spans="1:1" x14ac:dyDescent="0.35">
      <c r="A37" s="5"/>
    </row>
    <row r="38" spans="1:1" x14ac:dyDescent="0.35">
      <c r="A38" s="3"/>
    </row>
    <row r="39" spans="1:1" x14ac:dyDescent="0.35">
      <c r="A39" s="4"/>
    </row>
    <row r="40" spans="1:1" x14ac:dyDescent="0.35">
      <c r="A40" s="5"/>
    </row>
    <row r="41" spans="1:1" x14ac:dyDescent="0.35">
      <c r="A41" s="5"/>
    </row>
    <row r="42" spans="1:1" x14ac:dyDescent="0.35">
      <c r="A42" s="3"/>
    </row>
    <row r="43" spans="1:1" x14ac:dyDescent="0.35">
      <c r="A43" s="4"/>
    </row>
    <row r="44" spans="1:1" x14ac:dyDescent="0.35">
      <c r="A44" s="5"/>
    </row>
    <row r="45" spans="1:1" x14ac:dyDescent="0.35">
      <c r="A45" s="5"/>
    </row>
    <row r="46" spans="1:1" x14ac:dyDescent="0.35">
      <c r="A46" s="3"/>
    </row>
    <row r="47" spans="1:1" x14ac:dyDescent="0.35">
      <c r="A47" s="4"/>
    </row>
    <row r="48" spans="1:1" x14ac:dyDescent="0.35">
      <c r="A48" s="5"/>
    </row>
    <row r="49" spans="1:1" x14ac:dyDescent="0.35">
      <c r="A49" s="5"/>
    </row>
    <row r="50" spans="1:1" x14ac:dyDescent="0.35">
      <c r="A50" s="3"/>
    </row>
    <row r="51" spans="1:1" x14ac:dyDescent="0.35">
      <c r="A51" s="4"/>
    </row>
    <row r="52" spans="1:1" x14ac:dyDescent="0.35">
      <c r="A52" s="5"/>
    </row>
    <row r="53" spans="1:1" x14ac:dyDescent="0.35">
      <c r="A53" s="5"/>
    </row>
  </sheetData>
  <phoneticPr fontId="3" type="noConversion"/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Anlaysis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Scaglione, Ailin</dc:creator>
  <cp:lastModifiedBy>Scaglione, Ailin</cp:lastModifiedBy>
  <dcterms:created xsi:type="dcterms:W3CDTF">2023-09-10T21:44:29Z</dcterms:created>
  <dcterms:modified xsi:type="dcterms:W3CDTF">2023-09-12T00:27:51Z</dcterms:modified>
</cp:coreProperties>
</file>