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320" yWindow="20" windowWidth="25600" windowHeight="15540" tabRatio="500"/>
  </bookViews>
  <sheets>
    <sheet name="English" sheetId="3" r:id="rId1"/>
    <sheet name="Cost Distribution" sheetId="1" r:id="rId2"/>
    <sheet name="Deutsch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3" l="1"/>
  <c r="I23" i="3"/>
  <c r="H23" i="3"/>
  <c r="A38" i="3"/>
  <c r="G27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H27" i="3"/>
  <c r="I27" i="3"/>
  <c r="A25" i="3"/>
  <c r="I24" i="3"/>
  <c r="H24" i="3"/>
  <c r="I22" i="3"/>
  <c r="H22" i="3"/>
  <c r="I21" i="3"/>
  <c r="H21" i="3"/>
  <c r="H20" i="3"/>
  <c r="I20" i="3"/>
  <c r="A18" i="3"/>
  <c r="G11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A9" i="3"/>
  <c r="G6" i="3"/>
  <c r="I8" i="3"/>
  <c r="H8" i="3"/>
  <c r="I7" i="3"/>
  <c r="H7" i="3"/>
  <c r="I6" i="3"/>
  <c r="H6" i="3"/>
  <c r="G4" i="3"/>
  <c r="H4" i="3"/>
  <c r="I2" i="3"/>
  <c r="H2" i="3"/>
  <c r="B38" i="2"/>
  <c r="B25" i="2"/>
  <c r="F27" i="2"/>
  <c r="H31" i="2"/>
  <c r="B19" i="2"/>
  <c r="B9" i="2"/>
  <c r="G31" i="2"/>
  <c r="F12" i="2"/>
  <c r="H17" i="2"/>
  <c r="G17" i="2"/>
  <c r="H13" i="2"/>
  <c r="H14" i="2"/>
  <c r="H15" i="2"/>
  <c r="H16" i="2"/>
  <c r="H18" i="2"/>
  <c r="H12" i="2"/>
  <c r="G28" i="2"/>
  <c r="G29" i="2"/>
  <c r="G30" i="2"/>
  <c r="G32" i="2"/>
  <c r="G33" i="2"/>
  <c r="G34" i="2"/>
  <c r="G35" i="2"/>
  <c r="G36" i="2"/>
  <c r="G37" i="2"/>
  <c r="G27" i="2"/>
  <c r="H28" i="2"/>
  <c r="H29" i="2"/>
  <c r="H30" i="2"/>
  <c r="H32" i="2"/>
  <c r="H33" i="2"/>
  <c r="H34" i="2"/>
  <c r="H35" i="2"/>
  <c r="H36" i="2"/>
  <c r="H37" i="2"/>
  <c r="H27" i="2"/>
  <c r="F21" i="2"/>
  <c r="G22" i="2"/>
  <c r="G23" i="2"/>
  <c r="G24" i="2"/>
  <c r="G21" i="2"/>
  <c r="H22" i="2"/>
  <c r="H23" i="2"/>
  <c r="H24" i="2"/>
  <c r="H21" i="2"/>
  <c r="F6" i="2"/>
  <c r="H7" i="2"/>
  <c r="H8" i="2"/>
  <c r="H6" i="2"/>
  <c r="H2" i="2"/>
  <c r="G13" i="2"/>
  <c r="G14" i="2"/>
  <c r="G15" i="2"/>
  <c r="G16" i="2"/>
  <c r="G18" i="2"/>
  <c r="G12" i="2"/>
  <c r="G7" i="2"/>
  <c r="G8" i="2"/>
  <c r="G6" i="2"/>
  <c r="F4" i="2"/>
  <c r="G4" i="2"/>
  <c r="G2" i="2"/>
  <c r="B9" i="1"/>
</calcChain>
</file>

<file path=xl/sharedStrings.xml><?xml version="1.0" encoding="utf-8"?>
<sst xmlns="http://schemas.openxmlformats.org/spreadsheetml/2006/main" count="79" uniqueCount="62">
  <si>
    <t>http://courses.cs.vt.edu/~csonline/SE/Lessons/LifeCycle/</t>
  </si>
  <si>
    <t>Requirements</t>
  </si>
  <si>
    <t>Design / Architecture</t>
  </si>
  <si>
    <t>(initial) Programming</t>
  </si>
  <si>
    <t>Integration</t>
  </si>
  <si>
    <t>Maintenance</t>
  </si>
  <si>
    <t>Programmierung</t>
  </si>
  <si>
    <t>Zusatzaufwand Schnittstellen</t>
  </si>
  <si>
    <t>Integration / Test</t>
  </si>
  <si>
    <t>Maintenance / Operations</t>
  </si>
  <si>
    <t>min</t>
  </si>
  <si>
    <t>max</t>
  </si>
  <si>
    <t>Anteil</t>
  </si>
  <si>
    <t>Mehraufwand</t>
  </si>
  <si>
    <t>Vorhalten von Entwicklerkapazität</t>
  </si>
  <si>
    <t>Setup, Updates-Umgebung</t>
  </si>
  <si>
    <t>Einarbeitung, Recherche</t>
  </si>
  <si>
    <t>Fehlersuche, Testing</t>
  </si>
  <si>
    <t>Versions- und Security-Updates</t>
  </si>
  <si>
    <t>Konfiguration, Installation</t>
  </si>
  <si>
    <t>Design/Architektur</t>
  </si>
  <si>
    <t>Entwickler finden/einarbeiten</t>
  </si>
  <si>
    <t>Monitoring, Logging</t>
  </si>
  <si>
    <t>Effiziente Lösung von Detailproblem</t>
  </si>
  <si>
    <t>Team-interne Abstimmung</t>
  </si>
  <si>
    <t>übergreifende Entscheidungen</t>
  </si>
  <si>
    <t>Fehlersuche und -Behebung</t>
  </si>
  <si>
    <t>Skalierung/Clustering</t>
  </si>
  <si>
    <t>Paketierung, Deployment-Vorbereitung</t>
  </si>
  <si>
    <t>Erweiterungen/Änderungen vornehmen</t>
  </si>
  <si>
    <t>Komponenten integrieren</t>
  </si>
  <si>
    <t>Testumgebung bereitstellen/erhalten</t>
  </si>
  <si>
    <t>Integrationstests durchführen + auswerten</t>
  </si>
  <si>
    <t>Mehrfache Lösung von Standardproblemen</t>
  </si>
  <si>
    <t>Auswahl / Beschaffung Laufzeitumgebungen</t>
  </si>
  <si>
    <t>Sonstiges</t>
  </si>
  <si>
    <t>Programming</t>
  </si>
  <si>
    <t>Research, Setup</t>
  </si>
  <si>
    <t>Solution of standard problems</t>
  </si>
  <si>
    <t>Team-internal coordination</t>
  </si>
  <si>
    <t>Others</t>
  </si>
  <si>
    <t>integrate Components</t>
  </si>
  <si>
    <t>perform integration tests</t>
  </si>
  <si>
    <t>evaluate integration tests</t>
  </si>
  <si>
    <t>create/maintain test infrastructure</t>
  </si>
  <si>
    <t xml:space="preserve">keep developer reserve </t>
  </si>
  <si>
    <t xml:space="preserve">find and incorporate developers </t>
  </si>
  <si>
    <t>Versions- and Security-Updates</t>
  </si>
  <si>
    <t>Proportion</t>
  </si>
  <si>
    <t>added effort</t>
  </si>
  <si>
    <t>selection &amp; maintenance of rumtime environments</t>
  </si>
  <si>
    <t>Configuration, Installation</t>
  </si>
  <si>
    <t>Identify and solve issues</t>
  </si>
  <si>
    <t>Skaling/Clustering</t>
  </si>
  <si>
    <t>Packaging, Deployment-preparation</t>
  </si>
  <si>
    <t>Enhancements, Modifications</t>
  </si>
  <si>
    <t>Design/Architecture</t>
  </si>
  <si>
    <t>Additional effort at interfaces</t>
  </si>
  <si>
    <t>decisions across technologies</t>
  </si>
  <si>
    <t>Setup, updates of environments</t>
  </si>
  <si>
    <t>searching bugs, testing</t>
  </si>
  <si>
    <t>Efficient solution of detailed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</si>
</sst>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43" formatCode="_-* #,##0.00\ _€_-;\-* #,##0.00\ _€_-;_-* &quot;-&quot;??\ _€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9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2" fillId="0" borderId="0" xfId="0" applyFont="1"/>
    <xf numFmtId="9" fontId="2" fillId="0" borderId="0" xfId="0" applyNumberFormat="1" applyFont="1"/>
    <xf numFmtId="0" fontId="0" fillId="0" borderId="0" xfId="0" applyAlignment="1">
      <alignment horizontal="center"/>
    </xf>
    <xf numFmtId="6" fontId="0" fillId="0" borderId="0" xfId="0" applyNumberFormat="1"/>
    <xf numFmtId="43" fontId="0" fillId="0" borderId="0" xfId="1" applyFont="1"/>
    <xf numFmtId="8" fontId="0" fillId="0" borderId="0" xfId="0" applyNumberFormat="1"/>
    <xf numFmtId="10" fontId="0" fillId="0" borderId="0" xfId="0" applyNumberFormat="1"/>
    <xf numFmtId="6" fontId="0" fillId="2" borderId="0" xfId="0" applyNumberFormat="1" applyFill="1"/>
    <xf numFmtId="0" fontId="0" fillId="2" borderId="0" xfId="0" applyFill="1"/>
    <xf numFmtId="8" fontId="0" fillId="2" borderId="0" xfId="0" applyNumberFormat="1" applyFill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</cellXfs>
  <cellStyles count="94">
    <cellStyle name="Besuchter Link" xfId="3" builtinId="9" hidden="1"/>
    <cellStyle name="Besuchter Link" xfId="5" builtinId="9" hidden="1"/>
    <cellStyle name="Besuchter Link" xfId="7" builtinId="9" hidden="1"/>
    <cellStyle name="Besuchter Link" xfId="9" builtinId="9" hidden="1"/>
    <cellStyle name="Besuchter Link" xfId="11" builtinId="9" hidden="1"/>
    <cellStyle name="Besuchter Link" xfId="13" builtinId="9" hidden="1"/>
    <cellStyle name="Besuchter Link" xfId="15" builtinId="9" hidden="1"/>
    <cellStyle name="Besuchter Link" xfId="17" builtinId="9" hidden="1"/>
    <cellStyle name="Besuchter Link" xfId="19" builtinId="9" hidden="1"/>
    <cellStyle name="Besuchter Link" xfId="21" builtinId="9" hidden="1"/>
    <cellStyle name="Besuchter Link" xfId="23" builtinId="9" hidden="1"/>
    <cellStyle name="Besuchter Link" xfId="25" builtinId="9" hidden="1"/>
    <cellStyle name="Besuchter Link" xfId="27" builtinId="9" hidden="1"/>
    <cellStyle name="Besuchter Link" xfId="29" builtinId="9" hidden="1"/>
    <cellStyle name="Besuchter Link" xfId="31" builtinId="9" hidden="1"/>
    <cellStyle name="Besuchter Link" xfId="33" builtinId="9" hidden="1"/>
    <cellStyle name="Besuchter Link" xfId="35" builtinId="9" hidden="1"/>
    <cellStyle name="Besuchter Link" xfId="37" builtinId="9" hidden="1"/>
    <cellStyle name="Besuchter Link" xfId="39" builtinId="9" hidden="1"/>
    <cellStyle name="Besuchter Link" xfId="41" builtinId="9" hidden="1"/>
    <cellStyle name="Besuchter Link" xfId="43" builtinId="9" hidden="1"/>
    <cellStyle name="Besuchter Link" xfId="45" builtinId="9" hidden="1"/>
    <cellStyle name="Besuchter Link" xfId="47" builtinId="9" hidden="1"/>
    <cellStyle name="Besuchter Link" xfId="49" builtinId="9" hidden="1"/>
    <cellStyle name="Besuchter Link" xfId="51" builtinId="9" hidden="1"/>
    <cellStyle name="Besuchter Link" xfId="53" builtinId="9" hidden="1"/>
    <cellStyle name="Besuchter Link" xfId="55" builtinId="9" hidden="1"/>
    <cellStyle name="Besuchter Link" xfId="57" builtinId="9" hidden="1"/>
    <cellStyle name="Besuchter Link" xfId="59" builtinId="9" hidden="1"/>
    <cellStyle name="Besuchter Link" xfId="61" builtinId="9" hidden="1"/>
    <cellStyle name="Besuchter Link" xfId="63" builtinId="9" hidden="1"/>
    <cellStyle name="Besuchter Link" xfId="65" builtinId="9" hidden="1"/>
    <cellStyle name="Besuchter Link" xfId="67" builtinId="9" hidden="1"/>
    <cellStyle name="Besuchter Link" xfId="69" builtinId="9" hidden="1"/>
    <cellStyle name="Besuchter Link" xfId="71" builtinId="9" hidden="1"/>
    <cellStyle name="Besuchter Link" xfId="73" builtinId="9" hidden="1"/>
    <cellStyle name="Besuchter Link" xfId="75" builtinId="9" hidden="1"/>
    <cellStyle name="Besuchter Link" xfId="77" builtinId="9" hidden="1"/>
    <cellStyle name="Besuchter Link" xfId="79" builtinId="9" hidden="1"/>
    <cellStyle name="Besuchter Link" xfId="81" builtinId="9" hidden="1"/>
    <cellStyle name="Besuchter Link" xfId="83" builtinId="9" hidden="1"/>
    <cellStyle name="Besuchter Link" xfId="85" builtinId="9" hidden="1"/>
    <cellStyle name="Besuchter Link" xfId="87" builtinId="9" hidden="1"/>
    <cellStyle name="Besuchter Link" xfId="89" builtinId="9" hidden="1"/>
    <cellStyle name="Besuchter Link" xfId="91" builtinId="9" hidden="1"/>
    <cellStyle name="Besuchter Link" xfId="93" builtinId="9" hidden="1"/>
    <cellStyle name="Dezimal" xfId="1" builtinId="3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Link" xfId="84" builtinId="8" hidden="1"/>
    <cellStyle name="Link" xfId="86" builtinId="8" hidden="1"/>
    <cellStyle name="Link" xfId="88" builtinId="8" hidden="1"/>
    <cellStyle name="Link" xfId="90" builtinId="8" hidden="1"/>
    <cellStyle name="Link" xfId="92" builtinId="8" hidden="1"/>
    <cellStyle name="Standard" xfId="0" builtinId="0"/>
  </cellStyles>
  <dxfs count="2">
    <dxf>
      <font>
        <color rgb="FF9C0006"/>
      </font>
    </dxf>
    <dxf>
      <font>
        <color rgb="FF9C0006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 lIns="2">
            <a:spAutoFit/>
          </a:bodyPr>
          <a:lstStyle/>
          <a:p>
            <a:pPr>
              <a:defRPr/>
            </a:pPr>
            <a:r>
              <a:rPr lang="de-DE"/>
              <a:t>Cost Distribution for </a:t>
            </a:r>
            <a:r>
              <a:rPr lang="de-DE" baseline="0"/>
              <a:t>Software </a:t>
            </a:r>
            <a:endParaRPr lang="de-DE"/>
          </a:p>
        </c:rich>
      </c:tx>
      <c:layout>
        <c:manualLayout>
          <c:xMode val="edge"/>
          <c:yMode val="edge"/>
          <c:x val="0.198132108486439"/>
          <c:y val="0.0462962962962963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'Cost Distribution'!$A$3:$A$7</c:f>
              <c:strCache>
                <c:ptCount val="5"/>
                <c:pt idx="0">
                  <c:v>Requirements</c:v>
                </c:pt>
                <c:pt idx="1">
                  <c:v>Design / Architecture</c:v>
                </c:pt>
                <c:pt idx="2">
                  <c:v>(initial) Programming</c:v>
                </c:pt>
                <c:pt idx="3">
                  <c:v>Integration</c:v>
                </c:pt>
                <c:pt idx="4">
                  <c:v>Maintenance</c:v>
                </c:pt>
              </c:strCache>
            </c:strRef>
          </c:cat>
          <c:val>
            <c:numRef>
              <c:f>'Cost Distribution'!$B$3:$B$7</c:f>
              <c:numCache>
                <c:formatCode>0%</c:formatCode>
                <c:ptCount val="5"/>
                <c:pt idx="0">
                  <c:v>0.07</c:v>
                </c:pt>
                <c:pt idx="1">
                  <c:v>0.06</c:v>
                </c:pt>
                <c:pt idx="2">
                  <c:v>0.12</c:v>
                </c:pt>
                <c:pt idx="3">
                  <c:v>0.08</c:v>
                </c:pt>
                <c:pt idx="4">
                  <c:v>0.67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 lIns="2">
            <a:spAutoFit/>
          </a:bodyPr>
          <a:lstStyle/>
          <a:p>
            <a:pPr>
              <a:defRPr/>
            </a:pPr>
            <a:r>
              <a:rPr lang="de-DE"/>
              <a:t>Cost Distribution for </a:t>
            </a:r>
            <a:r>
              <a:rPr lang="de-DE" baseline="0"/>
              <a:t>Software </a:t>
            </a:r>
            <a:endParaRPr lang="de-DE"/>
          </a:p>
        </c:rich>
      </c:tx>
      <c:layout>
        <c:manualLayout>
          <c:xMode val="edge"/>
          <c:yMode val="edge"/>
          <c:x val="0.198132108486439"/>
          <c:y val="0.0462962962962963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'Cost Distribution'!$A$3:$A$7</c:f>
              <c:strCache>
                <c:ptCount val="5"/>
                <c:pt idx="0">
                  <c:v>Requirements</c:v>
                </c:pt>
                <c:pt idx="1">
                  <c:v>Design / Architecture</c:v>
                </c:pt>
                <c:pt idx="2">
                  <c:v>(initial) Programming</c:v>
                </c:pt>
                <c:pt idx="3">
                  <c:v>Integration</c:v>
                </c:pt>
                <c:pt idx="4">
                  <c:v>Maintenance</c:v>
                </c:pt>
              </c:strCache>
            </c:strRef>
          </c:cat>
          <c:val>
            <c:numRef>
              <c:f>'Cost Distribution'!$B$3:$B$7</c:f>
              <c:numCache>
                <c:formatCode>0%</c:formatCode>
                <c:ptCount val="5"/>
                <c:pt idx="0">
                  <c:v>0.07</c:v>
                </c:pt>
                <c:pt idx="1">
                  <c:v>0.06</c:v>
                </c:pt>
                <c:pt idx="2">
                  <c:v>0.12</c:v>
                </c:pt>
                <c:pt idx="3">
                  <c:v>0.08</c:v>
                </c:pt>
                <c:pt idx="4">
                  <c:v>0.67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 lIns="2">
            <a:spAutoFit/>
          </a:bodyPr>
          <a:lstStyle/>
          <a:p>
            <a:pPr>
              <a:defRPr/>
            </a:pPr>
            <a:r>
              <a:rPr lang="de-DE"/>
              <a:t>Cost Distribution for </a:t>
            </a:r>
            <a:r>
              <a:rPr lang="de-DE" baseline="0"/>
              <a:t>Software </a:t>
            </a:r>
            <a:endParaRPr lang="de-DE"/>
          </a:p>
        </c:rich>
      </c:tx>
      <c:layout>
        <c:manualLayout>
          <c:xMode val="edge"/>
          <c:yMode val="edge"/>
          <c:x val="0.198132108486439"/>
          <c:y val="0.0462962962962963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'Cost Distribution'!$A$3:$A$7</c:f>
              <c:strCache>
                <c:ptCount val="5"/>
                <c:pt idx="0">
                  <c:v>Requirements</c:v>
                </c:pt>
                <c:pt idx="1">
                  <c:v>Design / Architecture</c:v>
                </c:pt>
                <c:pt idx="2">
                  <c:v>(initial) Programming</c:v>
                </c:pt>
                <c:pt idx="3">
                  <c:v>Integration</c:v>
                </c:pt>
                <c:pt idx="4">
                  <c:v>Maintenance</c:v>
                </c:pt>
              </c:strCache>
            </c:strRef>
          </c:cat>
          <c:val>
            <c:numRef>
              <c:f>'Cost Distribution'!$B$3:$B$7</c:f>
              <c:numCache>
                <c:formatCode>0%</c:formatCode>
                <c:ptCount val="5"/>
                <c:pt idx="0">
                  <c:v>0.07</c:v>
                </c:pt>
                <c:pt idx="1">
                  <c:v>0.06</c:v>
                </c:pt>
                <c:pt idx="2">
                  <c:v>0.12</c:v>
                </c:pt>
                <c:pt idx="3">
                  <c:v>0.08</c:v>
                </c:pt>
                <c:pt idx="4">
                  <c:v>0.67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5</xdr:row>
      <xdr:rowOff>215900</xdr:rowOff>
    </xdr:from>
    <xdr:to>
      <xdr:col>16</xdr:col>
      <xdr:colOff>190500</xdr:colOff>
      <xdr:row>26</xdr:row>
      <xdr:rowOff>63500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173567</xdr:colOff>
      <xdr:row>1</xdr:row>
      <xdr:rowOff>118534</xdr:rowOff>
    </xdr:from>
    <xdr:to>
      <xdr:col>7</xdr:col>
      <xdr:colOff>596900</xdr:colOff>
      <xdr:row>15</xdr:row>
      <xdr:rowOff>135467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5</xdr:row>
      <xdr:rowOff>215900</xdr:rowOff>
    </xdr:from>
    <xdr:to>
      <xdr:col>15</xdr:col>
      <xdr:colOff>190500</xdr:colOff>
      <xdr:row>26</xdr:row>
      <xdr:rowOff>63500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pane ySplit="2" topLeftCell="A8" activePane="bottomLeft" state="frozen"/>
      <selection pane="bottomLeft" activeCell="B17" sqref="B17"/>
    </sheetView>
  </sheetViews>
  <sheetFormatPr baseColWidth="10" defaultRowHeight="15" outlineLevelRow="1" x14ac:dyDescent="0"/>
  <cols>
    <col min="2" max="2" width="30.5" customWidth="1"/>
    <col min="3" max="3" width="9.33203125" customWidth="1"/>
    <col min="4" max="4" width="7.5" customWidth="1"/>
    <col min="5" max="5" width="7.33203125" customWidth="1"/>
    <col min="6" max="6" width="2.83203125" customWidth="1"/>
    <col min="7" max="7" width="8.6640625" customWidth="1"/>
    <col min="8" max="8" width="9.5" customWidth="1"/>
    <col min="9" max="9" width="10.5" customWidth="1"/>
  </cols>
  <sheetData>
    <row r="1" spans="1:9">
      <c r="C1" t="s">
        <v>48</v>
      </c>
      <c r="D1" s="14" t="s">
        <v>49</v>
      </c>
      <c r="E1" s="14"/>
      <c r="G1" s="9">
        <v>1000</v>
      </c>
      <c r="H1" s="10" t="s">
        <v>10</v>
      </c>
      <c r="I1" s="10" t="s">
        <v>11</v>
      </c>
    </row>
    <row r="2" spans="1:9">
      <c r="D2" s="12" t="s">
        <v>10</v>
      </c>
      <c r="E2" s="12" t="s">
        <v>11</v>
      </c>
      <c r="G2" s="11"/>
      <c r="H2" s="11">
        <f>H6+H11+H20+H27+H4</f>
        <v>1017.7775</v>
      </c>
      <c r="I2" s="11">
        <f>I6+I11+I20+I27+I4</f>
        <v>1204.5625</v>
      </c>
    </row>
    <row r="3" spans="1:9">
      <c r="D3" s="12"/>
      <c r="E3" s="12"/>
      <c r="H3" s="7"/>
    </row>
    <row r="4" spans="1:9" ht="18">
      <c r="A4" s="13" t="s">
        <v>1</v>
      </c>
      <c r="B4" s="13"/>
      <c r="C4" s="3">
        <v>7.0000000000000007E-2</v>
      </c>
      <c r="G4" s="5">
        <f>C4*$G$1</f>
        <v>70</v>
      </c>
      <c r="H4" s="7">
        <f>G4</f>
        <v>70</v>
      </c>
      <c r="I4" s="7">
        <v>70</v>
      </c>
    </row>
    <row r="6" spans="1:9" ht="18">
      <c r="A6" s="13" t="s">
        <v>56</v>
      </c>
      <c r="B6" s="13"/>
      <c r="C6" s="3">
        <v>0.06</v>
      </c>
      <c r="G6" s="5">
        <f>C6*$G$1</f>
        <v>60</v>
      </c>
      <c r="H6" s="7">
        <f>$G$6+SUM(H7:H8)</f>
        <v>60.42</v>
      </c>
      <c r="I6" s="7">
        <f>$G$6+SUM(I7:I8)</f>
        <v>61.2</v>
      </c>
    </row>
    <row r="7" spans="1:9" outlineLevel="1">
      <c r="A7" s="1">
        <v>0.1</v>
      </c>
      <c r="B7" t="s">
        <v>57</v>
      </c>
      <c r="D7" s="1">
        <v>0.05</v>
      </c>
      <c r="E7" s="1">
        <v>0.15</v>
      </c>
      <c r="G7" s="6"/>
      <c r="H7" s="6">
        <f>$G$6*$A7*D7</f>
        <v>0.30000000000000004</v>
      </c>
      <c r="I7" s="6">
        <f>$G$6*$A7*E7</f>
        <v>0.89999999999999991</v>
      </c>
    </row>
    <row r="8" spans="1:9" outlineLevel="1">
      <c r="A8" s="1">
        <v>0.1</v>
      </c>
      <c r="B8" t="s">
        <v>58</v>
      </c>
      <c r="D8" s="1">
        <v>0.02</v>
      </c>
      <c r="E8" s="1">
        <v>0.05</v>
      </c>
      <c r="G8" s="6"/>
      <c r="H8" s="6">
        <f>$G$6*$A8*D8</f>
        <v>0.12</v>
      </c>
      <c r="I8" s="6">
        <f>$G$6*$A8*E8</f>
        <v>0.30000000000000004</v>
      </c>
    </row>
    <row r="9" spans="1:9" outlineLevel="1">
      <c r="A9" s="1">
        <f>100%-SUM(A7:A8)</f>
        <v>0.8</v>
      </c>
      <c r="B9" t="s">
        <v>40</v>
      </c>
      <c r="D9" s="1"/>
      <c r="E9" s="1"/>
      <c r="G9" s="6"/>
      <c r="H9" s="6"/>
      <c r="I9" s="6"/>
    </row>
    <row r="11" spans="1:9" ht="18">
      <c r="A11" s="13" t="s">
        <v>36</v>
      </c>
      <c r="B11" s="13"/>
      <c r="C11" s="3">
        <v>0.12</v>
      </c>
      <c r="G11" s="5">
        <f>C11*$G$1</f>
        <v>120</v>
      </c>
      <c r="H11" s="7">
        <f>G11+SUM(H12:H17)</f>
        <v>122.4</v>
      </c>
      <c r="I11" s="7">
        <f>G11+SUM(I12:I17)</f>
        <v>145.68</v>
      </c>
    </row>
    <row r="12" spans="1:9" outlineLevel="1">
      <c r="A12" s="1">
        <v>0.02</v>
      </c>
      <c r="B12" t="s">
        <v>59</v>
      </c>
      <c r="D12" s="1">
        <v>0.05</v>
      </c>
      <c r="E12" s="1">
        <v>1</v>
      </c>
      <c r="G12" s="6"/>
      <c r="H12" s="6">
        <f t="shared" ref="H12:I17" si="0">$G$11*$A12*D12</f>
        <v>0.12</v>
      </c>
      <c r="I12" s="6">
        <f t="shared" si="0"/>
        <v>2.4</v>
      </c>
    </row>
    <row r="13" spans="1:9" outlineLevel="1">
      <c r="A13" s="1">
        <v>0.02</v>
      </c>
      <c r="B13" t="s">
        <v>37</v>
      </c>
      <c r="D13" s="1">
        <v>0.05</v>
      </c>
      <c r="E13" s="1">
        <v>0.2</v>
      </c>
      <c r="G13" s="6"/>
      <c r="H13" s="6">
        <f t="shared" si="0"/>
        <v>0.12</v>
      </c>
      <c r="I13" s="6">
        <f t="shared" si="0"/>
        <v>0.48</v>
      </c>
    </row>
    <row r="14" spans="1:9" outlineLevel="1">
      <c r="A14" s="1">
        <v>0.1</v>
      </c>
      <c r="B14" t="s">
        <v>60</v>
      </c>
      <c r="D14" s="1">
        <v>0.03</v>
      </c>
      <c r="E14" s="1">
        <v>1</v>
      </c>
      <c r="G14" s="6"/>
      <c r="H14" s="6">
        <f t="shared" si="0"/>
        <v>0.36</v>
      </c>
      <c r="I14" s="6">
        <f t="shared" si="0"/>
        <v>12</v>
      </c>
    </row>
    <row r="15" spans="1:9" outlineLevel="1">
      <c r="A15" s="1">
        <v>0.05</v>
      </c>
      <c r="B15" t="s">
        <v>61</v>
      </c>
      <c r="D15" s="1">
        <v>-0.1</v>
      </c>
      <c r="E15" s="1">
        <v>-0.4</v>
      </c>
      <c r="G15" s="6"/>
      <c r="H15" s="6">
        <f t="shared" si="0"/>
        <v>-0.60000000000000009</v>
      </c>
      <c r="I15" s="6">
        <f t="shared" si="0"/>
        <v>-2.4000000000000004</v>
      </c>
    </row>
    <row r="16" spans="1:9" outlineLevel="1">
      <c r="A16" s="1">
        <v>0.1</v>
      </c>
      <c r="B16" t="s">
        <v>38</v>
      </c>
      <c r="D16" s="1">
        <v>0.1</v>
      </c>
      <c r="E16" s="1">
        <v>0.5</v>
      </c>
      <c r="G16" s="6"/>
      <c r="H16" s="6">
        <f t="shared" si="0"/>
        <v>1.2000000000000002</v>
      </c>
      <c r="I16" s="6">
        <f t="shared" si="0"/>
        <v>6</v>
      </c>
    </row>
    <row r="17" spans="1:9" outlineLevel="1">
      <c r="A17" s="1">
        <v>0.2</v>
      </c>
      <c r="B17" t="s">
        <v>39</v>
      </c>
      <c r="D17" s="1">
        <v>0.05</v>
      </c>
      <c r="E17" s="1">
        <v>0.3</v>
      </c>
      <c r="G17" s="6"/>
      <c r="H17" s="6">
        <f t="shared" si="0"/>
        <v>1.2000000000000002</v>
      </c>
      <c r="I17" s="6">
        <f t="shared" si="0"/>
        <v>7.1999999999999993</v>
      </c>
    </row>
    <row r="18" spans="1:9" outlineLevel="1">
      <c r="A18" s="1">
        <f>100%-SUM(A12:A17)</f>
        <v>0.51</v>
      </c>
      <c r="B18" t="s">
        <v>40</v>
      </c>
      <c r="D18" s="1"/>
      <c r="E18" s="1"/>
      <c r="G18" s="6"/>
      <c r="H18" s="6"/>
      <c r="I18" s="6"/>
    </row>
    <row r="20" spans="1:9" ht="18">
      <c r="A20" s="13" t="s">
        <v>8</v>
      </c>
      <c r="B20" s="13"/>
      <c r="C20" s="3">
        <v>0.08</v>
      </c>
      <c r="G20" s="5">
        <f>C20*$G$1</f>
        <v>80</v>
      </c>
      <c r="H20" s="7">
        <f>G20+SUM(H21:H24)</f>
        <v>83.4</v>
      </c>
      <c r="I20" s="7">
        <f>H20+SUM(I21:I24)</f>
        <v>113.80000000000001</v>
      </c>
    </row>
    <row r="21" spans="1:9" outlineLevel="1">
      <c r="A21" s="1">
        <v>0.05</v>
      </c>
      <c r="B21" t="s">
        <v>41</v>
      </c>
      <c r="D21" s="1">
        <v>0.05</v>
      </c>
      <c r="E21" s="1">
        <v>1</v>
      </c>
      <c r="G21" s="6"/>
      <c r="H21" s="6">
        <f t="shared" ref="H21:I24" si="1">$G$20*$A21*D21</f>
        <v>0.2</v>
      </c>
      <c r="I21" s="6">
        <f t="shared" si="1"/>
        <v>4</v>
      </c>
    </row>
    <row r="22" spans="1:9" outlineLevel="1">
      <c r="A22" s="1">
        <v>0.3</v>
      </c>
      <c r="B22" t="s">
        <v>42</v>
      </c>
      <c r="D22" s="1">
        <v>0.05</v>
      </c>
      <c r="E22" s="1">
        <v>0.5</v>
      </c>
      <c r="H22" s="6">
        <f t="shared" si="1"/>
        <v>1.2000000000000002</v>
      </c>
      <c r="I22" s="6">
        <f t="shared" si="1"/>
        <v>12</v>
      </c>
    </row>
    <row r="23" spans="1:9" outlineLevel="1">
      <c r="A23" s="1">
        <v>0.2</v>
      </c>
      <c r="B23" t="s">
        <v>43</v>
      </c>
      <c r="D23" s="1">
        <v>0.1</v>
      </c>
      <c r="E23" s="1">
        <v>0.5</v>
      </c>
      <c r="H23" s="6">
        <f t="shared" si="1"/>
        <v>1.6</v>
      </c>
      <c r="I23" s="6">
        <f t="shared" si="1"/>
        <v>8</v>
      </c>
    </row>
    <row r="24" spans="1:9" outlineLevel="1">
      <c r="A24" s="1">
        <v>0.1</v>
      </c>
      <c r="B24" t="s">
        <v>44</v>
      </c>
      <c r="D24" s="1">
        <v>0.05</v>
      </c>
      <c r="E24" s="1">
        <v>0.8</v>
      </c>
      <c r="H24" s="6">
        <f t="shared" si="1"/>
        <v>0.4</v>
      </c>
      <c r="I24" s="6">
        <f t="shared" si="1"/>
        <v>6.4</v>
      </c>
    </row>
    <row r="25" spans="1:9" outlineLevel="1">
      <c r="A25" s="1">
        <f>100%-SUM(A21:A24)</f>
        <v>0.35</v>
      </c>
      <c r="B25" t="s">
        <v>40</v>
      </c>
      <c r="D25" s="1"/>
      <c r="E25" s="1"/>
      <c r="G25" s="6"/>
      <c r="H25" s="6"/>
      <c r="I25" s="6"/>
    </row>
    <row r="27" spans="1:9" ht="18">
      <c r="A27" s="13" t="s">
        <v>9</v>
      </c>
      <c r="B27" s="13"/>
      <c r="C27" s="3">
        <v>0.67</v>
      </c>
      <c r="G27" s="5">
        <f>C27*$G$1</f>
        <v>670</v>
      </c>
      <c r="H27" s="7">
        <f>G27+SUM(H28:H37)</f>
        <v>681.5575</v>
      </c>
      <c r="I27" s="7">
        <f>H27+SUM(I28:I37)</f>
        <v>813.88249999999994</v>
      </c>
    </row>
    <row r="28" spans="1:9" outlineLevel="1">
      <c r="A28" s="1">
        <v>0.03</v>
      </c>
      <c r="B28" t="s">
        <v>45</v>
      </c>
      <c r="D28" s="1">
        <v>0.05</v>
      </c>
      <c r="E28" s="1">
        <v>0.2</v>
      </c>
      <c r="G28" s="6"/>
      <c r="H28" s="6">
        <f t="shared" ref="H28:H37" si="2">$G$27*$A28*D28</f>
        <v>1.0049999999999999</v>
      </c>
      <c r="I28" s="6">
        <f t="shared" ref="I28:I37" si="3">$G$27*$A28*E28</f>
        <v>4.0199999999999996</v>
      </c>
    </row>
    <row r="29" spans="1:9" outlineLevel="1">
      <c r="A29" s="1">
        <v>0.05</v>
      </c>
      <c r="B29" t="s">
        <v>46</v>
      </c>
      <c r="D29" s="1">
        <v>0.1</v>
      </c>
      <c r="E29" s="1">
        <v>0.3</v>
      </c>
      <c r="G29" s="6"/>
      <c r="H29" s="6">
        <f t="shared" si="2"/>
        <v>3.35</v>
      </c>
      <c r="I29" s="6">
        <f t="shared" si="3"/>
        <v>10.049999999999999</v>
      </c>
    </row>
    <row r="30" spans="1:9" outlineLevel="1">
      <c r="A30" s="1">
        <v>0.01</v>
      </c>
      <c r="B30" t="s">
        <v>47</v>
      </c>
      <c r="D30" s="1">
        <v>0.03</v>
      </c>
      <c r="E30" s="1">
        <v>0.1</v>
      </c>
      <c r="G30" s="6"/>
      <c r="H30" s="6">
        <f t="shared" si="2"/>
        <v>0.20099999999999998</v>
      </c>
      <c r="I30" s="6">
        <f t="shared" si="3"/>
        <v>0.67</v>
      </c>
    </row>
    <row r="31" spans="1:9" outlineLevel="1">
      <c r="A31" s="1">
        <v>0.01</v>
      </c>
      <c r="B31" t="s">
        <v>50</v>
      </c>
      <c r="D31" s="1">
        <v>0.1</v>
      </c>
      <c r="E31" s="1">
        <v>1</v>
      </c>
      <c r="G31" s="6"/>
      <c r="H31" s="6">
        <f t="shared" si="2"/>
        <v>0.67</v>
      </c>
      <c r="I31" s="6">
        <f t="shared" si="3"/>
        <v>6.7</v>
      </c>
    </row>
    <row r="32" spans="1:9" outlineLevel="1">
      <c r="A32" s="1">
        <v>0.03</v>
      </c>
      <c r="B32" t="s">
        <v>51</v>
      </c>
      <c r="D32" s="1">
        <v>0.05</v>
      </c>
      <c r="E32" s="1">
        <v>0.7</v>
      </c>
      <c r="H32" s="6">
        <f t="shared" si="2"/>
        <v>1.0049999999999999</v>
      </c>
      <c r="I32" s="6">
        <f t="shared" si="3"/>
        <v>14.069999999999997</v>
      </c>
    </row>
    <row r="33" spans="1:9" outlineLevel="1">
      <c r="A33" s="8">
        <v>5.0000000000000001E-3</v>
      </c>
      <c r="B33" t="s">
        <v>22</v>
      </c>
      <c r="D33" s="1">
        <v>0.05</v>
      </c>
      <c r="E33" s="1">
        <v>0.1</v>
      </c>
      <c r="H33" s="6">
        <f t="shared" si="2"/>
        <v>0.16750000000000001</v>
      </c>
      <c r="I33" s="6">
        <f t="shared" si="3"/>
        <v>0.33500000000000002</v>
      </c>
    </row>
    <row r="34" spans="1:9" outlineLevel="1">
      <c r="A34" s="1">
        <v>0.05</v>
      </c>
      <c r="B34" t="s">
        <v>52</v>
      </c>
      <c r="D34" s="1">
        <v>0.01</v>
      </c>
      <c r="E34" s="1">
        <v>1</v>
      </c>
      <c r="H34" s="6">
        <f t="shared" si="2"/>
        <v>0.33500000000000002</v>
      </c>
      <c r="I34" s="6">
        <f t="shared" si="3"/>
        <v>33.5</v>
      </c>
    </row>
    <row r="35" spans="1:9" outlineLevel="1">
      <c r="A35" s="1">
        <v>0.02</v>
      </c>
      <c r="B35" t="s">
        <v>53</v>
      </c>
      <c r="D35" s="1">
        <v>0.05</v>
      </c>
      <c r="E35" s="1">
        <v>0.15</v>
      </c>
      <c r="H35" s="6">
        <f t="shared" si="2"/>
        <v>0.67</v>
      </c>
      <c r="I35" s="6">
        <f t="shared" si="3"/>
        <v>2.0099999999999998</v>
      </c>
    </row>
    <row r="36" spans="1:9" outlineLevel="1">
      <c r="A36" s="1">
        <v>0.01</v>
      </c>
      <c r="B36" t="s">
        <v>54</v>
      </c>
      <c r="D36" s="1">
        <v>0.02</v>
      </c>
      <c r="E36" s="1">
        <v>0.1</v>
      </c>
      <c r="H36" s="6">
        <f t="shared" si="2"/>
        <v>0.13400000000000001</v>
      </c>
      <c r="I36" s="6">
        <f t="shared" si="3"/>
        <v>0.67</v>
      </c>
    </row>
    <row r="37" spans="1:9" outlineLevel="1">
      <c r="A37" s="1">
        <v>0.3</v>
      </c>
      <c r="B37" t="s">
        <v>55</v>
      </c>
      <c r="D37" s="1">
        <v>0.02</v>
      </c>
      <c r="E37" s="1">
        <v>0.3</v>
      </c>
      <c r="H37" s="6">
        <f t="shared" si="2"/>
        <v>4.0200000000000005</v>
      </c>
      <c r="I37" s="6">
        <f t="shared" si="3"/>
        <v>60.3</v>
      </c>
    </row>
    <row r="38" spans="1:9" outlineLevel="1">
      <c r="A38" s="1">
        <f>100%-SUM(A28:A37)</f>
        <v>0.48499999999999999</v>
      </c>
      <c r="B38" t="s">
        <v>40</v>
      </c>
      <c r="D38" s="1"/>
      <c r="E38" s="1"/>
      <c r="G38" s="6"/>
      <c r="H38" s="6"/>
      <c r="I38" s="6"/>
    </row>
  </sheetData>
  <mergeCells count="6">
    <mergeCell ref="A27:B27"/>
    <mergeCell ref="D1:E1"/>
    <mergeCell ref="A6:B6"/>
    <mergeCell ref="A4:B4"/>
    <mergeCell ref="A11:B11"/>
    <mergeCell ref="A20:B20"/>
  </mergeCells>
  <conditionalFormatting sqref="D15:I16">
    <cfRule type="cellIs" dxfId="1" priority="1" operator="lessThan">
      <formula>0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50" zoomScaleNormal="150" zoomScalePageLayoutView="150" workbookViewId="0"/>
  </sheetViews>
  <sheetFormatPr baseColWidth="10" defaultRowHeight="15" x14ac:dyDescent="0"/>
  <cols>
    <col min="1" max="1" width="19.33203125" customWidth="1"/>
  </cols>
  <sheetData>
    <row r="1" spans="1:2">
      <c r="A1" t="s">
        <v>0</v>
      </c>
    </row>
    <row r="3" spans="1:2">
      <c r="A3" t="s">
        <v>1</v>
      </c>
      <c r="B3" s="1">
        <v>7.0000000000000007E-2</v>
      </c>
    </row>
    <row r="4" spans="1:2">
      <c r="A4" t="s">
        <v>2</v>
      </c>
      <c r="B4" s="1">
        <v>0.06</v>
      </c>
    </row>
    <row r="5" spans="1:2">
      <c r="A5" t="s">
        <v>3</v>
      </c>
      <c r="B5" s="1">
        <v>0.12</v>
      </c>
    </row>
    <row r="6" spans="1:2">
      <c r="A6" t="s">
        <v>4</v>
      </c>
      <c r="B6" s="1">
        <v>0.08</v>
      </c>
    </row>
    <row r="7" spans="1:2">
      <c r="A7" t="s">
        <v>5</v>
      </c>
      <c r="B7" s="1">
        <v>0.67</v>
      </c>
    </row>
    <row r="9" spans="1:2">
      <c r="B9" s="1">
        <f>SUM(B3:B7)</f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="150" zoomScaleNormal="150" zoomScalePageLayoutView="150" workbookViewId="0">
      <pane ySplit="2" topLeftCell="A4" activePane="bottomLeft" state="frozen"/>
      <selection pane="bottomLeft" activeCell="D5" sqref="D5"/>
    </sheetView>
  </sheetViews>
  <sheetFormatPr baseColWidth="10" defaultRowHeight="15" outlineLevelRow="1" x14ac:dyDescent="0"/>
  <cols>
    <col min="1" max="1" width="37" customWidth="1"/>
    <col min="2" max="2" width="8.1640625" customWidth="1"/>
    <col min="3" max="3" width="7.5" customWidth="1"/>
    <col min="4" max="4" width="7.33203125" customWidth="1"/>
    <col min="5" max="5" width="2.83203125" customWidth="1"/>
    <col min="6" max="6" width="10.5" customWidth="1"/>
    <col min="7" max="7" width="9.5" customWidth="1"/>
    <col min="8" max="8" width="10.5" customWidth="1"/>
  </cols>
  <sheetData>
    <row r="1" spans="1:8">
      <c r="B1" t="s">
        <v>12</v>
      </c>
      <c r="C1" s="14" t="s">
        <v>13</v>
      </c>
      <c r="D1" s="14"/>
      <c r="F1" s="9">
        <v>1000</v>
      </c>
      <c r="G1" s="10" t="s">
        <v>10</v>
      </c>
      <c r="H1" s="10" t="s">
        <v>11</v>
      </c>
    </row>
    <row r="2" spans="1:8">
      <c r="C2" s="4" t="s">
        <v>10</v>
      </c>
      <c r="D2" s="4" t="s">
        <v>11</v>
      </c>
      <c r="F2" s="11"/>
      <c r="G2" s="11">
        <f>G6+G12+G21+G27+G4</f>
        <v>1015.8375000000001</v>
      </c>
      <c r="H2" s="11">
        <f>H6+H12+H21+H27+H4</f>
        <v>1195.0025000000001</v>
      </c>
    </row>
    <row r="3" spans="1:8">
      <c r="C3" s="4"/>
      <c r="D3" s="4"/>
      <c r="G3" s="7"/>
    </row>
    <row r="4" spans="1:8" ht="18">
      <c r="A4" s="2" t="s">
        <v>1</v>
      </c>
      <c r="B4" s="3">
        <v>7.0000000000000007E-2</v>
      </c>
      <c r="F4" s="5">
        <f>B4*$F$1</f>
        <v>70</v>
      </c>
      <c r="G4" s="7">
        <f>F4</f>
        <v>70</v>
      </c>
      <c r="H4" s="7">
        <v>70</v>
      </c>
    </row>
    <row r="6" spans="1:8" ht="18">
      <c r="A6" s="2" t="s">
        <v>20</v>
      </c>
      <c r="B6" s="3">
        <v>0.06</v>
      </c>
      <c r="F6" s="5">
        <f>B6*$F$1</f>
        <v>60</v>
      </c>
      <c r="G6" s="7">
        <f>$F$6+SUM(G7:G8)</f>
        <v>60.42</v>
      </c>
      <c r="H6" s="7">
        <f>$F$6+SUM(H7:H8)</f>
        <v>61.2</v>
      </c>
    </row>
    <row r="7" spans="1:8" outlineLevel="1">
      <c r="A7" t="s">
        <v>7</v>
      </c>
      <c r="B7" s="1">
        <v>0.1</v>
      </c>
      <c r="C7" s="1">
        <v>0.05</v>
      </c>
      <c r="D7" s="1">
        <v>0.15</v>
      </c>
      <c r="F7" s="6"/>
      <c r="G7" s="6">
        <f>$F$6*$B7*C7</f>
        <v>0.30000000000000004</v>
      </c>
      <c r="H7" s="6">
        <f>$F$6*$B7*D7</f>
        <v>0.89999999999999991</v>
      </c>
    </row>
    <row r="8" spans="1:8" outlineLevel="1">
      <c r="A8" t="s">
        <v>25</v>
      </c>
      <c r="B8" s="1">
        <v>0.1</v>
      </c>
      <c r="C8" s="1">
        <v>0.02</v>
      </c>
      <c r="D8" s="1">
        <v>0.05</v>
      </c>
      <c r="F8" s="6"/>
      <c r="G8" s="6">
        <f>$F$6*$B8*C8</f>
        <v>0.12</v>
      </c>
      <c r="H8" s="6">
        <f>$F$6*$B8*D8</f>
        <v>0.30000000000000004</v>
      </c>
    </row>
    <row r="9" spans="1:8" outlineLevel="1">
      <c r="A9" t="s">
        <v>35</v>
      </c>
      <c r="B9" s="1">
        <f>100%-SUM(B7:B8)</f>
        <v>0.8</v>
      </c>
      <c r="C9" s="1"/>
      <c r="D9" s="1"/>
      <c r="F9" s="6"/>
      <c r="G9" s="6"/>
      <c r="H9" s="6"/>
    </row>
    <row r="10" spans="1:8" outlineLevel="1"/>
    <row r="12" spans="1:8" ht="18">
      <c r="A12" s="2" t="s">
        <v>6</v>
      </c>
      <c r="B12" s="3">
        <v>0.12</v>
      </c>
      <c r="F12" s="5">
        <f>B12*$F$1</f>
        <v>120</v>
      </c>
      <c r="G12" s="7">
        <f>F12+SUM(G13:G18)</f>
        <v>121.38</v>
      </c>
      <c r="H12" s="7">
        <f>F12+SUM(H13:H18)</f>
        <v>139.44</v>
      </c>
    </row>
    <row r="13" spans="1:8" outlineLevel="1">
      <c r="A13" t="s">
        <v>15</v>
      </c>
      <c r="B13" s="1">
        <v>0.01</v>
      </c>
      <c r="C13" s="1">
        <v>0.05</v>
      </c>
      <c r="D13" s="1">
        <v>1</v>
      </c>
      <c r="F13" s="6"/>
      <c r="G13" s="6">
        <f t="shared" ref="G13:H18" si="0">$F$12*$B13*C13</f>
        <v>0.06</v>
      </c>
      <c r="H13" s="6">
        <f t="shared" si="0"/>
        <v>1.2</v>
      </c>
    </row>
    <row r="14" spans="1:8" outlineLevel="1">
      <c r="A14" t="s">
        <v>16</v>
      </c>
      <c r="B14" s="1">
        <v>0.01</v>
      </c>
      <c r="C14" s="1">
        <v>0.05</v>
      </c>
      <c r="D14" s="1">
        <v>0.2</v>
      </c>
      <c r="F14" s="6"/>
      <c r="G14" s="6">
        <f t="shared" si="0"/>
        <v>0.06</v>
      </c>
      <c r="H14" s="6">
        <f t="shared" si="0"/>
        <v>0.24</v>
      </c>
    </row>
    <row r="15" spans="1:8" outlineLevel="1">
      <c r="A15" t="s">
        <v>17</v>
      </c>
      <c r="B15" s="1">
        <v>0.1</v>
      </c>
      <c r="C15" s="1">
        <v>0.03</v>
      </c>
      <c r="D15" s="1">
        <v>1</v>
      </c>
      <c r="F15" s="6"/>
      <c r="G15" s="6">
        <f t="shared" si="0"/>
        <v>0.36</v>
      </c>
      <c r="H15" s="6">
        <f t="shared" si="0"/>
        <v>12</v>
      </c>
    </row>
    <row r="16" spans="1:8" outlineLevel="1">
      <c r="A16" t="s">
        <v>23</v>
      </c>
      <c r="B16" s="1">
        <v>0.05</v>
      </c>
      <c r="C16" s="1">
        <v>-0.1</v>
      </c>
      <c r="D16" s="1">
        <v>-0.4</v>
      </c>
      <c r="F16" s="6"/>
      <c r="G16" s="6">
        <f t="shared" si="0"/>
        <v>-0.60000000000000009</v>
      </c>
      <c r="H16" s="6">
        <f t="shared" si="0"/>
        <v>-2.4000000000000004</v>
      </c>
    </row>
    <row r="17" spans="1:8" outlineLevel="1">
      <c r="A17" t="s">
        <v>33</v>
      </c>
      <c r="B17" s="1">
        <v>0.05</v>
      </c>
      <c r="C17" s="1">
        <v>0.1</v>
      </c>
      <c r="D17" s="1">
        <v>0.5</v>
      </c>
      <c r="F17" s="6"/>
      <c r="G17" s="6">
        <f t="shared" si="0"/>
        <v>0.60000000000000009</v>
      </c>
      <c r="H17" s="6">
        <f t="shared" si="0"/>
        <v>3</v>
      </c>
    </row>
    <row r="18" spans="1:8" outlineLevel="1">
      <c r="A18" t="s">
        <v>24</v>
      </c>
      <c r="B18" s="1">
        <v>0.15</v>
      </c>
      <c r="C18" s="1">
        <v>0.05</v>
      </c>
      <c r="D18" s="1">
        <v>0.3</v>
      </c>
      <c r="F18" s="6"/>
      <c r="G18" s="6">
        <f t="shared" si="0"/>
        <v>0.9</v>
      </c>
      <c r="H18" s="6">
        <f t="shared" si="0"/>
        <v>5.3999999999999995</v>
      </c>
    </row>
    <row r="19" spans="1:8" outlineLevel="1">
      <c r="A19" t="s">
        <v>35</v>
      </c>
      <c r="B19" s="1">
        <f>100%-SUM(B13:B18)</f>
        <v>0.63</v>
      </c>
      <c r="C19" s="1"/>
      <c r="D19" s="1"/>
      <c r="F19" s="6"/>
      <c r="G19" s="6"/>
      <c r="H19" s="6"/>
    </row>
    <row r="21" spans="1:8" ht="18">
      <c r="A21" s="2" t="s">
        <v>8</v>
      </c>
      <c r="B21" s="3">
        <v>0.08</v>
      </c>
      <c r="F21" s="5">
        <f>B21*$F$1</f>
        <v>80</v>
      </c>
      <c r="G21" s="7">
        <f>F21+SUM(G22:G24)</f>
        <v>82.48</v>
      </c>
      <c r="H21" s="7">
        <f>G21+SUM(H22:H24)</f>
        <v>110.48</v>
      </c>
    </row>
    <row r="22" spans="1:8" outlineLevel="1">
      <c r="A22" t="s">
        <v>30</v>
      </c>
      <c r="B22" s="1">
        <v>0.02</v>
      </c>
      <c r="C22" s="1">
        <v>0.05</v>
      </c>
      <c r="D22" s="1">
        <v>1</v>
      </c>
      <c r="F22" s="6"/>
      <c r="G22" s="6">
        <f t="shared" ref="G22:H24" si="1">$F$21*$B22*C22</f>
        <v>8.0000000000000016E-2</v>
      </c>
      <c r="H22" s="6">
        <f t="shared" si="1"/>
        <v>1.6</v>
      </c>
    </row>
    <row r="23" spans="1:8" outlineLevel="1">
      <c r="A23" t="s">
        <v>32</v>
      </c>
      <c r="B23" s="1">
        <v>0.5</v>
      </c>
      <c r="C23" s="1">
        <v>0.05</v>
      </c>
      <c r="D23" s="1">
        <v>0.5</v>
      </c>
      <c r="G23" s="6">
        <f t="shared" si="1"/>
        <v>2</v>
      </c>
      <c r="H23" s="6">
        <f t="shared" si="1"/>
        <v>20</v>
      </c>
    </row>
    <row r="24" spans="1:8" outlineLevel="1">
      <c r="A24" t="s">
        <v>31</v>
      </c>
      <c r="B24" s="1">
        <v>0.1</v>
      </c>
      <c r="C24" s="1">
        <v>0.05</v>
      </c>
      <c r="D24" s="1">
        <v>0.8</v>
      </c>
      <c r="G24" s="6">
        <f t="shared" si="1"/>
        <v>0.4</v>
      </c>
      <c r="H24" s="6">
        <f t="shared" si="1"/>
        <v>6.4</v>
      </c>
    </row>
    <row r="25" spans="1:8" outlineLevel="1">
      <c r="A25" t="s">
        <v>35</v>
      </c>
      <c r="B25" s="1">
        <f>100%-SUM(B22:B24)</f>
        <v>0.38</v>
      </c>
      <c r="C25" s="1"/>
      <c r="D25" s="1"/>
      <c r="F25" s="6"/>
      <c r="G25" s="6"/>
      <c r="H25" s="6"/>
    </row>
    <row r="27" spans="1:8" ht="18">
      <c r="A27" s="2" t="s">
        <v>9</v>
      </c>
      <c r="B27" s="3">
        <v>0.67</v>
      </c>
      <c r="F27" s="5">
        <f>B27*$F$1</f>
        <v>670</v>
      </c>
      <c r="G27" s="7">
        <f>F27+SUM(G28:G37)</f>
        <v>681.5575</v>
      </c>
      <c r="H27" s="7">
        <f>G27+SUM(H28:H37)</f>
        <v>813.88249999999994</v>
      </c>
    </row>
    <row r="28" spans="1:8" outlineLevel="1">
      <c r="A28" t="s">
        <v>14</v>
      </c>
      <c r="B28" s="1">
        <v>0.03</v>
      </c>
      <c r="C28" s="1">
        <v>0.05</v>
      </c>
      <c r="D28" s="1">
        <v>0.2</v>
      </c>
      <c r="F28" s="6"/>
      <c r="G28" s="6">
        <f t="shared" ref="G28:G37" si="2">$F$27*$B28*C28</f>
        <v>1.0049999999999999</v>
      </c>
      <c r="H28" s="6">
        <f t="shared" ref="H28:H37" si="3">$F$27*$B28*D28</f>
        <v>4.0199999999999996</v>
      </c>
    </row>
    <row r="29" spans="1:8" outlineLevel="1">
      <c r="A29" t="s">
        <v>21</v>
      </c>
      <c r="B29" s="1">
        <v>0.05</v>
      </c>
      <c r="C29" s="1">
        <v>0.1</v>
      </c>
      <c r="D29" s="1">
        <v>0.3</v>
      </c>
      <c r="F29" s="6"/>
      <c r="G29" s="6">
        <f t="shared" si="2"/>
        <v>3.35</v>
      </c>
      <c r="H29" s="6">
        <f t="shared" si="3"/>
        <v>10.049999999999999</v>
      </c>
    </row>
    <row r="30" spans="1:8" outlineLevel="1">
      <c r="A30" t="s">
        <v>18</v>
      </c>
      <c r="B30" s="1">
        <v>0.01</v>
      </c>
      <c r="C30" s="1">
        <v>0.03</v>
      </c>
      <c r="D30" s="1">
        <v>0.1</v>
      </c>
      <c r="F30" s="6"/>
      <c r="G30" s="6">
        <f t="shared" si="2"/>
        <v>0.20099999999999998</v>
      </c>
      <c r="H30" s="6">
        <f t="shared" si="3"/>
        <v>0.67</v>
      </c>
    </row>
    <row r="31" spans="1:8" outlineLevel="1">
      <c r="A31" t="s">
        <v>34</v>
      </c>
      <c r="B31" s="1">
        <v>0.01</v>
      </c>
      <c r="C31" s="1">
        <v>0.1</v>
      </c>
      <c r="D31" s="1">
        <v>1</v>
      </c>
      <c r="F31" s="6"/>
      <c r="G31" s="6">
        <f t="shared" si="2"/>
        <v>0.67</v>
      </c>
      <c r="H31" s="6">
        <f t="shared" si="3"/>
        <v>6.7</v>
      </c>
    </row>
    <row r="32" spans="1:8" outlineLevel="1">
      <c r="A32" t="s">
        <v>19</v>
      </c>
      <c r="B32" s="1">
        <v>0.03</v>
      </c>
      <c r="C32" s="1">
        <v>0.05</v>
      </c>
      <c r="D32" s="1">
        <v>0.7</v>
      </c>
      <c r="G32" s="6">
        <f t="shared" si="2"/>
        <v>1.0049999999999999</v>
      </c>
      <c r="H32" s="6">
        <f t="shared" si="3"/>
        <v>14.069999999999997</v>
      </c>
    </row>
    <row r="33" spans="1:8" outlineLevel="1">
      <c r="A33" t="s">
        <v>22</v>
      </c>
      <c r="B33" s="8">
        <v>5.0000000000000001E-3</v>
      </c>
      <c r="C33" s="1">
        <v>0.05</v>
      </c>
      <c r="D33" s="1">
        <v>0.1</v>
      </c>
      <c r="G33" s="6">
        <f t="shared" si="2"/>
        <v>0.16750000000000001</v>
      </c>
      <c r="H33" s="6">
        <f t="shared" si="3"/>
        <v>0.33500000000000002</v>
      </c>
    </row>
    <row r="34" spans="1:8" outlineLevel="1">
      <c r="A34" t="s">
        <v>26</v>
      </c>
      <c r="B34" s="1">
        <v>0.05</v>
      </c>
      <c r="C34" s="1">
        <v>0.01</v>
      </c>
      <c r="D34" s="1">
        <v>1</v>
      </c>
      <c r="G34" s="6">
        <f t="shared" si="2"/>
        <v>0.33500000000000002</v>
      </c>
      <c r="H34" s="6">
        <f t="shared" si="3"/>
        <v>33.5</v>
      </c>
    </row>
    <row r="35" spans="1:8" outlineLevel="1">
      <c r="A35" t="s">
        <v>27</v>
      </c>
      <c r="B35" s="1">
        <v>0.02</v>
      </c>
      <c r="C35" s="1">
        <v>0.05</v>
      </c>
      <c r="D35" s="1">
        <v>0.15</v>
      </c>
      <c r="G35" s="6">
        <f t="shared" si="2"/>
        <v>0.67</v>
      </c>
      <c r="H35" s="6">
        <f t="shared" si="3"/>
        <v>2.0099999999999998</v>
      </c>
    </row>
    <row r="36" spans="1:8" outlineLevel="1">
      <c r="A36" t="s">
        <v>28</v>
      </c>
      <c r="B36" s="1">
        <v>0.01</v>
      </c>
      <c r="C36" s="1">
        <v>0.02</v>
      </c>
      <c r="D36" s="1">
        <v>0.1</v>
      </c>
      <c r="G36" s="6">
        <f t="shared" si="2"/>
        <v>0.13400000000000001</v>
      </c>
      <c r="H36" s="6">
        <f t="shared" si="3"/>
        <v>0.67</v>
      </c>
    </row>
    <row r="37" spans="1:8" outlineLevel="1">
      <c r="A37" t="s">
        <v>29</v>
      </c>
      <c r="B37" s="1">
        <v>0.3</v>
      </c>
      <c r="C37" s="1">
        <v>0.02</v>
      </c>
      <c r="D37" s="1">
        <v>0.3</v>
      </c>
      <c r="G37" s="6">
        <f t="shared" si="2"/>
        <v>4.0200000000000005</v>
      </c>
      <c r="H37" s="6">
        <f t="shared" si="3"/>
        <v>60.3</v>
      </c>
    </row>
    <row r="38" spans="1:8" outlineLevel="1">
      <c r="A38" t="s">
        <v>35</v>
      </c>
      <c r="B38" s="1">
        <f>100%-SUM(B28:B37)</f>
        <v>0.48499999999999999</v>
      </c>
      <c r="C38" s="1"/>
      <c r="D38" s="1"/>
      <c r="F38" s="6"/>
      <c r="G38" s="6"/>
      <c r="H38" s="6"/>
    </row>
  </sheetData>
  <mergeCells count="1">
    <mergeCell ref="C1:D1"/>
  </mergeCells>
  <conditionalFormatting sqref="C16:H17">
    <cfRule type="cellIs" dxfId="0" priority="1" operator="lessThan">
      <formula>0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English</vt:lpstr>
      <vt:lpstr>Cost Distribution</vt:lpstr>
      <vt:lpstr>Deutsch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Gernot Starke</dc:creator>
  <cp:lastModifiedBy>Gernot Starke</cp:lastModifiedBy>
  <dcterms:created xsi:type="dcterms:W3CDTF">2014-05-02T15:21:45Z</dcterms:created>
  <dcterms:modified xsi:type="dcterms:W3CDTF">2015-06-24T13:26:38Z</dcterms:modified>
</cp:coreProperties>
</file>