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omo\Documents\"/>
    </mc:Choice>
  </mc:AlternateContent>
  <bookViews>
    <workbookView xWindow="0" yWindow="0" windowWidth="23610" windowHeight="12420" tabRatio="687" firstSheet="210" activeTab="222"/>
  </bookViews>
  <sheets>
    <sheet name="Sheet222" sheetId="399" r:id="rId1"/>
    <sheet name="Sheet221" sheetId="398" r:id="rId2"/>
    <sheet name="Sheet220" sheetId="397" r:id="rId3"/>
    <sheet name="Sheet219" sheetId="396" r:id="rId4"/>
    <sheet name="Sheet218" sheetId="395" r:id="rId5"/>
    <sheet name="Sheet217" sheetId="394" r:id="rId6"/>
    <sheet name="Sheet216" sheetId="393" r:id="rId7"/>
    <sheet name="Sheet215" sheetId="392" r:id="rId8"/>
    <sheet name="Sheet214" sheetId="391" r:id="rId9"/>
    <sheet name="Sheet213" sheetId="390" r:id="rId10"/>
    <sheet name="Sheet212" sheetId="389" r:id="rId11"/>
    <sheet name="Sheet211" sheetId="388" r:id="rId12"/>
    <sheet name="Sheet210" sheetId="387" r:id="rId13"/>
    <sheet name="Sheet209" sheetId="386" r:id="rId14"/>
    <sheet name="Sheet208" sheetId="385" r:id="rId15"/>
    <sheet name="Sheet207" sheetId="384" r:id="rId16"/>
    <sheet name="Sheet206" sheetId="383" r:id="rId17"/>
    <sheet name="Sheet205" sheetId="382" r:id="rId18"/>
    <sheet name="Sheet204" sheetId="381" r:id="rId19"/>
    <sheet name="Sheet203" sheetId="380" r:id="rId20"/>
    <sheet name="Sheet202" sheetId="379" r:id="rId21"/>
    <sheet name="Sheet201" sheetId="378" r:id="rId22"/>
    <sheet name="Sheet200" sheetId="377" r:id="rId23"/>
    <sheet name="Sheet199" sheetId="376" r:id="rId24"/>
    <sheet name="Sheet198" sheetId="375" r:id="rId25"/>
    <sheet name="Sheet197" sheetId="374" r:id="rId26"/>
    <sheet name="Sheet196" sheetId="373" r:id="rId27"/>
    <sheet name="Sheet195" sheetId="372" r:id="rId28"/>
    <sheet name="Sheet194" sheetId="371" r:id="rId29"/>
    <sheet name="Sheet193" sheetId="370" r:id="rId30"/>
    <sheet name="Sheet192" sheetId="369" r:id="rId31"/>
    <sheet name="Sheet191" sheetId="368" r:id="rId32"/>
    <sheet name="Sheet190" sheetId="367" r:id="rId33"/>
    <sheet name="Sheet189" sheetId="366" r:id="rId34"/>
    <sheet name="Sheet188" sheetId="365" r:id="rId35"/>
    <sheet name="Sheet187" sheetId="364" r:id="rId36"/>
    <sheet name="Sheet186" sheetId="363" r:id="rId37"/>
    <sheet name="Sheet185" sheetId="362" r:id="rId38"/>
    <sheet name="Sheet184" sheetId="361" r:id="rId39"/>
    <sheet name="Sheet183" sheetId="360" r:id="rId40"/>
    <sheet name="Sheet182" sheetId="359" r:id="rId41"/>
    <sheet name="Sheet181" sheetId="358" r:id="rId42"/>
    <sheet name="Sheet180" sheetId="357" r:id="rId43"/>
    <sheet name="Sheet179" sheetId="356" r:id="rId44"/>
    <sheet name="Sheet178" sheetId="355" r:id="rId45"/>
    <sheet name="Sheet177" sheetId="354" r:id="rId46"/>
    <sheet name="Sheet176" sheetId="353" r:id="rId47"/>
    <sheet name="Sheet175" sheetId="352" r:id="rId48"/>
    <sheet name="Sheet174" sheetId="351" r:id="rId49"/>
    <sheet name="Sheet173" sheetId="350" r:id="rId50"/>
    <sheet name="Sheet172" sheetId="349" r:id="rId51"/>
    <sheet name="Sheet171" sheetId="348" r:id="rId52"/>
    <sheet name="Sheet170" sheetId="347" r:id="rId53"/>
    <sheet name="Sheet169" sheetId="346" r:id="rId54"/>
    <sheet name="Sheet168" sheetId="345" r:id="rId55"/>
    <sheet name="Sheet167" sheetId="344" r:id="rId56"/>
    <sheet name="Sheet166" sheetId="343" r:id="rId57"/>
    <sheet name="Sheet165" sheetId="342" r:id="rId58"/>
    <sheet name="Sheet164" sheetId="341" r:id="rId59"/>
    <sheet name="Sheet163" sheetId="340" r:id="rId60"/>
    <sheet name="Sheet162" sheetId="339" r:id="rId61"/>
    <sheet name="Sheet161" sheetId="338" r:id="rId62"/>
    <sheet name="Sheet160" sheetId="337" r:id="rId63"/>
    <sheet name="Sheet159" sheetId="336" r:id="rId64"/>
    <sheet name="Sheet158" sheetId="335" r:id="rId65"/>
    <sheet name="Sheet157" sheetId="334" r:id="rId66"/>
    <sheet name="Sheet156" sheetId="333" r:id="rId67"/>
    <sheet name="Sheet155" sheetId="332" r:id="rId68"/>
    <sheet name="Sheet154" sheetId="331" r:id="rId69"/>
    <sheet name="Sheet153" sheetId="330" r:id="rId70"/>
    <sheet name="Sheet152" sheetId="329" r:id="rId71"/>
    <sheet name="Sheet151" sheetId="328" r:id="rId72"/>
    <sheet name="Sheet150" sheetId="327" r:id="rId73"/>
    <sheet name="Sheet149" sheetId="326" r:id="rId74"/>
    <sheet name="Sheet148" sheetId="325" r:id="rId75"/>
    <sheet name="Sheet147" sheetId="324" r:id="rId76"/>
    <sheet name="Sheet146" sheetId="323" r:id="rId77"/>
    <sheet name="Sheet145" sheetId="322" r:id="rId78"/>
    <sheet name="Sheet144" sheetId="321" r:id="rId79"/>
    <sheet name="Sheet143" sheetId="320" r:id="rId80"/>
    <sheet name="Sheet142" sheetId="319" r:id="rId81"/>
    <sheet name="Sheet141" sheetId="318" r:id="rId82"/>
    <sheet name="Sheet140" sheetId="317" r:id="rId83"/>
    <sheet name="Sheet139" sheetId="316" r:id="rId84"/>
    <sheet name="Sheet138" sheetId="315" r:id="rId85"/>
    <sheet name="Sheet137" sheetId="314" r:id="rId86"/>
    <sheet name="Sheet136" sheetId="313" r:id="rId87"/>
    <sheet name="Sheet135" sheetId="312" r:id="rId88"/>
    <sheet name="Sheet134" sheetId="311" r:id="rId89"/>
    <sheet name="Sheet133" sheetId="310" r:id="rId90"/>
    <sheet name="Sheet132" sheetId="309" r:id="rId91"/>
    <sheet name="Sheet131" sheetId="308" r:id="rId92"/>
    <sheet name="Sheet130" sheetId="307" r:id="rId93"/>
    <sheet name="Sheet129" sheetId="306" r:id="rId94"/>
    <sheet name="Sheet128" sheetId="305" r:id="rId95"/>
    <sheet name="Sheet127" sheetId="304" r:id="rId96"/>
    <sheet name="Sheet126" sheetId="303" r:id="rId97"/>
    <sheet name="Sheet125" sheetId="302" r:id="rId98"/>
    <sheet name="Sheet124" sheetId="301" r:id="rId99"/>
    <sheet name="Sheet123" sheetId="300" r:id="rId100"/>
    <sheet name="Sheet122" sheetId="299" r:id="rId101"/>
    <sheet name="Sheet121" sheetId="298" r:id="rId102"/>
    <sheet name="Sheet120" sheetId="297" r:id="rId103"/>
    <sheet name="Sheet119" sheetId="296" r:id="rId104"/>
    <sheet name="Sheet118" sheetId="295" r:id="rId105"/>
    <sheet name="Sheet117" sheetId="294" r:id="rId106"/>
    <sheet name="Sheet116" sheetId="293" r:id="rId107"/>
    <sheet name="Sheet115" sheetId="292" r:id="rId108"/>
    <sheet name="Sheet114" sheetId="291" r:id="rId109"/>
    <sheet name="Sheet113" sheetId="290" r:id="rId110"/>
    <sheet name="Sheet112" sheetId="289" r:id="rId111"/>
    <sheet name="Sheet111" sheetId="288" r:id="rId112"/>
    <sheet name="Sheet110" sheetId="287" r:id="rId113"/>
    <sheet name="Sheet109" sheetId="286" r:id="rId114"/>
    <sheet name="Sheet108" sheetId="285" r:id="rId115"/>
    <sheet name="Sheet107" sheetId="284" r:id="rId116"/>
    <sheet name="Sheet106" sheetId="283" r:id="rId117"/>
    <sheet name="Sheet105" sheetId="282" r:id="rId118"/>
    <sheet name="Sheet104" sheetId="281" r:id="rId119"/>
    <sheet name="Sheet103" sheetId="280" r:id="rId120"/>
    <sheet name="Sheet102" sheetId="279" r:id="rId121"/>
    <sheet name="Sheet101" sheetId="278" r:id="rId122"/>
    <sheet name="Sheet100" sheetId="277" r:id="rId123"/>
    <sheet name="Sheet99" sheetId="276" r:id="rId124"/>
    <sheet name="Sheet98" sheetId="275" r:id="rId125"/>
    <sheet name="Sheet97" sheetId="274" r:id="rId126"/>
    <sheet name="Sheet96" sheetId="273" r:id="rId127"/>
    <sheet name="Sheet95" sheetId="272" r:id="rId128"/>
    <sheet name="Sheet94" sheetId="271" r:id="rId129"/>
    <sheet name="Sheet93" sheetId="270" r:id="rId130"/>
    <sheet name="Sheet92" sheetId="269" r:id="rId131"/>
    <sheet name="Sheet91" sheetId="268" r:id="rId132"/>
    <sheet name="Sheet90" sheetId="267" r:id="rId133"/>
    <sheet name="Sheet89" sheetId="266" r:id="rId134"/>
    <sheet name="Sheet88" sheetId="265" r:id="rId135"/>
    <sheet name="Sheet87" sheetId="264" r:id="rId136"/>
    <sheet name="Sheet86" sheetId="263" r:id="rId137"/>
    <sheet name="Sheet85" sheetId="262" r:id="rId138"/>
    <sheet name="Sheet84" sheetId="261" r:id="rId139"/>
    <sheet name="Sheet83" sheetId="260" r:id="rId140"/>
    <sheet name="Sheet82" sheetId="259" r:id="rId141"/>
    <sheet name="Sheet81" sheetId="258" r:id="rId142"/>
    <sheet name="Sheet80" sheetId="257" r:id="rId143"/>
    <sheet name="Sheet79" sheetId="256" r:id="rId144"/>
    <sheet name="Sheet78" sheetId="255" r:id="rId145"/>
    <sheet name="Sheet77" sheetId="254" r:id="rId146"/>
    <sheet name="Sheet76" sheetId="253" r:id="rId147"/>
    <sheet name="Sheet75" sheetId="252" r:id="rId148"/>
    <sheet name="Sheet74" sheetId="251" r:id="rId149"/>
    <sheet name="Sheet73" sheetId="250" r:id="rId150"/>
    <sheet name="Sheet72" sheetId="249" r:id="rId151"/>
    <sheet name="Sheet71" sheetId="248" r:id="rId152"/>
    <sheet name="Sheet70" sheetId="247" r:id="rId153"/>
    <sheet name="Sheet69" sheetId="246" r:id="rId154"/>
    <sheet name="Sheet68" sheetId="245" r:id="rId155"/>
    <sheet name="Sheet67" sheetId="244" r:id="rId156"/>
    <sheet name="Sheet66" sheetId="243" r:id="rId157"/>
    <sheet name="Sheet65" sheetId="242" r:id="rId158"/>
    <sheet name="Sheet64" sheetId="241" r:id="rId159"/>
    <sheet name="Sheet63" sheetId="240" r:id="rId160"/>
    <sheet name="Sheet62" sheetId="239" r:id="rId161"/>
    <sheet name="Sheet61" sheetId="238" r:id="rId162"/>
    <sheet name="Sheet60" sheetId="237" r:id="rId163"/>
    <sheet name="Sheet59" sheetId="236" r:id="rId164"/>
    <sheet name="Sheet58" sheetId="235" r:id="rId165"/>
    <sheet name="Sheet57" sheetId="234" r:id="rId166"/>
    <sheet name="Sheet56" sheetId="233" r:id="rId167"/>
    <sheet name="Sheet55" sheetId="232" r:id="rId168"/>
    <sheet name="Sheet54" sheetId="231" r:id="rId169"/>
    <sheet name="Sheet53" sheetId="230" r:id="rId170"/>
    <sheet name="Sheet52" sheetId="229" r:id="rId171"/>
    <sheet name="Sheet51" sheetId="228" r:id="rId172"/>
    <sheet name="Sheet50" sheetId="227" r:id="rId173"/>
    <sheet name="Sheet49" sheetId="226" r:id="rId174"/>
    <sheet name="Sheet48" sheetId="225" r:id="rId175"/>
    <sheet name="Sheet47" sheetId="224" r:id="rId176"/>
    <sheet name="Sheet46" sheetId="223" r:id="rId177"/>
    <sheet name="Sheet45" sheetId="222" r:id="rId178"/>
    <sheet name="Sheet44" sheetId="221" r:id="rId179"/>
    <sheet name="Sheet43" sheetId="220" r:id="rId180"/>
    <sheet name="Sheet42" sheetId="219" r:id="rId181"/>
    <sheet name="Sheet41" sheetId="218" r:id="rId182"/>
    <sheet name="Sheet40" sheetId="217" r:id="rId183"/>
    <sheet name="Sheet39" sheetId="216" r:id="rId184"/>
    <sheet name="Sheet38" sheetId="215" r:id="rId185"/>
    <sheet name="Sheet37" sheetId="214" r:id="rId186"/>
    <sheet name="Sheet36" sheetId="213" r:id="rId187"/>
    <sheet name="Sheet35" sheetId="212" r:id="rId188"/>
    <sheet name="Sheet34" sheetId="211" r:id="rId189"/>
    <sheet name="Sheet33" sheetId="210" r:id="rId190"/>
    <sheet name="Sheet32" sheetId="209" r:id="rId191"/>
    <sheet name="Sheet31" sheetId="208" r:id="rId192"/>
    <sheet name="Sheet30" sheetId="207" r:id="rId193"/>
    <sheet name="Sheet29" sheetId="206" r:id="rId194"/>
    <sheet name="Sheet28" sheetId="205" r:id="rId195"/>
    <sheet name="Sheet27" sheetId="204" r:id="rId196"/>
    <sheet name="Sheet26" sheetId="203" r:id="rId197"/>
    <sheet name="Sheet25" sheetId="202" r:id="rId198"/>
    <sheet name="Sheet24" sheetId="201" r:id="rId199"/>
    <sheet name="Sheet23" sheetId="200" r:id="rId200"/>
    <sheet name="Sheet22" sheetId="199" r:id="rId201"/>
    <sheet name="Sheet21" sheetId="198" r:id="rId202"/>
    <sheet name="Sheet20" sheetId="197" r:id="rId203"/>
    <sheet name="Sheet19" sheetId="196" r:id="rId204"/>
    <sheet name="Sheet18" sheetId="195" r:id="rId205"/>
    <sheet name="Sheet17" sheetId="194" r:id="rId206"/>
    <sheet name="Sheet16" sheetId="193" r:id="rId207"/>
    <sheet name="Sheet15" sheetId="192" r:id="rId208"/>
    <sheet name="Sheet14" sheetId="191" r:id="rId209"/>
    <sheet name="Sheet13" sheetId="190" r:id="rId210"/>
    <sheet name="Sheet12" sheetId="189" r:id="rId211"/>
    <sheet name="Sheet11" sheetId="188" r:id="rId212"/>
    <sheet name="Sheet10" sheetId="187" r:id="rId213"/>
    <sheet name="Sheet9" sheetId="186" r:id="rId214"/>
    <sheet name="Sheet8" sheetId="185" r:id="rId215"/>
    <sheet name="Sheet7" sheetId="184" r:id="rId216"/>
    <sheet name="Sheet6" sheetId="183" r:id="rId217"/>
    <sheet name="Sheet5" sheetId="182" r:id="rId218"/>
    <sheet name="Sheet4" sheetId="181" r:id="rId219"/>
    <sheet name="Sheet3" sheetId="180" r:id="rId220"/>
    <sheet name="Sheet2" sheetId="179" r:id="rId221"/>
    <sheet name="Sheet1" sheetId="178" r:id="rId222"/>
    <sheet name="Consolidated" sheetId="177" r:id="rId223"/>
  </sheets>
  <definedNames>
    <definedName name="_5_KeputusanDR.php?kod_00100" localSheetId="221">Sheet1!$A$1:$E$14</definedName>
    <definedName name="_5_KeputusanDR.php?kod_00200" localSheetId="220">Sheet2!$A$1:$E$14</definedName>
    <definedName name="_5_KeputusanDR.php?kod_00300" localSheetId="219">Sheet3!$A$1:$E$15</definedName>
    <definedName name="_5_KeputusanDR.php?kod_00400" localSheetId="218">Sheet4!$A$1:$E$15</definedName>
    <definedName name="_5_KeputusanDR.php?kod_00500" localSheetId="217">Sheet5!$A$1:$E$14</definedName>
    <definedName name="_5_KeputusanDR.php?kod_00600" localSheetId="216">Sheet6!$A$1:$E$14</definedName>
    <definedName name="_5_KeputusanDR.php?kod_00700" localSheetId="215">Sheet7!$A$1:$E$15</definedName>
    <definedName name="_5_KeputusanDR.php?kod_00800" localSheetId="214">Sheet8!$A$1:$E$14</definedName>
    <definedName name="_5_KeputusanDR.php?kod_00900" localSheetId="213">Sheet9!$A$1:$E$16</definedName>
    <definedName name="_5_KeputusanDR.php?kod_01000" localSheetId="212">Sheet10!$A$1:$E$14</definedName>
    <definedName name="_5_KeputusanDR.php?kod_01100" localSheetId="211">Sheet11!$A$1:$E$14</definedName>
    <definedName name="_5_KeputusanDR.php?kod_01200" localSheetId="210">Sheet12!$A$1:$E$14</definedName>
    <definedName name="_5_KeputusanDR.php?kod_01300" localSheetId="209">Sheet13!$A$1:$E$14</definedName>
    <definedName name="_5_KeputusanDR.php?kod_01400" localSheetId="208">Sheet14!$A$1:$E$14</definedName>
    <definedName name="_5_KeputusanDR.php?kod_01500" localSheetId="207">Sheet15!$A$1:$E$16</definedName>
    <definedName name="_5_KeputusanDR.php?kod_01600" localSheetId="206">Sheet16!$A$1:$E$14</definedName>
    <definedName name="_5_KeputusanDR.php?kod_01700" localSheetId="205">Sheet17!$A$1:$E$17</definedName>
    <definedName name="_5_KeputusanDR.php?kod_01800" localSheetId="204">Sheet18!$A$1:$E$14</definedName>
    <definedName name="_5_KeputusanDR.php?kod_01900" localSheetId="203">Sheet19!$A$1:$E$14</definedName>
    <definedName name="_5_KeputusanDR.php?kod_02000" localSheetId="202">Sheet20!$A$1:$E$14</definedName>
    <definedName name="_5_KeputusanDR.php?kod_02100" localSheetId="201">Sheet21!$A$1:$E$15</definedName>
    <definedName name="_5_KeputusanDR.php?kod_02200" localSheetId="200">Sheet22!$A$1:$E$14</definedName>
    <definedName name="_5_KeputusanDR.php?kod_02300" localSheetId="199">Sheet23!$A$1:$E$14</definedName>
    <definedName name="_5_KeputusanDR.php?kod_02400" localSheetId="198">Sheet24!$A$1:$E$14</definedName>
    <definedName name="_5_KeputusanDR.php?kod_02500" localSheetId="197">Sheet25!$A$1:$E$14</definedName>
    <definedName name="_5_KeputusanDR.php?kod_02600" localSheetId="196">Sheet26!$A$1:$E$14</definedName>
    <definedName name="_5_KeputusanDR.php?kod_02700" localSheetId="195">Sheet27!$A$1:$E$15</definedName>
    <definedName name="_5_KeputusanDR.php?kod_02800" localSheetId="194">Sheet28!$A$1:$E$14</definedName>
    <definedName name="_5_KeputusanDR.php?kod_02900" localSheetId="193">Sheet29!$A$1:$E$14</definedName>
    <definedName name="_5_KeputusanDR.php?kod_03000" localSheetId="192">Sheet30!$A$1:$E$14</definedName>
    <definedName name="_5_KeputusanDR.php?kod_03100" localSheetId="191">Sheet31!$A$1:$E$14</definedName>
    <definedName name="_5_KeputusanDR.php?kod_03200" localSheetId="190">Sheet32!$A$1:$E$14</definedName>
    <definedName name="_5_KeputusanDR.php?kod_03300" localSheetId="189">Sheet33!$A$1:$E$14</definedName>
    <definedName name="_5_KeputusanDR.php?kod_03400" localSheetId="188">Sheet34!$A$1:$E$14</definedName>
    <definedName name="_5_KeputusanDR.php?kod_03500" localSheetId="187">Sheet35!$A$1:$E$14</definedName>
    <definedName name="_5_KeputusanDR.php?kod_03600" localSheetId="186">Sheet36!$A$1:$E$15</definedName>
    <definedName name="_5_KeputusanDR.php?kod_03700" localSheetId="185">Sheet37!$A$1:$E$14</definedName>
    <definedName name="_5_KeputusanDR.php?kod_03800" localSheetId="184">Sheet38!$A$1:$E$14</definedName>
    <definedName name="_5_KeputusanDR.php?kod_03900" localSheetId="183">Sheet39!$A$1:$E$15</definedName>
    <definedName name="_5_KeputusanDR.php?kod_04000" localSheetId="182">Sheet40!$A$1:$E$14</definedName>
    <definedName name="_5_KeputusanDR.php?kod_04100" localSheetId="181">Sheet41!$A$1:$E$14</definedName>
    <definedName name="_5_KeputusanDR.php?kod_04200" localSheetId="180">Sheet42!$A$1:$E$15</definedName>
    <definedName name="_5_KeputusanDR.php?kod_04300" localSheetId="179">Sheet43!$A$1:$E$15</definedName>
    <definedName name="_5_KeputusanDR.php?kod_04400" localSheetId="178">Sheet44!$A$1:$E$15</definedName>
    <definedName name="_5_KeputusanDR.php?kod_04500" localSheetId="177">Sheet45!$A$1:$E$14</definedName>
    <definedName name="_5_KeputusanDR.php?kod_04600" localSheetId="176">Sheet46!$A$1:$E$16</definedName>
    <definedName name="_5_KeputusanDR.php?kod_04700" localSheetId="175">Sheet47!$A$1:$E$15</definedName>
    <definedName name="_5_KeputusanDR.php?kod_04800" localSheetId="174">Sheet48!$A$1:$E$14</definedName>
    <definedName name="_5_KeputusanDR.php?kod_04900" localSheetId="173">Sheet49!$A$1:$E$14</definedName>
    <definedName name="_5_KeputusanDR.php?kod_05000" localSheetId="172">Sheet50!$A$1:$E$14</definedName>
    <definedName name="_5_KeputusanDR.php?kod_05100" localSheetId="171">Sheet51!$A$1:$E$14</definedName>
    <definedName name="_5_KeputusanDR.php?kod_05200" localSheetId="170">Sheet52!$A$1:$E$14</definedName>
    <definedName name="_5_KeputusanDR.php?kod_05300" localSheetId="169">Sheet53!$A$1:$E$14</definedName>
    <definedName name="_5_KeputusanDR.php?kod_05400" localSheetId="168">Sheet54!$A$1:$E$14</definedName>
    <definedName name="_5_KeputusanDR.php?kod_05500" localSheetId="167">Sheet55!$A$1:$E$14</definedName>
    <definedName name="_5_KeputusanDR.php?kod_05600" localSheetId="166">Sheet56!$A$1:$E$15</definedName>
    <definedName name="_5_KeputusanDR.php?kod_05700" localSheetId="165">Sheet57!$A$1:$E$14</definedName>
    <definedName name="_5_KeputusanDR.php?kod_05800" localSheetId="164">Sheet58!$A$1:$E$15</definedName>
    <definedName name="_5_KeputusanDR.php?kod_05900" localSheetId="163">Sheet59!$A$1:$E$14</definedName>
    <definedName name="_5_KeputusanDR.php?kod_06000" localSheetId="162">Sheet60!$A$1:$E$14</definedName>
    <definedName name="_5_KeputusanDR.php?kod_06100" localSheetId="161">Sheet61!$A$1:$E$14</definedName>
    <definedName name="_5_KeputusanDR.php?kod_06200" localSheetId="160">Sheet62!$A$1:$E$15</definedName>
    <definedName name="_5_KeputusanDR.php?kod_06300" localSheetId="159">Sheet63!$A$1:$E$14</definedName>
    <definedName name="_5_KeputusanDR.php?kod_06400" localSheetId="158">Sheet64!$A$1:$E$14</definedName>
    <definedName name="_5_KeputusanDR.php?kod_06500" localSheetId="157">Sheet65!$A$1:$E$15</definedName>
    <definedName name="_5_KeputusanDR.php?kod_06600" localSheetId="156">Sheet66!$A$1:$E$14</definedName>
    <definedName name="_5_KeputusanDR.php?kod_06700" localSheetId="155">Sheet67!$A$1:$E$15</definedName>
    <definedName name="_5_KeputusanDR.php?kod_06800" localSheetId="154">Sheet68!$A$1:$E$14</definedName>
    <definedName name="_5_KeputusanDR.php?kod_06900" localSheetId="153">Sheet69!$A$1:$E$14</definedName>
    <definedName name="_5_KeputusanDR.php?kod_07000" localSheetId="152">Sheet70!$A$1:$E$14</definedName>
    <definedName name="_5_KeputusanDR.php?kod_07100" localSheetId="151">Sheet71!$A$1:$E$14</definedName>
    <definedName name="_5_KeputusanDR.php?kod_07200" localSheetId="150">Sheet72!$A$1:$E$16</definedName>
    <definedName name="_5_KeputusanDR.php?kod_07300" localSheetId="149">Sheet73!$A$1:$E$14</definedName>
    <definedName name="_5_KeputusanDR.php?kod_07400" localSheetId="148">Sheet74!$A$1:$E$14</definedName>
    <definedName name="_5_KeputusanDR.php?kod_07500" localSheetId="147">Sheet75!$A$1:$E$14</definedName>
    <definedName name="_5_KeputusanDR.php?kod_07600" localSheetId="146">Sheet76!$A$1:$E$15</definedName>
    <definedName name="_5_KeputusanDR.php?kod_07700" localSheetId="145">Sheet77!$A$1:$E$14</definedName>
    <definedName name="_5_KeputusanDR.php?kod_07800" localSheetId="144">Sheet78!$A$1:$E$17</definedName>
    <definedName name="_5_KeputusanDR.php?kod_07900" localSheetId="143">Sheet79!$A$1:$E$15</definedName>
    <definedName name="_5_KeputusanDR.php?kod_08000" localSheetId="142">Sheet80!$A$1:$E$14</definedName>
    <definedName name="_5_KeputusanDR.php?kod_08100" localSheetId="141">Sheet81!$A$1:$E$14</definedName>
    <definedName name="_5_KeputusanDR.php?kod_08200" localSheetId="140">Sheet82!$A$1:$E$15</definedName>
    <definedName name="_5_KeputusanDR.php?kod_08300" localSheetId="139">Sheet83!$A$1:$E$14</definedName>
    <definedName name="_5_KeputusanDR.php?kod_08400" localSheetId="138">Sheet84!$A$1:$E$15</definedName>
    <definedName name="_5_KeputusanDR.php?kod_08500" localSheetId="137">Sheet85!$A$1:$E$14</definedName>
    <definedName name="_5_KeputusanDR.php?kod_08600" localSheetId="136">Sheet86!$A$1:$E$14</definedName>
    <definedName name="_5_KeputusanDR.php?kod_08700" localSheetId="135">Sheet87!$A$1:$E$14</definedName>
    <definedName name="_5_KeputusanDR.php?kod_08800" localSheetId="134">Sheet88!$A$1:$E$14</definedName>
    <definedName name="_5_KeputusanDR.php?kod_08900" localSheetId="133">Sheet89!$A$1:$E$14</definedName>
    <definedName name="_5_KeputusanDR.php?kod_09000" localSheetId="132">Sheet90!$A$1:$E$15</definedName>
    <definedName name="_5_KeputusanDR.php?kod_09100" localSheetId="131">Sheet91!$A$1:$E$14</definedName>
    <definedName name="_5_KeputusanDR.php?kod_09200" localSheetId="130">Sheet92!$A$1:$E$14</definedName>
    <definedName name="_5_KeputusanDR.php?kod_09300" localSheetId="129">Sheet93!$A$1:$E$14</definedName>
    <definedName name="_5_KeputusanDR.php?kod_09400" localSheetId="128">Sheet94!$A$1:$E$16</definedName>
    <definedName name="_5_KeputusanDR.php?kod_09500" localSheetId="127">Sheet95!$A$1:$E$15</definedName>
    <definedName name="_5_KeputusanDR.php?kod_09600" localSheetId="126">Sheet96!$A$1:$E$14</definedName>
    <definedName name="_5_KeputusanDR.php?kod_09700" localSheetId="125">Sheet97!$A$1:$E$15</definedName>
    <definedName name="_5_KeputusanDR.php?kod_09800" localSheetId="124">Sheet98!$A$1:$E$15</definedName>
    <definedName name="_5_KeputusanDR.php?kod_09900" localSheetId="123">Sheet99!$A$1:$E$14</definedName>
    <definedName name="_5_KeputusanDR.php?kod_10000" localSheetId="122">Sheet100!$A$1:$E$15</definedName>
    <definedName name="_5_KeputusanDR.php?kod_10100" localSheetId="121">Sheet101!$A$1:$E$14</definedName>
    <definedName name="_5_KeputusanDR.php?kod_10200" localSheetId="120">Sheet102!$A$1:$E$14</definedName>
    <definedName name="_5_KeputusanDR.php?kod_10300" localSheetId="119">Sheet103!$A$1:$E$14</definedName>
    <definedName name="_5_KeputusanDR.php?kod_10400" localSheetId="118">Sheet104!$A$1:$E$15</definedName>
    <definedName name="_5_KeputusanDR.php?kod_10500" localSheetId="117">Sheet105!$A$1:$E$15</definedName>
    <definedName name="_5_KeputusanDR.php?kod_10600" localSheetId="116">Sheet106!$A$1:$E$14</definedName>
    <definedName name="_5_KeputusanDR.php?kod_10700" localSheetId="115">Sheet107!$A$1:$E$17</definedName>
    <definedName name="_5_KeputusanDR.php?kod_10800" localSheetId="114">Sheet108!$A$1:$E$14</definedName>
    <definedName name="_5_KeputusanDR.php?kod_10900" localSheetId="113">Sheet109!$A$1:$E$18</definedName>
    <definedName name="_5_KeputusanDR.php?kod_11000" localSheetId="112">Sheet110!$A$1:$E$14</definedName>
    <definedName name="_5_KeputusanDR.php?kod_11100" localSheetId="111">Sheet111!$A$1:$E$16</definedName>
    <definedName name="_5_KeputusanDR.php?kod_11200" localSheetId="110">Sheet112!$A$1:$E$15</definedName>
    <definedName name="_5_KeputusanDR.php?kod_11300" localSheetId="109">Sheet113!$A$1:$E$16</definedName>
    <definedName name="_5_KeputusanDR.php?kod_11400" localSheetId="108">Sheet114!$A$1:$E$15</definedName>
    <definedName name="_5_KeputusanDR.php?kod_11500" localSheetId="107">Sheet115!$A$1:$E$17</definedName>
    <definedName name="_5_KeputusanDR.php?kod_11600" localSheetId="106">Sheet116!$A$1:$E$14</definedName>
    <definedName name="_5_KeputusanDR.php?kod_11700" localSheetId="105">Sheet117!$A$1:$E$14</definedName>
    <definedName name="_5_KeputusanDR.php?kod_11800" localSheetId="104">Sheet118!$A$1:$E$14</definedName>
    <definedName name="_5_KeputusanDR.php?kod_11900" localSheetId="103">Sheet119!$A$1:$E$14</definedName>
    <definedName name="_5_KeputusanDR.php?kod_12000" localSheetId="102">Sheet120!$A$1:$E$14</definedName>
    <definedName name="_5_KeputusanDR.php?kod_12100" localSheetId="101">Sheet121!$A$1:$E$15</definedName>
    <definedName name="_5_KeputusanDR.php?kod_12200" localSheetId="100">Sheet122!$A$1:$E$14</definedName>
    <definedName name="_5_KeputusanDR.php?kod_12300" localSheetId="99">Sheet123!$A$1:$E$14</definedName>
    <definedName name="_5_KeputusanDR.php?kod_12400" localSheetId="98">Sheet124!$A$1:$E$16</definedName>
    <definedName name="_5_KeputusanDR.php?kod_12500" localSheetId="97">Sheet125!$A$1:$E$14</definedName>
    <definedName name="_5_KeputusanDR.php?kod_12600" localSheetId="96">Sheet126!$A$1:$E$14</definedName>
    <definedName name="_5_KeputusanDR.php?kod_12700" localSheetId="95">Sheet127!$A$1:$E$14</definedName>
    <definedName name="_5_KeputusanDR.php?kod_12800" localSheetId="94">Sheet128!$A$1:$E$17</definedName>
    <definedName name="_5_KeputusanDR.php?kod_12900" localSheetId="93">Sheet129!$A$1:$E$14</definedName>
    <definedName name="_5_KeputusanDR.php?kod_13000" localSheetId="92">Sheet130!$A$1:$E$14</definedName>
    <definedName name="_5_KeputusanDR.php?kod_13100" localSheetId="91">Sheet131!$A$1:$E$15</definedName>
    <definedName name="_5_KeputusanDR.php?kod_13200" localSheetId="90">Sheet132!$A$1:$E$15</definedName>
    <definedName name="_5_KeputusanDR.php?kod_13300" localSheetId="89">Sheet133!$A$1:$E$14</definedName>
    <definedName name="_5_KeputusanDR.php?kod_13400" localSheetId="88">Sheet134!$A$1:$E$14</definedName>
    <definedName name="_5_KeputusanDR.php?kod_13500" localSheetId="87">Sheet135!$A$1:$E$14</definedName>
    <definedName name="_5_KeputusanDR.php?kod_13600" localSheetId="86">Sheet136!$A$1:$E$14</definedName>
    <definedName name="_5_KeputusanDR.php?kod_13700" localSheetId="85">Sheet137!$A$1:$E$14</definedName>
    <definedName name="_5_KeputusanDR.php?kod_13800" localSheetId="84">Sheet138!$A$1:$E$14</definedName>
    <definedName name="_5_KeputusanDR.php?kod_13900" localSheetId="83">Sheet139!$A$1:$E$14</definedName>
    <definedName name="_5_KeputusanDR.php?kod_14000" localSheetId="82">Sheet140!$A$1:$E$14</definedName>
    <definedName name="_5_KeputusanDR.php?kod_14100" localSheetId="81">Sheet141!$A$1:$E$14</definedName>
    <definedName name="_5_KeputusanDR.php?kod_14200" localSheetId="80">Sheet142!$A$1:$E$14</definedName>
    <definedName name="_5_KeputusanDR.php?kod_14300" localSheetId="79">Sheet143!$A$1:$E$14</definedName>
    <definedName name="_5_KeputusanDR.php?kod_14400" localSheetId="78">Sheet144!$A$1:$E$14</definedName>
    <definedName name="_5_KeputusanDR.php?kod_14500" localSheetId="77">Sheet145!$A$1:$E$14</definedName>
    <definedName name="_5_KeputusanDR.php?kod_14600" localSheetId="76">Sheet146!$A$1:$E$14</definedName>
    <definedName name="_5_KeputusanDR.php?kod_14700" localSheetId="75">Sheet147!$A$1:$E$14</definedName>
    <definedName name="_5_KeputusanDR.php?kod_14800" localSheetId="74">Sheet148!$A$1:$E$14</definedName>
    <definedName name="_5_KeputusanDR.php?kod_14900" localSheetId="73">Sheet149!$A$1:$E$14</definedName>
    <definedName name="_5_KeputusanDR.php?kod_15000" localSheetId="72">Sheet150!$A$1:$E$14</definedName>
    <definedName name="_5_KeputusanDR.php?kod_15100" localSheetId="71">Sheet151!$A$1:$E$14</definedName>
    <definedName name="_5_KeputusanDR.php?kod_15200" localSheetId="70">Sheet152!$A$1:$E$14</definedName>
    <definedName name="_5_KeputusanDR.php?kod_15300" localSheetId="69">Sheet153!$A$1:$E$14</definedName>
    <definedName name="_5_KeputusanDR.php?kod_15400" localSheetId="68">Sheet154!$A$1:$E$14</definedName>
    <definedName name="_5_KeputusanDR.php?kod_15500" localSheetId="67">Sheet155!$A$1:$E$14</definedName>
    <definedName name="_5_KeputusanDR.php?kod_15600" localSheetId="66">Sheet156!$A$1:$E$14</definedName>
    <definedName name="_5_KeputusanDR.php?kod_15700" localSheetId="65">Sheet157!$A$1:$E$15</definedName>
    <definedName name="_5_KeputusanDR.php?kod_15800" localSheetId="64">Sheet158!$A$1:$E$14</definedName>
    <definedName name="_5_KeputusanDR.php?kod_15900" localSheetId="63">Sheet159!$A$1:$E$14</definedName>
    <definedName name="_5_KeputusanDR.php?kod_16000" localSheetId="62">Sheet160!$A$1:$E$14</definedName>
    <definedName name="_5_KeputusanDR.php?kod_16100" localSheetId="61">Sheet161!$A$1:$E$14</definedName>
    <definedName name="_5_KeputusanDR.php?kod_16200" localSheetId="60">Sheet162!$A$1:$E$14</definedName>
    <definedName name="_5_KeputusanDR.php?kod_16300" localSheetId="59">Sheet163!$A$1:$E$15</definedName>
    <definedName name="_5_KeputusanDR.php?kod_16400" localSheetId="58">Sheet164!$A$1:$E$14</definedName>
    <definedName name="_5_KeputusanDR.php?kod_16500" localSheetId="57">Sheet165!$A$1:$E$14</definedName>
    <definedName name="_5_KeputusanDR.php?kod_16600" localSheetId="56">Sheet166!$A$1:$E$15</definedName>
    <definedName name="_5_KeputusanDR.php?kod_16700" localSheetId="55">Sheet167!$A$1:$E$16</definedName>
    <definedName name="_5_KeputusanDR.php?kod_16800" localSheetId="54">Sheet168!$A$1:$E$16</definedName>
    <definedName name="_5_KeputusanDR.php?kod_16900" localSheetId="53">Sheet169!$A$1:$E$17</definedName>
    <definedName name="_5_KeputusanDR.php?kod_17000" localSheetId="52">Sheet170!$A$1:$E$16</definedName>
    <definedName name="_5_KeputusanDR.php?kod_17100" localSheetId="51">Sheet171!$A$1:$E$16</definedName>
    <definedName name="_5_KeputusanDR.php?kod_17200" localSheetId="50">Sheet172!$A$1:$E$15</definedName>
    <definedName name="_5_KeputusanDR.php?kod_17300" localSheetId="49">Sheet173!$A$1:$E$16</definedName>
    <definedName name="_5_KeputusanDR.php?kod_17400" localSheetId="48">Sheet174!$A$1:$E$15</definedName>
    <definedName name="_5_KeputusanDR.php?kod_17500" localSheetId="47">Sheet175!$A$1:$E$15</definedName>
    <definedName name="_5_KeputusanDR.php?kod_17600" localSheetId="46">Sheet176!$A$1:$E$16</definedName>
    <definedName name="_5_KeputusanDR.php?kod_17700" localSheetId="45">Sheet177!$A$1:$E$15</definedName>
    <definedName name="_5_KeputusanDR.php?kod_17800" localSheetId="44">Sheet178!$A$1:$E$15</definedName>
    <definedName name="_5_KeputusanDR.php?kod_17900" localSheetId="43">Sheet179!$A$1:$E$16</definedName>
    <definedName name="_5_KeputusanDR.php?kod_18000" localSheetId="42">Sheet180!$A$1:$E$15</definedName>
    <definedName name="_5_KeputusanDR.php?kod_18100" localSheetId="41">Sheet181!$A$1:$E$17</definedName>
    <definedName name="_5_KeputusanDR.php?kod_18200" localSheetId="40">Sheet182!$A$1:$E$16</definedName>
    <definedName name="_5_KeputusanDR.php?kod_18300" localSheetId="39">Sheet183!$A$1:$E$16</definedName>
    <definedName name="_5_KeputusanDR.php?kod_18400" localSheetId="38">Sheet184!$A$1:$E$16</definedName>
    <definedName name="_5_KeputusanDR.php?kod_18500" localSheetId="37">Sheet185!$A$1:$E$15</definedName>
    <definedName name="_5_KeputusanDR.php?kod_18600" localSheetId="36">Sheet186!$A$1:$E$14</definedName>
    <definedName name="_5_KeputusanDR.php?kod_18700" localSheetId="35">Sheet187!$A$1:$E$16</definedName>
    <definedName name="_5_KeputusanDR.php?kod_18800" localSheetId="34">Sheet188!$A$1:$E$16</definedName>
    <definedName name="_5_KeputusanDR.php?kod_18900" localSheetId="33">Sheet189!$A$1:$E$15</definedName>
    <definedName name="_5_KeputusanDR.php?kod_19000" localSheetId="32">Sheet190!$A$1:$E$16</definedName>
    <definedName name="_5_KeputusanDR.php?kod_19100" localSheetId="31">Sheet191!$A$1:$E$19</definedName>
    <definedName name="_5_KeputusanDR.php?kod_19200" localSheetId="30">Sheet192!$A$1:$E$16</definedName>
    <definedName name="_5_KeputusanDR.php?kod_19300" localSheetId="29">Sheet193!$A$1:$E$16</definedName>
    <definedName name="_5_KeputusanDR.php?kod_19400" localSheetId="28">Sheet194!$A$1:$E$14</definedName>
    <definedName name="_5_KeputusanDR.php?kod_19500" localSheetId="27">Sheet195!$A$1:$E$14</definedName>
    <definedName name="_5_KeputusanDR.php?kod_19600" localSheetId="26">Sheet196!$A$1:$E$15</definedName>
    <definedName name="_5_KeputusanDR.php?kod_19700" localSheetId="25">Sheet197!$A$1:$E$14</definedName>
    <definedName name="_5_KeputusanDR.php?kod_19800" localSheetId="24">Sheet198!$A$1:$E$15</definedName>
    <definedName name="_5_KeputusanDR.php?kod_19900" localSheetId="23">Sheet199!$A$1:$E$15</definedName>
    <definedName name="_5_KeputusanDR.php?kod_20000" localSheetId="22">Sheet200!$A$1:$E$14</definedName>
    <definedName name="_5_KeputusanDR.php?kod_20100" localSheetId="21">Sheet201!$A$1:$E$14</definedName>
    <definedName name="_5_KeputusanDR.php?kod_20200" localSheetId="20">Sheet202!$A$1:$E$16</definedName>
    <definedName name="_5_KeputusanDR.php?kod_20300" localSheetId="19">Sheet203!$A$1:$E$15</definedName>
    <definedName name="_5_KeputusanDR.php?kod_20400" localSheetId="18">Sheet204!$A$1:$E$14</definedName>
    <definedName name="_5_KeputusanDR.php?kod_20500" localSheetId="17">Sheet205!$A$1:$E$15</definedName>
    <definedName name="_5_KeputusanDR.php?kod_20600" localSheetId="16">Sheet206!$A$1:$E$14</definedName>
    <definedName name="_5_KeputusanDR.php?kod_20700" localSheetId="15">Sheet207!$A$1:$E$14</definedName>
    <definedName name="_5_KeputusanDR.php?kod_20800" localSheetId="14">Sheet208!$A$1:$E$14</definedName>
    <definedName name="_5_KeputusanDR.php?kod_20900" localSheetId="13">Sheet209!$A$1:$E$15</definedName>
    <definedName name="_5_KeputusanDR.php?kod_21000" localSheetId="12">Sheet210!$A$1:$E$15</definedName>
    <definedName name="_5_KeputusanDR.php?kod_21100" localSheetId="11">Sheet211!$A$1:$E$14</definedName>
    <definedName name="_5_KeputusanDR.php?kod_21200" localSheetId="10">Sheet212!$A$1:$E$15</definedName>
    <definedName name="_5_KeputusanDR.php?kod_21300" localSheetId="9">Sheet213!$A$1:$E$15</definedName>
    <definedName name="_5_KeputusanDR.php?kod_21400" localSheetId="8">Sheet214!$A$1:$E$15</definedName>
    <definedName name="_5_KeputusanDR.php?kod_21500" localSheetId="7">Sheet215!$A$1:$E$14</definedName>
    <definedName name="_5_KeputusanDR.php?kod_21600" localSheetId="6">Sheet216!$A$1:$E$15</definedName>
    <definedName name="_5_KeputusanDR.php?kod_21700" localSheetId="5">Sheet217!$A$1:$E$14</definedName>
    <definedName name="_5_KeputusanDR.php?kod_21800" localSheetId="4">Sheet218!$A$1:$E$14</definedName>
    <definedName name="_5_KeputusanDR.php?kod_21900" localSheetId="3">Sheet219!$A$1:$E$15</definedName>
    <definedName name="_5_KeputusanDR.php?kod_22000" localSheetId="2">Sheet220!$A$1:$E$15</definedName>
    <definedName name="_5_KeputusanDR.php?kod_22100" localSheetId="1">Sheet221!$A$1:$E$14</definedName>
    <definedName name="_5_KeputusanDR.php?kod_22200" localSheetId="0">Sheet222!$A$1:$E$15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4" i="177" l="1"/>
  <c r="Q224" i="177"/>
  <c r="AC37" i="177"/>
  <c r="AC53" i="177"/>
  <c r="AC69" i="177"/>
  <c r="AC85" i="177"/>
  <c r="AC101" i="177"/>
  <c r="AC117" i="177"/>
  <c r="AC133" i="177"/>
  <c r="AC149" i="177"/>
  <c r="AC165" i="177"/>
  <c r="AC181" i="177"/>
  <c r="AC197" i="177"/>
  <c r="AC213" i="177"/>
  <c r="AC13" i="177"/>
  <c r="W9" i="177"/>
  <c r="W33" i="177"/>
  <c r="W61" i="177"/>
  <c r="W73" i="177"/>
  <c r="W97" i="177"/>
  <c r="W115" i="177"/>
  <c r="W117" i="177"/>
  <c r="W127" i="177"/>
  <c r="W133" i="177"/>
  <c r="W143" i="177"/>
  <c r="W149" i="177"/>
  <c r="W159" i="177"/>
  <c r="W165" i="177"/>
  <c r="W175" i="177"/>
  <c r="W181" i="177"/>
  <c r="W191" i="177"/>
  <c r="W197" i="177"/>
  <c r="W207" i="177"/>
  <c r="W213" i="177"/>
  <c r="W223" i="177"/>
  <c r="V3" i="177"/>
  <c r="W3" i="177" s="1"/>
  <c r="V4" i="177"/>
  <c r="AC4" i="177" s="1"/>
  <c r="V5" i="177"/>
  <c r="AC5" i="177" s="1"/>
  <c r="V6" i="177"/>
  <c r="AC6" i="177" s="1"/>
  <c r="V7" i="177"/>
  <c r="W7" i="177" s="1"/>
  <c r="V8" i="177"/>
  <c r="AC8" i="177" s="1"/>
  <c r="V9" i="177"/>
  <c r="AC9" i="177" s="1"/>
  <c r="V10" i="177"/>
  <c r="AC10" i="177" s="1"/>
  <c r="V11" i="177"/>
  <c r="W11" i="177" s="1"/>
  <c r="V12" i="177"/>
  <c r="AC12" i="177" s="1"/>
  <c r="V13" i="177"/>
  <c r="W13" i="177" s="1"/>
  <c r="V14" i="177"/>
  <c r="AC14" i="177" s="1"/>
  <c r="V15" i="177"/>
  <c r="W15" i="177" s="1"/>
  <c r="V16" i="177"/>
  <c r="AC16" i="177" s="1"/>
  <c r="V17" i="177"/>
  <c r="AC17" i="177" s="1"/>
  <c r="V18" i="177"/>
  <c r="AC18" i="177" s="1"/>
  <c r="V19" i="177"/>
  <c r="W19" i="177" s="1"/>
  <c r="V20" i="177"/>
  <c r="AC20" i="177" s="1"/>
  <c r="V21" i="177"/>
  <c r="AC21" i="177" s="1"/>
  <c r="V22" i="177"/>
  <c r="AC22" i="177" s="1"/>
  <c r="V23" i="177"/>
  <c r="V24" i="177"/>
  <c r="AC24" i="177" s="1"/>
  <c r="V25" i="177"/>
  <c r="AC25" i="177" s="1"/>
  <c r="V26" i="177"/>
  <c r="AC26" i="177" s="1"/>
  <c r="V27" i="177"/>
  <c r="V28" i="177"/>
  <c r="AC28" i="177" s="1"/>
  <c r="V29" i="177"/>
  <c r="AC29" i="177" s="1"/>
  <c r="V30" i="177"/>
  <c r="AC30" i="177" s="1"/>
  <c r="V31" i="177"/>
  <c r="V32" i="177"/>
  <c r="AC32" i="177" s="1"/>
  <c r="V33" i="177"/>
  <c r="AC33" i="177" s="1"/>
  <c r="V34" i="177"/>
  <c r="AC34" i="177" s="1"/>
  <c r="V35" i="177"/>
  <c r="V36" i="177"/>
  <c r="AC36" i="177" s="1"/>
  <c r="V37" i="177"/>
  <c r="W37" i="177" s="1"/>
  <c r="V38" i="177"/>
  <c r="W38" i="177" s="1"/>
  <c r="V39" i="177"/>
  <c r="V40" i="177"/>
  <c r="AC40" i="177" s="1"/>
  <c r="V41" i="177"/>
  <c r="AC41" i="177" s="1"/>
  <c r="V42" i="177"/>
  <c r="AC42" i="177" s="1"/>
  <c r="V43" i="177"/>
  <c r="V44" i="177"/>
  <c r="AC44" i="177" s="1"/>
  <c r="V45" i="177"/>
  <c r="AC45" i="177" s="1"/>
  <c r="V46" i="177"/>
  <c r="AC46" i="177" s="1"/>
  <c r="V47" i="177"/>
  <c r="V48" i="177"/>
  <c r="AC48" i="177" s="1"/>
  <c r="V49" i="177"/>
  <c r="AC49" i="177" s="1"/>
  <c r="V50" i="177"/>
  <c r="AC50" i="177" s="1"/>
  <c r="V51" i="177"/>
  <c r="V52" i="177"/>
  <c r="AC52" i="177" s="1"/>
  <c r="V53" i="177"/>
  <c r="W53" i="177" s="1"/>
  <c r="V54" i="177"/>
  <c r="W54" i="177" s="1"/>
  <c r="V55" i="177"/>
  <c r="V56" i="177"/>
  <c r="AC56" i="177" s="1"/>
  <c r="V57" i="177"/>
  <c r="AC57" i="177" s="1"/>
  <c r="V58" i="177"/>
  <c r="AC58" i="177" s="1"/>
  <c r="V59" i="177"/>
  <c r="V60" i="177"/>
  <c r="AC60" i="177" s="1"/>
  <c r="V61" i="177"/>
  <c r="AC61" i="177" s="1"/>
  <c r="V62" i="177"/>
  <c r="W62" i="177" s="1"/>
  <c r="V63" i="177"/>
  <c r="V64" i="177"/>
  <c r="AC64" i="177" s="1"/>
  <c r="V65" i="177"/>
  <c r="AC65" i="177" s="1"/>
  <c r="V66" i="177"/>
  <c r="AC66" i="177" s="1"/>
  <c r="V67" i="177"/>
  <c r="V68" i="177"/>
  <c r="AC68" i="177" s="1"/>
  <c r="V69" i="177"/>
  <c r="W69" i="177" s="1"/>
  <c r="V70" i="177"/>
  <c r="W70" i="177" s="1"/>
  <c r="V71" i="177"/>
  <c r="V72" i="177"/>
  <c r="AC72" i="177" s="1"/>
  <c r="V73" i="177"/>
  <c r="AC73" i="177" s="1"/>
  <c r="V74" i="177"/>
  <c r="AC74" i="177" s="1"/>
  <c r="V75" i="177"/>
  <c r="V76" i="177"/>
  <c r="AC76" i="177" s="1"/>
  <c r="V77" i="177"/>
  <c r="W77" i="177" s="1"/>
  <c r="V78" i="177"/>
  <c r="W78" i="177" s="1"/>
  <c r="V79" i="177"/>
  <c r="V80" i="177"/>
  <c r="AC80" i="177" s="1"/>
  <c r="V81" i="177"/>
  <c r="AC81" i="177" s="1"/>
  <c r="V82" i="177"/>
  <c r="AC82" i="177" s="1"/>
  <c r="V83" i="177"/>
  <c r="V84" i="177"/>
  <c r="AC84" i="177" s="1"/>
  <c r="V85" i="177"/>
  <c r="W85" i="177" s="1"/>
  <c r="V86" i="177"/>
  <c r="W86" i="177" s="1"/>
  <c r="V87" i="177"/>
  <c r="V88" i="177"/>
  <c r="AC88" i="177" s="1"/>
  <c r="V89" i="177"/>
  <c r="AC89" i="177" s="1"/>
  <c r="V90" i="177"/>
  <c r="AC90" i="177" s="1"/>
  <c r="V91" i="177"/>
  <c r="V92" i="177"/>
  <c r="AC92" i="177" s="1"/>
  <c r="V93" i="177"/>
  <c r="AC93" i="177" s="1"/>
  <c r="V94" i="177"/>
  <c r="AC94" i="177" s="1"/>
  <c r="V95" i="177"/>
  <c r="V96" i="177"/>
  <c r="AC96" i="177" s="1"/>
  <c r="V97" i="177"/>
  <c r="AC97" i="177" s="1"/>
  <c r="V98" i="177"/>
  <c r="AC98" i="177" s="1"/>
  <c r="V99" i="177"/>
  <c r="V100" i="177"/>
  <c r="AC100" i="177" s="1"/>
  <c r="V101" i="177"/>
  <c r="W101" i="177" s="1"/>
  <c r="V102" i="177"/>
  <c r="W102" i="177" s="1"/>
  <c r="V103" i="177"/>
  <c r="V104" i="177"/>
  <c r="AC104" i="177" s="1"/>
  <c r="V105" i="177"/>
  <c r="AC105" i="177" s="1"/>
  <c r="V106" i="177"/>
  <c r="AC106" i="177" s="1"/>
  <c r="V107" i="177"/>
  <c r="V108" i="177"/>
  <c r="AC108" i="177" s="1"/>
  <c r="V109" i="177"/>
  <c r="AC109" i="177" s="1"/>
  <c r="V110" i="177"/>
  <c r="W110" i="177" s="1"/>
  <c r="V111" i="177"/>
  <c r="V112" i="177"/>
  <c r="AC112" i="177" s="1"/>
  <c r="V113" i="177"/>
  <c r="AC113" i="177" s="1"/>
  <c r="V114" i="177"/>
  <c r="AC114" i="177" s="1"/>
  <c r="V115" i="177"/>
  <c r="AC115" i="177" s="1"/>
  <c r="V116" i="177"/>
  <c r="AC116" i="177" s="1"/>
  <c r="V117" i="177"/>
  <c r="V118" i="177"/>
  <c r="AC118" i="177" s="1"/>
  <c r="V119" i="177"/>
  <c r="AC119" i="177" s="1"/>
  <c r="V120" i="177"/>
  <c r="AC120" i="177" s="1"/>
  <c r="V121" i="177"/>
  <c r="AC121" i="177" s="1"/>
  <c r="V122" i="177"/>
  <c r="AC122" i="177" s="1"/>
  <c r="V123" i="177"/>
  <c r="AC123" i="177" s="1"/>
  <c r="V124" i="177"/>
  <c r="AC124" i="177" s="1"/>
  <c r="V125" i="177"/>
  <c r="AC125" i="177" s="1"/>
  <c r="V126" i="177"/>
  <c r="AC126" i="177" s="1"/>
  <c r="V127" i="177"/>
  <c r="AC127" i="177" s="1"/>
  <c r="V128" i="177"/>
  <c r="AC128" i="177" s="1"/>
  <c r="V129" i="177"/>
  <c r="AC129" i="177" s="1"/>
  <c r="V130" i="177"/>
  <c r="AC130" i="177" s="1"/>
  <c r="V131" i="177"/>
  <c r="AC131" i="177" s="1"/>
  <c r="V132" i="177"/>
  <c r="AC132" i="177" s="1"/>
  <c r="V133" i="177"/>
  <c r="V134" i="177"/>
  <c r="AC134" i="177" s="1"/>
  <c r="V135" i="177"/>
  <c r="AC135" i="177" s="1"/>
  <c r="V136" i="177"/>
  <c r="AC136" i="177" s="1"/>
  <c r="V137" i="177"/>
  <c r="AC137" i="177" s="1"/>
  <c r="V138" i="177"/>
  <c r="AC138" i="177" s="1"/>
  <c r="V139" i="177"/>
  <c r="AC139" i="177" s="1"/>
  <c r="V140" i="177"/>
  <c r="AC140" i="177" s="1"/>
  <c r="V141" i="177"/>
  <c r="AC141" i="177" s="1"/>
  <c r="V142" i="177"/>
  <c r="AC142" i="177" s="1"/>
  <c r="V143" i="177"/>
  <c r="AC143" i="177" s="1"/>
  <c r="V144" i="177"/>
  <c r="AC144" i="177" s="1"/>
  <c r="V145" i="177"/>
  <c r="AC145" i="177" s="1"/>
  <c r="V146" i="177"/>
  <c r="AC146" i="177" s="1"/>
  <c r="V147" i="177"/>
  <c r="AC147" i="177" s="1"/>
  <c r="V148" i="177"/>
  <c r="AC148" i="177" s="1"/>
  <c r="V149" i="177"/>
  <c r="V150" i="177"/>
  <c r="AC150" i="177" s="1"/>
  <c r="V151" i="177"/>
  <c r="AC151" i="177" s="1"/>
  <c r="V152" i="177"/>
  <c r="AC152" i="177" s="1"/>
  <c r="V153" i="177"/>
  <c r="AC153" i="177" s="1"/>
  <c r="V154" i="177"/>
  <c r="AC154" i="177" s="1"/>
  <c r="V155" i="177"/>
  <c r="AC155" i="177" s="1"/>
  <c r="V156" i="177"/>
  <c r="AC156" i="177" s="1"/>
  <c r="V157" i="177"/>
  <c r="AC157" i="177" s="1"/>
  <c r="V158" i="177"/>
  <c r="AC158" i="177" s="1"/>
  <c r="V159" i="177"/>
  <c r="AC159" i="177" s="1"/>
  <c r="V160" i="177"/>
  <c r="AC160" i="177" s="1"/>
  <c r="V161" i="177"/>
  <c r="AC161" i="177" s="1"/>
  <c r="V162" i="177"/>
  <c r="AC162" i="177" s="1"/>
  <c r="V163" i="177"/>
  <c r="AC163" i="177" s="1"/>
  <c r="V164" i="177"/>
  <c r="AC164" i="177" s="1"/>
  <c r="V165" i="177"/>
  <c r="V166" i="177"/>
  <c r="AC166" i="177" s="1"/>
  <c r="V167" i="177"/>
  <c r="AC167" i="177" s="1"/>
  <c r="V168" i="177"/>
  <c r="AC168" i="177" s="1"/>
  <c r="V169" i="177"/>
  <c r="AC169" i="177" s="1"/>
  <c r="V170" i="177"/>
  <c r="AC170" i="177" s="1"/>
  <c r="V171" i="177"/>
  <c r="AC171" i="177" s="1"/>
  <c r="V172" i="177"/>
  <c r="AC172" i="177" s="1"/>
  <c r="V173" i="177"/>
  <c r="AC173" i="177" s="1"/>
  <c r="V174" i="177"/>
  <c r="AC174" i="177" s="1"/>
  <c r="V175" i="177"/>
  <c r="AC175" i="177" s="1"/>
  <c r="V176" i="177"/>
  <c r="AC176" i="177" s="1"/>
  <c r="V177" i="177"/>
  <c r="AC177" i="177" s="1"/>
  <c r="V178" i="177"/>
  <c r="AC178" i="177" s="1"/>
  <c r="V179" i="177"/>
  <c r="AC179" i="177" s="1"/>
  <c r="V180" i="177"/>
  <c r="AC180" i="177" s="1"/>
  <c r="V181" i="177"/>
  <c r="V182" i="177"/>
  <c r="AC182" i="177" s="1"/>
  <c r="V183" i="177"/>
  <c r="AC183" i="177" s="1"/>
  <c r="V184" i="177"/>
  <c r="AC184" i="177" s="1"/>
  <c r="V185" i="177"/>
  <c r="AC185" i="177" s="1"/>
  <c r="V186" i="177"/>
  <c r="AC186" i="177" s="1"/>
  <c r="V187" i="177"/>
  <c r="AC187" i="177" s="1"/>
  <c r="V188" i="177"/>
  <c r="AC188" i="177" s="1"/>
  <c r="V189" i="177"/>
  <c r="AC189" i="177" s="1"/>
  <c r="V190" i="177"/>
  <c r="AC190" i="177" s="1"/>
  <c r="V191" i="177"/>
  <c r="AC191" i="177" s="1"/>
  <c r="V192" i="177"/>
  <c r="AC192" i="177" s="1"/>
  <c r="V193" i="177"/>
  <c r="AC193" i="177" s="1"/>
  <c r="V194" i="177"/>
  <c r="AC194" i="177" s="1"/>
  <c r="V195" i="177"/>
  <c r="AC195" i="177" s="1"/>
  <c r="V196" i="177"/>
  <c r="AC196" i="177" s="1"/>
  <c r="V197" i="177"/>
  <c r="V198" i="177"/>
  <c r="AC198" i="177" s="1"/>
  <c r="V199" i="177"/>
  <c r="AC199" i="177" s="1"/>
  <c r="V200" i="177"/>
  <c r="AC200" i="177" s="1"/>
  <c r="V201" i="177"/>
  <c r="AC201" i="177" s="1"/>
  <c r="V202" i="177"/>
  <c r="AC202" i="177" s="1"/>
  <c r="V203" i="177"/>
  <c r="AC203" i="177" s="1"/>
  <c r="V204" i="177"/>
  <c r="AC204" i="177" s="1"/>
  <c r="V205" i="177"/>
  <c r="AC205" i="177" s="1"/>
  <c r="V206" i="177"/>
  <c r="AC206" i="177" s="1"/>
  <c r="V207" i="177"/>
  <c r="AC207" i="177" s="1"/>
  <c r="V208" i="177"/>
  <c r="AC208" i="177" s="1"/>
  <c r="V209" i="177"/>
  <c r="W209" i="177" s="1"/>
  <c r="V210" i="177"/>
  <c r="AC210" i="177" s="1"/>
  <c r="V211" i="177"/>
  <c r="AC211" i="177" s="1"/>
  <c r="V212" i="177"/>
  <c r="AC212" i="177" s="1"/>
  <c r="V213" i="177"/>
  <c r="V214" i="177"/>
  <c r="AC214" i="177" s="1"/>
  <c r="V215" i="177"/>
  <c r="AC215" i="177" s="1"/>
  <c r="V216" i="177"/>
  <c r="AC216" i="177" s="1"/>
  <c r="V217" i="177"/>
  <c r="AC217" i="177" s="1"/>
  <c r="V218" i="177"/>
  <c r="AC218" i="177" s="1"/>
  <c r="V219" i="177"/>
  <c r="AC219" i="177" s="1"/>
  <c r="V220" i="177"/>
  <c r="AC220" i="177" s="1"/>
  <c r="V221" i="177"/>
  <c r="AC221" i="177" s="1"/>
  <c r="V222" i="177"/>
  <c r="AC222" i="177" s="1"/>
  <c r="V223" i="177"/>
  <c r="AC223" i="177" s="1"/>
  <c r="V2" i="177"/>
  <c r="AC2" i="177" s="1"/>
  <c r="T2" i="399"/>
  <c r="U2" i="399"/>
  <c r="V2" i="399"/>
  <c r="W2" i="399"/>
  <c r="X2" i="399"/>
  <c r="Y2" i="399"/>
  <c r="T2" i="398"/>
  <c r="U2" i="398"/>
  <c r="V2" i="398"/>
  <c r="W2" i="398"/>
  <c r="X2" i="398"/>
  <c r="Y2" i="398"/>
  <c r="T2" i="397"/>
  <c r="U2" i="397"/>
  <c r="V2" i="397"/>
  <c r="W2" i="397"/>
  <c r="X2" i="397"/>
  <c r="Y2" i="397"/>
  <c r="T2" i="396"/>
  <c r="U2" i="396"/>
  <c r="V2" i="396"/>
  <c r="W2" i="396"/>
  <c r="X2" i="396"/>
  <c r="Y2" i="396"/>
  <c r="T2" i="395"/>
  <c r="U2" i="395"/>
  <c r="V2" i="395"/>
  <c r="W2" i="395"/>
  <c r="X2" i="395"/>
  <c r="Y2" i="395"/>
  <c r="T2" i="394"/>
  <c r="U2" i="394"/>
  <c r="V2" i="394"/>
  <c r="W2" i="394"/>
  <c r="X2" i="394"/>
  <c r="Y2" i="394"/>
  <c r="T2" i="393"/>
  <c r="U2" i="393"/>
  <c r="V2" i="393"/>
  <c r="W2" i="393"/>
  <c r="X2" i="393"/>
  <c r="Y2" i="393"/>
  <c r="T2" i="392"/>
  <c r="U2" i="392"/>
  <c r="V2" i="392"/>
  <c r="W2" i="392"/>
  <c r="X2" i="392"/>
  <c r="Y2" i="392"/>
  <c r="T2" i="391"/>
  <c r="U2" i="391"/>
  <c r="V2" i="391"/>
  <c r="W2" i="391"/>
  <c r="X2" i="391"/>
  <c r="Y2" i="391"/>
  <c r="T2" i="390"/>
  <c r="U2" i="390"/>
  <c r="V2" i="390"/>
  <c r="W2" i="390"/>
  <c r="X2" i="390"/>
  <c r="Y2" i="390"/>
  <c r="T2" i="389"/>
  <c r="U2" i="389"/>
  <c r="V2" i="389"/>
  <c r="W2" i="389"/>
  <c r="X2" i="389"/>
  <c r="Y2" i="389"/>
  <c r="T2" i="388"/>
  <c r="U2" i="388"/>
  <c r="V2" i="388"/>
  <c r="W2" i="388"/>
  <c r="X2" i="388"/>
  <c r="Y2" i="388"/>
  <c r="T2" i="387"/>
  <c r="U2" i="387"/>
  <c r="V2" i="387"/>
  <c r="W2" i="387"/>
  <c r="X2" i="387"/>
  <c r="Y2" i="387"/>
  <c r="T2" i="386"/>
  <c r="U2" i="386"/>
  <c r="V2" i="386"/>
  <c r="W2" i="386"/>
  <c r="X2" i="386"/>
  <c r="Y2" i="386"/>
  <c r="T2" i="385"/>
  <c r="U2" i="385"/>
  <c r="V2" i="385"/>
  <c r="W2" i="385"/>
  <c r="X2" i="385"/>
  <c r="Y2" i="385"/>
  <c r="T2" i="384"/>
  <c r="U2" i="384"/>
  <c r="V2" i="384"/>
  <c r="W2" i="384"/>
  <c r="X2" i="384"/>
  <c r="Y2" i="384"/>
  <c r="T2" i="383"/>
  <c r="U2" i="383"/>
  <c r="V2" i="383"/>
  <c r="W2" i="383"/>
  <c r="X2" i="383"/>
  <c r="Y2" i="383"/>
  <c r="T2" i="382"/>
  <c r="U2" i="382"/>
  <c r="V2" i="382"/>
  <c r="W2" i="382"/>
  <c r="X2" i="382"/>
  <c r="Y2" i="382"/>
  <c r="T2" i="381"/>
  <c r="U2" i="381"/>
  <c r="V2" i="381"/>
  <c r="W2" i="381"/>
  <c r="X2" i="381"/>
  <c r="Y2" i="381"/>
  <c r="T2" i="380"/>
  <c r="U2" i="380"/>
  <c r="V2" i="380"/>
  <c r="W2" i="380"/>
  <c r="X2" i="380"/>
  <c r="Y2" i="380"/>
  <c r="T2" i="379"/>
  <c r="U2" i="379"/>
  <c r="V2" i="379"/>
  <c r="W2" i="379"/>
  <c r="X2" i="379"/>
  <c r="Y2" i="379"/>
  <c r="T2" i="378"/>
  <c r="U2" i="378"/>
  <c r="V2" i="378"/>
  <c r="W2" i="378"/>
  <c r="X2" i="378"/>
  <c r="Y2" i="378"/>
  <c r="T2" i="377"/>
  <c r="U2" i="377"/>
  <c r="V2" i="377"/>
  <c r="W2" i="377"/>
  <c r="X2" i="377"/>
  <c r="Y2" i="377"/>
  <c r="T2" i="376"/>
  <c r="U2" i="376"/>
  <c r="V2" i="376"/>
  <c r="W2" i="376"/>
  <c r="X2" i="376"/>
  <c r="Y2" i="376"/>
  <c r="T2" i="375"/>
  <c r="U2" i="375"/>
  <c r="V2" i="375"/>
  <c r="W2" i="375"/>
  <c r="X2" i="375"/>
  <c r="Y2" i="375"/>
  <c r="T2" i="374"/>
  <c r="U2" i="374"/>
  <c r="V2" i="374"/>
  <c r="W2" i="374"/>
  <c r="X2" i="374"/>
  <c r="Y2" i="374"/>
  <c r="T2" i="373"/>
  <c r="U2" i="373"/>
  <c r="V2" i="373"/>
  <c r="W2" i="373"/>
  <c r="X2" i="373"/>
  <c r="Y2" i="373"/>
  <c r="T2" i="372"/>
  <c r="U2" i="372"/>
  <c r="V2" i="372"/>
  <c r="W2" i="372"/>
  <c r="X2" i="372"/>
  <c r="Y2" i="372"/>
  <c r="T2" i="371"/>
  <c r="U2" i="371"/>
  <c r="V2" i="371"/>
  <c r="W2" i="371"/>
  <c r="X2" i="371"/>
  <c r="Y2" i="371"/>
  <c r="T2" i="370"/>
  <c r="U2" i="370"/>
  <c r="V2" i="370"/>
  <c r="W2" i="370"/>
  <c r="X2" i="370"/>
  <c r="Y2" i="370"/>
  <c r="T2" i="369"/>
  <c r="U2" i="369"/>
  <c r="V2" i="369"/>
  <c r="W2" i="369"/>
  <c r="X2" i="369"/>
  <c r="Y2" i="369"/>
  <c r="T2" i="368"/>
  <c r="U2" i="368"/>
  <c r="V2" i="368"/>
  <c r="W2" i="368"/>
  <c r="X2" i="368"/>
  <c r="Y2" i="368"/>
  <c r="T2" i="367"/>
  <c r="U2" i="367"/>
  <c r="V2" i="367"/>
  <c r="W2" i="367"/>
  <c r="X2" i="367"/>
  <c r="Y2" i="367"/>
  <c r="T2" i="366"/>
  <c r="U2" i="366"/>
  <c r="V2" i="366"/>
  <c r="W2" i="366"/>
  <c r="X2" i="366"/>
  <c r="Y2" i="366"/>
  <c r="T2" i="365"/>
  <c r="U2" i="365"/>
  <c r="V2" i="365"/>
  <c r="W2" i="365"/>
  <c r="X2" i="365"/>
  <c r="Y2" i="365"/>
  <c r="T2" i="364"/>
  <c r="U2" i="364"/>
  <c r="V2" i="364"/>
  <c r="W2" i="364"/>
  <c r="X2" i="364"/>
  <c r="Y2" i="364"/>
  <c r="T2" i="363"/>
  <c r="U2" i="363"/>
  <c r="V2" i="363"/>
  <c r="W2" i="363"/>
  <c r="X2" i="363"/>
  <c r="Y2" i="363"/>
  <c r="T2" i="362"/>
  <c r="U2" i="362"/>
  <c r="V2" i="362"/>
  <c r="W2" i="362"/>
  <c r="X2" i="362"/>
  <c r="Y2" i="362"/>
  <c r="T2" i="361"/>
  <c r="U2" i="361"/>
  <c r="V2" i="361"/>
  <c r="W2" i="361"/>
  <c r="X2" i="361"/>
  <c r="Y2" i="361"/>
  <c r="T2" i="360"/>
  <c r="U2" i="360"/>
  <c r="V2" i="360"/>
  <c r="W2" i="360"/>
  <c r="X2" i="360"/>
  <c r="Y2" i="360"/>
  <c r="T2" i="359"/>
  <c r="U2" i="359"/>
  <c r="V2" i="359"/>
  <c r="W2" i="359"/>
  <c r="X2" i="359"/>
  <c r="Y2" i="359"/>
  <c r="T2" i="358"/>
  <c r="U2" i="358"/>
  <c r="V2" i="358"/>
  <c r="W2" i="358"/>
  <c r="X2" i="358"/>
  <c r="Y2" i="358"/>
  <c r="T2" i="357"/>
  <c r="U2" i="357"/>
  <c r="V2" i="357"/>
  <c r="W2" i="357"/>
  <c r="X2" i="357"/>
  <c r="Y2" i="357"/>
  <c r="T2" i="356"/>
  <c r="U2" i="356"/>
  <c r="V2" i="356"/>
  <c r="W2" i="356"/>
  <c r="X2" i="356"/>
  <c r="Y2" i="356"/>
  <c r="T2" i="355"/>
  <c r="U2" i="355"/>
  <c r="V2" i="355"/>
  <c r="W2" i="355"/>
  <c r="X2" i="355"/>
  <c r="Y2" i="355"/>
  <c r="T2" i="354"/>
  <c r="U2" i="354"/>
  <c r="V2" i="354"/>
  <c r="W2" i="354"/>
  <c r="X2" i="354"/>
  <c r="Y2" i="354"/>
  <c r="T2" i="353"/>
  <c r="U2" i="353"/>
  <c r="V2" i="353"/>
  <c r="W2" i="353"/>
  <c r="X2" i="353"/>
  <c r="Y2" i="353"/>
  <c r="T2" i="352"/>
  <c r="U2" i="352"/>
  <c r="V2" i="352"/>
  <c r="W2" i="352"/>
  <c r="X2" i="352"/>
  <c r="Y2" i="352"/>
  <c r="T2" i="351"/>
  <c r="U2" i="351"/>
  <c r="V2" i="351"/>
  <c r="W2" i="351"/>
  <c r="X2" i="351"/>
  <c r="Y2" i="351"/>
  <c r="T2" i="350"/>
  <c r="U2" i="350"/>
  <c r="V2" i="350"/>
  <c r="W2" i="350"/>
  <c r="X2" i="350"/>
  <c r="Y2" i="350"/>
  <c r="T2" i="349"/>
  <c r="U2" i="349"/>
  <c r="V2" i="349"/>
  <c r="W2" i="349"/>
  <c r="X2" i="349"/>
  <c r="Y2" i="349"/>
  <c r="T2" i="348"/>
  <c r="U2" i="348"/>
  <c r="V2" i="348"/>
  <c r="W2" i="348"/>
  <c r="X2" i="348"/>
  <c r="Y2" i="348"/>
  <c r="T2" i="347"/>
  <c r="U2" i="347"/>
  <c r="V2" i="347"/>
  <c r="W2" i="347"/>
  <c r="X2" i="347"/>
  <c r="Y2" i="347"/>
  <c r="T2" i="346"/>
  <c r="U2" i="346"/>
  <c r="V2" i="346"/>
  <c r="W2" i="346"/>
  <c r="X2" i="346"/>
  <c r="Y2" i="346"/>
  <c r="T2" i="345"/>
  <c r="U2" i="345"/>
  <c r="V2" i="345"/>
  <c r="W2" i="345"/>
  <c r="X2" i="345"/>
  <c r="Y2" i="345"/>
  <c r="T2" i="344"/>
  <c r="U2" i="344"/>
  <c r="V2" i="344"/>
  <c r="W2" i="344"/>
  <c r="X2" i="344"/>
  <c r="Y2" i="344"/>
  <c r="T2" i="343"/>
  <c r="U2" i="343"/>
  <c r="V2" i="343"/>
  <c r="W2" i="343"/>
  <c r="X2" i="343"/>
  <c r="Y2" i="343"/>
  <c r="T2" i="342"/>
  <c r="U2" i="342"/>
  <c r="V2" i="342"/>
  <c r="W2" i="342"/>
  <c r="X2" i="342"/>
  <c r="Y2" i="342"/>
  <c r="T2" i="341"/>
  <c r="U2" i="341"/>
  <c r="V2" i="341"/>
  <c r="W2" i="341"/>
  <c r="X2" i="341"/>
  <c r="Y2" i="341"/>
  <c r="T2" i="340"/>
  <c r="U2" i="340"/>
  <c r="V2" i="340"/>
  <c r="W2" i="340"/>
  <c r="X2" i="340"/>
  <c r="Y2" i="340"/>
  <c r="T2" i="339"/>
  <c r="U2" i="339"/>
  <c r="V2" i="339"/>
  <c r="W2" i="339"/>
  <c r="X2" i="339"/>
  <c r="Y2" i="339"/>
  <c r="T2" i="338"/>
  <c r="U2" i="338"/>
  <c r="V2" i="338"/>
  <c r="W2" i="338"/>
  <c r="X2" i="338"/>
  <c r="Y2" i="338"/>
  <c r="T2" i="337"/>
  <c r="U2" i="337"/>
  <c r="V2" i="337"/>
  <c r="W2" i="337"/>
  <c r="X2" i="337"/>
  <c r="Y2" i="337"/>
  <c r="T2" i="336"/>
  <c r="U2" i="336"/>
  <c r="V2" i="336"/>
  <c r="W2" i="336"/>
  <c r="X2" i="336"/>
  <c r="Y2" i="336"/>
  <c r="T2" i="335"/>
  <c r="U2" i="335"/>
  <c r="V2" i="335"/>
  <c r="W2" i="335"/>
  <c r="X2" i="335"/>
  <c r="Y2" i="335"/>
  <c r="T2" i="334"/>
  <c r="U2" i="334"/>
  <c r="V2" i="334"/>
  <c r="W2" i="334"/>
  <c r="X2" i="334"/>
  <c r="Y2" i="334"/>
  <c r="T2" i="333"/>
  <c r="U2" i="333"/>
  <c r="V2" i="333"/>
  <c r="W2" i="333"/>
  <c r="X2" i="333"/>
  <c r="Y2" i="333"/>
  <c r="T2" i="332"/>
  <c r="U2" i="332"/>
  <c r="V2" i="332"/>
  <c r="W2" i="332"/>
  <c r="X2" i="332"/>
  <c r="Y2" i="332"/>
  <c r="T2" i="331"/>
  <c r="U2" i="331"/>
  <c r="V2" i="331"/>
  <c r="W2" i="331"/>
  <c r="X2" i="331"/>
  <c r="Y2" i="331"/>
  <c r="T2" i="330"/>
  <c r="U2" i="330"/>
  <c r="V2" i="330"/>
  <c r="W2" i="330"/>
  <c r="X2" i="330"/>
  <c r="Y2" i="330"/>
  <c r="T2" i="329"/>
  <c r="U2" i="329"/>
  <c r="V2" i="329"/>
  <c r="W2" i="329"/>
  <c r="X2" i="329"/>
  <c r="Y2" i="329"/>
  <c r="T2" i="328"/>
  <c r="U2" i="328"/>
  <c r="V2" i="328"/>
  <c r="W2" i="328"/>
  <c r="X2" i="328"/>
  <c r="Y2" i="328"/>
  <c r="T2" i="327"/>
  <c r="U2" i="327"/>
  <c r="V2" i="327"/>
  <c r="W2" i="327"/>
  <c r="X2" i="327"/>
  <c r="Y2" i="327"/>
  <c r="T2" i="326"/>
  <c r="U2" i="326"/>
  <c r="V2" i="326"/>
  <c r="W2" i="326"/>
  <c r="X2" i="326"/>
  <c r="Y2" i="326"/>
  <c r="T2" i="325"/>
  <c r="U2" i="325"/>
  <c r="V2" i="325"/>
  <c r="W2" i="325"/>
  <c r="X2" i="325"/>
  <c r="Y2" i="325"/>
  <c r="T2" i="324"/>
  <c r="U2" i="324"/>
  <c r="V2" i="324"/>
  <c r="W2" i="324"/>
  <c r="X2" i="324"/>
  <c r="Y2" i="324"/>
  <c r="T2" i="323"/>
  <c r="U2" i="323"/>
  <c r="V2" i="323"/>
  <c r="W2" i="323"/>
  <c r="X2" i="323"/>
  <c r="Y2" i="323"/>
  <c r="T2" i="322"/>
  <c r="U2" i="322"/>
  <c r="V2" i="322"/>
  <c r="W2" i="322"/>
  <c r="X2" i="322"/>
  <c r="Y2" i="322"/>
  <c r="T2" i="321"/>
  <c r="U2" i="321"/>
  <c r="V2" i="321"/>
  <c r="W2" i="321"/>
  <c r="X2" i="321"/>
  <c r="Y2" i="321"/>
  <c r="T2" i="320"/>
  <c r="U2" i="320"/>
  <c r="V2" i="320"/>
  <c r="W2" i="320"/>
  <c r="X2" i="320"/>
  <c r="Y2" i="320"/>
  <c r="T2" i="319"/>
  <c r="U2" i="319"/>
  <c r="V2" i="319"/>
  <c r="W2" i="319"/>
  <c r="X2" i="319"/>
  <c r="Y2" i="319"/>
  <c r="T2" i="318"/>
  <c r="U2" i="318"/>
  <c r="V2" i="318"/>
  <c r="W2" i="318"/>
  <c r="X2" i="318"/>
  <c r="Y2" i="318"/>
  <c r="T2" i="317"/>
  <c r="U2" i="317"/>
  <c r="V2" i="317"/>
  <c r="W2" i="317"/>
  <c r="X2" i="317"/>
  <c r="Y2" i="317"/>
  <c r="T2" i="316"/>
  <c r="U2" i="316"/>
  <c r="V2" i="316"/>
  <c r="W2" i="316"/>
  <c r="X2" i="316"/>
  <c r="Y2" i="316"/>
  <c r="T2" i="315"/>
  <c r="U2" i="315"/>
  <c r="V2" i="315"/>
  <c r="W2" i="315"/>
  <c r="X2" i="315"/>
  <c r="Y2" i="315"/>
  <c r="T2" i="314"/>
  <c r="U2" i="314"/>
  <c r="V2" i="314"/>
  <c r="W2" i="314"/>
  <c r="X2" i="314"/>
  <c r="Y2" i="314"/>
  <c r="T2" i="313"/>
  <c r="U2" i="313"/>
  <c r="V2" i="313"/>
  <c r="W2" i="313"/>
  <c r="X2" i="313"/>
  <c r="Y2" i="313"/>
  <c r="T2" i="312"/>
  <c r="U2" i="312"/>
  <c r="V2" i="312"/>
  <c r="W2" i="312"/>
  <c r="X2" i="312"/>
  <c r="Y2" i="312"/>
  <c r="T2" i="311"/>
  <c r="U2" i="311"/>
  <c r="V2" i="311"/>
  <c r="W2" i="311"/>
  <c r="X2" i="311"/>
  <c r="Y2" i="311"/>
  <c r="T2" i="310"/>
  <c r="U2" i="310"/>
  <c r="V2" i="310"/>
  <c r="W2" i="310"/>
  <c r="X2" i="310"/>
  <c r="Y2" i="310"/>
  <c r="T2" i="309"/>
  <c r="U2" i="309"/>
  <c r="V2" i="309"/>
  <c r="W2" i="309"/>
  <c r="X2" i="309"/>
  <c r="Y2" i="309"/>
  <c r="T2" i="308"/>
  <c r="U2" i="308"/>
  <c r="V2" i="308"/>
  <c r="W2" i="308"/>
  <c r="X2" i="308"/>
  <c r="Y2" i="308"/>
  <c r="T2" i="307"/>
  <c r="U2" i="307"/>
  <c r="V2" i="307"/>
  <c r="W2" i="307"/>
  <c r="X2" i="307"/>
  <c r="Y2" i="307"/>
  <c r="T2" i="306"/>
  <c r="U2" i="306"/>
  <c r="V2" i="306"/>
  <c r="W2" i="306"/>
  <c r="X2" i="306"/>
  <c r="Y2" i="306"/>
  <c r="T2" i="305"/>
  <c r="U2" i="305"/>
  <c r="V2" i="305"/>
  <c r="W2" i="305"/>
  <c r="X2" i="305"/>
  <c r="Y2" i="305"/>
  <c r="T2" i="304"/>
  <c r="U2" i="304"/>
  <c r="V2" i="304"/>
  <c r="W2" i="304"/>
  <c r="X2" i="304"/>
  <c r="Y2" i="304"/>
  <c r="T2" i="303"/>
  <c r="U2" i="303"/>
  <c r="V2" i="303"/>
  <c r="W2" i="303"/>
  <c r="X2" i="303"/>
  <c r="Y2" i="303"/>
  <c r="T2" i="302"/>
  <c r="U2" i="302"/>
  <c r="V2" i="302"/>
  <c r="W2" i="302"/>
  <c r="X2" i="302"/>
  <c r="Y2" i="302"/>
  <c r="T2" i="301"/>
  <c r="U2" i="301"/>
  <c r="V2" i="301"/>
  <c r="W2" i="301"/>
  <c r="X2" i="301"/>
  <c r="Y2" i="301"/>
  <c r="T2" i="300"/>
  <c r="U2" i="300"/>
  <c r="V2" i="300"/>
  <c r="W2" i="300"/>
  <c r="X2" i="300"/>
  <c r="Y2" i="300"/>
  <c r="T2" i="299"/>
  <c r="U2" i="299"/>
  <c r="V2" i="299"/>
  <c r="W2" i="299"/>
  <c r="X2" i="299"/>
  <c r="Y2" i="299"/>
  <c r="T2" i="298"/>
  <c r="U2" i="298"/>
  <c r="V2" i="298"/>
  <c r="W2" i="298"/>
  <c r="X2" i="298"/>
  <c r="Y2" i="298"/>
  <c r="T2" i="297"/>
  <c r="U2" i="297"/>
  <c r="V2" i="297"/>
  <c r="W2" i="297"/>
  <c r="X2" i="297"/>
  <c r="Y2" i="297"/>
  <c r="T2" i="296"/>
  <c r="U2" i="296"/>
  <c r="V2" i="296"/>
  <c r="W2" i="296"/>
  <c r="X2" i="296"/>
  <c r="Y2" i="296"/>
  <c r="T2" i="295"/>
  <c r="U2" i="295"/>
  <c r="V2" i="295"/>
  <c r="W2" i="295"/>
  <c r="X2" i="295"/>
  <c r="Y2" i="295"/>
  <c r="T2" i="294"/>
  <c r="U2" i="294"/>
  <c r="V2" i="294"/>
  <c r="W2" i="294"/>
  <c r="X2" i="294"/>
  <c r="Y2" i="294"/>
  <c r="T2" i="293"/>
  <c r="U2" i="293"/>
  <c r="V2" i="293"/>
  <c r="W2" i="293"/>
  <c r="X2" i="293"/>
  <c r="Y2" i="293"/>
  <c r="T2" i="292"/>
  <c r="U2" i="292"/>
  <c r="V2" i="292"/>
  <c r="W2" i="292"/>
  <c r="X2" i="292"/>
  <c r="Y2" i="292"/>
  <c r="T2" i="291"/>
  <c r="U2" i="291"/>
  <c r="V2" i="291"/>
  <c r="W2" i="291"/>
  <c r="X2" i="291"/>
  <c r="Y2" i="291"/>
  <c r="T2" i="290"/>
  <c r="U2" i="290"/>
  <c r="V2" i="290"/>
  <c r="W2" i="290"/>
  <c r="X2" i="290"/>
  <c r="Y2" i="290"/>
  <c r="T2" i="289"/>
  <c r="U2" i="289"/>
  <c r="V2" i="289"/>
  <c r="W2" i="289"/>
  <c r="X2" i="289"/>
  <c r="Y2" i="289"/>
  <c r="T2" i="288"/>
  <c r="U2" i="288"/>
  <c r="V2" i="288"/>
  <c r="W2" i="288"/>
  <c r="X2" i="288"/>
  <c r="Y2" i="288"/>
  <c r="T2" i="287"/>
  <c r="U2" i="287"/>
  <c r="V2" i="287"/>
  <c r="W2" i="287"/>
  <c r="X2" i="287"/>
  <c r="Y2" i="287"/>
  <c r="T2" i="286"/>
  <c r="U2" i="286"/>
  <c r="V2" i="286"/>
  <c r="W2" i="286"/>
  <c r="X2" i="286"/>
  <c r="Y2" i="286"/>
  <c r="T2" i="285"/>
  <c r="U2" i="285"/>
  <c r="V2" i="285"/>
  <c r="W2" i="285"/>
  <c r="X2" i="285"/>
  <c r="Y2" i="285"/>
  <c r="T2" i="284"/>
  <c r="U2" i="284"/>
  <c r="V2" i="284"/>
  <c r="W2" i="284"/>
  <c r="X2" i="284"/>
  <c r="Y2" i="284"/>
  <c r="T2" i="283"/>
  <c r="U2" i="283"/>
  <c r="V2" i="283"/>
  <c r="W2" i="283"/>
  <c r="X2" i="283"/>
  <c r="Y2" i="283"/>
  <c r="T2" i="282"/>
  <c r="U2" i="282"/>
  <c r="V2" i="282"/>
  <c r="W2" i="282"/>
  <c r="X2" i="282"/>
  <c r="Y2" i="282"/>
  <c r="T2" i="281"/>
  <c r="U2" i="281"/>
  <c r="V2" i="281"/>
  <c r="W2" i="281"/>
  <c r="X2" i="281"/>
  <c r="Y2" i="281"/>
  <c r="T2" i="280"/>
  <c r="U2" i="280"/>
  <c r="V2" i="280"/>
  <c r="W2" i="280"/>
  <c r="X2" i="280"/>
  <c r="Y2" i="280"/>
  <c r="T2" i="279"/>
  <c r="U2" i="279"/>
  <c r="V2" i="279"/>
  <c r="W2" i="279"/>
  <c r="X2" i="279"/>
  <c r="Y2" i="279"/>
  <c r="T2" i="278"/>
  <c r="U2" i="278"/>
  <c r="V2" i="278"/>
  <c r="W2" i="278"/>
  <c r="X2" i="278"/>
  <c r="Y2" i="278"/>
  <c r="T2" i="277"/>
  <c r="U2" i="277"/>
  <c r="V2" i="277"/>
  <c r="W2" i="277"/>
  <c r="X2" i="277"/>
  <c r="Y2" i="277"/>
  <c r="T2" i="276"/>
  <c r="U2" i="276"/>
  <c r="V2" i="276"/>
  <c r="W2" i="276"/>
  <c r="X2" i="276"/>
  <c r="Y2" i="276"/>
  <c r="T2" i="275"/>
  <c r="U2" i="275"/>
  <c r="V2" i="275"/>
  <c r="W2" i="275"/>
  <c r="X2" i="275"/>
  <c r="Y2" i="275"/>
  <c r="T2" i="274"/>
  <c r="U2" i="274"/>
  <c r="V2" i="274"/>
  <c r="W2" i="274"/>
  <c r="X2" i="274"/>
  <c r="Y2" i="274"/>
  <c r="T2" i="273"/>
  <c r="U2" i="273"/>
  <c r="V2" i="273"/>
  <c r="W2" i="273"/>
  <c r="X2" i="273"/>
  <c r="Y2" i="273"/>
  <c r="T2" i="272"/>
  <c r="U2" i="272"/>
  <c r="V2" i="272"/>
  <c r="W2" i="272"/>
  <c r="X2" i="272"/>
  <c r="Y2" i="272"/>
  <c r="T2" i="271"/>
  <c r="U2" i="271"/>
  <c r="V2" i="271"/>
  <c r="W2" i="271"/>
  <c r="X2" i="271"/>
  <c r="Y2" i="271"/>
  <c r="T2" i="270"/>
  <c r="U2" i="270"/>
  <c r="V2" i="270"/>
  <c r="W2" i="270"/>
  <c r="X2" i="270"/>
  <c r="Y2" i="270"/>
  <c r="T2" i="269"/>
  <c r="U2" i="269"/>
  <c r="V2" i="269"/>
  <c r="W2" i="269"/>
  <c r="X2" i="269"/>
  <c r="Y2" i="269"/>
  <c r="T2" i="268"/>
  <c r="U2" i="268"/>
  <c r="V2" i="268"/>
  <c r="W2" i="268"/>
  <c r="X2" i="268"/>
  <c r="Y2" i="268"/>
  <c r="T2" i="267"/>
  <c r="U2" i="267"/>
  <c r="V2" i="267"/>
  <c r="W2" i="267"/>
  <c r="X2" i="267"/>
  <c r="Y2" i="267"/>
  <c r="T2" i="266"/>
  <c r="U2" i="266"/>
  <c r="V2" i="266"/>
  <c r="W2" i="266"/>
  <c r="X2" i="266"/>
  <c r="Y2" i="266"/>
  <c r="T2" i="265"/>
  <c r="U2" i="265"/>
  <c r="V2" i="265"/>
  <c r="W2" i="265"/>
  <c r="X2" i="265"/>
  <c r="Y2" i="265"/>
  <c r="T2" i="264"/>
  <c r="U2" i="264"/>
  <c r="V2" i="264"/>
  <c r="W2" i="264"/>
  <c r="X2" i="264"/>
  <c r="Y2" i="264"/>
  <c r="T2" i="263"/>
  <c r="U2" i="263"/>
  <c r="V2" i="263"/>
  <c r="W2" i="263"/>
  <c r="X2" i="263"/>
  <c r="Y2" i="263"/>
  <c r="T2" i="262"/>
  <c r="U2" i="262"/>
  <c r="V2" i="262"/>
  <c r="W2" i="262"/>
  <c r="X2" i="262"/>
  <c r="Y2" i="262"/>
  <c r="T2" i="261"/>
  <c r="U2" i="261"/>
  <c r="V2" i="261"/>
  <c r="W2" i="261"/>
  <c r="X2" i="261"/>
  <c r="Y2" i="261"/>
  <c r="T2" i="260"/>
  <c r="U2" i="260"/>
  <c r="V2" i="260"/>
  <c r="W2" i="260"/>
  <c r="X2" i="260"/>
  <c r="Y2" i="260"/>
  <c r="T2" i="259"/>
  <c r="U2" i="259"/>
  <c r="V2" i="259"/>
  <c r="W2" i="259"/>
  <c r="X2" i="259"/>
  <c r="Y2" i="259"/>
  <c r="T2" i="258"/>
  <c r="U2" i="258"/>
  <c r="V2" i="258"/>
  <c r="W2" i="258"/>
  <c r="X2" i="258"/>
  <c r="Y2" i="258"/>
  <c r="T2" i="257"/>
  <c r="U2" i="257"/>
  <c r="V2" i="257"/>
  <c r="W2" i="257"/>
  <c r="X2" i="257"/>
  <c r="Y2" i="257"/>
  <c r="T2" i="256"/>
  <c r="U2" i="256"/>
  <c r="V2" i="256"/>
  <c r="W2" i="256"/>
  <c r="X2" i="256"/>
  <c r="Y2" i="256"/>
  <c r="T2" i="255"/>
  <c r="U2" i="255"/>
  <c r="V2" i="255"/>
  <c r="W2" i="255"/>
  <c r="X2" i="255"/>
  <c r="Y2" i="255"/>
  <c r="T2" i="254"/>
  <c r="U2" i="254"/>
  <c r="V2" i="254"/>
  <c r="W2" i="254"/>
  <c r="X2" i="254"/>
  <c r="Y2" i="254"/>
  <c r="T2" i="253"/>
  <c r="U2" i="253"/>
  <c r="V2" i="253"/>
  <c r="W2" i="253"/>
  <c r="X2" i="253"/>
  <c r="Y2" i="253"/>
  <c r="T2" i="252"/>
  <c r="U2" i="252"/>
  <c r="V2" i="252"/>
  <c r="W2" i="252"/>
  <c r="X2" i="252"/>
  <c r="Y2" i="252"/>
  <c r="T2" i="251"/>
  <c r="U2" i="251"/>
  <c r="V2" i="251"/>
  <c r="W2" i="251"/>
  <c r="X2" i="251"/>
  <c r="Y2" i="251"/>
  <c r="T2" i="250"/>
  <c r="U2" i="250"/>
  <c r="V2" i="250"/>
  <c r="W2" i="250"/>
  <c r="X2" i="250"/>
  <c r="Y2" i="250"/>
  <c r="T2" i="249"/>
  <c r="U2" i="249"/>
  <c r="V2" i="249"/>
  <c r="W2" i="249"/>
  <c r="X2" i="249"/>
  <c r="Y2" i="249"/>
  <c r="T2" i="248"/>
  <c r="U2" i="248"/>
  <c r="V2" i="248"/>
  <c r="W2" i="248"/>
  <c r="X2" i="248"/>
  <c r="Y2" i="248"/>
  <c r="T2" i="247"/>
  <c r="U2" i="247"/>
  <c r="V2" i="247"/>
  <c r="W2" i="247"/>
  <c r="X2" i="247"/>
  <c r="Y2" i="247"/>
  <c r="T2" i="246"/>
  <c r="U2" i="246"/>
  <c r="V2" i="246"/>
  <c r="W2" i="246"/>
  <c r="X2" i="246"/>
  <c r="Y2" i="246"/>
  <c r="T2" i="245"/>
  <c r="U2" i="245"/>
  <c r="V2" i="245"/>
  <c r="W2" i="245"/>
  <c r="X2" i="245"/>
  <c r="Y2" i="245"/>
  <c r="T2" i="244"/>
  <c r="U2" i="244"/>
  <c r="V2" i="244"/>
  <c r="W2" i="244"/>
  <c r="X2" i="244"/>
  <c r="Y2" i="244"/>
  <c r="T2" i="243"/>
  <c r="U2" i="243"/>
  <c r="V2" i="243"/>
  <c r="W2" i="243"/>
  <c r="X2" i="243"/>
  <c r="Y2" i="243"/>
  <c r="T2" i="242"/>
  <c r="U2" i="242"/>
  <c r="V2" i="242"/>
  <c r="W2" i="242"/>
  <c r="X2" i="242"/>
  <c r="Y2" i="242"/>
  <c r="T2" i="241"/>
  <c r="U2" i="241"/>
  <c r="V2" i="241"/>
  <c r="W2" i="241"/>
  <c r="X2" i="241"/>
  <c r="Y2" i="241"/>
  <c r="T2" i="240"/>
  <c r="U2" i="240"/>
  <c r="V2" i="240"/>
  <c r="W2" i="240"/>
  <c r="X2" i="240"/>
  <c r="Y2" i="240"/>
  <c r="T2" i="239"/>
  <c r="U2" i="239"/>
  <c r="V2" i="239"/>
  <c r="W2" i="239"/>
  <c r="X2" i="239"/>
  <c r="Y2" i="239"/>
  <c r="T2" i="238"/>
  <c r="U2" i="238"/>
  <c r="V2" i="238"/>
  <c r="W2" i="238"/>
  <c r="X2" i="238"/>
  <c r="Y2" i="238"/>
  <c r="T2" i="237"/>
  <c r="U2" i="237"/>
  <c r="V2" i="237"/>
  <c r="W2" i="237"/>
  <c r="X2" i="237"/>
  <c r="Y2" i="237"/>
  <c r="T2" i="236"/>
  <c r="U2" i="236"/>
  <c r="V2" i="236"/>
  <c r="W2" i="236"/>
  <c r="X2" i="236"/>
  <c r="Y2" i="236"/>
  <c r="T2" i="235"/>
  <c r="U2" i="235"/>
  <c r="V2" i="235"/>
  <c r="W2" i="235"/>
  <c r="X2" i="235"/>
  <c r="Y2" i="235"/>
  <c r="T2" i="234"/>
  <c r="U2" i="234"/>
  <c r="V2" i="234"/>
  <c r="W2" i="234"/>
  <c r="X2" i="234"/>
  <c r="Y2" i="234"/>
  <c r="T2" i="233"/>
  <c r="U2" i="233"/>
  <c r="V2" i="233"/>
  <c r="W2" i="233"/>
  <c r="X2" i="233"/>
  <c r="Y2" i="233"/>
  <c r="T2" i="232"/>
  <c r="U2" i="232"/>
  <c r="V2" i="232"/>
  <c r="W2" i="232"/>
  <c r="X2" i="232"/>
  <c r="Y2" i="232"/>
  <c r="T2" i="231"/>
  <c r="U2" i="231"/>
  <c r="V2" i="231"/>
  <c r="W2" i="231"/>
  <c r="X2" i="231"/>
  <c r="Y2" i="231"/>
  <c r="T2" i="230"/>
  <c r="U2" i="230"/>
  <c r="V2" i="230"/>
  <c r="W2" i="230"/>
  <c r="X2" i="230"/>
  <c r="Y2" i="230"/>
  <c r="T2" i="229"/>
  <c r="U2" i="229"/>
  <c r="V2" i="229"/>
  <c r="W2" i="229"/>
  <c r="X2" i="229"/>
  <c r="Y2" i="229"/>
  <c r="T2" i="228"/>
  <c r="U2" i="228"/>
  <c r="V2" i="228"/>
  <c r="W2" i="228"/>
  <c r="X2" i="228"/>
  <c r="Y2" i="228"/>
  <c r="T2" i="227"/>
  <c r="U2" i="227"/>
  <c r="V2" i="227"/>
  <c r="W2" i="227"/>
  <c r="X2" i="227"/>
  <c r="Y2" i="227"/>
  <c r="T2" i="226"/>
  <c r="U2" i="226"/>
  <c r="V2" i="226"/>
  <c r="W2" i="226"/>
  <c r="X2" i="226"/>
  <c r="Y2" i="226"/>
  <c r="T2" i="225"/>
  <c r="U2" i="225"/>
  <c r="V2" i="225"/>
  <c r="W2" i="225"/>
  <c r="X2" i="225"/>
  <c r="Y2" i="225"/>
  <c r="T2" i="224"/>
  <c r="U2" i="224"/>
  <c r="V2" i="224"/>
  <c r="W2" i="224"/>
  <c r="X2" i="224"/>
  <c r="Y2" i="224"/>
  <c r="T2" i="223"/>
  <c r="U2" i="223"/>
  <c r="V2" i="223"/>
  <c r="W2" i="223"/>
  <c r="X2" i="223"/>
  <c r="Y2" i="223"/>
  <c r="T2" i="222"/>
  <c r="U2" i="222"/>
  <c r="V2" i="222"/>
  <c r="W2" i="222"/>
  <c r="X2" i="222"/>
  <c r="Y2" i="222"/>
  <c r="T2" i="221"/>
  <c r="U2" i="221"/>
  <c r="V2" i="221"/>
  <c r="W2" i="221"/>
  <c r="X2" i="221"/>
  <c r="Y2" i="221"/>
  <c r="T2" i="220"/>
  <c r="U2" i="220"/>
  <c r="V2" i="220"/>
  <c r="W2" i="220"/>
  <c r="X2" i="220"/>
  <c r="Y2" i="220"/>
  <c r="T2" i="219"/>
  <c r="U2" i="219"/>
  <c r="V2" i="219"/>
  <c r="W2" i="219"/>
  <c r="X2" i="219"/>
  <c r="Y2" i="219"/>
  <c r="T2" i="218"/>
  <c r="U2" i="218"/>
  <c r="V2" i="218"/>
  <c r="W2" i="218"/>
  <c r="X2" i="218"/>
  <c r="Y2" i="218"/>
  <c r="T2" i="217"/>
  <c r="U2" i="217"/>
  <c r="V2" i="217"/>
  <c r="W2" i="217"/>
  <c r="X2" i="217"/>
  <c r="Y2" i="217"/>
  <c r="T2" i="216"/>
  <c r="U2" i="216"/>
  <c r="V2" i="216"/>
  <c r="W2" i="216"/>
  <c r="X2" i="216"/>
  <c r="Y2" i="216"/>
  <c r="T2" i="215"/>
  <c r="U2" i="215"/>
  <c r="V2" i="215"/>
  <c r="W2" i="215"/>
  <c r="X2" i="215"/>
  <c r="Y2" i="215"/>
  <c r="T2" i="214"/>
  <c r="U2" i="214"/>
  <c r="V2" i="214"/>
  <c r="W2" i="214"/>
  <c r="X2" i="214"/>
  <c r="Y2" i="214"/>
  <c r="T2" i="213"/>
  <c r="U2" i="213"/>
  <c r="V2" i="213"/>
  <c r="W2" i="213"/>
  <c r="X2" i="213"/>
  <c r="Y2" i="213"/>
  <c r="T2" i="212"/>
  <c r="U2" i="212"/>
  <c r="V2" i="212"/>
  <c r="W2" i="212"/>
  <c r="X2" i="212"/>
  <c r="Y2" i="212"/>
  <c r="T2" i="211"/>
  <c r="U2" i="211"/>
  <c r="V2" i="211"/>
  <c r="W2" i="211"/>
  <c r="X2" i="211"/>
  <c r="Y2" i="211"/>
  <c r="T2" i="210"/>
  <c r="U2" i="210"/>
  <c r="V2" i="210"/>
  <c r="W2" i="210"/>
  <c r="X2" i="210"/>
  <c r="Y2" i="210"/>
  <c r="T2" i="209"/>
  <c r="U2" i="209"/>
  <c r="V2" i="209"/>
  <c r="W2" i="209"/>
  <c r="X2" i="209"/>
  <c r="Y2" i="209"/>
  <c r="T2" i="208"/>
  <c r="U2" i="208"/>
  <c r="V2" i="208"/>
  <c r="W2" i="208"/>
  <c r="X2" i="208"/>
  <c r="Y2" i="208"/>
  <c r="T2" i="207"/>
  <c r="U2" i="207"/>
  <c r="V2" i="207"/>
  <c r="W2" i="207"/>
  <c r="X2" i="207"/>
  <c r="Y2" i="207"/>
  <c r="T2" i="206"/>
  <c r="U2" i="206"/>
  <c r="V2" i="206"/>
  <c r="W2" i="206"/>
  <c r="X2" i="206"/>
  <c r="Y2" i="206"/>
  <c r="T2" i="205"/>
  <c r="U2" i="205"/>
  <c r="V2" i="205"/>
  <c r="W2" i="205"/>
  <c r="X2" i="205"/>
  <c r="Y2" i="205"/>
  <c r="T2" i="204"/>
  <c r="U2" i="204"/>
  <c r="V2" i="204"/>
  <c r="W2" i="204"/>
  <c r="X2" i="204"/>
  <c r="Y2" i="204"/>
  <c r="T2" i="203"/>
  <c r="U2" i="203"/>
  <c r="V2" i="203"/>
  <c r="W2" i="203"/>
  <c r="X2" i="203"/>
  <c r="Y2" i="203"/>
  <c r="T2" i="202"/>
  <c r="U2" i="202"/>
  <c r="V2" i="202"/>
  <c r="W2" i="202"/>
  <c r="X2" i="202"/>
  <c r="Y2" i="202"/>
  <c r="T2" i="201"/>
  <c r="U2" i="201"/>
  <c r="V2" i="201"/>
  <c r="W2" i="201"/>
  <c r="X2" i="201"/>
  <c r="Y2" i="201"/>
  <c r="T2" i="200"/>
  <c r="U2" i="200"/>
  <c r="V2" i="200"/>
  <c r="W2" i="200"/>
  <c r="X2" i="200"/>
  <c r="Y2" i="200"/>
  <c r="T2" i="199"/>
  <c r="U2" i="199"/>
  <c r="V2" i="199"/>
  <c r="W2" i="199"/>
  <c r="X2" i="199"/>
  <c r="Y2" i="199"/>
  <c r="T2" i="198"/>
  <c r="U2" i="198"/>
  <c r="V2" i="198"/>
  <c r="W2" i="198"/>
  <c r="X2" i="198"/>
  <c r="Y2" i="198"/>
  <c r="T2" i="197"/>
  <c r="U2" i="197"/>
  <c r="V2" i="197"/>
  <c r="W2" i="197"/>
  <c r="X2" i="197"/>
  <c r="Y2" i="197"/>
  <c r="T2" i="196"/>
  <c r="U2" i="196"/>
  <c r="V2" i="196"/>
  <c r="W2" i="196"/>
  <c r="X2" i="196"/>
  <c r="Y2" i="196"/>
  <c r="T2" i="195"/>
  <c r="U2" i="195"/>
  <c r="V2" i="195"/>
  <c r="W2" i="195"/>
  <c r="X2" i="195"/>
  <c r="Y2" i="195"/>
  <c r="T2" i="194"/>
  <c r="U2" i="194"/>
  <c r="V2" i="194"/>
  <c r="W2" i="194"/>
  <c r="X2" i="194"/>
  <c r="Y2" i="194"/>
  <c r="T2" i="193"/>
  <c r="U2" i="193"/>
  <c r="V2" i="193"/>
  <c r="W2" i="193"/>
  <c r="X2" i="193"/>
  <c r="Y2" i="193"/>
  <c r="T2" i="192"/>
  <c r="U2" i="192"/>
  <c r="V2" i="192"/>
  <c r="W2" i="192"/>
  <c r="X2" i="192"/>
  <c r="Y2" i="192"/>
  <c r="T2" i="191"/>
  <c r="U2" i="191"/>
  <c r="V2" i="191"/>
  <c r="W2" i="191"/>
  <c r="X2" i="191"/>
  <c r="Y2" i="191"/>
  <c r="T2" i="190"/>
  <c r="U2" i="190"/>
  <c r="V2" i="190"/>
  <c r="W2" i="190"/>
  <c r="X2" i="190"/>
  <c r="Y2" i="190"/>
  <c r="T2" i="189"/>
  <c r="U2" i="189"/>
  <c r="V2" i="189"/>
  <c r="W2" i="189"/>
  <c r="X2" i="189"/>
  <c r="Y2" i="189"/>
  <c r="T2" i="188"/>
  <c r="U2" i="188"/>
  <c r="V2" i="188"/>
  <c r="W2" i="188"/>
  <c r="X2" i="188"/>
  <c r="Y2" i="188"/>
  <c r="T2" i="187"/>
  <c r="U2" i="187"/>
  <c r="V2" i="187"/>
  <c r="W2" i="187"/>
  <c r="X2" i="187"/>
  <c r="Y2" i="187"/>
  <c r="T2" i="186"/>
  <c r="U2" i="186"/>
  <c r="V2" i="186"/>
  <c r="W2" i="186"/>
  <c r="X2" i="186"/>
  <c r="Y2" i="186"/>
  <c r="T2" i="185"/>
  <c r="U2" i="185"/>
  <c r="V2" i="185"/>
  <c r="W2" i="185"/>
  <c r="X2" i="185"/>
  <c r="Y2" i="185"/>
  <c r="T2" i="184"/>
  <c r="U2" i="184"/>
  <c r="V2" i="184"/>
  <c r="W2" i="184"/>
  <c r="X2" i="184"/>
  <c r="Y2" i="184"/>
  <c r="T2" i="183"/>
  <c r="U2" i="183"/>
  <c r="V2" i="183"/>
  <c r="W2" i="183"/>
  <c r="X2" i="183"/>
  <c r="Y2" i="183"/>
  <c r="T2" i="182"/>
  <c r="U2" i="182"/>
  <c r="V2" i="182"/>
  <c r="W2" i="182"/>
  <c r="X2" i="182"/>
  <c r="Y2" i="182"/>
  <c r="T2" i="181"/>
  <c r="U2" i="181"/>
  <c r="V2" i="181"/>
  <c r="W2" i="181"/>
  <c r="X2" i="181"/>
  <c r="Y2" i="181"/>
  <c r="T2" i="180"/>
  <c r="U2" i="180"/>
  <c r="V2" i="180"/>
  <c r="W2" i="180"/>
  <c r="X2" i="180"/>
  <c r="Y2" i="180"/>
  <c r="T2" i="179"/>
  <c r="U2" i="179"/>
  <c r="V2" i="179"/>
  <c r="W2" i="179"/>
  <c r="X2" i="179"/>
  <c r="Y2" i="179"/>
  <c r="T2" i="178"/>
  <c r="U2" i="178"/>
  <c r="V2" i="178"/>
  <c r="W2" i="178"/>
  <c r="X2" i="178"/>
  <c r="Y2" i="178"/>
  <c r="S2" i="399"/>
  <c r="S2" i="398"/>
  <c r="S2" i="397"/>
  <c r="S2" i="396"/>
  <c r="S2" i="395"/>
  <c r="S2" i="394"/>
  <c r="S2" i="393"/>
  <c r="S2" i="392"/>
  <c r="S2" i="391"/>
  <c r="S2" i="390"/>
  <c r="S2" i="389"/>
  <c r="S2" i="388"/>
  <c r="S2" i="387"/>
  <c r="S2" i="386"/>
  <c r="S2" i="385"/>
  <c r="S2" i="384"/>
  <c r="S2" i="383"/>
  <c r="S2" i="382"/>
  <c r="S2" i="381"/>
  <c r="S2" i="380"/>
  <c r="S2" i="379"/>
  <c r="S2" i="378"/>
  <c r="S2" i="377"/>
  <c r="S2" i="376"/>
  <c r="S2" i="375"/>
  <c r="S2" i="374"/>
  <c r="S2" i="373"/>
  <c r="S2" i="372"/>
  <c r="S2" i="371"/>
  <c r="S2" i="370"/>
  <c r="S2" i="369"/>
  <c r="S2" i="368"/>
  <c r="S2" i="367"/>
  <c r="S2" i="366"/>
  <c r="S2" i="365"/>
  <c r="S2" i="364"/>
  <c r="S2" i="363"/>
  <c r="S2" i="362"/>
  <c r="S2" i="361"/>
  <c r="S2" i="360"/>
  <c r="S2" i="359"/>
  <c r="S2" i="358"/>
  <c r="S2" i="357"/>
  <c r="S2" i="356"/>
  <c r="S2" i="355"/>
  <c r="S2" i="354"/>
  <c r="S2" i="353"/>
  <c r="S2" i="352"/>
  <c r="S2" i="351"/>
  <c r="S2" i="350"/>
  <c r="S2" i="349"/>
  <c r="S2" i="348"/>
  <c r="S2" i="347"/>
  <c r="S2" i="346"/>
  <c r="S2" i="345"/>
  <c r="S2" i="344"/>
  <c r="S2" i="343"/>
  <c r="S2" i="342"/>
  <c r="S2" i="341"/>
  <c r="S2" i="340"/>
  <c r="S2" i="339"/>
  <c r="S2" i="338"/>
  <c r="S2" i="337"/>
  <c r="S2" i="336"/>
  <c r="S2" i="335"/>
  <c r="S2" i="334"/>
  <c r="S2" i="333"/>
  <c r="S2" i="332"/>
  <c r="S2" i="331"/>
  <c r="S2" i="330"/>
  <c r="S2" i="329"/>
  <c r="S2" i="328"/>
  <c r="S2" i="327"/>
  <c r="S2" i="326"/>
  <c r="S2" i="325"/>
  <c r="S2" i="324"/>
  <c r="S2" i="323"/>
  <c r="S2" i="322"/>
  <c r="S2" i="321"/>
  <c r="S2" i="320"/>
  <c r="S2" i="319"/>
  <c r="S2" i="318"/>
  <c r="S2" i="317"/>
  <c r="S2" i="316"/>
  <c r="S2" i="315"/>
  <c r="S2" i="314"/>
  <c r="S2" i="313"/>
  <c r="S2" i="312"/>
  <c r="S2" i="311"/>
  <c r="S2" i="310"/>
  <c r="S2" i="309"/>
  <c r="S2" i="308"/>
  <c r="S2" i="307"/>
  <c r="S2" i="306"/>
  <c r="S2" i="305"/>
  <c r="S2" i="304"/>
  <c r="S2" i="303"/>
  <c r="S2" i="302"/>
  <c r="S2" i="301"/>
  <c r="S2" i="300"/>
  <c r="S2" i="299"/>
  <c r="S2" i="298"/>
  <c r="S2" i="297"/>
  <c r="S2" i="296"/>
  <c r="S2" i="295"/>
  <c r="S2" i="294"/>
  <c r="S2" i="293"/>
  <c r="S2" i="292"/>
  <c r="S2" i="291"/>
  <c r="S2" i="290"/>
  <c r="S2" i="289"/>
  <c r="S2" i="288"/>
  <c r="S2" i="287"/>
  <c r="S2" i="286"/>
  <c r="S2" i="285"/>
  <c r="S2" i="284"/>
  <c r="S2" i="283"/>
  <c r="S2" i="282"/>
  <c r="S2" i="281"/>
  <c r="S2" i="280"/>
  <c r="S2" i="279"/>
  <c r="S2" i="278"/>
  <c r="S2" i="277"/>
  <c r="S2" i="276"/>
  <c r="S2" i="275"/>
  <c r="S2" i="274"/>
  <c r="S2" i="273"/>
  <c r="S2" i="272"/>
  <c r="S2" i="271"/>
  <c r="S2" i="270"/>
  <c r="S2" i="269"/>
  <c r="S2" i="268"/>
  <c r="S2" i="267"/>
  <c r="S2" i="266"/>
  <c r="S2" i="265"/>
  <c r="S2" i="264"/>
  <c r="S2" i="263"/>
  <c r="S2" i="262"/>
  <c r="S2" i="261"/>
  <c r="S2" i="260"/>
  <c r="S2" i="259"/>
  <c r="S2" i="258"/>
  <c r="S2" i="257"/>
  <c r="S2" i="256"/>
  <c r="S2" i="255"/>
  <c r="S2" i="254"/>
  <c r="S2" i="253"/>
  <c r="S2" i="252"/>
  <c r="S2" i="251"/>
  <c r="S2" i="250"/>
  <c r="S2" i="249"/>
  <c r="S2" i="248"/>
  <c r="S2" i="247"/>
  <c r="S2" i="246"/>
  <c r="S2" i="245"/>
  <c r="S2" i="244"/>
  <c r="S2" i="243"/>
  <c r="S2" i="242"/>
  <c r="S2" i="241"/>
  <c r="S2" i="240"/>
  <c r="S2" i="239"/>
  <c r="S2" i="238"/>
  <c r="S2" i="237"/>
  <c r="S2" i="236"/>
  <c r="S2" i="235"/>
  <c r="S2" i="234"/>
  <c r="S2" i="233"/>
  <c r="S2" i="232"/>
  <c r="S2" i="231"/>
  <c r="S2" i="230"/>
  <c r="S2" i="229"/>
  <c r="S2" i="228"/>
  <c r="S2" i="227"/>
  <c r="S2" i="226"/>
  <c r="S2" i="225"/>
  <c r="S2" i="224"/>
  <c r="S2" i="223"/>
  <c r="S2" i="222"/>
  <c r="S2" i="221"/>
  <c r="S2" i="220"/>
  <c r="S2" i="219"/>
  <c r="S2" i="218"/>
  <c r="S2" i="217"/>
  <c r="S2" i="216"/>
  <c r="S2" i="215"/>
  <c r="S2" i="214"/>
  <c r="S2" i="213"/>
  <c r="S2" i="212"/>
  <c r="S2" i="211"/>
  <c r="S2" i="210"/>
  <c r="S2" i="209"/>
  <c r="S2" i="208"/>
  <c r="S2" i="207"/>
  <c r="S2" i="206"/>
  <c r="S2" i="205"/>
  <c r="S2" i="204"/>
  <c r="S2" i="203"/>
  <c r="S2" i="202"/>
  <c r="S2" i="201"/>
  <c r="S2" i="200"/>
  <c r="S2" i="199"/>
  <c r="S2" i="198"/>
  <c r="S2" i="197"/>
  <c r="S2" i="196"/>
  <c r="S2" i="195"/>
  <c r="S2" i="194"/>
  <c r="S2" i="193"/>
  <c r="S2" i="192"/>
  <c r="S2" i="191"/>
  <c r="S2" i="190"/>
  <c r="S2" i="189"/>
  <c r="S2" i="188"/>
  <c r="S2" i="187"/>
  <c r="S2" i="186"/>
  <c r="S2" i="185"/>
  <c r="S2" i="184"/>
  <c r="S2" i="183"/>
  <c r="S2" i="182"/>
  <c r="S2" i="181"/>
  <c r="S2" i="180"/>
  <c r="S2" i="179"/>
  <c r="S2" i="178"/>
  <c r="C225" i="177"/>
  <c r="C227" i="177" s="1"/>
  <c r="R2" i="399"/>
  <c r="Q2" i="399"/>
  <c r="P2" i="399"/>
  <c r="O2" i="399"/>
  <c r="N2" i="399"/>
  <c r="M2" i="399"/>
  <c r="L2" i="399"/>
  <c r="K2" i="399"/>
  <c r="J2" i="399"/>
  <c r="I2" i="399"/>
  <c r="H2" i="399"/>
  <c r="R2" i="398"/>
  <c r="Q2" i="398"/>
  <c r="P2" i="398"/>
  <c r="O2" i="398"/>
  <c r="N2" i="398"/>
  <c r="M2" i="398"/>
  <c r="L2" i="398"/>
  <c r="K2" i="398"/>
  <c r="J2" i="398"/>
  <c r="I2" i="398"/>
  <c r="H2" i="398"/>
  <c r="R2" i="397"/>
  <c r="Q2" i="397"/>
  <c r="P2" i="397"/>
  <c r="O2" i="397"/>
  <c r="N2" i="397"/>
  <c r="M2" i="397"/>
  <c r="L2" i="397"/>
  <c r="K2" i="397"/>
  <c r="J2" i="397"/>
  <c r="I2" i="397"/>
  <c r="H2" i="397"/>
  <c r="R2" i="396"/>
  <c r="Q2" i="396"/>
  <c r="P2" i="396"/>
  <c r="O2" i="396"/>
  <c r="N2" i="396"/>
  <c r="M2" i="396"/>
  <c r="L2" i="396"/>
  <c r="K2" i="396"/>
  <c r="J2" i="396"/>
  <c r="I2" i="396"/>
  <c r="H2" i="396"/>
  <c r="R2" i="395"/>
  <c r="Q2" i="395"/>
  <c r="P2" i="395"/>
  <c r="O2" i="395"/>
  <c r="N2" i="395"/>
  <c r="M2" i="395"/>
  <c r="L2" i="395"/>
  <c r="K2" i="395"/>
  <c r="J2" i="395"/>
  <c r="I2" i="395"/>
  <c r="H2" i="395"/>
  <c r="R2" i="394"/>
  <c r="Q2" i="394"/>
  <c r="P2" i="394"/>
  <c r="O2" i="394"/>
  <c r="N2" i="394"/>
  <c r="M2" i="394"/>
  <c r="L2" i="394"/>
  <c r="K2" i="394"/>
  <c r="J2" i="394"/>
  <c r="I2" i="394"/>
  <c r="H2" i="394"/>
  <c r="R2" i="393"/>
  <c r="Q2" i="393"/>
  <c r="P2" i="393"/>
  <c r="O2" i="393"/>
  <c r="N2" i="393"/>
  <c r="M2" i="393"/>
  <c r="L2" i="393"/>
  <c r="K2" i="393"/>
  <c r="J2" i="393"/>
  <c r="I2" i="393"/>
  <c r="H2" i="393"/>
  <c r="R2" i="392"/>
  <c r="Q2" i="392"/>
  <c r="P2" i="392"/>
  <c r="O2" i="392"/>
  <c r="N2" i="392"/>
  <c r="M2" i="392"/>
  <c r="L2" i="392"/>
  <c r="K2" i="392"/>
  <c r="J2" i="392"/>
  <c r="I2" i="392"/>
  <c r="H2" i="392"/>
  <c r="R2" i="391"/>
  <c r="Q2" i="391"/>
  <c r="P2" i="391"/>
  <c r="O2" i="391"/>
  <c r="N2" i="391"/>
  <c r="M2" i="391"/>
  <c r="L2" i="391"/>
  <c r="K2" i="391"/>
  <c r="J2" i="391"/>
  <c r="I2" i="391"/>
  <c r="H2" i="391"/>
  <c r="R2" i="390"/>
  <c r="Q2" i="390"/>
  <c r="P2" i="390"/>
  <c r="O2" i="390"/>
  <c r="N2" i="390"/>
  <c r="M2" i="390"/>
  <c r="L2" i="390"/>
  <c r="K2" i="390"/>
  <c r="J2" i="390"/>
  <c r="I2" i="390"/>
  <c r="H2" i="390"/>
  <c r="R2" i="389"/>
  <c r="Q2" i="389"/>
  <c r="P2" i="389"/>
  <c r="O2" i="389"/>
  <c r="N2" i="389"/>
  <c r="M2" i="389"/>
  <c r="L2" i="389"/>
  <c r="K2" i="389"/>
  <c r="J2" i="389"/>
  <c r="I2" i="389"/>
  <c r="H2" i="389"/>
  <c r="R2" i="388"/>
  <c r="Q2" i="388"/>
  <c r="P2" i="388"/>
  <c r="O2" i="388"/>
  <c r="N2" i="388"/>
  <c r="M2" i="388"/>
  <c r="L2" i="388"/>
  <c r="K2" i="388"/>
  <c r="J2" i="388"/>
  <c r="I2" i="388"/>
  <c r="H2" i="388"/>
  <c r="R2" i="387"/>
  <c r="Q2" i="387"/>
  <c r="P2" i="387"/>
  <c r="O2" i="387"/>
  <c r="N2" i="387"/>
  <c r="M2" i="387"/>
  <c r="L2" i="387"/>
  <c r="K2" i="387"/>
  <c r="J2" i="387"/>
  <c r="I2" i="387"/>
  <c r="H2" i="387"/>
  <c r="R2" i="386"/>
  <c r="Q2" i="386"/>
  <c r="P2" i="386"/>
  <c r="O2" i="386"/>
  <c r="N2" i="386"/>
  <c r="M2" i="386"/>
  <c r="L2" i="386"/>
  <c r="K2" i="386"/>
  <c r="J2" i="386"/>
  <c r="I2" i="386"/>
  <c r="H2" i="386"/>
  <c r="R2" i="385"/>
  <c r="Q2" i="385"/>
  <c r="P2" i="385"/>
  <c r="O2" i="385"/>
  <c r="N2" i="385"/>
  <c r="M2" i="385"/>
  <c r="L2" i="385"/>
  <c r="K2" i="385"/>
  <c r="J2" i="385"/>
  <c r="I2" i="385"/>
  <c r="H2" i="385"/>
  <c r="R2" i="384"/>
  <c r="Q2" i="384"/>
  <c r="P2" i="384"/>
  <c r="O2" i="384"/>
  <c r="N2" i="384"/>
  <c r="M2" i="384"/>
  <c r="L2" i="384"/>
  <c r="K2" i="384"/>
  <c r="J2" i="384"/>
  <c r="I2" i="384"/>
  <c r="H2" i="384"/>
  <c r="R2" i="383"/>
  <c r="Q2" i="383"/>
  <c r="P2" i="383"/>
  <c r="O2" i="383"/>
  <c r="N2" i="383"/>
  <c r="M2" i="383"/>
  <c r="L2" i="383"/>
  <c r="K2" i="383"/>
  <c r="J2" i="383"/>
  <c r="I2" i="383"/>
  <c r="H2" i="383"/>
  <c r="R2" i="382"/>
  <c r="Q2" i="382"/>
  <c r="P2" i="382"/>
  <c r="O2" i="382"/>
  <c r="N2" i="382"/>
  <c r="M2" i="382"/>
  <c r="L2" i="382"/>
  <c r="K2" i="382"/>
  <c r="J2" i="382"/>
  <c r="I2" i="382"/>
  <c r="H2" i="382"/>
  <c r="R2" i="381"/>
  <c r="Q2" i="381"/>
  <c r="P2" i="381"/>
  <c r="O2" i="381"/>
  <c r="N2" i="381"/>
  <c r="M2" i="381"/>
  <c r="L2" i="381"/>
  <c r="K2" i="381"/>
  <c r="J2" i="381"/>
  <c r="I2" i="381"/>
  <c r="H2" i="381"/>
  <c r="R2" i="380"/>
  <c r="Q2" i="380"/>
  <c r="P2" i="380"/>
  <c r="O2" i="380"/>
  <c r="N2" i="380"/>
  <c r="M2" i="380"/>
  <c r="L2" i="380"/>
  <c r="K2" i="380"/>
  <c r="J2" i="380"/>
  <c r="I2" i="380"/>
  <c r="H2" i="380"/>
  <c r="R2" i="379"/>
  <c r="Q2" i="379"/>
  <c r="P2" i="379"/>
  <c r="O2" i="379"/>
  <c r="N2" i="379"/>
  <c r="M2" i="379"/>
  <c r="L2" i="379"/>
  <c r="K2" i="379"/>
  <c r="J2" i="379"/>
  <c r="I2" i="379"/>
  <c r="H2" i="379"/>
  <c r="R2" i="378"/>
  <c r="Q2" i="378"/>
  <c r="P2" i="378"/>
  <c r="O2" i="378"/>
  <c r="N2" i="378"/>
  <c r="M2" i="378"/>
  <c r="L2" i="378"/>
  <c r="K2" i="378"/>
  <c r="J2" i="378"/>
  <c r="I2" i="378"/>
  <c r="H2" i="378"/>
  <c r="R2" i="377"/>
  <c r="Q2" i="377"/>
  <c r="P2" i="377"/>
  <c r="O2" i="377"/>
  <c r="N2" i="377"/>
  <c r="M2" i="377"/>
  <c r="L2" i="377"/>
  <c r="K2" i="377"/>
  <c r="J2" i="377"/>
  <c r="I2" i="377"/>
  <c r="H2" i="377"/>
  <c r="R2" i="376"/>
  <c r="Q2" i="376"/>
  <c r="P2" i="376"/>
  <c r="O2" i="376"/>
  <c r="N2" i="376"/>
  <c r="M2" i="376"/>
  <c r="L2" i="376"/>
  <c r="K2" i="376"/>
  <c r="J2" i="376"/>
  <c r="I2" i="376"/>
  <c r="H2" i="376"/>
  <c r="R2" i="375"/>
  <c r="Q2" i="375"/>
  <c r="P2" i="375"/>
  <c r="O2" i="375"/>
  <c r="N2" i="375"/>
  <c r="M2" i="375"/>
  <c r="L2" i="375"/>
  <c r="K2" i="375"/>
  <c r="J2" i="375"/>
  <c r="I2" i="375"/>
  <c r="H2" i="375"/>
  <c r="R2" i="374"/>
  <c r="Q2" i="374"/>
  <c r="P2" i="374"/>
  <c r="O2" i="374"/>
  <c r="N2" i="374"/>
  <c r="M2" i="374"/>
  <c r="L2" i="374"/>
  <c r="K2" i="374"/>
  <c r="J2" i="374"/>
  <c r="I2" i="374"/>
  <c r="H2" i="374"/>
  <c r="R2" i="373"/>
  <c r="Q2" i="373"/>
  <c r="P2" i="373"/>
  <c r="O2" i="373"/>
  <c r="N2" i="373"/>
  <c r="M2" i="373"/>
  <c r="L2" i="373"/>
  <c r="K2" i="373"/>
  <c r="J2" i="373"/>
  <c r="I2" i="373"/>
  <c r="H2" i="373"/>
  <c r="R2" i="372"/>
  <c r="Q2" i="372"/>
  <c r="P2" i="372"/>
  <c r="O2" i="372"/>
  <c r="N2" i="372"/>
  <c r="M2" i="372"/>
  <c r="L2" i="372"/>
  <c r="K2" i="372"/>
  <c r="J2" i="372"/>
  <c r="I2" i="372"/>
  <c r="H2" i="372"/>
  <c r="R2" i="371"/>
  <c r="Q2" i="371"/>
  <c r="P2" i="371"/>
  <c r="O2" i="371"/>
  <c r="N2" i="371"/>
  <c r="M2" i="371"/>
  <c r="L2" i="371"/>
  <c r="K2" i="371"/>
  <c r="J2" i="371"/>
  <c r="I2" i="371"/>
  <c r="H2" i="371"/>
  <c r="R2" i="370"/>
  <c r="Q2" i="370"/>
  <c r="P2" i="370"/>
  <c r="O2" i="370"/>
  <c r="N2" i="370"/>
  <c r="M2" i="370"/>
  <c r="L2" i="370"/>
  <c r="K2" i="370"/>
  <c r="J2" i="370"/>
  <c r="I2" i="370"/>
  <c r="H2" i="370"/>
  <c r="R2" i="369"/>
  <c r="Q2" i="369"/>
  <c r="P2" i="369"/>
  <c r="O2" i="369"/>
  <c r="N2" i="369"/>
  <c r="M2" i="369"/>
  <c r="L2" i="369"/>
  <c r="K2" i="369"/>
  <c r="J2" i="369"/>
  <c r="I2" i="369"/>
  <c r="H2" i="369"/>
  <c r="R2" i="368"/>
  <c r="Q2" i="368"/>
  <c r="P2" i="368"/>
  <c r="O2" i="368"/>
  <c r="N2" i="368"/>
  <c r="M2" i="368"/>
  <c r="L2" i="368"/>
  <c r="K2" i="368"/>
  <c r="J2" i="368"/>
  <c r="I2" i="368"/>
  <c r="H2" i="368"/>
  <c r="R2" i="367"/>
  <c r="Q2" i="367"/>
  <c r="P2" i="367"/>
  <c r="O2" i="367"/>
  <c r="N2" i="367"/>
  <c r="M2" i="367"/>
  <c r="L2" i="367"/>
  <c r="K2" i="367"/>
  <c r="J2" i="367"/>
  <c r="I2" i="367"/>
  <c r="H2" i="367"/>
  <c r="R2" i="366"/>
  <c r="Q2" i="366"/>
  <c r="P2" i="366"/>
  <c r="O2" i="366"/>
  <c r="N2" i="366"/>
  <c r="M2" i="366"/>
  <c r="L2" i="366"/>
  <c r="K2" i="366"/>
  <c r="J2" i="366"/>
  <c r="I2" i="366"/>
  <c r="H2" i="366"/>
  <c r="R2" i="365"/>
  <c r="Q2" i="365"/>
  <c r="P2" i="365"/>
  <c r="O2" i="365"/>
  <c r="N2" i="365"/>
  <c r="M2" i="365"/>
  <c r="L2" i="365"/>
  <c r="K2" i="365"/>
  <c r="J2" i="365"/>
  <c r="I2" i="365"/>
  <c r="H2" i="365"/>
  <c r="R2" i="364"/>
  <c r="Q2" i="364"/>
  <c r="P2" i="364"/>
  <c r="O2" i="364"/>
  <c r="N2" i="364"/>
  <c r="M2" i="364"/>
  <c r="L2" i="364"/>
  <c r="K2" i="364"/>
  <c r="J2" i="364"/>
  <c r="I2" i="364"/>
  <c r="H2" i="364"/>
  <c r="R2" i="363"/>
  <c r="Q2" i="363"/>
  <c r="P2" i="363"/>
  <c r="O2" i="363"/>
  <c r="N2" i="363"/>
  <c r="M2" i="363"/>
  <c r="L2" i="363"/>
  <c r="K2" i="363"/>
  <c r="J2" i="363"/>
  <c r="I2" i="363"/>
  <c r="H2" i="363"/>
  <c r="R2" i="362"/>
  <c r="Q2" i="362"/>
  <c r="P2" i="362"/>
  <c r="O2" i="362"/>
  <c r="N2" i="362"/>
  <c r="M2" i="362"/>
  <c r="L2" i="362"/>
  <c r="K2" i="362"/>
  <c r="J2" i="362"/>
  <c r="I2" i="362"/>
  <c r="H2" i="362"/>
  <c r="R2" i="361"/>
  <c r="Q2" i="361"/>
  <c r="P2" i="361"/>
  <c r="O2" i="361"/>
  <c r="N2" i="361"/>
  <c r="M2" i="361"/>
  <c r="L2" i="361"/>
  <c r="K2" i="361"/>
  <c r="J2" i="361"/>
  <c r="I2" i="361"/>
  <c r="H2" i="361"/>
  <c r="R2" i="360"/>
  <c r="Q2" i="360"/>
  <c r="P2" i="360"/>
  <c r="O2" i="360"/>
  <c r="N2" i="360"/>
  <c r="M2" i="360"/>
  <c r="L2" i="360"/>
  <c r="K2" i="360"/>
  <c r="J2" i="360"/>
  <c r="I2" i="360"/>
  <c r="H2" i="360"/>
  <c r="R2" i="359"/>
  <c r="Q2" i="359"/>
  <c r="P2" i="359"/>
  <c r="O2" i="359"/>
  <c r="N2" i="359"/>
  <c r="M2" i="359"/>
  <c r="L2" i="359"/>
  <c r="K2" i="359"/>
  <c r="J2" i="359"/>
  <c r="I2" i="359"/>
  <c r="H2" i="359"/>
  <c r="R2" i="358"/>
  <c r="Q2" i="358"/>
  <c r="P2" i="358"/>
  <c r="O2" i="358"/>
  <c r="N2" i="358"/>
  <c r="M2" i="358"/>
  <c r="L2" i="358"/>
  <c r="K2" i="358"/>
  <c r="J2" i="358"/>
  <c r="I2" i="358"/>
  <c r="H2" i="358"/>
  <c r="R2" i="357"/>
  <c r="Q2" i="357"/>
  <c r="P2" i="357"/>
  <c r="O2" i="357"/>
  <c r="N2" i="357"/>
  <c r="M2" i="357"/>
  <c r="L2" i="357"/>
  <c r="K2" i="357"/>
  <c r="J2" i="357"/>
  <c r="I2" i="357"/>
  <c r="H2" i="357"/>
  <c r="R2" i="356"/>
  <c r="Q2" i="356"/>
  <c r="P2" i="356"/>
  <c r="O2" i="356"/>
  <c r="N2" i="356"/>
  <c r="M2" i="356"/>
  <c r="L2" i="356"/>
  <c r="K2" i="356"/>
  <c r="J2" i="356"/>
  <c r="I2" i="356"/>
  <c r="H2" i="356"/>
  <c r="R2" i="355"/>
  <c r="Q2" i="355"/>
  <c r="P2" i="355"/>
  <c r="O2" i="355"/>
  <c r="N2" i="355"/>
  <c r="M2" i="355"/>
  <c r="L2" i="355"/>
  <c r="K2" i="355"/>
  <c r="J2" i="355"/>
  <c r="I2" i="355"/>
  <c r="H2" i="355"/>
  <c r="R2" i="354"/>
  <c r="Q2" i="354"/>
  <c r="P2" i="354"/>
  <c r="O2" i="354"/>
  <c r="N2" i="354"/>
  <c r="M2" i="354"/>
  <c r="L2" i="354"/>
  <c r="K2" i="354"/>
  <c r="J2" i="354"/>
  <c r="I2" i="354"/>
  <c r="H2" i="354"/>
  <c r="R2" i="353"/>
  <c r="Q2" i="353"/>
  <c r="P2" i="353"/>
  <c r="O2" i="353"/>
  <c r="N2" i="353"/>
  <c r="M2" i="353"/>
  <c r="L2" i="353"/>
  <c r="K2" i="353"/>
  <c r="J2" i="353"/>
  <c r="I2" i="353"/>
  <c r="H2" i="353"/>
  <c r="R2" i="352"/>
  <c r="Q2" i="352"/>
  <c r="P2" i="352"/>
  <c r="O2" i="352"/>
  <c r="N2" i="352"/>
  <c r="M2" i="352"/>
  <c r="L2" i="352"/>
  <c r="K2" i="352"/>
  <c r="J2" i="352"/>
  <c r="I2" i="352"/>
  <c r="H2" i="352"/>
  <c r="R2" i="351"/>
  <c r="Q2" i="351"/>
  <c r="P2" i="351"/>
  <c r="O2" i="351"/>
  <c r="N2" i="351"/>
  <c r="M2" i="351"/>
  <c r="L2" i="351"/>
  <c r="K2" i="351"/>
  <c r="J2" i="351"/>
  <c r="I2" i="351"/>
  <c r="H2" i="351"/>
  <c r="R2" i="350"/>
  <c r="Q2" i="350"/>
  <c r="P2" i="350"/>
  <c r="O2" i="350"/>
  <c r="N2" i="350"/>
  <c r="M2" i="350"/>
  <c r="L2" i="350"/>
  <c r="K2" i="350"/>
  <c r="J2" i="350"/>
  <c r="I2" i="350"/>
  <c r="H2" i="350"/>
  <c r="R2" i="349"/>
  <c r="Q2" i="349"/>
  <c r="P2" i="349"/>
  <c r="O2" i="349"/>
  <c r="N2" i="349"/>
  <c r="M2" i="349"/>
  <c r="L2" i="349"/>
  <c r="K2" i="349"/>
  <c r="J2" i="349"/>
  <c r="I2" i="349"/>
  <c r="H2" i="349"/>
  <c r="R2" i="348"/>
  <c r="Q2" i="348"/>
  <c r="P2" i="348"/>
  <c r="O2" i="348"/>
  <c r="N2" i="348"/>
  <c r="M2" i="348"/>
  <c r="L2" i="348"/>
  <c r="K2" i="348"/>
  <c r="J2" i="348"/>
  <c r="I2" i="348"/>
  <c r="H2" i="348"/>
  <c r="R2" i="347"/>
  <c r="Q2" i="347"/>
  <c r="P2" i="347"/>
  <c r="O2" i="347"/>
  <c r="N2" i="347"/>
  <c r="M2" i="347"/>
  <c r="L2" i="347"/>
  <c r="K2" i="347"/>
  <c r="J2" i="347"/>
  <c r="I2" i="347"/>
  <c r="H2" i="347"/>
  <c r="R2" i="346"/>
  <c r="Q2" i="346"/>
  <c r="P2" i="346"/>
  <c r="O2" i="346"/>
  <c r="N2" i="346"/>
  <c r="M2" i="346"/>
  <c r="L2" i="346"/>
  <c r="K2" i="346"/>
  <c r="J2" i="346"/>
  <c r="I2" i="346"/>
  <c r="H2" i="346"/>
  <c r="R2" i="345"/>
  <c r="Q2" i="345"/>
  <c r="P2" i="345"/>
  <c r="O2" i="345"/>
  <c r="N2" i="345"/>
  <c r="M2" i="345"/>
  <c r="L2" i="345"/>
  <c r="K2" i="345"/>
  <c r="J2" i="345"/>
  <c r="I2" i="345"/>
  <c r="H2" i="345"/>
  <c r="R2" i="344"/>
  <c r="Q2" i="344"/>
  <c r="P2" i="344"/>
  <c r="O2" i="344"/>
  <c r="N2" i="344"/>
  <c r="M2" i="344"/>
  <c r="L2" i="344"/>
  <c r="K2" i="344"/>
  <c r="J2" i="344"/>
  <c r="I2" i="344"/>
  <c r="H2" i="344"/>
  <c r="R2" i="343"/>
  <c r="Q2" i="343"/>
  <c r="P2" i="343"/>
  <c r="O2" i="343"/>
  <c r="N2" i="343"/>
  <c r="M2" i="343"/>
  <c r="L2" i="343"/>
  <c r="K2" i="343"/>
  <c r="J2" i="343"/>
  <c r="I2" i="343"/>
  <c r="H2" i="343"/>
  <c r="R2" i="342"/>
  <c r="Q2" i="342"/>
  <c r="P2" i="342"/>
  <c r="O2" i="342"/>
  <c r="N2" i="342"/>
  <c r="M2" i="342"/>
  <c r="L2" i="342"/>
  <c r="K2" i="342"/>
  <c r="J2" i="342"/>
  <c r="I2" i="342"/>
  <c r="H2" i="342"/>
  <c r="R2" i="341"/>
  <c r="Q2" i="341"/>
  <c r="P2" i="341"/>
  <c r="O2" i="341"/>
  <c r="N2" i="341"/>
  <c r="M2" i="341"/>
  <c r="L2" i="341"/>
  <c r="K2" i="341"/>
  <c r="J2" i="341"/>
  <c r="I2" i="341"/>
  <c r="H2" i="341"/>
  <c r="R2" i="340"/>
  <c r="Q2" i="340"/>
  <c r="P2" i="340"/>
  <c r="O2" i="340"/>
  <c r="N2" i="340"/>
  <c r="M2" i="340"/>
  <c r="L2" i="340"/>
  <c r="K2" i="340"/>
  <c r="J2" i="340"/>
  <c r="I2" i="340"/>
  <c r="H2" i="340"/>
  <c r="R2" i="339"/>
  <c r="Q2" i="339"/>
  <c r="P2" i="339"/>
  <c r="O2" i="339"/>
  <c r="N2" i="339"/>
  <c r="M2" i="339"/>
  <c r="L2" i="339"/>
  <c r="K2" i="339"/>
  <c r="J2" i="339"/>
  <c r="I2" i="339"/>
  <c r="H2" i="339"/>
  <c r="R2" i="338"/>
  <c r="Q2" i="338"/>
  <c r="P2" i="338"/>
  <c r="O2" i="338"/>
  <c r="N2" i="338"/>
  <c r="M2" i="338"/>
  <c r="L2" i="338"/>
  <c r="K2" i="338"/>
  <c r="J2" i="338"/>
  <c r="I2" i="338"/>
  <c r="H2" i="338"/>
  <c r="R2" i="337"/>
  <c r="Q2" i="337"/>
  <c r="P2" i="337"/>
  <c r="O2" i="337"/>
  <c r="N2" i="337"/>
  <c r="M2" i="337"/>
  <c r="L2" i="337"/>
  <c r="K2" i="337"/>
  <c r="J2" i="337"/>
  <c r="I2" i="337"/>
  <c r="H2" i="337"/>
  <c r="R2" i="336"/>
  <c r="Q2" i="336"/>
  <c r="P2" i="336"/>
  <c r="O2" i="336"/>
  <c r="N2" i="336"/>
  <c r="M2" i="336"/>
  <c r="L2" i="336"/>
  <c r="K2" i="336"/>
  <c r="J2" i="336"/>
  <c r="I2" i="336"/>
  <c r="H2" i="336"/>
  <c r="R2" i="335"/>
  <c r="Q2" i="335"/>
  <c r="P2" i="335"/>
  <c r="O2" i="335"/>
  <c r="N2" i="335"/>
  <c r="M2" i="335"/>
  <c r="L2" i="335"/>
  <c r="K2" i="335"/>
  <c r="J2" i="335"/>
  <c r="I2" i="335"/>
  <c r="H2" i="335"/>
  <c r="R2" i="334"/>
  <c r="Q2" i="334"/>
  <c r="P2" i="334"/>
  <c r="O2" i="334"/>
  <c r="N2" i="334"/>
  <c r="M2" i="334"/>
  <c r="L2" i="334"/>
  <c r="K2" i="334"/>
  <c r="J2" i="334"/>
  <c r="I2" i="334"/>
  <c r="H2" i="334"/>
  <c r="R2" i="333"/>
  <c r="Q2" i="333"/>
  <c r="P2" i="333"/>
  <c r="O2" i="333"/>
  <c r="N2" i="333"/>
  <c r="M2" i="333"/>
  <c r="L2" i="333"/>
  <c r="K2" i="333"/>
  <c r="J2" i="333"/>
  <c r="I2" i="333"/>
  <c r="H2" i="333"/>
  <c r="R2" i="332"/>
  <c r="Q2" i="332"/>
  <c r="P2" i="332"/>
  <c r="O2" i="332"/>
  <c r="N2" i="332"/>
  <c r="M2" i="332"/>
  <c r="L2" i="332"/>
  <c r="K2" i="332"/>
  <c r="J2" i="332"/>
  <c r="I2" i="332"/>
  <c r="H2" i="332"/>
  <c r="R2" i="331"/>
  <c r="Q2" i="331"/>
  <c r="P2" i="331"/>
  <c r="O2" i="331"/>
  <c r="N2" i="331"/>
  <c r="M2" i="331"/>
  <c r="L2" i="331"/>
  <c r="K2" i="331"/>
  <c r="J2" i="331"/>
  <c r="I2" i="331"/>
  <c r="H2" i="331"/>
  <c r="R2" i="330"/>
  <c r="Q2" i="330"/>
  <c r="P2" i="330"/>
  <c r="O2" i="330"/>
  <c r="N2" i="330"/>
  <c r="M2" i="330"/>
  <c r="L2" i="330"/>
  <c r="K2" i="330"/>
  <c r="J2" i="330"/>
  <c r="I2" i="330"/>
  <c r="H2" i="330"/>
  <c r="R2" i="329"/>
  <c r="Q2" i="329"/>
  <c r="P2" i="329"/>
  <c r="O2" i="329"/>
  <c r="N2" i="329"/>
  <c r="M2" i="329"/>
  <c r="L2" i="329"/>
  <c r="K2" i="329"/>
  <c r="J2" i="329"/>
  <c r="I2" i="329"/>
  <c r="H2" i="329"/>
  <c r="R2" i="328"/>
  <c r="Q2" i="328"/>
  <c r="P2" i="328"/>
  <c r="O2" i="328"/>
  <c r="N2" i="328"/>
  <c r="M2" i="328"/>
  <c r="L2" i="328"/>
  <c r="K2" i="328"/>
  <c r="J2" i="328"/>
  <c r="I2" i="328"/>
  <c r="H2" i="328"/>
  <c r="R2" i="327"/>
  <c r="Q2" i="327"/>
  <c r="P2" i="327"/>
  <c r="O2" i="327"/>
  <c r="N2" i="327"/>
  <c r="M2" i="327"/>
  <c r="L2" i="327"/>
  <c r="K2" i="327"/>
  <c r="J2" i="327"/>
  <c r="I2" i="327"/>
  <c r="H2" i="327"/>
  <c r="R2" i="326"/>
  <c r="Q2" i="326"/>
  <c r="P2" i="326"/>
  <c r="O2" i="326"/>
  <c r="N2" i="326"/>
  <c r="M2" i="326"/>
  <c r="L2" i="326"/>
  <c r="K2" i="326"/>
  <c r="J2" i="326"/>
  <c r="I2" i="326"/>
  <c r="H2" i="326"/>
  <c r="R2" i="325"/>
  <c r="Q2" i="325"/>
  <c r="P2" i="325"/>
  <c r="O2" i="325"/>
  <c r="N2" i="325"/>
  <c r="M2" i="325"/>
  <c r="L2" i="325"/>
  <c r="K2" i="325"/>
  <c r="J2" i="325"/>
  <c r="I2" i="325"/>
  <c r="H2" i="325"/>
  <c r="R2" i="324"/>
  <c r="Q2" i="324"/>
  <c r="P2" i="324"/>
  <c r="O2" i="324"/>
  <c r="N2" i="324"/>
  <c r="M2" i="324"/>
  <c r="L2" i="324"/>
  <c r="K2" i="324"/>
  <c r="J2" i="324"/>
  <c r="I2" i="324"/>
  <c r="H2" i="324"/>
  <c r="R2" i="323"/>
  <c r="Q2" i="323"/>
  <c r="P2" i="323"/>
  <c r="O2" i="323"/>
  <c r="N2" i="323"/>
  <c r="M2" i="323"/>
  <c r="L2" i="323"/>
  <c r="K2" i="323"/>
  <c r="J2" i="323"/>
  <c r="I2" i="323"/>
  <c r="H2" i="323"/>
  <c r="R2" i="322"/>
  <c r="Q2" i="322"/>
  <c r="P2" i="322"/>
  <c r="O2" i="322"/>
  <c r="N2" i="322"/>
  <c r="M2" i="322"/>
  <c r="L2" i="322"/>
  <c r="K2" i="322"/>
  <c r="J2" i="322"/>
  <c r="I2" i="322"/>
  <c r="H2" i="322"/>
  <c r="R2" i="321"/>
  <c r="Q2" i="321"/>
  <c r="P2" i="321"/>
  <c r="O2" i="321"/>
  <c r="N2" i="321"/>
  <c r="M2" i="321"/>
  <c r="L2" i="321"/>
  <c r="K2" i="321"/>
  <c r="J2" i="321"/>
  <c r="I2" i="321"/>
  <c r="H2" i="321"/>
  <c r="R2" i="320"/>
  <c r="Q2" i="320"/>
  <c r="P2" i="320"/>
  <c r="O2" i="320"/>
  <c r="N2" i="320"/>
  <c r="M2" i="320"/>
  <c r="L2" i="320"/>
  <c r="K2" i="320"/>
  <c r="J2" i="320"/>
  <c r="I2" i="320"/>
  <c r="H2" i="320"/>
  <c r="R2" i="319"/>
  <c r="Q2" i="319"/>
  <c r="P2" i="319"/>
  <c r="O2" i="319"/>
  <c r="N2" i="319"/>
  <c r="M2" i="319"/>
  <c r="L2" i="319"/>
  <c r="K2" i="319"/>
  <c r="J2" i="319"/>
  <c r="I2" i="319"/>
  <c r="H2" i="319"/>
  <c r="R2" i="318"/>
  <c r="Q2" i="318"/>
  <c r="P2" i="318"/>
  <c r="O2" i="318"/>
  <c r="N2" i="318"/>
  <c r="M2" i="318"/>
  <c r="L2" i="318"/>
  <c r="K2" i="318"/>
  <c r="J2" i="318"/>
  <c r="I2" i="318"/>
  <c r="H2" i="318"/>
  <c r="R2" i="317"/>
  <c r="Q2" i="317"/>
  <c r="P2" i="317"/>
  <c r="O2" i="317"/>
  <c r="N2" i="317"/>
  <c r="M2" i="317"/>
  <c r="L2" i="317"/>
  <c r="K2" i="317"/>
  <c r="J2" i="317"/>
  <c r="I2" i="317"/>
  <c r="H2" i="317"/>
  <c r="R2" i="316"/>
  <c r="Q2" i="316"/>
  <c r="P2" i="316"/>
  <c r="O2" i="316"/>
  <c r="N2" i="316"/>
  <c r="M2" i="316"/>
  <c r="L2" i="316"/>
  <c r="K2" i="316"/>
  <c r="J2" i="316"/>
  <c r="I2" i="316"/>
  <c r="H2" i="316"/>
  <c r="R2" i="315"/>
  <c r="Q2" i="315"/>
  <c r="P2" i="315"/>
  <c r="O2" i="315"/>
  <c r="N2" i="315"/>
  <c r="M2" i="315"/>
  <c r="L2" i="315"/>
  <c r="K2" i="315"/>
  <c r="J2" i="315"/>
  <c r="I2" i="315"/>
  <c r="H2" i="315"/>
  <c r="R2" i="314"/>
  <c r="Q2" i="314"/>
  <c r="P2" i="314"/>
  <c r="O2" i="314"/>
  <c r="N2" i="314"/>
  <c r="M2" i="314"/>
  <c r="L2" i="314"/>
  <c r="K2" i="314"/>
  <c r="J2" i="314"/>
  <c r="I2" i="314"/>
  <c r="H2" i="314"/>
  <c r="R2" i="313"/>
  <c r="Q2" i="313"/>
  <c r="P2" i="313"/>
  <c r="O2" i="313"/>
  <c r="N2" i="313"/>
  <c r="M2" i="313"/>
  <c r="L2" i="313"/>
  <c r="K2" i="313"/>
  <c r="J2" i="313"/>
  <c r="I2" i="313"/>
  <c r="H2" i="313"/>
  <c r="R2" i="312"/>
  <c r="Q2" i="312"/>
  <c r="P2" i="312"/>
  <c r="O2" i="312"/>
  <c r="N2" i="312"/>
  <c r="M2" i="312"/>
  <c r="L2" i="312"/>
  <c r="K2" i="312"/>
  <c r="J2" i="312"/>
  <c r="I2" i="312"/>
  <c r="H2" i="312"/>
  <c r="R2" i="311"/>
  <c r="Q2" i="311"/>
  <c r="P2" i="311"/>
  <c r="O2" i="311"/>
  <c r="N2" i="311"/>
  <c r="M2" i="311"/>
  <c r="L2" i="311"/>
  <c r="K2" i="311"/>
  <c r="J2" i="311"/>
  <c r="I2" i="311"/>
  <c r="H2" i="311"/>
  <c r="R2" i="310"/>
  <c r="Q2" i="310"/>
  <c r="P2" i="310"/>
  <c r="O2" i="310"/>
  <c r="N2" i="310"/>
  <c r="M2" i="310"/>
  <c r="L2" i="310"/>
  <c r="K2" i="310"/>
  <c r="J2" i="310"/>
  <c r="I2" i="310"/>
  <c r="H2" i="310"/>
  <c r="R2" i="309"/>
  <c r="Q2" i="309"/>
  <c r="P2" i="309"/>
  <c r="O2" i="309"/>
  <c r="N2" i="309"/>
  <c r="M2" i="309"/>
  <c r="L2" i="309"/>
  <c r="K2" i="309"/>
  <c r="J2" i="309"/>
  <c r="I2" i="309"/>
  <c r="H2" i="309"/>
  <c r="R2" i="308"/>
  <c r="Q2" i="308"/>
  <c r="P2" i="308"/>
  <c r="O2" i="308"/>
  <c r="N2" i="308"/>
  <c r="M2" i="308"/>
  <c r="L2" i="308"/>
  <c r="K2" i="308"/>
  <c r="J2" i="308"/>
  <c r="I2" i="308"/>
  <c r="H2" i="308"/>
  <c r="R2" i="307"/>
  <c r="Q2" i="307"/>
  <c r="P2" i="307"/>
  <c r="O2" i="307"/>
  <c r="N2" i="307"/>
  <c r="M2" i="307"/>
  <c r="L2" i="307"/>
  <c r="K2" i="307"/>
  <c r="J2" i="307"/>
  <c r="I2" i="307"/>
  <c r="H2" i="307"/>
  <c r="R2" i="306"/>
  <c r="Q2" i="306"/>
  <c r="P2" i="306"/>
  <c r="O2" i="306"/>
  <c r="N2" i="306"/>
  <c r="M2" i="306"/>
  <c r="L2" i="306"/>
  <c r="K2" i="306"/>
  <c r="J2" i="306"/>
  <c r="I2" i="306"/>
  <c r="H2" i="306"/>
  <c r="R2" i="305"/>
  <c r="Q2" i="305"/>
  <c r="P2" i="305"/>
  <c r="O2" i="305"/>
  <c r="N2" i="305"/>
  <c r="M2" i="305"/>
  <c r="L2" i="305"/>
  <c r="K2" i="305"/>
  <c r="J2" i="305"/>
  <c r="I2" i="305"/>
  <c r="H2" i="305"/>
  <c r="R2" i="304"/>
  <c r="Q2" i="304"/>
  <c r="P2" i="304"/>
  <c r="O2" i="304"/>
  <c r="N2" i="304"/>
  <c r="M2" i="304"/>
  <c r="L2" i="304"/>
  <c r="K2" i="304"/>
  <c r="J2" i="304"/>
  <c r="I2" i="304"/>
  <c r="H2" i="304"/>
  <c r="R2" i="303"/>
  <c r="Q2" i="303"/>
  <c r="P2" i="303"/>
  <c r="O2" i="303"/>
  <c r="N2" i="303"/>
  <c r="M2" i="303"/>
  <c r="L2" i="303"/>
  <c r="K2" i="303"/>
  <c r="J2" i="303"/>
  <c r="I2" i="303"/>
  <c r="H2" i="303"/>
  <c r="R2" i="302"/>
  <c r="Q2" i="302"/>
  <c r="P2" i="302"/>
  <c r="O2" i="302"/>
  <c r="N2" i="302"/>
  <c r="M2" i="302"/>
  <c r="L2" i="302"/>
  <c r="K2" i="302"/>
  <c r="J2" i="302"/>
  <c r="I2" i="302"/>
  <c r="H2" i="302"/>
  <c r="R2" i="301"/>
  <c r="Q2" i="301"/>
  <c r="P2" i="301"/>
  <c r="O2" i="301"/>
  <c r="N2" i="301"/>
  <c r="M2" i="301"/>
  <c r="L2" i="301"/>
  <c r="K2" i="301"/>
  <c r="J2" i="301"/>
  <c r="I2" i="301"/>
  <c r="H2" i="301"/>
  <c r="R2" i="300"/>
  <c r="Q2" i="300"/>
  <c r="P2" i="300"/>
  <c r="O2" i="300"/>
  <c r="N2" i="300"/>
  <c r="M2" i="300"/>
  <c r="L2" i="300"/>
  <c r="K2" i="300"/>
  <c r="J2" i="300"/>
  <c r="I2" i="300"/>
  <c r="H2" i="300"/>
  <c r="R2" i="299"/>
  <c r="Q2" i="299"/>
  <c r="P2" i="299"/>
  <c r="O2" i="299"/>
  <c r="N2" i="299"/>
  <c r="M2" i="299"/>
  <c r="L2" i="299"/>
  <c r="K2" i="299"/>
  <c r="J2" i="299"/>
  <c r="I2" i="299"/>
  <c r="H2" i="299"/>
  <c r="R2" i="298"/>
  <c r="Q2" i="298"/>
  <c r="P2" i="298"/>
  <c r="O2" i="298"/>
  <c r="N2" i="298"/>
  <c r="M2" i="298"/>
  <c r="L2" i="298"/>
  <c r="K2" i="298"/>
  <c r="J2" i="298"/>
  <c r="I2" i="298"/>
  <c r="H2" i="298"/>
  <c r="R2" i="297"/>
  <c r="Q2" i="297"/>
  <c r="P2" i="297"/>
  <c r="O2" i="297"/>
  <c r="N2" i="297"/>
  <c r="M2" i="297"/>
  <c r="L2" i="297"/>
  <c r="K2" i="297"/>
  <c r="J2" i="297"/>
  <c r="I2" i="297"/>
  <c r="H2" i="297"/>
  <c r="R2" i="296"/>
  <c r="Q2" i="296"/>
  <c r="P2" i="296"/>
  <c r="O2" i="296"/>
  <c r="N2" i="296"/>
  <c r="M2" i="296"/>
  <c r="L2" i="296"/>
  <c r="K2" i="296"/>
  <c r="J2" i="296"/>
  <c r="I2" i="296"/>
  <c r="H2" i="296"/>
  <c r="R2" i="295"/>
  <c r="Q2" i="295"/>
  <c r="P2" i="295"/>
  <c r="O2" i="295"/>
  <c r="N2" i="295"/>
  <c r="M2" i="295"/>
  <c r="L2" i="295"/>
  <c r="K2" i="295"/>
  <c r="J2" i="295"/>
  <c r="I2" i="295"/>
  <c r="H2" i="295"/>
  <c r="R2" i="294"/>
  <c r="Q2" i="294"/>
  <c r="P2" i="294"/>
  <c r="O2" i="294"/>
  <c r="N2" i="294"/>
  <c r="M2" i="294"/>
  <c r="L2" i="294"/>
  <c r="K2" i="294"/>
  <c r="J2" i="294"/>
  <c r="I2" i="294"/>
  <c r="H2" i="294"/>
  <c r="R2" i="293"/>
  <c r="Q2" i="293"/>
  <c r="P2" i="293"/>
  <c r="O2" i="293"/>
  <c r="N2" i="293"/>
  <c r="M2" i="293"/>
  <c r="L2" i="293"/>
  <c r="K2" i="293"/>
  <c r="J2" i="293"/>
  <c r="I2" i="293"/>
  <c r="H2" i="293"/>
  <c r="R2" i="292"/>
  <c r="Q2" i="292"/>
  <c r="P2" i="292"/>
  <c r="O2" i="292"/>
  <c r="N2" i="292"/>
  <c r="M2" i="292"/>
  <c r="L2" i="292"/>
  <c r="K2" i="292"/>
  <c r="J2" i="292"/>
  <c r="I2" i="292"/>
  <c r="H2" i="292"/>
  <c r="R2" i="291"/>
  <c r="Q2" i="291"/>
  <c r="P2" i="291"/>
  <c r="O2" i="291"/>
  <c r="N2" i="291"/>
  <c r="M2" i="291"/>
  <c r="L2" i="291"/>
  <c r="K2" i="291"/>
  <c r="J2" i="291"/>
  <c r="I2" i="291"/>
  <c r="H2" i="291"/>
  <c r="R2" i="290"/>
  <c r="Q2" i="290"/>
  <c r="P2" i="290"/>
  <c r="O2" i="290"/>
  <c r="N2" i="290"/>
  <c r="M2" i="290"/>
  <c r="L2" i="290"/>
  <c r="K2" i="290"/>
  <c r="J2" i="290"/>
  <c r="I2" i="290"/>
  <c r="H2" i="290"/>
  <c r="R2" i="289"/>
  <c r="Q2" i="289"/>
  <c r="P2" i="289"/>
  <c r="O2" i="289"/>
  <c r="N2" i="289"/>
  <c r="M2" i="289"/>
  <c r="L2" i="289"/>
  <c r="K2" i="289"/>
  <c r="J2" i="289"/>
  <c r="I2" i="289"/>
  <c r="H2" i="289"/>
  <c r="R2" i="288"/>
  <c r="Q2" i="288"/>
  <c r="P2" i="288"/>
  <c r="O2" i="288"/>
  <c r="N2" i="288"/>
  <c r="M2" i="288"/>
  <c r="L2" i="288"/>
  <c r="K2" i="288"/>
  <c r="J2" i="288"/>
  <c r="I2" i="288"/>
  <c r="H2" i="288"/>
  <c r="R2" i="287"/>
  <c r="Q2" i="287"/>
  <c r="P2" i="287"/>
  <c r="O2" i="287"/>
  <c r="N2" i="287"/>
  <c r="M2" i="287"/>
  <c r="L2" i="287"/>
  <c r="K2" i="287"/>
  <c r="J2" i="287"/>
  <c r="I2" i="287"/>
  <c r="H2" i="287"/>
  <c r="R2" i="286"/>
  <c r="Q2" i="286"/>
  <c r="P2" i="286"/>
  <c r="O2" i="286"/>
  <c r="N2" i="286"/>
  <c r="M2" i="286"/>
  <c r="L2" i="286"/>
  <c r="K2" i="286"/>
  <c r="J2" i="286"/>
  <c r="I2" i="286"/>
  <c r="H2" i="286"/>
  <c r="R2" i="285"/>
  <c r="Q2" i="285"/>
  <c r="P2" i="285"/>
  <c r="O2" i="285"/>
  <c r="N2" i="285"/>
  <c r="M2" i="285"/>
  <c r="L2" i="285"/>
  <c r="K2" i="285"/>
  <c r="J2" i="285"/>
  <c r="I2" i="285"/>
  <c r="H2" i="285"/>
  <c r="R2" i="284"/>
  <c r="Q2" i="284"/>
  <c r="P2" i="284"/>
  <c r="O2" i="284"/>
  <c r="N2" i="284"/>
  <c r="M2" i="284"/>
  <c r="L2" i="284"/>
  <c r="K2" i="284"/>
  <c r="J2" i="284"/>
  <c r="I2" i="284"/>
  <c r="H2" i="284"/>
  <c r="R2" i="283"/>
  <c r="Q2" i="283"/>
  <c r="P2" i="283"/>
  <c r="O2" i="283"/>
  <c r="N2" i="283"/>
  <c r="M2" i="283"/>
  <c r="L2" i="283"/>
  <c r="K2" i="283"/>
  <c r="J2" i="283"/>
  <c r="I2" i="283"/>
  <c r="H2" i="283"/>
  <c r="R2" i="282"/>
  <c r="Q2" i="282"/>
  <c r="P2" i="282"/>
  <c r="O2" i="282"/>
  <c r="N2" i="282"/>
  <c r="M2" i="282"/>
  <c r="L2" i="282"/>
  <c r="K2" i="282"/>
  <c r="J2" i="282"/>
  <c r="I2" i="282"/>
  <c r="H2" i="282"/>
  <c r="R2" i="281"/>
  <c r="Q2" i="281"/>
  <c r="P2" i="281"/>
  <c r="O2" i="281"/>
  <c r="N2" i="281"/>
  <c r="M2" i="281"/>
  <c r="L2" i="281"/>
  <c r="K2" i="281"/>
  <c r="J2" i="281"/>
  <c r="I2" i="281"/>
  <c r="H2" i="281"/>
  <c r="R2" i="280"/>
  <c r="Q2" i="280"/>
  <c r="P2" i="280"/>
  <c r="O2" i="280"/>
  <c r="N2" i="280"/>
  <c r="M2" i="280"/>
  <c r="L2" i="280"/>
  <c r="K2" i="280"/>
  <c r="J2" i="280"/>
  <c r="I2" i="280"/>
  <c r="H2" i="280"/>
  <c r="R2" i="279"/>
  <c r="Q2" i="279"/>
  <c r="P2" i="279"/>
  <c r="O2" i="279"/>
  <c r="N2" i="279"/>
  <c r="M2" i="279"/>
  <c r="L2" i="279"/>
  <c r="K2" i="279"/>
  <c r="J2" i="279"/>
  <c r="I2" i="279"/>
  <c r="H2" i="279"/>
  <c r="R2" i="278"/>
  <c r="Q2" i="278"/>
  <c r="P2" i="278"/>
  <c r="O2" i="278"/>
  <c r="N2" i="278"/>
  <c r="M2" i="278"/>
  <c r="L2" i="278"/>
  <c r="K2" i="278"/>
  <c r="J2" i="278"/>
  <c r="I2" i="278"/>
  <c r="H2" i="278"/>
  <c r="R2" i="277"/>
  <c r="Q2" i="277"/>
  <c r="P2" i="277"/>
  <c r="O2" i="277"/>
  <c r="N2" i="277"/>
  <c r="M2" i="277"/>
  <c r="L2" i="277"/>
  <c r="K2" i="277"/>
  <c r="J2" i="277"/>
  <c r="I2" i="277"/>
  <c r="H2" i="277"/>
  <c r="R2" i="276"/>
  <c r="Q2" i="276"/>
  <c r="P2" i="276"/>
  <c r="O2" i="276"/>
  <c r="N2" i="276"/>
  <c r="M2" i="276"/>
  <c r="L2" i="276"/>
  <c r="K2" i="276"/>
  <c r="J2" i="276"/>
  <c r="I2" i="276"/>
  <c r="H2" i="276"/>
  <c r="R2" i="275"/>
  <c r="Q2" i="275"/>
  <c r="P2" i="275"/>
  <c r="O2" i="275"/>
  <c r="N2" i="275"/>
  <c r="M2" i="275"/>
  <c r="L2" i="275"/>
  <c r="K2" i="275"/>
  <c r="J2" i="275"/>
  <c r="I2" i="275"/>
  <c r="H2" i="275"/>
  <c r="R2" i="274"/>
  <c r="Q2" i="274"/>
  <c r="P2" i="274"/>
  <c r="O2" i="274"/>
  <c r="N2" i="274"/>
  <c r="M2" i="274"/>
  <c r="L2" i="274"/>
  <c r="K2" i="274"/>
  <c r="J2" i="274"/>
  <c r="I2" i="274"/>
  <c r="H2" i="274"/>
  <c r="R2" i="273"/>
  <c r="Q2" i="273"/>
  <c r="P2" i="273"/>
  <c r="O2" i="273"/>
  <c r="N2" i="273"/>
  <c r="M2" i="273"/>
  <c r="L2" i="273"/>
  <c r="K2" i="273"/>
  <c r="J2" i="273"/>
  <c r="I2" i="273"/>
  <c r="H2" i="273"/>
  <c r="R2" i="272"/>
  <c r="Q2" i="272"/>
  <c r="P2" i="272"/>
  <c r="O2" i="272"/>
  <c r="N2" i="272"/>
  <c r="M2" i="272"/>
  <c r="L2" i="272"/>
  <c r="K2" i="272"/>
  <c r="J2" i="272"/>
  <c r="I2" i="272"/>
  <c r="H2" i="272"/>
  <c r="R2" i="271"/>
  <c r="Q2" i="271"/>
  <c r="P2" i="271"/>
  <c r="O2" i="271"/>
  <c r="N2" i="271"/>
  <c r="M2" i="271"/>
  <c r="L2" i="271"/>
  <c r="K2" i="271"/>
  <c r="J2" i="271"/>
  <c r="I2" i="271"/>
  <c r="H2" i="271"/>
  <c r="R2" i="270"/>
  <c r="Q2" i="270"/>
  <c r="P2" i="270"/>
  <c r="O2" i="270"/>
  <c r="N2" i="270"/>
  <c r="M2" i="270"/>
  <c r="L2" i="270"/>
  <c r="K2" i="270"/>
  <c r="J2" i="270"/>
  <c r="I2" i="270"/>
  <c r="H2" i="270"/>
  <c r="R2" i="269"/>
  <c r="Q2" i="269"/>
  <c r="P2" i="269"/>
  <c r="O2" i="269"/>
  <c r="N2" i="269"/>
  <c r="M2" i="269"/>
  <c r="L2" i="269"/>
  <c r="K2" i="269"/>
  <c r="J2" i="269"/>
  <c r="I2" i="269"/>
  <c r="H2" i="269"/>
  <c r="R2" i="268"/>
  <c r="Q2" i="268"/>
  <c r="P2" i="268"/>
  <c r="O2" i="268"/>
  <c r="N2" i="268"/>
  <c r="M2" i="268"/>
  <c r="L2" i="268"/>
  <c r="K2" i="268"/>
  <c r="J2" i="268"/>
  <c r="I2" i="268"/>
  <c r="H2" i="268"/>
  <c r="R2" i="267"/>
  <c r="Q2" i="267"/>
  <c r="P2" i="267"/>
  <c r="O2" i="267"/>
  <c r="N2" i="267"/>
  <c r="M2" i="267"/>
  <c r="L2" i="267"/>
  <c r="K2" i="267"/>
  <c r="J2" i="267"/>
  <c r="I2" i="267"/>
  <c r="H2" i="267"/>
  <c r="R2" i="266"/>
  <c r="Q2" i="266"/>
  <c r="P2" i="266"/>
  <c r="O2" i="266"/>
  <c r="N2" i="266"/>
  <c r="M2" i="266"/>
  <c r="L2" i="266"/>
  <c r="K2" i="266"/>
  <c r="J2" i="266"/>
  <c r="I2" i="266"/>
  <c r="H2" i="266"/>
  <c r="R2" i="265"/>
  <c r="Q2" i="265"/>
  <c r="P2" i="265"/>
  <c r="O2" i="265"/>
  <c r="N2" i="265"/>
  <c r="M2" i="265"/>
  <c r="L2" i="265"/>
  <c r="K2" i="265"/>
  <c r="J2" i="265"/>
  <c r="I2" i="265"/>
  <c r="H2" i="265"/>
  <c r="R2" i="264"/>
  <c r="Q2" i="264"/>
  <c r="P2" i="264"/>
  <c r="O2" i="264"/>
  <c r="N2" i="264"/>
  <c r="M2" i="264"/>
  <c r="L2" i="264"/>
  <c r="K2" i="264"/>
  <c r="J2" i="264"/>
  <c r="I2" i="264"/>
  <c r="H2" i="264"/>
  <c r="R2" i="263"/>
  <c r="Q2" i="263"/>
  <c r="P2" i="263"/>
  <c r="O2" i="263"/>
  <c r="N2" i="263"/>
  <c r="M2" i="263"/>
  <c r="L2" i="263"/>
  <c r="K2" i="263"/>
  <c r="J2" i="263"/>
  <c r="I2" i="263"/>
  <c r="H2" i="263"/>
  <c r="R2" i="262"/>
  <c r="Q2" i="262"/>
  <c r="P2" i="262"/>
  <c r="O2" i="262"/>
  <c r="N2" i="262"/>
  <c r="M2" i="262"/>
  <c r="L2" i="262"/>
  <c r="K2" i="262"/>
  <c r="J2" i="262"/>
  <c r="I2" i="262"/>
  <c r="H2" i="262"/>
  <c r="R2" i="261"/>
  <c r="Q2" i="261"/>
  <c r="P2" i="261"/>
  <c r="O2" i="261"/>
  <c r="N2" i="261"/>
  <c r="M2" i="261"/>
  <c r="L2" i="261"/>
  <c r="K2" i="261"/>
  <c r="J2" i="261"/>
  <c r="I2" i="261"/>
  <c r="H2" i="261"/>
  <c r="R2" i="260"/>
  <c r="Q2" i="260"/>
  <c r="P2" i="260"/>
  <c r="O2" i="260"/>
  <c r="N2" i="260"/>
  <c r="M2" i="260"/>
  <c r="L2" i="260"/>
  <c r="K2" i="260"/>
  <c r="J2" i="260"/>
  <c r="I2" i="260"/>
  <c r="H2" i="260"/>
  <c r="R2" i="259"/>
  <c r="Q2" i="259"/>
  <c r="P2" i="259"/>
  <c r="O2" i="259"/>
  <c r="N2" i="259"/>
  <c r="M2" i="259"/>
  <c r="L2" i="259"/>
  <c r="K2" i="259"/>
  <c r="J2" i="259"/>
  <c r="I2" i="259"/>
  <c r="H2" i="259"/>
  <c r="R2" i="258"/>
  <c r="Q2" i="258"/>
  <c r="P2" i="258"/>
  <c r="O2" i="258"/>
  <c r="N2" i="258"/>
  <c r="M2" i="258"/>
  <c r="L2" i="258"/>
  <c r="K2" i="258"/>
  <c r="J2" i="258"/>
  <c r="I2" i="258"/>
  <c r="H2" i="258"/>
  <c r="R2" i="257"/>
  <c r="Q2" i="257"/>
  <c r="P2" i="257"/>
  <c r="O2" i="257"/>
  <c r="N2" i="257"/>
  <c r="M2" i="257"/>
  <c r="L2" i="257"/>
  <c r="K2" i="257"/>
  <c r="J2" i="257"/>
  <c r="I2" i="257"/>
  <c r="H2" i="257"/>
  <c r="R2" i="256"/>
  <c r="Q2" i="256"/>
  <c r="P2" i="256"/>
  <c r="O2" i="256"/>
  <c r="N2" i="256"/>
  <c r="M2" i="256"/>
  <c r="L2" i="256"/>
  <c r="K2" i="256"/>
  <c r="J2" i="256"/>
  <c r="I2" i="256"/>
  <c r="H2" i="256"/>
  <c r="R2" i="255"/>
  <c r="Q2" i="255"/>
  <c r="P2" i="255"/>
  <c r="O2" i="255"/>
  <c r="N2" i="255"/>
  <c r="M2" i="255"/>
  <c r="L2" i="255"/>
  <c r="K2" i="255"/>
  <c r="J2" i="255"/>
  <c r="I2" i="255"/>
  <c r="H2" i="255"/>
  <c r="R2" i="254"/>
  <c r="Q2" i="254"/>
  <c r="P2" i="254"/>
  <c r="O2" i="254"/>
  <c r="N2" i="254"/>
  <c r="M2" i="254"/>
  <c r="L2" i="254"/>
  <c r="K2" i="254"/>
  <c r="J2" i="254"/>
  <c r="I2" i="254"/>
  <c r="H2" i="254"/>
  <c r="R2" i="253"/>
  <c r="Q2" i="253"/>
  <c r="P2" i="253"/>
  <c r="O2" i="253"/>
  <c r="N2" i="253"/>
  <c r="M2" i="253"/>
  <c r="L2" i="253"/>
  <c r="K2" i="253"/>
  <c r="J2" i="253"/>
  <c r="I2" i="253"/>
  <c r="H2" i="253"/>
  <c r="R2" i="252"/>
  <c r="Q2" i="252"/>
  <c r="P2" i="252"/>
  <c r="O2" i="252"/>
  <c r="N2" i="252"/>
  <c r="M2" i="252"/>
  <c r="L2" i="252"/>
  <c r="K2" i="252"/>
  <c r="J2" i="252"/>
  <c r="I2" i="252"/>
  <c r="H2" i="252"/>
  <c r="R2" i="251"/>
  <c r="Q2" i="251"/>
  <c r="P2" i="251"/>
  <c r="O2" i="251"/>
  <c r="N2" i="251"/>
  <c r="M2" i="251"/>
  <c r="L2" i="251"/>
  <c r="K2" i="251"/>
  <c r="J2" i="251"/>
  <c r="I2" i="251"/>
  <c r="H2" i="251"/>
  <c r="R2" i="250"/>
  <c r="Q2" i="250"/>
  <c r="P2" i="250"/>
  <c r="O2" i="250"/>
  <c r="N2" i="250"/>
  <c r="M2" i="250"/>
  <c r="L2" i="250"/>
  <c r="K2" i="250"/>
  <c r="J2" i="250"/>
  <c r="I2" i="250"/>
  <c r="H2" i="250"/>
  <c r="R2" i="249"/>
  <c r="Q2" i="249"/>
  <c r="P2" i="249"/>
  <c r="O2" i="249"/>
  <c r="N2" i="249"/>
  <c r="M2" i="249"/>
  <c r="L2" i="249"/>
  <c r="K2" i="249"/>
  <c r="J2" i="249"/>
  <c r="I2" i="249"/>
  <c r="H2" i="249"/>
  <c r="R2" i="248"/>
  <c r="Q2" i="248"/>
  <c r="P2" i="248"/>
  <c r="O2" i="248"/>
  <c r="N2" i="248"/>
  <c r="M2" i="248"/>
  <c r="L2" i="248"/>
  <c r="K2" i="248"/>
  <c r="J2" i="248"/>
  <c r="I2" i="248"/>
  <c r="H2" i="248"/>
  <c r="R2" i="247"/>
  <c r="Q2" i="247"/>
  <c r="P2" i="247"/>
  <c r="O2" i="247"/>
  <c r="N2" i="247"/>
  <c r="M2" i="247"/>
  <c r="L2" i="247"/>
  <c r="K2" i="247"/>
  <c r="J2" i="247"/>
  <c r="I2" i="247"/>
  <c r="H2" i="247"/>
  <c r="R2" i="246"/>
  <c r="Q2" i="246"/>
  <c r="P2" i="246"/>
  <c r="O2" i="246"/>
  <c r="N2" i="246"/>
  <c r="M2" i="246"/>
  <c r="L2" i="246"/>
  <c r="K2" i="246"/>
  <c r="J2" i="246"/>
  <c r="I2" i="246"/>
  <c r="H2" i="246"/>
  <c r="R2" i="245"/>
  <c r="Q2" i="245"/>
  <c r="P2" i="245"/>
  <c r="O2" i="245"/>
  <c r="N2" i="245"/>
  <c r="M2" i="245"/>
  <c r="L2" i="245"/>
  <c r="K2" i="245"/>
  <c r="J2" i="245"/>
  <c r="I2" i="245"/>
  <c r="H2" i="245"/>
  <c r="R2" i="244"/>
  <c r="Q2" i="244"/>
  <c r="P2" i="244"/>
  <c r="O2" i="244"/>
  <c r="N2" i="244"/>
  <c r="M2" i="244"/>
  <c r="L2" i="244"/>
  <c r="K2" i="244"/>
  <c r="J2" i="244"/>
  <c r="I2" i="244"/>
  <c r="H2" i="244"/>
  <c r="R2" i="243"/>
  <c r="Q2" i="243"/>
  <c r="P2" i="243"/>
  <c r="O2" i="243"/>
  <c r="N2" i="243"/>
  <c r="M2" i="243"/>
  <c r="L2" i="243"/>
  <c r="K2" i="243"/>
  <c r="J2" i="243"/>
  <c r="I2" i="243"/>
  <c r="H2" i="243"/>
  <c r="R2" i="242"/>
  <c r="Q2" i="242"/>
  <c r="P2" i="242"/>
  <c r="O2" i="242"/>
  <c r="N2" i="242"/>
  <c r="M2" i="242"/>
  <c r="L2" i="242"/>
  <c r="K2" i="242"/>
  <c r="J2" i="242"/>
  <c r="I2" i="242"/>
  <c r="H2" i="242"/>
  <c r="R2" i="241"/>
  <c r="Q2" i="241"/>
  <c r="P2" i="241"/>
  <c r="O2" i="241"/>
  <c r="N2" i="241"/>
  <c r="M2" i="241"/>
  <c r="L2" i="241"/>
  <c r="K2" i="241"/>
  <c r="J2" i="241"/>
  <c r="I2" i="241"/>
  <c r="H2" i="241"/>
  <c r="R2" i="240"/>
  <c r="Q2" i="240"/>
  <c r="P2" i="240"/>
  <c r="O2" i="240"/>
  <c r="N2" i="240"/>
  <c r="M2" i="240"/>
  <c r="L2" i="240"/>
  <c r="K2" i="240"/>
  <c r="J2" i="240"/>
  <c r="I2" i="240"/>
  <c r="H2" i="240"/>
  <c r="R2" i="239"/>
  <c r="Q2" i="239"/>
  <c r="P2" i="239"/>
  <c r="O2" i="239"/>
  <c r="N2" i="239"/>
  <c r="M2" i="239"/>
  <c r="L2" i="239"/>
  <c r="K2" i="239"/>
  <c r="J2" i="239"/>
  <c r="I2" i="239"/>
  <c r="H2" i="239"/>
  <c r="R2" i="238"/>
  <c r="Q2" i="238"/>
  <c r="P2" i="238"/>
  <c r="O2" i="238"/>
  <c r="N2" i="238"/>
  <c r="M2" i="238"/>
  <c r="L2" i="238"/>
  <c r="K2" i="238"/>
  <c r="J2" i="238"/>
  <c r="I2" i="238"/>
  <c r="H2" i="238"/>
  <c r="R2" i="237"/>
  <c r="Q2" i="237"/>
  <c r="P2" i="237"/>
  <c r="O2" i="237"/>
  <c r="N2" i="237"/>
  <c r="M2" i="237"/>
  <c r="L2" i="237"/>
  <c r="K2" i="237"/>
  <c r="J2" i="237"/>
  <c r="I2" i="237"/>
  <c r="H2" i="237"/>
  <c r="R2" i="236"/>
  <c r="Q2" i="236"/>
  <c r="P2" i="236"/>
  <c r="O2" i="236"/>
  <c r="N2" i="236"/>
  <c r="M2" i="236"/>
  <c r="L2" i="236"/>
  <c r="K2" i="236"/>
  <c r="J2" i="236"/>
  <c r="I2" i="236"/>
  <c r="H2" i="236"/>
  <c r="R2" i="235"/>
  <c r="Q2" i="235"/>
  <c r="P2" i="235"/>
  <c r="O2" i="235"/>
  <c r="N2" i="235"/>
  <c r="M2" i="235"/>
  <c r="L2" i="235"/>
  <c r="K2" i="235"/>
  <c r="J2" i="235"/>
  <c r="I2" i="235"/>
  <c r="H2" i="235"/>
  <c r="R2" i="234"/>
  <c r="Q2" i="234"/>
  <c r="P2" i="234"/>
  <c r="O2" i="234"/>
  <c r="N2" i="234"/>
  <c r="M2" i="234"/>
  <c r="L2" i="234"/>
  <c r="K2" i="234"/>
  <c r="J2" i="234"/>
  <c r="I2" i="234"/>
  <c r="H2" i="234"/>
  <c r="R2" i="233"/>
  <c r="Q2" i="233"/>
  <c r="P2" i="233"/>
  <c r="O2" i="233"/>
  <c r="N2" i="233"/>
  <c r="M2" i="233"/>
  <c r="L2" i="233"/>
  <c r="K2" i="233"/>
  <c r="J2" i="233"/>
  <c r="I2" i="233"/>
  <c r="H2" i="233"/>
  <c r="R2" i="232"/>
  <c r="Q2" i="232"/>
  <c r="P2" i="232"/>
  <c r="O2" i="232"/>
  <c r="N2" i="232"/>
  <c r="M2" i="232"/>
  <c r="L2" i="232"/>
  <c r="K2" i="232"/>
  <c r="J2" i="232"/>
  <c r="I2" i="232"/>
  <c r="H2" i="232"/>
  <c r="R2" i="231"/>
  <c r="Q2" i="231"/>
  <c r="P2" i="231"/>
  <c r="O2" i="231"/>
  <c r="N2" i="231"/>
  <c r="M2" i="231"/>
  <c r="L2" i="231"/>
  <c r="K2" i="231"/>
  <c r="J2" i="231"/>
  <c r="I2" i="231"/>
  <c r="H2" i="231"/>
  <c r="R2" i="230"/>
  <c r="Q2" i="230"/>
  <c r="P2" i="230"/>
  <c r="O2" i="230"/>
  <c r="N2" i="230"/>
  <c r="M2" i="230"/>
  <c r="L2" i="230"/>
  <c r="K2" i="230"/>
  <c r="J2" i="230"/>
  <c r="I2" i="230"/>
  <c r="H2" i="230"/>
  <c r="R2" i="229"/>
  <c r="Q2" i="229"/>
  <c r="P2" i="229"/>
  <c r="O2" i="229"/>
  <c r="N2" i="229"/>
  <c r="M2" i="229"/>
  <c r="L2" i="229"/>
  <c r="K2" i="229"/>
  <c r="J2" i="229"/>
  <c r="I2" i="229"/>
  <c r="H2" i="229"/>
  <c r="R2" i="228"/>
  <c r="Q2" i="228"/>
  <c r="P2" i="228"/>
  <c r="O2" i="228"/>
  <c r="N2" i="228"/>
  <c r="M2" i="228"/>
  <c r="L2" i="228"/>
  <c r="K2" i="228"/>
  <c r="J2" i="228"/>
  <c r="I2" i="228"/>
  <c r="H2" i="228"/>
  <c r="R2" i="227"/>
  <c r="Q2" i="227"/>
  <c r="P2" i="227"/>
  <c r="O2" i="227"/>
  <c r="N2" i="227"/>
  <c r="M2" i="227"/>
  <c r="L2" i="227"/>
  <c r="K2" i="227"/>
  <c r="J2" i="227"/>
  <c r="I2" i="227"/>
  <c r="H2" i="227"/>
  <c r="R2" i="226"/>
  <c r="Q2" i="226"/>
  <c r="P2" i="226"/>
  <c r="O2" i="226"/>
  <c r="N2" i="226"/>
  <c r="M2" i="226"/>
  <c r="L2" i="226"/>
  <c r="K2" i="226"/>
  <c r="J2" i="226"/>
  <c r="I2" i="226"/>
  <c r="H2" i="226"/>
  <c r="R2" i="225"/>
  <c r="Q2" i="225"/>
  <c r="P2" i="225"/>
  <c r="O2" i="225"/>
  <c r="N2" i="225"/>
  <c r="M2" i="225"/>
  <c r="L2" i="225"/>
  <c r="K2" i="225"/>
  <c r="J2" i="225"/>
  <c r="I2" i="225"/>
  <c r="H2" i="225"/>
  <c r="R2" i="224"/>
  <c r="Q2" i="224"/>
  <c r="P2" i="224"/>
  <c r="O2" i="224"/>
  <c r="N2" i="224"/>
  <c r="M2" i="224"/>
  <c r="L2" i="224"/>
  <c r="K2" i="224"/>
  <c r="J2" i="224"/>
  <c r="I2" i="224"/>
  <c r="H2" i="224"/>
  <c r="R2" i="223"/>
  <c r="Q2" i="223"/>
  <c r="P2" i="223"/>
  <c r="O2" i="223"/>
  <c r="N2" i="223"/>
  <c r="M2" i="223"/>
  <c r="L2" i="223"/>
  <c r="K2" i="223"/>
  <c r="J2" i="223"/>
  <c r="I2" i="223"/>
  <c r="H2" i="223"/>
  <c r="R2" i="222"/>
  <c r="Q2" i="222"/>
  <c r="P2" i="222"/>
  <c r="O2" i="222"/>
  <c r="N2" i="222"/>
  <c r="M2" i="222"/>
  <c r="L2" i="222"/>
  <c r="K2" i="222"/>
  <c r="J2" i="222"/>
  <c r="I2" i="222"/>
  <c r="H2" i="222"/>
  <c r="R2" i="221"/>
  <c r="Q2" i="221"/>
  <c r="P2" i="221"/>
  <c r="O2" i="221"/>
  <c r="N2" i="221"/>
  <c r="M2" i="221"/>
  <c r="L2" i="221"/>
  <c r="K2" i="221"/>
  <c r="J2" i="221"/>
  <c r="I2" i="221"/>
  <c r="H2" i="221"/>
  <c r="R2" i="220"/>
  <c r="Q2" i="220"/>
  <c r="P2" i="220"/>
  <c r="O2" i="220"/>
  <c r="N2" i="220"/>
  <c r="M2" i="220"/>
  <c r="L2" i="220"/>
  <c r="K2" i="220"/>
  <c r="J2" i="220"/>
  <c r="I2" i="220"/>
  <c r="H2" i="220"/>
  <c r="R2" i="219"/>
  <c r="Q2" i="219"/>
  <c r="P2" i="219"/>
  <c r="O2" i="219"/>
  <c r="N2" i="219"/>
  <c r="M2" i="219"/>
  <c r="L2" i="219"/>
  <c r="K2" i="219"/>
  <c r="J2" i="219"/>
  <c r="I2" i="219"/>
  <c r="H2" i="219"/>
  <c r="R2" i="218"/>
  <c r="Q2" i="218"/>
  <c r="P2" i="218"/>
  <c r="O2" i="218"/>
  <c r="N2" i="218"/>
  <c r="M2" i="218"/>
  <c r="L2" i="218"/>
  <c r="K2" i="218"/>
  <c r="J2" i="218"/>
  <c r="I2" i="218"/>
  <c r="H2" i="218"/>
  <c r="R2" i="217"/>
  <c r="Q2" i="217"/>
  <c r="P2" i="217"/>
  <c r="O2" i="217"/>
  <c r="N2" i="217"/>
  <c r="M2" i="217"/>
  <c r="L2" i="217"/>
  <c r="K2" i="217"/>
  <c r="J2" i="217"/>
  <c r="I2" i="217"/>
  <c r="H2" i="217"/>
  <c r="R2" i="216"/>
  <c r="Q2" i="216"/>
  <c r="P2" i="216"/>
  <c r="O2" i="216"/>
  <c r="N2" i="216"/>
  <c r="M2" i="216"/>
  <c r="L2" i="216"/>
  <c r="K2" i="216"/>
  <c r="J2" i="216"/>
  <c r="I2" i="216"/>
  <c r="H2" i="216"/>
  <c r="R2" i="215"/>
  <c r="Q2" i="215"/>
  <c r="P2" i="215"/>
  <c r="O2" i="215"/>
  <c r="N2" i="215"/>
  <c r="M2" i="215"/>
  <c r="L2" i="215"/>
  <c r="K2" i="215"/>
  <c r="J2" i="215"/>
  <c r="I2" i="215"/>
  <c r="H2" i="215"/>
  <c r="R2" i="214"/>
  <c r="Q2" i="214"/>
  <c r="P2" i="214"/>
  <c r="O2" i="214"/>
  <c r="N2" i="214"/>
  <c r="M2" i="214"/>
  <c r="L2" i="214"/>
  <c r="K2" i="214"/>
  <c r="J2" i="214"/>
  <c r="I2" i="214"/>
  <c r="H2" i="214"/>
  <c r="R2" i="213"/>
  <c r="Q2" i="213"/>
  <c r="P2" i="213"/>
  <c r="O2" i="213"/>
  <c r="N2" i="213"/>
  <c r="M2" i="213"/>
  <c r="L2" i="213"/>
  <c r="K2" i="213"/>
  <c r="J2" i="213"/>
  <c r="I2" i="213"/>
  <c r="H2" i="213"/>
  <c r="R2" i="212"/>
  <c r="Q2" i="212"/>
  <c r="P2" i="212"/>
  <c r="O2" i="212"/>
  <c r="N2" i="212"/>
  <c r="M2" i="212"/>
  <c r="L2" i="212"/>
  <c r="K2" i="212"/>
  <c r="J2" i="212"/>
  <c r="I2" i="212"/>
  <c r="H2" i="212"/>
  <c r="R2" i="211"/>
  <c r="Q2" i="211"/>
  <c r="P2" i="211"/>
  <c r="O2" i="211"/>
  <c r="N2" i="211"/>
  <c r="M2" i="211"/>
  <c r="L2" i="211"/>
  <c r="K2" i="211"/>
  <c r="J2" i="211"/>
  <c r="I2" i="211"/>
  <c r="H2" i="211"/>
  <c r="R2" i="210"/>
  <c r="Q2" i="210"/>
  <c r="P2" i="210"/>
  <c r="O2" i="210"/>
  <c r="N2" i="210"/>
  <c r="M2" i="210"/>
  <c r="L2" i="210"/>
  <c r="K2" i="210"/>
  <c r="J2" i="210"/>
  <c r="I2" i="210"/>
  <c r="H2" i="210"/>
  <c r="R2" i="209"/>
  <c r="Q2" i="209"/>
  <c r="P2" i="209"/>
  <c r="O2" i="209"/>
  <c r="N2" i="209"/>
  <c r="M2" i="209"/>
  <c r="L2" i="209"/>
  <c r="K2" i="209"/>
  <c r="J2" i="209"/>
  <c r="I2" i="209"/>
  <c r="H2" i="209"/>
  <c r="R2" i="208"/>
  <c r="Q2" i="208"/>
  <c r="P2" i="208"/>
  <c r="O2" i="208"/>
  <c r="N2" i="208"/>
  <c r="M2" i="208"/>
  <c r="L2" i="208"/>
  <c r="K2" i="208"/>
  <c r="J2" i="208"/>
  <c r="I2" i="208"/>
  <c r="H2" i="208"/>
  <c r="R2" i="207"/>
  <c r="Q2" i="207"/>
  <c r="P2" i="207"/>
  <c r="O2" i="207"/>
  <c r="N2" i="207"/>
  <c r="M2" i="207"/>
  <c r="L2" i="207"/>
  <c r="K2" i="207"/>
  <c r="J2" i="207"/>
  <c r="I2" i="207"/>
  <c r="H2" i="207"/>
  <c r="R2" i="206"/>
  <c r="Q2" i="206"/>
  <c r="P2" i="206"/>
  <c r="O2" i="206"/>
  <c r="N2" i="206"/>
  <c r="M2" i="206"/>
  <c r="L2" i="206"/>
  <c r="K2" i="206"/>
  <c r="J2" i="206"/>
  <c r="I2" i="206"/>
  <c r="H2" i="206"/>
  <c r="R2" i="205"/>
  <c r="Q2" i="205"/>
  <c r="P2" i="205"/>
  <c r="O2" i="205"/>
  <c r="N2" i="205"/>
  <c r="M2" i="205"/>
  <c r="L2" i="205"/>
  <c r="K2" i="205"/>
  <c r="J2" i="205"/>
  <c r="I2" i="205"/>
  <c r="H2" i="205"/>
  <c r="R2" i="204"/>
  <c r="Q2" i="204"/>
  <c r="P2" i="204"/>
  <c r="O2" i="204"/>
  <c r="N2" i="204"/>
  <c r="M2" i="204"/>
  <c r="L2" i="204"/>
  <c r="K2" i="204"/>
  <c r="J2" i="204"/>
  <c r="I2" i="204"/>
  <c r="H2" i="204"/>
  <c r="R2" i="203"/>
  <c r="Q2" i="203"/>
  <c r="P2" i="203"/>
  <c r="O2" i="203"/>
  <c r="N2" i="203"/>
  <c r="M2" i="203"/>
  <c r="L2" i="203"/>
  <c r="K2" i="203"/>
  <c r="J2" i="203"/>
  <c r="I2" i="203"/>
  <c r="H2" i="203"/>
  <c r="R2" i="202"/>
  <c r="Q2" i="202"/>
  <c r="P2" i="202"/>
  <c r="O2" i="202"/>
  <c r="N2" i="202"/>
  <c r="M2" i="202"/>
  <c r="L2" i="202"/>
  <c r="K2" i="202"/>
  <c r="J2" i="202"/>
  <c r="I2" i="202"/>
  <c r="H2" i="202"/>
  <c r="R2" i="201"/>
  <c r="Q2" i="201"/>
  <c r="P2" i="201"/>
  <c r="O2" i="201"/>
  <c r="N2" i="201"/>
  <c r="M2" i="201"/>
  <c r="L2" i="201"/>
  <c r="K2" i="201"/>
  <c r="J2" i="201"/>
  <c r="I2" i="201"/>
  <c r="H2" i="201"/>
  <c r="R2" i="200"/>
  <c r="Q2" i="200"/>
  <c r="P2" i="200"/>
  <c r="O2" i="200"/>
  <c r="N2" i="200"/>
  <c r="M2" i="200"/>
  <c r="L2" i="200"/>
  <c r="K2" i="200"/>
  <c r="J2" i="200"/>
  <c r="I2" i="200"/>
  <c r="H2" i="200"/>
  <c r="R2" i="199"/>
  <c r="Q2" i="199"/>
  <c r="P2" i="199"/>
  <c r="O2" i="199"/>
  <c r="N2" i="199"/>
  <c r="M2" i="199"/>
  <c r="L2" i="199"/>
  <c r="K2" i="199"/>
  <c r="J2" i="199"/>
  <c r="I2" i="199"/>
  <c r="H2" i="199"/>
  <c r="R2" i="198"/>
  <c r="Q2" i="198"/>
  <c r="P2" i="198"/>
  <c r="O2" i="198"/>
  <c r="N2" i="198"/>
  <c r="M2" i="198"/>
  <c r="L2" i="198"/>
  <c r="K2" i="198"/>
  <c r="J2" i="198"/>
  <c r="I2" i="198"/>
  <c r="H2" i="198"/>
  <c r="R2" i="197"/>
  <c r="Q2" i="197"/>
  <c r="P2" i="197"/>
  <c r="O2" i="197"/>
  <c r="N2" i="197"/>
  <c r="M2" i="197"/>
  <c r="L2" i="197"/>
  <c r="K2" i="197"/>
  <c r="J2" i="197"/>
  <c r="I2" i="197"/>
  <c r="H2" i="197"/>
  <c r="R2" i="196"/>
  <c r="Q2" i="196"/>
  <c r="P2" i="196"/>
  <c r="O2" i="196"/>
  <c r="N2" i="196"/>
  <c r="M2" i="196"/>
  <c r="L2" i="196"/>
  <c r="K2" i="196"/>
  <c r="J2" i="196"/>
  <c r="I2" i="196"/>
  <c r="H2" i="196"/>
  <c r="R2" i="195"/>
  <c r="Q2" i="195"/>
  <c r="P2" i="195"/>
  <c r="O2" i="195"/>
  <c r="N2" i="195"/>
  <c r="M2" i="195"/>
  <c r="L2" i="195"/>
  <c r="K2" i="195"/>
  <c r="J2" i="195"/>
  <c r="I2" i="195"/>
  <c r="H2" i="195"/>
  <c r="R2" i="194"/>
  <c r="Q2" i="194"/>
  <c r="P2" i="194"/>
  <c r="O2" i="194"/>
  <c r="N2" i="194"/>
  <c r="M2" i="194"/>
  <c r="L2" i="194"/>
  <c r="K2" i="194"/>
  <c r="J2" i="194"/>
  <c r="I2" i="194"/>
  <c r="H2" i="194"/>
  <c r="R2" i="193"/>
  <c r="Q2" i="193"/>
  <c r="P2" i="193"/>
  <c r="O2" i="193"/>
  <c r="N2" i="193"/>
  <c r="M2" i="193"/>
  <c r="L2" i="193"/>
  <c r="K2" i="193"/>
  <c r="J2" i="193"/>
  <c r="I2" i="193"/>
  <c r="H2" i="193"/>
  <c r="R2" i="192"/>
  <c r="Q2" i="192"/>
  <c r="P2" i="192"/>
  <c r="O2" i="192"/>
  <c r="N2" i="192"/>
  <c r="M2" i="192"/>
  <c r="L2" i="192"/>
  <c r="K2" i="192"/>
  <c r="J2" i="192"/>
  <c r="I2" i="192"/>
  <c r="H2" i="192"/>
  <c r="R2" i="191"/>
  <c r="Q2" i="191"/>
  <c r="P2" i="191"/>
  <c r="O2" i="191"/>
  <c r="N2" i="191"/>
  <c r="M2" i="191"/>
  <c r="L2" i="191"/>
  <c r="K2" i="191"/>
  <c r="J2" i="191"/>
  <c r="I2" i="191"/>
  <c r="H2" i="191"/>
  <c r="R2" i="190"/>
  <c r="Q2" i="190"/>
  <c r="P2" i="190"/>
  <c r="O2" i="190"/>
  <c r="N2" i="190"/>
  <c r="M2" i="190"/>
  <c r="L2" i="190"/>
  <c r="K2" i="190"/>
  <c r="J2" i="190"/>
  <c r="I2" i="190"/>
  <c r="H2" i="190"/>
  <c r="R2" i="189"/>
  <c r="Q2" i="189"/>
  <c r="P2" i="189"/>
  <c r="O2" i="189"/>
  <c r="N2" i="189"/>
  <c r="M2" i="189"/>
  <c r="L2" i="189"/>
  <c r="K2" i="189"/>
  <c r="J2" i="189"/>
  <c r="I2" i="189"/>
  <c r="H2" i="189"/>
  <c r="R2" i="188"/>
  <c r="Q2" i="188"/>
  <c r="P2" i="188"/>
  <c r="O2" i="188"/>
  <c r="N2" i="188"/>
  <c r="M2" i="188"/>
  <c r="L2" i="188"/>
  <c r="K2" i="188"/>
  <c r="J2" i="188"/>
  <c r="I2" i="188"/>
  <c r="H2" i="188"/>
  <c r="R2" i="187"/>
  <c r="Q2" i="187"/>
  <c r="P2" i="187"/>
  <c r="O2" i="187"/>
  <c r="N2" i="187"/>
  <c r="M2" i="187"/>
  <c r="L2" i="187"/>
  <c r="K2" i="187"/>
  <c r="J2" i="187"/>
  <c r="I2" i="187"/>
  <c r="H2" i="187"/>
  <c r="R2" i="186"/>
  <c r="Q2" i="186"/>
  <c r="P2" i="186"/>
  <c r="O2" i="186"/>
  <c r="N2" i="186"/>
  <c r="M2" i="186"/>
  <c r="L2" i="186"/>
  <c r="K2" i="186"/>
  <c r="J2" i="186"/>
  <c r="I2" i="186"/>
  <c r="H2" i="186"/>
  <c r="R2" i="185"/>
  <c r="Q2" i="185"/>
  <c r="P2" i="185"/>
  <c r="O2" i="185"/>
  <c r="N2" i="185"/>
  <c r="M2" i="185"/>
  <c r="L2" i="185"/>
  <c r="K2" i="185"/>
  <c r="J2" i="185"/>
  <c r="I2" i="185"/>
  <c r="H2" i="185"/>
  <c r="R2" i="184"/>
  <c r="Q2" i="184"/>
  <c r="P2" i="184"/>
  <c r="O2" i="184"/>
  <c r="N2" i="184"/>
  <c r="M2" i="184"/>
  <c r="L2" i="184"/>
  <c r="K2" i="184"/>
  <c r="J2" i="184"/>
  <c r="I2" i="184"/>
  <c r="H2" i="184"/>
  <c r="R2" i="183"/>
  <c r="Q2" i="183"/>
  <c r="P2" i="183"/>
  <c r="O2" i="183"/>
  <c r="N2" i="183"/>
  <c r="M2" i="183"/>
  <c r="L2" i="183"/>
  <c r="K2" i="183"/>
  <c r="J2" i="183"/>
  <c r="I2" i="183"/>
  <c r="H2" i="183"/>
  <c r="R2" i="182"/>
  <c r="Q2" i="182"/>
  <c r="P2" i="182"/>
  <c r="O2" i="182"/>
  <c r="N2" i="182"/>
  <c r="M2" i="182"/>
  <c r="L2" i="182"/>
  <c r="K2" i="182"/>
  <c r="J2" i="182"/>
  <c r="I2" i="182"/>
  <c r="H2" i="182"/>
  <c r="R2" i="181"/>
  <c r="Q2" i="181"/>
  <c r="P2" i="181"/>
  <c r="O2" i="181"/>
  <c r="N2" i="181"/>
  <c r="M2" i="181"/>
  <c r="L2" i="181"/>
  <c r="K2" i="181"/>
  <c r="J2" i="181"/>
  <c r="I2" i="181"/>
  <c r="H2" i="181"/>
  <c r="R2" i="180"/>
  <c r="Q2" i="180"/>
  <c r="P2" i="180"/>
  <c r="O2" i="180"/>
  <c r="N2" i="180"/>
  <c r="M2" i="180"/>
  <c r="L2" i="180"/>
  <c r="K2" i="180"/>
  <c r="J2" i="180"/>
  <c r="I2" i="180"/>
  <c r="H2" i="180"/>
  <c r="R2" i="179"/>
  <c r="Q2" i="179"/>
  <c r="P2" i="179"/>
  <c r="O2" i="179"/>
  <c r="N2" i="179"/>
  <c r="M2" i="179"/>
  <c r="L2" i="179"/>
  <c r="K2" i="179"/>
  <c r="J2" i="179"/>
  <c r="I2" i="179"/>
  <c r="H2" i="179"/>
  <c r="N225" i="177"/>
  <c r="R2" i="178"/>
  <c r="Q2" i="178"/>
  <c r="P2" i="178"/>
  <c r="O2" i="178"/>
  <c r="N2" i="178"/>
  <c r="M2" i="178"/>
  <c r="L2" i="178"/>
  <c r="K2" i="178"/>
  <c r="J2" i="178"/>
  <c r="I2" i="178"/>
  <c r="H2" i="178"/>
  <c r="H225" i="177"/>
  <c r="J225" i="177"/>
  <c r="K225" i="177"/>
  <c r="G2" i="399"/>
  <c r="G2" i="398"/>
  <c r="G2" i="397"/>
  <c r="G2" i="396"/>
  <c r="G2" i="395"/>
  <c r="G2" i="394"/>
  <c r="G2" i="393"/>
  <c r="G2" i="392"/>
  <c r="G2" i="391"/>
  <c r="G2" i="390"/>
  <c r="G2" i="389"/>
  <c r="G2" i="388"/>
  <c r="G2" i="387"/>
  <c r="G2" i="386"/>
  <c r="G2" i="385"/>
  <c r="G2" i="384"/>
  <c r="G2" i="383"/>
  <c r="G2" i="382"/>
  <c r="G2" i="381"/>
  <c r="G2" i="380"/>
  <c r="G2" i="379"/>
  <c r="G2" i="378"/>
  <c r="G2" i="377"/>
  <c r="G2" i="376"/>
  <c r="G2" i="375"/>
  <c r="G2" i="374"/>
  <c r="G2" i="373"/>
  <c r="G2" i="372"/>
  <c r="G2" i="371"/>
  <c r="G2" i="370"/>
  <c r="G2" i="369"/>
  <c r="G2" i="368"/>
  <c r="G2" i="367"/>
  <c r="G2" i="366"/>
  <c r="G2" i="365"/>
  <c r="G2" i="364"/>
  <c r="G2" i="363"/>
  <c r="G2" i="362"/>
  <c r="G2" i="361"/>
  <c r="G2" i="360"/>
  <c r="G2" i="359"/>
  <c r="G2" i="358"/>
  <c r="G2" i="357"/>
  <c r="G2" i="356"/>
  <c r="G2" i="355"/>
  <c r="G2" i="354"/>
  <c r="G2" i="353"/>
  <c r="G2" i="352"/>
  <c r="G2" i="351"/>
  <c r="G2" i="350"/>
  <c r="G2" i="349"/>
  <c r="G2" i="348"/>
  <c r="G2" i="347"/>
  <c r="G2" i="346"/>
  <c r="G2" i="345"/>
  <c r="G2" i="344"/>
  <c r="G2" i="343"/>
  <c r="G2" i="342"/>
  <c r="G2" i="341"/>
  <c r="G2" i="340"/>
  <c r="G2" i="339"/>
  <c r="G2" i="338"/>
  <c r="G2" i="337"/>
  <c r="G2" i="336"/>
  <c r="G2" i="335"/>
  <c r="G2" i="334"/>
  <c r="G2" i="333"/>
  <c r="G2" i="332"/>
  <c r="G2" i="331"/>
  <c r="G2" i="330"/>
  <c r="G2" i="329"/>
  <c r="G2" i="328"/>
  <c r="G2" i="327"/>
  <c r="G2" i="326"/>
  <c r="G2" i="325"/>
  <c r="G2" i="324"/>
  <c r="G2" i="323"/>
  <c r="G2" i="322"/>
  <c r="G2" i="321"/>
  <c r="G2" i="320"/>
  <c r="G2" i="319"/>
  <c r="G2" i="318"/>
  <c r="G2" i="317"/>
  <c r="G2" i="316"/>
  <c r="G2" i="315"/>
  <c r="G2" i="314"/>
  <c r="G2" i="313"/>
  <c r="G2" i="312"/>
  <c r="G2" i="311"/>
  <c r="G2" i="310"/>
  <c r="G2" i="309"/>
  <c r="G2" i="308"/>
  <c r="G2" i="307"/>
  <c r="G2" i="306"/>
  <c r="G2" i="305"/>
  <c r="G2" i="304"/>
  <c r="G2" i="303"/>
  <c r="G2" i="302"/>
  <c r="G2" i="301"/>
  <c r="G2" i="300"/>
  <c r="G2" i="299"/>
  <c r="G2" i="298"/>
  <c r="G2" i="297"/>
  <c r="G2" i="296"/>
  <c r="G2" i="295"/>
  <c r="G2" i="294"/>
  <c r="G2" i="293"/>
  <c r="G2" i="292"/>
  <c r="G2" i="291"/>
  <c r="G2" i="290"/>
  <c r="G2" i="289"/>
  <c r="G2" i="288"/>
  <c r="G2" i="287"/>
  <c r="G2" i="286"/>
  <c r="G2" i="285"/>
  <c r="G2" i="284"/>
  <c r="G2" i="283"/>
  <c r="G2" i="282"/>
  <c r="G2" i="281"/>
  <c r="G2" i="280"/>
  <c r="G2" i="279"/>
  <c r="G2" i="278"/>
  <c r="G2" i="277"/>
  <c r="G2" i="276"/>
  <c r="G2" i="275"/>
  <c r="G2" i="274"/>
  <c r="G2" i="273"/>
  <c r="G2" i="272"/>
  <c r="G2" i="271"/>
  <c r="G2" i="270"/>
  <c r="G2" i="269"/>
  <c r="G2" i="268"/>
  <c r="G2" i="267"/>
  <c r="G2" i="266"/>
  <c r="G2" i="265"/>
  <c r="G2" i="264"/>
  <c r="G2" i="263"/>
  <c r="G2" i="262"/>
  <c r="G2" i="261"/>
  <c r="G2" i="260"/>
  <c r="G2" i="259"/>
  <c r="G2" i="258"/>
  <c r="G2" i="257"/>
  <c r="G2" i="256"/>
  <c r="G2" i="255"/>
  <c r="G2" i="254"/>
  <c r="G2" i="253"/>
  <c r="G2" i="252"/>
  <c r="G2" i="251"/>
  <c r="G2" i="250"/>
  <c r="G2" i="249"/>
  <c r="G2" i="248"/>
  <c r="G2" i="247"/>
  <c r="G2" i="246"/>
  <c r="G2" i="245"/>
  <c r="G2" i="244"/>
  <c r="G2" i="243"/>
  <c r="G2" i="242"/>
  <c r="G2" i="241"/>
  <c r="G2" i="240"/>
  <c r="G2" i="239"/>
  <c r="G2" i="238"/>
  <c r="G2" i="237"/>
  <c r="G2" i="236"/>
  <c r="G2" i="235"/>
  <c r="G2" i="234"/>
  <c r="G2" i="233"/>
  <c r="G2" i="232"/>
  <c r="G2" i="231"/>
  <c r="G2" i="230"/>
  <c r="G2" i="229"/>
  <c r="G2" i="228"/>
  <c r="G2" i="227"/>
  <c r="G2" i="226"/>
  <c r="G2" i="225"/>
  <c r="G2" i="224"/>
  <c r="G2" i="223"/>
  <c r="G2" i="222"/>
  <c r="G2" i="221"/>
  <c r="G2" i="220"/>
  <c r="G2" i="219"/>
  <c r="G2" i="218"/>
  <c r="G2" i="217"/>
  <c r="G2" i="216"/>
  <c r="G2" i="215"/>
  <c r="G2" i="214"/>
  <c r="G2" i="213"/>
  <c r="G2" i="212"/>
  <c r="G2" i="211"/>
  <c r="G2" i="210"/>
  <c r="G2" i="209"/>
  <c r="G2" i="208"/>
  <c r="G2" i="207"/>
  <c r="G2" i="206"/>
  <c r="G2" i="205"/>
  <c r="G2" i="204"/>
  <c r="G2" i="203"/>
  <c r="G2" i="202"/>
  <c r="G2" i="201"/>
  <c r="G2" i="200"/>
  <c r="G2" i="199"/>
  <c r="G2" i="198"/>
  <c r="G2" i="197"/>
  <c r="G2" i="196"/>
  <c r="G2" i="195"/>
  <c r="G2" i="194"/>
  <c r="G2" i="193"/>
  <c r="G2" i="192"/>
  <c r="G2" i="191"/>
  <c r="G2" i="190"/>
  <c r="G2" i="189"/>
  <c r="G2" i="188"/>
  <c r="G2" i="187"/>
  <c r="G2" i="186"/>
  <c r="G2" i="185"/>
  <c r="G2" i="184"/>
  <c r="G2" i="183"/>
  <c r="G2" i="182"/>
  <c r="G2" i="181"/>
  <c r="G2" i="180"/>
  <c r="G2" i="179"/>
  <c r="G2" i="178"/>
  <c r="D225" i="177"/>
  <c r="E225" i="177"/>
  <c r="F225" i="177"/>
  <c r="G225" i="177"/>
  <c r="I225" i="177"/>
  <c r="L225" i="177"/>
  <c r="M225" i="177"/>
  <c r="W218" i="177" l="1"/>
  <c r="W202" i="177"/>
  <c r="W154" i="177"/>
  <c r="W122" i="177"/>
  <c r="W46" i="177"/>
  <c r="W18" i="177"/>
  <c r="W222" i="177"/>
  <c r="W217" i="177"/>
  <c r="W211" i="177"/>
  <c r="W206" i="177"/>
  <c r="W201" i="177"/>
  <c r="W195" i="177"/>
  <c r="W190" i="177"/>
  <c r="W185" i="177"/>
  <c r="W179" i="177"/>
  <c r="W174" i="177"/>
  <c r="W169" i="177"/>
  <c r="W163" i="177"/>
  <c r="W158" i="177"/>
  <c r="W153" i="177"/>
  <c r="W147" i="177"/>
  <c r="W142" i="177"/>
  <c r="W137" i="177"/>
  <c r="W131" i="177"/>
  <c r="W126" i="177"/>
  <c r="W121" i="177"/>
  <c r="W109" i="177"/>
  <c r="W94" i="177"/>
  <c r="W81" i="177"/>
  <c r="W66" i="177"/>
  <c r="W57" i="177"/>
  <c r="W45" i="177"/>
  <c r="W30" i="177"/>
  <c r="W17" i="177"/>
  <c r="AC209" i="177"/>
  <c r="AC110" i="177"/>
  <c r="AC78" i="177"/>
  <c r="AC62" i="177"/>
  <c r="W170" i="177"/>
  <c r="W138" i="177"/>
  <c r="W221" i="177"/>
  <c r="W215" i="177"/>
  <c r="W210" i="177"/>
  <c r="W205" i="177"/>
  <c r="W199" i="177"/>
  <c r="W194" i="177"/>
  <c r="W189" i="177"/>
  <c r="W183" i="177"/>
  <c r="W178" i="177"/>
  <c r="W173" i="177"/>
  <c r="W167" i="177"/>
  <c r="W162" i="177"/>
  <c r="W157" i="177"/>
  <c r="W151" i="177"/>
  <c r="W146" i="177"/>
  <c r="W141" i="177"/>
  <c r="W135" i="177"/>
  <c r="W130" i="177"/>
  <c r="W125" i="177"/>
  <c r="W119" i="177"/>
  <c r="W114" i="177"/>
  <c r="W105" i="177"/>
  <c r="W93" i="177"/>
  <c r="W65" i="177"/>
  <c r="W50" i="177"/>
  <c r="W41" i="177"/>
  <c r="W29" i="177"/>
  <c r="W14" i="177"/>
  <c r="AC77" i="177"/>
  <c r="W186" i="177"/>
  <c r="W82" i="177"/>
  <c r="W219" i="177"/>
  <c r="W214" i="177"/>
  <c r="W203" i="177"/>
  <c r="W198" i="177"/>
  <c r="W193" i="177"/>
  <c r="W187" i="177"/>
  <c r="W182" i="177"/>
  <c r="W177" i="177"/>
  <c r="W171" i="177"/>
  <c r="W166" i="177"/>
  <c r="W161" i="177"/>
  <c r="W155" i="177"/>
  <c r="W150" i="177"/>
  <c r="W145" i="177"/>
  <c r="W139" i="177"/>
  <c r="W134" i="177"/>
  <c r="W129" i="177"/>
  <c r="W123" i="177"/>
  <c r="W118" i="177"/>
  <c r="W113" i="177"/>
  <c r="W98" i="177"/>
  <c r="W89" i="177"/>
  <c r="W49" i="177"/>
  <c r="W34" i="177"/>
  <c r="W25" i="177"/>
  <c r="AC15" i="177"/>
  <c r="AC102" i="177"/>
  <c r="AC86" i="177"/>
  <c r="AC70" i="177"/>
  <c r="AC54" i="177"/>
  <c r="AC38" i="177"/>
  <c r="W100" i="177"/>
  <c r="W84" i="177"/>
  <c r="W68" i="177"/>
  <c r="W52" i="177"/>
  <c r="W2" i="177"/>
  <c r="W220" i="177"/>
  <c r="W216" i="177"/>
  <c r="W212" i="177"/>
  <c r="W208" i="177"/>
  <c r="W204" i="177"/>
  <c r="W200" i="177"/>
  <c r="W196" i="177"/>
  <c r="W192" i="177"/>
  <c r="W188" i="177"/>
  <c r="W184" i="177"/>
  <c r="W180" i="177"/>
  <c r="W176" i="177"/>
  <c r="W172" i="177"/>
  <c r="W168" i="177"/>
  <c r="W164" i="177"/>
  <c r="W160" i="177"/>
  <c r="W156" i="177"/>
  <c r="W152" i="177"/>
  <c r="W148" i="177"/>
  <c r="W144" i="177"/>
  <c r="W140" i="177"/>
  <c r="W136" i="177"/>
  <c r="W132" i="177"/>
  <c r="W128" i="177"/>
  <c r="W124" i="177"/>
  <c r="W120" i="177"/>
  <c r="W116" i="177"/>
  <c r="W112" i="177"/>
  <c r="W106" i="177"/>
  <c r="W96" i="177"/>
  <c r="W90" i="177"/>
  <c r="W80" i="177"/>
  <c r="W74" i="177"/>
  <c r="W64" i="177"/>
  <c r="W58" i="177"/>
  <c r="W48" i="177"/>
  <c r="W42" i="177"/>
  <c r="W32" i="177"/>
  <c r="W26" i="177"/>
  <c r="W21" i="177"/>
  <c r="W16" i="177"/>
  <c r="W10" i="177"/>
  <c r="W5" i="177"/>
  <c r="AC11" i="177"/>
  <c r="W20" i="177"/>
  <c r="W4" i="177"/>
  <c r="AC111" i="177"/>
  <c r="W111" i="177"/>
  <c r="AC107" i="177"/>
  <c r="W107" i="177"/>
  <c r="AC103" i="177"/>
  <c r="W103" i="177"/>
  <c r="AC99" i="177"/>
  <c r="W99" i="177"/>
  <c r="AC95" i="177"/>
  <c r="W95" i="177"/>
  <c r="AC91" i="177"/>
  <c r="W91" i="177"/>
  <c r="AC87" i="177"/>
  <c r="W87" i="177"/>
  <c r="AC83" i="177"/>
  <c r="W83" i="177"/>
  <c r="AC79" i="177"/>
  <c r="W79" i="177"/>
  <c r="AC75" i="177"/>
  <c r="W75" i="177"/>
  <c r="AC71" i="177"/>
  <c r="W71" i="177"/>
  <c r="AC67" i="177"/>
  <c r="W67" i="177"/>
  <c r="AC63" i="177"/>
  <c r="W63" i="177"/>
  <c r="AC59" i="177"/>
  <c r="W59" i="177"/>
  <c r="AC55" i="177"/>
  <c r="W55" i="177"/>
  <c r="AC51" i="177"/>
  <c r="W51" i="177"/>
  <c r="AC47" i="177"/>
  <c r="W47" i="177"/>
  <c r="AC43" i="177"/>
  <c r="W43" i="177"/>
  <c r="AC39" i="177"/>
  <c r="W39" i="177"/>
  <c r="AC35" i="177"/>
  <c r="W35" i="177"/>
  <c r="AC31" i="177"/>
  <c r="W31" i="177"/>
  <c r="AC27" i="177"/>
  <c r="W27" i="177"/>
  <c r="AC23" i="177"/>
  <c r="W23" i="177"/>
  <c r="W104" i="177"/>
  <c r="W88" i="177"/>
  <c r="W72" i="177"/>
  <c r="W56" i="177"/>
  <c r="W40" i="177"/>
  <c r="W24" i="177"/>
  <c r="W8" i="177"/>
  <c r="AC19" i="177"/>
  <c r="AC3" i="177"/>
  <c r="W36" i="177"/>
  <c r="X3" i="177"/>
  <c r="W108" i="177"/>
  <c r="W92" i="177"/>
  <c r="W76" i="177"/>
  <c r="W60" i="177"/>
  <c r="W44" i="177"/>
  <c r="W28" i="177"/>
  <c r="W22" i="177"/>
  <c r="W12" i="177"/>
  <c r="W6" i="177"/>
  <c r="AC7" i="177"/>
  <c r="D227" i="177"/>
  <c r="F227" i="177" s="1"/>
  <c r="P224" i="177"/>
  <c r="O225" i="177"/>
  <c r="E227" i="177"/>
  <c r="AC224" i="177" l="1"/>
  <c r="AB3" i="177"/>
  <c r="Z3" i="177"/>
  <c r="Y3" i="177"/>
  <c r="AA3" i="177"/>
  <c r="D228" i="177"/>
  <c r="E228" i="177"/>
  <c r="P227" i="177"/>
  <c r="C228" i="177"/>
  <c r="F228" i="177" l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keputusan.pru13.gov.my/5_KeputusanDR.php?kod=00100" htmlTables="1">
      <tables count="3">
        <x v="2"/>
        <x v="3"/>
        <x v="4"/>
      </tables>
    </webPr>
  </connection>
  <connection id="2" name="Connection1" type="4" refreshedVersion="5" background="1" saveData="1">
    <webPr sourceData="1" parsePre="1" consecutive="1" xl2000="1" url="http://keputusan.pru13.gov.my/5_KeputusanDR.php?kod=00200" htmlTables="1">
      <tables count="3">
        <x v="2"/>
        <x v="3"/>
        <x v="4"/>
      </tables>
    </webPr>
  </connection>
  <connection id="3" name="Connection10" type="4" refreshedVersion="5" background="1" saveData="1">
    <webPr sourceData="1" parsePre="1" consecutive="1" xl2000="1" url="http://keputusan.pru13.gov.my/5_KeputusanDR.php?kod=01000" htmlTables="1">
      <tables count="3">
        <x v="2"/>
        <x v="3"/>
        <x v="4"/>
      </tables>
    </webPr>
  </connection>
  <connection id="4" name="Connection100" type="4" refreshedVersion="5" background="1" saveData="1">
    <webPr sourceData="1" parsePre="1" consecutive="1" xl2000="1" url="http://keputusan.pru13.gov.my/5_KeputusanDR.php?kod=10000" htmlTables="1">
      <tables count="3">
        <x v="2"/>
        <x v="3"/>
        <x v="4"/>
      </tables>
    </webPr>
  </connection>
  <connection id="5" name="Connection101" type="4" refreshedVersion="5" background="1" saveData="1">
    <webPr sourceData="1" parsePre="1" consecutive="1" xl2000="1" url="http://keputusan.pru13.gov.my/5_KeputusanDR.php?kod=10100" htmlTables="1">
      <tables count="3">
        <x v="2"/>
        <x v="3"/>
        <x v="4"/>
      </tables>
    </webPr>
  </connection>
  <connection id="6" name="Connection102" type="4" refreshedVersion="5" background="1" saveData="1">
    <webPr sourceData="1" parsePre="1" consecutive="1" xl2000="1" url="http://keputusan.pru13.gov.my/5_KeputusanDR.php?kod=10200" htmlTables="1">
      <tables count="3">
        <x v="2"/>
        <x v="3"/>
        <x v="4"/>
      </tables>
    </webPr>
  </connection>
  <connection id="7" name="Connection103" type="4" refreshedVersion="5" background="1" saveData="1">
    <webPr sourceData="1" parsePre="1" consecutive="1" xl2000="1" url="http://keputusan.pru13.gov.my/5_KeputusanDR.php?kod=10300" htmlTables="1">
      <tables count="3">
        <x v="2"/>
        <x v="3"/>
        <x v="4"/>
      </tables>
    </webPr>
  </connection>
  <connection id="8" name="Connection104" type="4" refreshedVersion="5" background="1" saveData="1">
    <webPr sourceData="1" parsePre="1" consecutive="1" xl2000="1" url="http://keputusan.pru13.gov.my/5_KeputusanDR.php?kod=10400" htmlTables="1">
      <tables count="3">
        <x v="2"/>
        <x v="3"/>
        <x v="4"/>
      </tables>
    </webPr>
  </connection>
  <connection id="9" name="Connection105" type="4" refreshedVersion="5" background="1" saveData="1">
    <webPr sourceData="1" parsePre="1" consecutive="1" xl2000="1" url="http://keputusan.pru13.gov.my/5_KeputusanDR.php?kod=10500" htmlTables="1">
      <tables count="3">
        <x v="2"/>
        <x v="3"/>
        <x v="4"/>
      </tables>
    </webPr>
  </connection>
  <connection id="10" name="Connection106" type="4" refreshedVersion="5" background="1" saveData="1">
    <webPr sourceData="1" parsePre="1" consecutive="1" xl2000="1" url="http://keputusan.pru13.gov.my/5_KeputusanDR.php?kod=10600" htmlTables="1">
      <tables count="3">
        <x v="2"/>
        <x v="3"/>
        <x v="4"/>
      </tables>
    </webPr>
  </connection>
  <connection id="11" name="Connection107" type="4" refreshedVersion="5" background="1" saveData="1">
    <webPr sourceData="1" parsePre="1" consecutive="1" xl2000="1" url="http://keputusan.pru13.gov.my/5_KeputusanDR.php?kod=10700" htmlTables="1">
      <tables count="3">
        <x v="2"/>
        <x v="3"/>
        <x v="4"/>
      </tables>
    </webPr>
  </connection>
  <connection id="12" name="Connection108" type="4" refreshedVersion="5" background="1" saveData="1">
    <webPr sourceData="1" parsePre="1" consecutive="1" xl2000="1" url="http://keputusan.pru13.gov.my/5_KeputusanDR.php?kod=10800" htmlTables="1">
      <tables count="3">
        <x v="2"/>
        <x v="3"/>
        <x v="4"/>
      </tables>
    </webPr>
  </connection>
  <connection id="13" name="Connection109" type="4" refreshedVersion="5" background="1" saveData="1">
    <webPr sourceData="1" parsePre="1" consecutive="1" xl2000="1" url="http://keputusan.pru13.gov.my/5_KeputusanDR.php?kod=10900" htmlTables="1">
      <tables count="3">
        <x v="2"/>
        <x v="3"/>
        <x v="4"/>
      </tables>
    </webPr>
  </connection>
  <connection id="14" name="Connection11" type="4" refreshedVersion="5" background="1" saveData="1">
    <webPr sourceData="1" parsePre="1" consecutive="1" xl2000="1" url="http://keputusan.pru13.gov.my/5_KeputusanDR.php?kod=01100" htmlTables="1">
      <tables count="3">
        <x v="2"/>
        <x v="3"/>
        <x v="4"/>
      </tables>
    </webPr>
  </connection>
  <connection id="15" name="Connection110" type="4" refreshedVersion="5" background="1" saveData="1">
    <webPr sourceData="1" parsePre="1" consecutive="1" xl2000="1" url="http://keputusan.pru13.gov.my/5_KeputusanDR.php?kod=11000" htmlTables="1">
      <tables count="3">
        <x v="2"/>
        <x v="3"/>
        <x v="4"/>
      </tables>
    </webPr>
  </connection>
  <connection id="16" name="Connection111" type="4" refreshedVersion="5" background="1" saveData="1">
    <webPr sourceData="1" parsePre="1" consecutive="1" xl2000="1" url="http://keputusan.pru13.gov.my/5_KeputusanDR.php?kod=11100" htmlTables="1">
      <tables count="3">
        <x v="2"/>
        <x v="3"/>
        <x v="4"/>
      </tables>
    </webPr>
  </connection>
  <connection id="17" name="Connection112" type="4" refreshedVersion="5" background="1" saveData="1">
    <webPr sourceData="1" parsePre="1" consecutive="1" xl2000="1" url="http://keputusan.pru13.gov.my/5_KeputusanDR.php?kod=11200" htmlTables="1">
      <tables count="3">
        <x v="2"/>
        <x v="3"/>
        <x v="4"/>
      </tables>
    </webPr>
  </connection>
  <connection id="18" name="Connection113" type="4" refreshedVersion="5" background="1" saveData="1">
    <webPr sourceData="1" parsePre="1" consecutive="1" xl2000="1" url="http://keputusan.pru13.gov.my/5_KeputusanDR.php?kod=11300" htmlTables="1">
      <tables count="3">
        <x v="2"/>
        <x v="3"/>
        <x v="4"/>
      </tables>
    </webPr>
  </connection>
  <connection id="19" name="Connection114" type="4" refreshedVersion="5" background="1" saveData="1">
    <webPr sourceData="1" parsePre="1" consecutive="1" xl2000="1" url="http://keputusan.pru13.gov.my/5_KeputusanDR.php?kod=11400" htmlTables="1">
      <tables count="3">
        <x v="2"/>
        <x v="3"/>
        <x v="4"/>
      </tables>
    </webPr>
  </connection>
  <connection id="20" name="Connection115" type="4" refreshedVersion="5" background="1" saveData="1">
    <webPr sourceData="1" parsePre="1" consecutive="1" xl2000="1" url="http://keputusan.pru13.gov.my/5_KeputusanDR.php?kod=11500" htmlTables="1">
      <tables count="3">
        <x v="2"/>
        <x v="3"/>
        <x v="4"/>
      </tables>
    </webPr>
  </connection>
  <connection id="21" name="Connection116" type="4" refreshedVersion="5" background="1" saveData="1">
    <webPr sourceData="1" parsePre="1" consecutive="1" xl2000="1" url="http://keputusan.pru13.gov.my/5_KeputusanDR.php?kod=11600" htmlTables="1">
      <tables count="3">
        <x v="2"/>
        <x v="3"/>
        <x v="4"/>
      </tables>
    </webPr>
  </connection>
  <connection id="22" name="Connection117" type="4" refreshedVersion="5" background="1" saveData="1">
    <webPr sourceData="1" parsePre="1" consecutive="1" xl2000="1" url="http://keputusan.pru13.gov.my/5_KeputusanDR.php?kod=11700" htmlTables="1">
      <tables count="3">
        <x v="2"/>
        <x v="3"/>
        <x v="4"/>
      </tables>
    </webPr>
  </connection>
  <connection id="23" name="Connection118" type="4" refreshedVersion="5" background="1" saveData="1">
    <webPr sourceData="1" parsePre="1" consecutive="1" xl2000="1" url="http://keputusan.pru13.gov.my/5_KeputusanDR.php?kod=11800" htmlTables="1">
      <tables count="3">
        <x v="2"/>
        <x v="3"/>
        <x v="4"/>
      </tables>
    </webPr>
  </connection>
  <connection id="24" name="Connection119" type="4" refreshedVersion="5" background="1" saveData="1">
    <webPr sourceData="1" parsePre="1" consecutive="1" xl2000="1" url="http://keputusan.pru13.gov.my/5_KeputusanDR.php?kod=11900" htmlTables="1">
      <tables count="3">
        <x v="2"/>
        <x v="3"/>
        <x v="4"/>
      </tables>
    </webPr>
  </connection>
  <connection id="25" name="Connection12" type="4" refreshedVersion="5" background="1" saveData="1">
    <webPr sourceData="1" parsePre="1" consecutive="1" xl2000="1" url="http://keputusan.pru13.gov.my/5_KeputusanDR.php?kod=01200" htmlTables="1">
      <tables count="3">
        <x v="2"/>
        <x v="3"/>
        <x v="4"/>
      </tables>
    </webPr>
  </connection>
  <connection id="26" name="Connection120" type="4" refreshedVersion="5" background="1" saveData="1">
    <webPr sourceData="1" parsePre="1" consecutive="1" xl2000="1" url="http://keputusan.pru13.gov.my/5_KeputusanDR.php?kod=12000" htmlTables="1">
      <tables count="3">
        <x v="2"/>
        <x v="3"/>
        <x v="4"/>
      </tables>
    </webPr>
  </connection>
  <connection id="27" name="Connection121" type="4" refreshedVersion="5" background="1" saveData="1">
    <webPr sourceData="1" parsePre="1" consecutive="1" xl2000="1" url="http://keputusan.pru13.gov.my/5_KeputusanDR.php?kod=12100" htmlTables="1">
      <tables count="3">
        <x v="2"/>
        <x v="3"/>
        <x v="4"/>
      </tables>
    </webPr>
  </connection>
  <connection id="28" name="Connection122" type="4" refreshedVersion="5" background="1" saveData="1">
    <webPr sourceData="1" parsePre="1" consecutive="1" xl2000="1" url="http://keputusan.pru13.gov.my/5_KeputusanDR.php?kod=12200" htmlTables="1">
      <tables count="3">
        <x v="2"/>
        <x v="3"/>
        <x v="4"/>
      </tables>
    </webPr>
  </connection>
  <connection id="29" name="Connection123" type="4" refreshedVersion="5" background="1" saveData="1">
    <webPr sourceData="1" parsePre="1" consecutive="1" xl2000="1" url="http://keputusan.pru13.gov.my/5_KeputusanDR.php?kod=12300" htmlTables="1">
      <tables count="3">
        <x v="2"/>
        <x v="3"/>
        <x v="4"/>
      </tables>
    </webPr>
  </connection>
  <connection id="30" name="Connection124" type="4" refreshedVersion="5" background="1" saveData="1">
    <webPr sourceData="1" parsePre="1" consecutive="1" xl2000="1" url="http://keputusan.pru13.gov.my/5_KeputusanDR.php?kod=12400" htmlTables="1">
      <tables count="3">
        <x v="2"/>
        <x v="3"/>
        <x v="4"/>
      </tables>
    </webPr>
  </connection>
  <connection id="31" name="Connection125" type="4" refreshedVersion="5" background="1" saveData="1">
    <webPr sourceData="1" parsePre="1" consecutive="1" xl2000="1" url="http://keputusan.pru13.gov.my/5_KeputusanDR.php?kod=12500" htmlTables="1">
      <tables count="3">
        <x v="2"/>
        <x v="3"/>
        <x v="4"/>
      </tables>
    </webPr>
  </connection>
  <connection id="32" name="Connection126" type="4" refreshedVersion="5" background="1" saveData="1">
    <webPr sourceData="1" parsePre="1" consecutive="1" xl2000="1" url="http://keputusan.pru13.gov.my/5_KeputusanDR.php?kod=12600" htmlTables="1">
      <tables count="3">
        <x v="2"/>
        <x v="3"/>
        <x v="4"/>
      </tables>
    </webPr>
  </connection>
  <connection id="33" name="Connection127" type="4" refreshedVersion="5" background="1" saveData="1">
    <webPr sourceData="1" parsePre="1" consecutive="1" xl2000="1" url="http://keputusan.pru13.gov.my/5_KeputusanDR.php?kod=12700" htmlTables="1">
      <tables count="3">
        <x v="2"/>
        <x v="3"/>
        <x v="4"/>
      </tables>
    </webPr>
  </connection>
  <connection id="34" name="Connection128" type="4" refreshedVersion="5" background="1" saveData="1">
    <webPr sourceData="1" parsePre="1" consecutive="1" xl2000="1" url="http://keputusan.pru13.gov.my/5_KeputusanDR.php?kod=12800" htmlTables="1">
      <tables count="3">
        <x v="2"/>
        <x v="3"/>
        <x v="4"/>
      </tables>
    </webPr>
  </connection>
  <connection id="35" name="Connection129" type="4" refreshedVersion="5" background="1" saveData="1">
    <webPr sourceData="1" parsePre="1" consecutive="1" xl2000="1" url="http://keputusan.pru13.gov.my/5_KeputusanDR.php?kod=12900" htmlTables="1">
      <tables count="3">
        <x v="2"/>
        <x v="3"/>
        <x v="4"/>
      </tables>
    </webPr>
  </connection>
  <connection id="36" name="Connection13" type="4" refreshedVersion="5" background="1" saveData="1">
    <webPr sourceData="1" parsePre="1" consecutive="1" xl2000="1" url="http://keputusan.pru13.gov.my/5_KeputusanDR.php?kod=01300" htmlTables="1">
      <tables count="3">
        <x v="2"/>
        <x v="3"/>
        <x v="4"/>
      </tables>
    </webPr>
  </connection>
  <connection id="37" name="Connection130" type="4" refreshedVersion="5" background="1" saveData="1">
    <webPr sourceData="1" parsePre="1" consecutive="1" xl2000="1" url="http://keputusan.pru13.gov.my/5_KeputusanDR.php?kod=13000" htmlTables="1">
      <tables count="3">
        <x v="2"/>
        <x v="3"/>
        <x v="4"/>
      </tables>
    </webPr>
  </connection>
  <connection id="38" name="Connection131" type="4" refreshedVersion="5" background="1" saveData="1">
    <webPr sourceData="1" parsePre="1" consecutive="1" xl2000="1" url="http://keputusan.pru13.gov.my/5_KeputusanDR.php?kod=13100" htmlTables="1">
      <tables count="3">
        <x v="2"/>
        <x v="3"/>
        <x v="4"/>
      </tables>
    </webPr>
  </connection>
  <connection id="39" name="Connection132" type="4" refreshedVersion="5" background="1" saveData="1">
    <webPr sourceData="1" parsePre="1" consecutive="1" xl2000="1" url="http://keputusan.pru13.gov.my/5_KeputusanDR.php?kod=13200" htmlTables="1">
      <tables count="3">
        <x v="2"/>
        <x v="3"/>
        <x v="4"/>
      </tables>
    </webPr>
  </connection>
  <connection id="40" name="Connection133" type="4" refreshedVersion="5" background="1" saveData="1">
    <webPr sourceData="1" parsePre="1" consecutive="1" xl2000="1" url="http://keputusan.pru13.gov.my/5_KeputusanDR.php?kod=13300" htmlTables="1">
      <tables count="3">
        <x v="2"/>
        <x v="3"/>
        <x v="4"/>
      </tables>
    </webPr>
  </connection>
  <connection id="41" name="Connection134" type="4" refreshedVersion="5" background="1" saveData="1">
    <webPr sourceData="1" parsePre="1" consecutive="1" xl2000="1" url="http://keputusan.pru13.gov.my/5_KeputusanDR.php?kod=13400" htmlTables="1">
      <tables count="3">
        <x v="2"/>
        <x v="3"/>
        <x v="4"/>
      </tables>
    </webPr>
  </connection>
  <connection id="42" name="Connection135" type="4" refreshedVersion="5" background="1" saveData="1">
    <webPr sourceData="1" parsePre="1" consecutive="1" xl2000="1" url="http://keputusan.pru13.gov.my/5_KeputusanDR.php?kod=13500" htmlTables="1">
      <tables count="3">
        <x v="2"/>
        <x v="3"/>
        <x v="4"/>
      </tables>
    </webPr>
  </connection>
  <connection id="43" name="Connection136" type="4" refreshedVersion="5" background="1" saveData="1">
    <webPr sourceData="1" parsePre="1" consecutive="1" xl2000="1" url="http://keputusan.pru13.gov.my/5_KeputusanDR.php?kod=13600" htmlTables="1">
      <tables count="3">
        <x v="2"/>
        <x v="3"/>
        <x v="4"/>
      </tables>
    </webPr>
  </connection>
  <connection id="44" name="Connection137" type="4" refreshedVersion="5" background="1" saveData="1">
    <webPr sourceData="1" parsePre="1" consecutive="1" xl2000="1" url="http://keputusan.pru13.gov.my/5_KeputusanDR.php?kod=13700" htmlTables="1">
      <tables count="3">
        <x v="2"/>
        <x v="3"/>
        <x v="4"/>
      </tables>
    </webPr>
  </connection>
  <connection id="45" name="Connection138" type="4" refreshedVersion="5" background="1" saveData="1">
    <webPr sourceData="1" parsePre="1" consecutive="1" xl2000="1" url="http://keputusan.pru13.gov.my/5_KeputusanDR.php?kod=13800" htmlTables="1">
      <tables count="3">
        <x v="2"/>
        <x v="3"/>
        <x v="4"/>
      </tables>
    </webPr>
  </connection>
  <connection id="46" name="Connection139" type="4" refreshedVersion="5" background="1" saveData="1">
    <webPr sourceData="1" parsePre="1" consecutive="1" xl2000="1" url="http://keputusan.pru13.gov.my/5_KeputusanDR.php?kod=13900" htmlTables="1">
      <tables count="3">
        <x v="2"/>
        <x v="3"/>
        <x v="4"/>
      </tables>
    </webPr>
  </connection>
  <connection id="47" name="Connection14" type="4" refreshedVersion="5" background="1" saveData="1">
    <webPr sourceData="1" parsePre="1" consecutive="1" xl2000="1" url="http://keputusan.pru13.gov.my/5_KeputusanDR.php?kod=01400" htmlTables="1">
      <tables count="3">
        <x v="2"/>
        <x v="3"/>
        <x v="4"/>
      </tables>
    </webPr>
  </connection>
  <connection id="48" name="Connection140" type="4" refreshedVersion="5" background="1" saveData="1">
    <webPr sourceData="1" parsePre="1" consecutive="1" xl2000="1" url="http://keputusan.pru13.gov.my/5_KeputusanDR.php?kod=14000" htmlTables="1">
      <tables count="3">
        <x v="2"/>
        <x v="3"/>
        <x v="4"/>
      </tables>
    </webPr>
  </connection>
  <connection id="49" name="Connection141" type="4" refreshedVersion="5" background="1" saveData="1">
    <webPr sourceData="1" parsePre="1" consecutive="1" xl2000="1" url="http://keputusan.pru13.gov.my/5_KeputusanDR.php?kod=14100" htmlTables="1">
      <tables count="3">
        <x v="2"/>
        <x v="3"/>
        <x v="4"/>
      </tables>
    </webPr>
  </connection>
  <connection id="50" name="Connection142" type="4" refreshedVersion="5" background="1" saveData="1">
    <webPr sourceData="1" parsePre="1" consecutive="1" xl2000="1" url="http://keputusan.pru13.gov.my/5_KeputusanDR.php?kod=14200" htmlTables="1">
      <tables count="3">
        <x v="2"/>
        <x v="3"/>
        <x v="4"/>
      </tables>
    </webPr>
  </connection>
  <connection id="51" name="Connection143" type="4" refreshedVersion="5" background="1" saveData="1">
    <webPr sourceData="1" parsePre="1" consecutive="1" xl2000="1" url="http://keputusan.pru13.gov.my/5_KeputusanDR.php?kod=14300" htmlTables="1">
      <tables count="3">
        <x v="2"/>
        <x v="3"/>
        <x v="4"/>
      </tables>
    </webPr>
  </connection>
  <connection id="52" name="Connection144" type="4" refreshedVersion="5" background="1" saveData="1">
    <webPr sourceData="1" parsePre="1" consecutive="1" xl2000="1" url="http://keputusan.pru13.gov.my/5_KeputusanDR.php?kod=14400" htmlTables="1">
      <tables count="3">
        <x v="2"/>
        <x v="3"/>
        <x v="4"/>
      </tables>
    </webPr>
  </connection>
  <connection id="53" name="Connection145" type="4" refreshedVersion="5" background="1" saveData="1">
    <webPr sourceData="1" parsePre="1" consecutive="1" xl2000="1" url="http://keputusan.pru13.gov.my/5_KeputusanDR.php?kod=14500" htmlTables="1">
      <tables count="3">
        <x v="2"/>
        <x v="3"/>
        <x v="4"/>
      </tables>
    </webPr>
  </connection>
  <connection id="54" name="Connection146" type="4" refreshedVersion="5" background="1" saveData="1">
    <webPr sourceData="1" parsePre="1" consecutive="1" xl2000="1" url="http://keputusan.pru13.gov.my/5_KeputusanDR.php?kod=14600" htmlTables="1">
      <tables count="3">
        <x v="2"/>
        <x v="3"/>
        <x v="4"/>
      </tables>
    </webPr>
  </connection>
  <connection id="55" name="Connection147" type="4" refreshedVersion="5" background="1" saveData="1">
    <webPr sourceData="1" parsePre="1" consecutive="1" xl2000="1" url="http://keputusan.pru13.gov.my/5_KeputusanDR.php?kod=14700" htmlTables="1">
      <tables count="3">
        <x v="2"/>
        <x v="3"/>
        <x v="4"/>
      </tables>
    </webPr>
  </connection>
  <connection id="56" name="Connection148" type="4" refreshedVersion="5" background="1" saveData="1">
    <webPr sourceData="1" parsePre="1" consecutive="1" xl2000="1" url="http://keputusan.pru13.gov.my/5_KeputusanDR.php?kod=14800" htmlTables="1">
      <tables count="3">
        <x v="2"/>
        <x v="3"/>
        <x v="4"/>
      </tables>
    </webPr>
  </connection>
  <connection id="57" name="Connection149" type="4" refreshedVersion="5" background="1" saveData="1">
    <webPr sourceData="1" parsePre="1" consecutive="1" xl2000="1" url="http://keputusan.pru13.gov.my/5_KeputusanDR.php?kod=14900" htmlTables="1">
      <tables count="3">
        <x v="2"/>
        <x v="3"/>
        <x v="4"/>
      </tables>
    </webPr>
  </connection>
  <connection id="58" name="Connection15" type="4" refreshedVersion="5" background="1" saveData="1">
    <webPr sourceData="1" parsePre="1" consecutive="1" xl2000="1" url="http://keputusan.pru13.gov.my/5_KeputusanDR.php?kod=01500" htmlTables="1">
      <tables count="3">
        <x v="2"/>
        <x v="3"/>
        <x v="4"/>
      </tables>
    </webPr>
  </connection>
  <connection id="59" name="Connection150" type="4" refreshedVersion="5" background="1" saveData="1">
    <webPr sourceData="1" parsePre="1" consecutive="1" xl2000="1" url="http://keputusan.pru13.gov.my/5_KeputusanDR.php?kod=15000" htmlTables="1">
      <tables count="3">
        <x v="2"/>
        <x v="3"/>
        <x v="4"/>
      </tables>
    </webPr>
  </connection>
  <connection id="60" name="Connection151" type="4" refreshedVersion="5" background="1" saveData="1">
    <webPr sourceData="1" parsePre="1" consecutive="1" xl2000="1" url="http://keputusan.pru13.gov.my/5_KeputusanDR.php?kod=15100" htmlTables="1">
      <tables count="3">
        <x v="2"/>
        <x v="3"/>
        <x v="4"/>
      </tables>
    </webPr>
  </connection>
  <connection id="61" name="Connection152" type="4" refreshedVersion="5" background="1" saveData="1">
    <webPr sourceData="1" parsePre="1" consecutive="1" xl2000="1" url="http://keputusan.pru13.gov.my/5_KeputusanDR.php?kod=15200" htmlTables="1">
      <tables count="3">
        <x v="2"/>
        <x v="3"/>
        <x v="4"/>
      </tables>
    </webPr>
  </connection>
  <connection id="62" name="Connection153" type="4" refreshedVersion="5" background="1" saveData="1">
    <webPr sourceData="1" parsePre="1" consecutive="1" xl2000="1" url="http://keputusan.pru13.gov.my/5_KeputusanDR.php?kod=15300" htmlTables="1">
      <tables count="3">
        <x v="2"/>
        <x v="3"/>
        <x v="4"/>
      </tables>
    </webPr>
  </connection>
  <connection id="63" name="Connection154" type="4" refreshedVersion="5" background="1" saveData="1">
    <webPr sourceData="1" parsePre="1" consecutive="1" xl2000="1" url="http://keputusan.pru13.gov.my/5_KeputusanDR.php?kod=15400" htmlTables="1">
      <tables count="3">
        <x v="2"/>
        <x v="3"/>
        <x v="4"/>
      </tables>
    </webPr>
  </connection>
  <connection id="64" name="Connection155" type="4" refreshedVersion="5" background="1" saveData="1">
    <webPr sourceData="1" parsePre="1" consecutive="1" xl2000="1" url="http://keputusan.pru13.gov.my/5_KeputusanDR.php?kod=15500" htmlTables="1">
      <tables count="3">
        <x v="2"/>
        <x v="3"/>
        <x v="4"/>
      </tables>
    </webPr>
  </connection>
  <connection id="65" name="Connection156" type="4" refreshedVersion="5" background="1" saveData="1">
    <webPr sourceData="1" parsePre="1" consecutive="1" xl2000="1" url="http://keputusan.pru13.gov.my/5_KeputusanDR.php?kod=15600" htmlTables="1">
      <tables count="3">
        <x v="2"/>
        <x v="3"/>
        <x v="4"/>
      </tables>
    </webPr>
  </connection>
  <connection id="66" name="Connection157" type="4" refreshedVersion="5" background="1" saveData="1">
    <webPr sourceData="1" parsePre="1" consecutive="1" xl2000="1" url="http://keputusan.pru13.gov.my/5_KeputusanDR.php?kod=15700" htmlTables="1">
      <tables count="3">
        <x v="2"/>
        <x v="3"/>
        <x v="4"/>
      </tables>
    </webPr>
  </connection>
  <connection id="67" name="Connection158" type="4" refreshedVersion="5" background="1" saveData="1">
    <webPr sourceData="1" parsePre="1" consecutive="1" xl2000="1" url="http://keputusan.pru13.gov.my/5_KeputusanDR.php?kod=15800" htmlTables="1">
      <tables count="3">
        <x v="2"/>
        <x v="3"/>
        <x v="4"/>
      </tables>
    </webPr>
  </connection>
  <connection id="68" name="Connection159" type="4" refreshedVersion="5" background="1" saveData="1">
    <webPr sourceData="1" parsePre="1" consecutive="1" xl2000="1" url="http://keputusan.pru13.gov.my/5_KeputusanDR.php?kod=15900" htmlTables="1">
      <tables count="3">
        <x v="2"/>
        <x v="3"/>
        <x v="4"/>
      </tables>
    </webPr>
  </connection>
  <connection id="69" name="Connection16" type="4" refreshedVersion="5" background="1" saveData="1">
    <webPr sourceData="1" parsePre="1" consecutive="1" xl2000="1" url="http://keputusan.pru13.gov.my/5_KeputusanDR.php?kod=01600" htmlTables="1">
      <tables count="3">
        <x v="2"/>
        <x v="3"/>
        <x v="4"/>
      </tables>
    </webPr>
  </connection>
  <connection id="70" name="Connection160" type="4" refreshedVersion="5" background="1" saveData="1">
    <webPr sourceData="1" parsePre="1" consecutive="1" xl2000="1" url="http://keputusan.pru13.gov.my/5_KeputusanDR.php?kod=16000" htmlTables="1">
      <tables count="3">
        <x v="2"/>
        <x v="3"/>
        <x v="4"/>
      </tables>
    </webPr>
  </connection>
  <connection id="71" name="Connection161" type="4" refreshedVersion="5" background="1" saveData="1">
    <webPr sourceData="1" parsePre="1" consecutive="1" xl2000="1" url="http://keputusan.pru13.gov.my/5_KeputusanDR.php?kod=16100" htmlTables="1">
      <tables count="3">
        <x v="2"/>
        <x v="3"/>
        <x v="4"/>
      </tables>
    </webPr>
  </connection>
  <connection id="72" name="Connection162" type="4" refreshedVersion="5" background="1" saveData="1">
    <webPr sourceData="1" parsePre="1" consecutive="1" xl2000="1" url="http://keputusan.pru13.gov.my/5_KeputusanDR.php?kod=16200" htmlTables="1">
      <tables count="3">
        <x v="2"/>
        <x v="3"/>
        <x v="4"/>
      </tables>
    </webPr>
  </connection>
  <connection id="73" name="Connection163" type="4" refreshedVersion="5" background="1" saveData="1">
    <webPr sourceData="1" parsePre="1" consecutive="1" xl2000="1" url="http://keputusan.pru13.gov.my/5_KeputusanDR.php?kod=16300" htmlTables="1">
      <tables count="3">
        <x v="2"/>
        <x v="3"/>
        <x v="4"/>
      </tables>
    </webPr>
  </connection>
  <connection id="74" name="Connection164" type="4" refreshedVersion="5" background="1" saveData="1">
    <webPr sourceData="1" parsePre="1" consecutive="1" xl2000="1" url="http://keputusan.pru13.gov.my/5_KeputusanDR.php?kod=16400" htmlTables="1">
      <tables count="3">
        <x v="2"/>
        <x v="3"/>
        <x v="4"/>
      </tables>
    </webPr>
  </connection>
  <connection id="75" name="Connection165" type="4" refreshedVersion="5" background="1" saveData="1">
    <webPr sourceData="1" parsePre="1" consecutive="1" xl2000="1" url="http://keputusan.pru13.gov.my/5_KeputusanDR.php?kod=16500" htmlTables="1">
      <tables count="3">
        <x v="2"/>
        <x v="3"/>
        <x v="4"/>
      </tables>
    </webPr>
  </connection>
  <connection id="76" name="Connection166" type="4" refreshedVersion="5" background="1" saveData="1">
    <webPr sourceData="1" parsePre="1" consecutive="1" xl2000="1" url="http://keputusan.pru13.gov.my/5_KeputusanDR.php?kod=16600" htmlTables="1">
      <tables count="3">
        <x v="2"/>
        <x v="3"/>
        <x v="4"/>
      </tables>
    </webPr>
  </connection>
  <connection id="77" name="Connection167" type="4" refreshedVersion="5" background="1" saveData="1">
    <webPr sourceData="1" parsePre="1" consecutive="1" xl2000="1" url="http://keputusan.pru13.gov.my/5_KeputusanDR.php?kod=16700" htmlTables="1">
      <tables count="3">
        <x v="2"/>
        <x v="3"/>
        <x v="4"/>
      </tables>
    </webPr>
  </connection>
  <connection id="78" name="Connection168" type="4" refreshedVersion="5" background="1" saveData="1">
    <webPr sourceData="1" parsePre="1" consecutive="1" xl2000="1" url="http://keputusan.pru13.gov.my/5_KeputusanDR.php?kod=16800" htmlTables="1">
      <tables count="3">
        <x v="2"/>
        <x v="3"/>
        <x v="4"/>
      </tables>
    </webPr>
  </connection>
  <connection id="79" name="Connection169" type="4" refreshedVersion="5" background="1" saveData="1">
    <webPr sourceData="1" parsePre="1" consecutive="1" xl2000="1" url="http://keputusan.pru13.gov.my/5_KeputusanDR.php?kod=16900" htmlTables="1">
      <tables count="3">
        <x v="2"/>
        <x v="3"/>
        <x v="4"/>
      </tables>
    </webPr>
  </connection>
  <connection id="80" name="Connection17" type="4" refreshedVersion="5" background="1" saveData="1">
    <webPr sourceData="1" parsePre="1" consecutive="1" xl2000="1" url="http://keputusan.pru13.gov.my/5_KeputusanDR.php?kod=01700" htmlTables="1">
      <tables count="3">
        <x v="2"/>
        <x v="3"/>
        <x v="4"/>
      </tables>
    </webPr>
  </connection>
  <connection id="81" name="Connection170" type="4" refreshedVersion="5" background="1" saveData="1">
    <webPr sourceData="1" parsePre="1" consecutive="1" xl2000="1" url="http://keputusan.pru13.gov.my/5_KeputusanDR.php?kod=17000" htmlTables="1">
      <tables count="3">
        <x v="2"/>
        <x v="3"/>
        <x v="4"/>
      </tables>
    </webPr>
  </connection>
  <connection id="82" name="Connection171" type="4" refreshedVersion="5" background="1" saveData="1">
    <webPr sourceData="1" parsePre="1" consecutive="1" xl2000="1" url="http://keputusan.pru13.gov.my/5_KeputusanDR.php?kod=17100" htmlTables="1">
      <tables count="3">
        <x v="2"/>
        <x v="3"/>
        <x v="4"/>
      </tables>
    </webPr>
  </connection>
  <connection id="83" name="Connection172" type="4" refreshedVersion="5" background="1" saveData="1">
    <webPr sourceData="1" parsePre="1" consecutive="1" xl2000="1" url="http://keputusan.pru13.gov.my/5_KeputusanDR.php?kod=17200" htmlTables="1">
      <tables count="3">
        <x v="2"/>
        <x v="3"/>
        <x v="4"/>
      </tables>
    </webPr>
  </connection>
  <connection id="84" name="Connection173" type="4" refreshedVersion="5" background="1" saveData="1">
    <webPr sourceData="1" parsePre="1" consecutive="1" xl2000="1" url="http://keputusan.pru13.gov.my/5_KeputusanDR.php?kod=17300" htmlTables="1">
      <tables count="3">
        <x v="2"/>
        <x v="3"/>
        <x v="4"/>
      </tables>
    </webPr>
  </connection>
  <connection id="85" name="Connection174" type="4" refreshedVersion="5" background="1" saveData="1">
    <webPr sourceData="1" parsePre="1" consecutive="1" xl2000="1" url="http://keputusan.pru13.gov.my/5_KeputusanDR.php?kod=17400" htmlTables="1">
      <tables count="3">
        <x v="2"/>
        <x v="3"/>
        <x v="4"/>
      </tables>
    </webPr>
  </connection>
  <connection id="86" name="Connection175" type="4" refreshedVersion="5" background="1" saveData="1">
    <webPr sourceData="1" parsePre="1" consecutive="1" xl2000="1" url="http://keputusan.pru13.gov.my/5_KeputusanDR.php?kod=17500" htmlTables="1">
      <tables count="3">
        <x v="2"/>
        <x v="3"/>
        <x v="4"/>
      </tables>
    </webPr>
  </connection>
  <connection id="87" name="Connection176" type="4" refreshedVersion="5" background="1" saveData="1">
    <webPr sourceData="1" parsePre="1" consecutive="1" xl2000="1" url="http://keputusan.pru13.gov.my/5_KeputusanDR.php?kod=17600" htmlTables="1">
      <tables count="3">
        <x v="2"/>
        <x v="3"/>
        <x v="4"/>
      </tables>
    </webPr>
  </connection>
  <connection id="88" name="Connection177" type="4" refreshedVersion="5" background="1" saveData="1">
    <webPr sourceData="1" parsePre="1" consecutive="1" xl2000="1" url="http://keputusan.pru13.gov.my/5_KeputusanDR.php?kod=17700" htmlTables="1">
      <tables count="3">
        <x v="2"/>
        <x v="3"/>
        <x v="4"/>
      </tables>
    </webPr>
  </connection>
  <connection id="89" name="Connection178" type="4" refreshedVersion="5" background="1" saveData="1">
    <webPr sourceData="1" parsePre="1" consecutive="1" xl2000="1" url="http://keputusan.pru13.gov.my/5_KeputusanDR.php?kod=17800" htmlTables="1">
      <tables count="3">
        <x v="2"/>
        <x v="3"/>
        <x v="4"/>
      </tables>
    </webPr>
  </connection>
  <connection id="90" name="Connection179" type="4" refreshedVersion="5" background="1" saveData="1">
    <webPr sourceData="1" parsePre="1" consecutive="1" xl2000="1" url="http://keputusan.pru13.gov.my/5_KeputusanDR.php?kod=17900" htmlTables="1">
      <tables count="3">
        <x v="2"/>
        <x v="3"/>
        <x v="4"/>
      </tables>
    </webPr>
  </connection>
  <connection id="91" name="Connection18" type="4" refreshedVersion="5" background="1" saveData="1">
    <webPr sourceData="1" parsePre="1" consecutive="1" xl2000="1" url="http://keputusan.pru13.gov.my/5_KeputusanDR.php?kod=01800" htmlTables="1">
      <tables count="3">
        <x v="2"/>
        <x v="3"/>
        <x v="4"/>
      </tables>
    </webPr>
  </connection>
  <connection id="92" name="Connection180" type="4" refreshedVersion="5" background="1" saveData="1">
    <webPr sourceData="1" parsePre="1" consecutive="1" xl2000="1" url="http://keputusan.pru13.gov.my/5_KeputusanDR.php?kod=18000" htmlTables="1">
      <tables count="3">
        <x v="2"/>
        <x v="3"/>
        <x v="4"/>
      </tables>
    </webPr>
  </connection>
  <connection id="93" name="Connection181" type="4" refreshedVersion="5" background="1" saveData="1">
    <webPr sourceData="1" parsePre="1" consecutive="1" xl2000="1" url="http://keputusan.pru13.gov.my/5_KeputusanDR.php?kod=18100" htmlTables="1">
      <tables count="3">
        <x v="2"/>
        <x v="3"/>
        <x v="4"/>
      </tables>
    </webPr>
  </connection>
  <connection id="94" name="Connection182" type="4" refreshedVersion="5" background="1" saveData="1">
    <webPr sourceData="1" parsePre="1" consecutive="1" xl2000="1" url="http://keputusan.pru13.gov.my/5_KeputusanDR.php?kod=18200" htmlTables="1">
      <tables count="3">
        <x v="2"/>
        <x v="3"/>
        <x v="4"/>
      </tables>
    </webPr>
  </connection>
  <connection id="95" name="Connection183" type="4" refreshedVersion="5" background="1" saveData="1">
    <webPr sourceData="1" parsePre="1" consecutive="1" xl2000="1" url="http://keputusan.pru13.gov.my/5_KeputusanDR.php?kod=18300" htmlTables="1">
      <tables count="3">
        <x v="2"/>
        <x v="3"/>
        <x v="4"/>
      </tables>
    </webPr>
  </connection>
  <connection id="96" name="Connection184" type="4" refreshedVersion="5" background="1" saveData="1">
    <webPr sourceData="1" parsePre="1" consecutive="1" xl2000="1" url="http://keputusan.pru13.gov.my/5_KeputusanDR.php?kod=18400" htmlTables="1">
      <tables count="3">
        <x v="2"/>
        <x v="3"/>
        <x v="4"/>
      </tables>
    </webPr>
  </connection>
  <connection id="97" name="Connection185" type="4" refreshedVersion="5" background="1" saveData="1">
    <webPr sourceData="1" parsePre="1" consecutive="1" xl2000="1" url="http://keputusan.pru13.gov.my/5_KeputusanDR.php?kod=18500" htmlTables="1">
      <tables count="3">
        <x v="2"/>
        <x v="3"/>
        <x v="4"/>
      </tables>
    </webPr>
  </connection>
  <connection id="98" name="Connection186" type="4" refreshedVersion="5" background="1" saveData="1">
    <webPr sourceData="1" parsePre="1" consecutive="1" xl2000="1" url="http://keputusan.pru13.gov.my/5_KeputusanDR.php?kod=18600" htmlTables="1">
      <tables count="3">
        <x v="2"/>
        <x v="3"/>
        <x v="4"/>
      </tables>
    </webPr>
  </connection>
  <connection id="99" name="Connection187" type="4" refreshedVersion="5" background="1" saveData="1">
    <webPr sourceData="1" parsePre="1" consecutive="1" xl2000="1" url="http://keputusan.pru13.gov.my/5_KeputusanDR.php?kod=18700" htmlTables="1">
      <tables count="3">
        <x v="2"/>
        <x v="3"/>
        <x v="4"/>
      </tables>
    </webPr>
  </connection>
  <connection id="100" name="Connection188" type="4" refreshedVersion="5" background="1" saveData="1">
    <webPr sourceData="1" parsePre="1" consecutive="1" xl2000="1" url="http://keputusan.pru13.gov.my/5_KeputusanDR.php?kod=18800" htmlTables="1">
      <tables count="3">
        <x v="2"/>
        <x v="3"/>
        <x v="4"/>
      </tables>
    </webPr>
  </connection>
  <connection id="101" name="Connection189" type="4" refreshedVersion="5" background="1" saveData="1">
    <webPr sourceData="1" parsePre="1" consecutive="1" xl2000="1" url="http://keputusan.pru13.gov.my/5_KeputusanDR.php?kod=18900" htmlTables="1">
      <tables count="3">
        <x v="2"/>
        <x v="3"/>
        <x v="4"/>
      </tables>
    </webPr>
  </connection>
  <connection id="102" name="Connection19" type="4" refreshedVersion="5" background="1" saveData="1">
    <webPr sourceData="1" parsePre="1" consecutive="1" xl2000="1" url="http://keputusan.pru13.gov.my/5_KeputusanDR.php?kod=01900" htmlTables="1">
      <tables count="3">
        <x v="2"/>
        <x v="3"/>
        <x v="4"/>
      </tables>
    </webPr>
  </connection>
  <connection id="103" name="Connection190" type="4" refreshedVersion="5" background="1" saveData="1">
    <webPr sourceData="1" parsePre="1" consecutive="1" xl2000="1" url="http://keputusan.pru13.gov.my/5_KeputusanDR.php?kod=19000" htmlTables="1">
      <tables count="3">
        <x v="2"/>
        <x v="3"/>
        <x v="4"/>
      </tables>
    </webPr>
  </connection>
  <connection id="104" name="Connection191" type="4" refreshedVersion="5" background="1" saveData="1">
    <webPr sourceData="1" parsePre="1" consecutive="1" xl2000="1" url="http://keputusan.pru13.gov.my/5_KeputusanDR.php?kod=19100" htmlTables="1">
      <tables count="3">
        <x v="2"/>
        <x v="3"/>
        <x v="4"/>
      </tables>
    </webPr>
  </connection>
  <connection id="105" name="Connection192" type="4" refreshedVersion="5" background="1" saveData="1">
    <webPr sourceData="1" parsePre="1" consecutive="1" xl2000="1" url="http://keputusan.pru13.gov.my/5_KeputusanDR.php?kod=19200" htmlTables="1">
      <tables count="3">
        <x v="2"/>
        <x v="3"/>
        <x v="4"/>
      </tables>
    </webPr>
  </connection>
  <connection id="106" name="Connection193" type="4" refreshedVersion="5" background="1" saveData="1">
    <webPr sourceData="1" parsePre="1" consecutive="1" xl2000="1" url="http://keputusan.pru13.gov.my/5_KeputusanDR.php?kod=19300" htmlTables="1">
      <tables count="3">
        <x v="2"/>
        <x v="3"/>
        <x v="4"/>
      </tables>
    </webPr>
  </connection>
  <connection id="107" name="Connection194" type="4" refreshedVersion="5" background="1" saveData="1">
    <webPr sourceData="1" parsePre="1" consecutive="1" xl2000="1" url="http://keputusan.pru13.gov.my/5_KeputusanDR.php?kod=19400" htmlTables="1">
      <tables count="3">
        <x v="2"/>
        <x v="3"/>
        <x v="4"/>
      </tables>
    </webPr>
  </connection>
  <connection id="108" name="Connection195" type="4" refreshedVersion="5" background="1" saveData="1">
    <webPr sourceData="1" parsePre="1" consecutive="1" xl2000="1" url="http://keputusan.pru13.gov.my/5_KeputusanDR.php?kod=19500" htmlTables="1">
      <tables count="3">
        <x v="2"/>
        <x v="3"/>
        <x v="4"/>
      </tables>
    </webPr>
  </connection>
  <connection id="109" name="Connection196" type="4" refreshedVersion="5" background="1" saveData="1">
    <webPr sourceData="1" parsePre="1" consecutive="1" xl2000="1" url="http://keputusan.pru13.gov.my/5_KeputusanDR.php?kod=19600" htmlTables="1">
      <tables count="3">
        <x v="2"/>
        <x v="3"/>
        <x v="4"/>
      </tables>
    </webPr>
  </connection>
  <connection id="110" name="Connection197" type="4" refreshedVersion="5" background="1" saveData="1">
    <webPr sourceData="1" parsePre="1" consecutive="1" xl2000="1" url="http://keputusan.pru13.gov.my/5_KeputusanDR.php?kod=19700" htmlTables="1">
      <tables count="3">
        <x v="2"/>
        <x v="3"/>
        <x v="4"/>
      </tables>
    </webPr>
  </connection>
  <connection id="111" name="Connection198" type="4" refreshedVersion="5" background="1" saveData="1">
    <webPr sourceData="1" parsePre="1" consecutive="1" xl2000="1" url="http://keputusan.pru13.gov.my/5_KeputusanDR.php?kod=19800" htmlTables="1">
      <tables count="3">
        <x v="2"/>
        <x v="3"/>
        <x v="4"/>
      </tables>
    </webPr>
  </connection>
  <connection id="112" name="Connection199" type="4" refreshedVersion="5" background="1" saveData="1">
    <webPr sourceData="1" parsePre="1" consecutive="1" xl2000="1" url="http://keputusan.pru13.gov.my/5_KeputusanDR.php?kod=19900" htmlTables="1">
      <tables count="3">
        <x v="2"/>
        <x v="3"/>
        <x v="4"/>
      </tables>
    </webPr>
  </connection>
  <connection id="113" name="Connection2" type="4" refreshedVersion="0" background="1">
    <webPr url="http://keputusan.pru13.gov.my/5_KeputusanDR.php?kod=00100" htmlTables="1" htmlFormat="all"/>
  </connection>
  <connection id="114" name="Connection20" type="4" refreshedVersion="5" background="1" saveData="1">
    <webPr sourceData="1" parsePre="1" consecutive="1" xl2000="1" url="http://keputusan.pru13.gov.my/5_KeputusanDR.php?kod=02000" htmlTables="1">
      <tables count="3">
        <x v="2"/>
        <x v="3"/>
        <x v="4"/>
      </tables>
    </webPr>
  </connection>
  <connection id="115" name="Connection200" type="4" refreshedVersion="5" background="1" saveData="1">
    <webPr sourceData="1" parsePre="1" consecutive="1" xl2000="1" url="http://keputusan.pru13.gov.my/5_KeputusanDR.php?kod=20000" htmlTables="1">
      <tables count="3">
        <x v="2"/>
        <x v="3"/>
        <x v="4"/>
      </tables>
    </webPr>
  </connection>
  <connection id="116" name="Connection201" type="4" refreshedVersion="5" background="1" saveData="1">
    <webPr sourceData="1" parsePre="1" consecutive="1" xl2000="1" url="http://keputusan.pru13.gov.my/5_KeputusanDR.php?kod=20100" htmlTables="1">
      <tables count="3">
        <x v="2"/>
        <x v="3"/>
        <x v="4"/>
      </tables>
    </webPr>
  </connection>
  <connection id="117" name="Connection202" type="4" refreshedVersion="5" background="1" saveData="1">
    <webPr sourceData="1" parsePre="1" consecutive="1" xl2000="1" url="http://keputusan.pru13.gov.my/5_KeputusanDR.php?kod=20200" htmlTables="1">
      <tables count="3">
        <x v="2"/>
        <x v="3"/>
        <x v="4"/>
      </tables>
    </webPr>
  </connection>
  <connection id="118" name="Connection203" type="4" refreshedVersion="5" background="1" saveData="1">
    <webPr sourceData="1" parsePre="1" consecutive="1" xl2000="1" url="http://keputusan.pru13.gov.my/5_KeputusanDR.php?kod=20300" htmlTables="1">
      <tables count="3">
        <x v="2"/>
        <x v="3"/>
        <x v="4"/>
      </tables>
    </webPr>
  </connection>
  <connection id="119" name="Connection204" type="4" refreshedVersion="5" background="1" saveData="1">
    <webPr sourceData="1" parsePre="1" consecutive="1" xl2000="1" url="http://keputusan.pru13.gov.my/5_KeputusanDR.php?kod=20400" htmlTables="1">
      <tables count="3">
        <x v="2"/>
        <x v="3"/>
        <x v="4"/>
      </tables>
    </webPr>
  </connection>
  <connection id="120" name="Connection205" type="4" refreshedVersion="5" background="1" saveData="1">
    <webPr sourceData="1" parsePre="1" consecutive="1" xl2000="1" url="http://keputusan.pru13.gov.my/5_KeputusanDR.php?kod=20500" htmlTables="1">
      <tables count="3">
        <x v="2"/>
        <x v="3"/>
        <x v="4"/>
      </tables>
    </webPr>
  </connection>
  <connection id="121" name="Connection206" type="4" refreshedVersion="5" background="1" saveData="1">
    <webPr sourceData="1" parsePre="1" consecutive="1" xl2000="1" url="http://keputusan.pru13.gov.my/5_KeputusanDR.php?kod=20600" htmlTables="1">
      <tables count="3">
        <x v="2"/>
        <x v="3"/>
        <x v="4"/>
      </tables>
    </webPr>
  </connection>
  <connection id="122" name="Connection207" type="4" refreshedVersion="5" background="1" saveData="1">
    <webPr sourceData="1" parsePre="1" consecutive="1" xl2000="1" url="http://keputusan.pru13.gov.my/5_KeputusanDR.php?kod=20700" htmlTables="1">
      <tables count="3">
        <x v="2"/>
        <x v="3"/>
        <x v="4"/>
      </tables>
    </webPr>
  </connection>
  <connection id="123" name="Connection208" type="4" refreshedVersion="5" background="1" saveData="1">
    <webPr sourceData="1" parsePre="1" consecutive="1" xl2000="1" url="http://keputusan.pru13.gov.my/5_KeputusanDR.php?kod=20800" htmlTables="1">
      <tables count="3">
        <x v="2"/>
        <x v="3"/>
        <x v="4"/>
      </tables>
    </webPr>
  </connection>
  <connection id="124" name="Connection209" type="4" refreshedVersion="5" background="1" saveData="1">
    <webPr sourceData="1" parsePre="1" consecutive="1" xl2000="1" url="http://keputusan.pru13.gov.my/5_KeputusanDR.php?kod=20900" htmlTables="1">
      <tables count="3">
        <x v="2"/>
        <x v="3"/>
        <x v="4"/>
      </tables>
    </webPr>
  </connection>
  <connection id="125" name="Connection21" type="4" refreshedVersion="5" background="1" saveData="1">
    <webPr sourceData="1" parsePre="1" consecutive="1" xl2000="1" url="http://keputusan.pru13.gov.my/5_KeputusanDR.php?kod=02100" htmlTables="1">
      <tables count="3">
        <x v="2"/>
        <x v="3"/>
        <x v="4"/>
      </tables>
    </webPr>
  </connection>
  <connection id="126" name="Connection210" type="4" refreshedVersion="5" background="1" saveData="1">
    <webPr sourceData="1" parsePre="1" consecutive="1" xl2000="1" url="http://keputusan.pru13.gov.my/5_KeputusanDR.php?kod=21000" htmlTables="1">
      <tables count="3">
        <x v="2"/>
        <x v="3"/>
        <x v="4"/>
      </tables>
    </webPr>
  </connection>
  <connection id="127" name="Connection211" type="4" refreshedVersion="5" background="1" saveData="1">
    <webPr sourceData="1" parsePre="1" consecutive="1" xl2000="1" url="http://keputusan.pru13.gov.my/5_KeputusanDR.php?kod=21100" htmlTables="1">
      <tables count="3">
        <x v="2"/>
        <x v="3"/>
        <x v="4"/>
      </tables>
    </webPr>
  </connection>
  <connection id="128" name="Connection212" type="4" refreshedVersion="5" background="1" saveData="1">
    <webPr sourceData="1" parsePre="1" consecutive="1" xl2000="1" url="http://keputusan.pru13.gov.my/5_KeputusanDR.php?kod=21200" htmlTables="1">
      <tables count="3">
        <x v="2"/>
        <x v="3"/>
        <x v="4"/>
      </tables>
    </webPr>
  </connection>
  <connection id="129" name="Connection213" type="4" refreshedVersion="5" background="1" saveData="1">
    <webPr sourceData="1" parsePre="1" consecutive="1" xl2000="1" url="http://keputusan.pru13.gov.my/5_KeputusanDR.php?kod=21300" htmlTables="1">
      <tables count="3">
        <x v="2"/>
        <x v="3"/>
        <x v="4"/>
      </tables>
    </webPr>
  </connection>
  <connection id="130" name="Connection214" type="4" refreshedVersion="5" background="1" saveData="1">
    <webPr sourceData="1" parsePre="1" consecutive="1" xl2000="1" url="http://keputusan.pru13.gov.my/5_KeputusanDR.php?kod=21400" htmlTables="1">
      <tables count="3">
        <x v="2"/>
        <x v="3"/>
        <x v="4"/>
      </tables>
    </webPr>
  </connection>
  <connection id="131" name="Connection215" type="4" refreshedVersion="5" background="1" saveData="1">
    <webPr sourceData="1" parsePre="1" consecutive="1" xl2000="1" url="http://keputusan.pru13.gov.my/5_KeputusanDR.php?kod=21500" htmlTables="1">
      <tables count="3">
        <x v="2"/>
        <x v="3"/>
        <x v="4"/>
      </tables>
    </webPr>
  </connection>
  <connection id="132" name="Connection216" type="4" refreshedVersion="5" background="1" saveData="1">
    <webPr sourceData="1" parsePre="1" consecutive="1" xl2000="1" url="http://keputusan.pru13.gov.my/5_KeputusanDR.php?kod=21600" htmlTables="1">
      <tables count="3">
        <x v="2"/>
        <x v="3"/>
        <x v="4"/>
      </tables>
    </webPr>
  </connection>
  <connection id="133" name="Connection217" type="4" refreshedVersion="5" background="1" saveData="1">
    <webPr sourceData="1" parsePre="1" consecutive="1" xl2000="1" url="http://keputusan.pru13.gov.my/5_KeputusanDR.php?kod=21700" htmlTables="1">
      <tables count="3">
        <x v="2"/>
        <x v="3"/>
        <x v="4"/>
      </tables>
    </webPr>
  </connection>
  <connection id="134" name="Connection218" type="4" refreshedVersion="5" background="1" saveData="1">
    <webPr sourceData="1" parsePre="1" consecutive="1" xl2000="1" url="http://keputusan.pru13.gov.my/5_KeputusanDR.php?kod=21800" htmlTables="1">
      <tables count="3">
        <x v="2"/>
        <x v="3"/>
        <x v="4"/>
      </tables>
    </webPr>
  </connection>
  <connection id="135" name="Connection219" type="4" refreshedVersion="5" background="1" saveData="1">
    <webPr sourceData="1" parsePre="1" consecutive="1" xl2000="1" url="http://keputusan.pru13.gov.my/5_KeputusanDR.php?kod=21900" htmlTables="1">
      <tables count="3">
        <x v="2"/>
        <x v="3"/>
        <x v="4"/>
      </tables>
    </webPr>
  </connection>
  <connection id="136" name="Connection22" type="4" refreshedVersion="5" background="1" saveData="1">
    <webPr sourceData="1" parsePre="1" consecutive="1" xl2000="1" url="http://keputusan.pru13.gov.my/5_KeputusanDR.php?kod=02200" htmlTables="1">
      <tables count="3">
        <x v="2"/>
        <x v="3"/>
        <x v="4"/>
      </tables>
    </webPr>
  </connection>
  <connection id="137" name="Connection220" type="4" refreshedVersion="5" background="1" saveData="1">
    <webPr sourceData="1" parsePre="1" consecutive="1" xl2000="1" url="http://keputusan.pru13.gov.my/5_KeputusanDR.php?kod=22000" htmlTables="1">
      <tables count="3">
        <x v="2"/>
        <x v="3"/>
        <x v="4"/>
      </tables>
    </webPr>
  </connection>
  <connection id="138" name="Connection221" type="4" refreshedVersion="5" background="1" saveData="1">
    <webPr sourceData="1" parsePre="1" consecutive="1" xl2000="1" url="http://keputusan.pru13.gov.my/5_KeputusanDR.php?kod=22100" htmlTables="1">
      <tables count="3">
        <x v="2"/>
        <x v="3"/>
        <x v="4"/>
      </tables>
    </webPr>
  </connection>
  <connection id="139" name="Connection222" type="4" refreshedVersion="5" background="1" saveData="1">
    <webPr sourceData="1" parsePre="1" consecutive="1" xl2000="1" url="http://keputusan.pru13.gov.my/5_KeputusanDR.php?kod=22200" htmlTables="1">
      <tables count="3">
        <x v="2"/>
        <x v="3"/>
        <x v="4"/>
      </tables>
    </webPr>
  </connection>
  <connection id="140" name="Connection23" type="4" refreshedVersion="5" background="1" saveData="1">
    <webPr sourceData="1" parsePre="1" consecutive="1" xl2000="1" url="http://keputusan.pru13.gov.my/5_KeputusanDR.php?kod=02300" htmlTables="1">
      <tables count="3">
        <x v="2"/>
        <x v="3"/>
        <x v="4"/>
      </tables>
    </webPr>
  </connection>
  <connection id="141" name="Connection24" type="4" refreshedVersion="5" background="1" saveData="1">
    <webPr sourceData="1" parsePre="1" consecutive="1" xl2000="1" url="http://keputusan.pru13.gov.my/5_KeputusanDR.php?kod=02400" htmlTables="1">
      <tables count="3">
        <x v="2"/>
        <x v="3"/>
        <x v="4"/>
      </tables>
    </webPr>
  </connection>
  <connection id="142" name="Connection25" type="4" refreshedVersion="5" background="1" saveData="1">
    <webPr sourceData="1" parsePre="1" consecutive="1" xl2000="1" url="http://keputusan.pru13.gov.my/5_KeputusanDR.php?kod=02500" htmlTables="1">
      <tables count="3">
        <x v="2"/>
        <x v="3"/>
        <x v="4"/>
      </tables>
    </webPr>
  </connection>
  <connection id="143" name="Connection26" type="4" refreshedVersion="5" background="1" saveData="1">
    <webPr sourceData="1" parsePre="1" consecutive="1" xl2000="1" url="http://keputusan.pru13.gov.my/5_KeputusanDR.php?kod=02600" htmlTables="1">
      <tables count="3">
        <x v="2"/>
        <x v="3"/>
        <x v="4"/>
      </tables>
    </webPr>
  </connection>
  <connection id="144" name="Connection27" type="4" refreshedVersion="5" background="1" saveData="1">
    <webPr sourceData="1" parsePre="1" consecutive="1" xl2000="1" url="http://keputusan.pru13.gov.my/5_KeputusanDR.php?kod=02700" htmlTables="1">
      <tables count="3">
        <x v="2"/>
        <x v="3"/>
        <x v="4"/>
      </tables>
    </webPr>
  </connection>
  <connection id="145" name="Connection28" type="4" refreshedVersion="5" background="1" saveData="1">
    <webPr sourceData="1" parsePre="1" consecutive="1" xl2000="1" url="http://keputusan.pru13.gov.my/5_KeputusanDR.php?kod=02800" htmlTables="1">
      <tables count="3">
        <x v="2"/>
        <x v="3"/>
        <x v="4"/>
      </tables>
    </webPr>
  </connection>
  <connection id="146" name="Connection29" type="4" refreshedVersion="5" background="1" saveData="1">
    <webPr sourceData="1" parsePre="1" consecutive="1" xl2000="1" url="http://keputusan.pru13.gov.my/5_KeputusanDR.php?kod=02900" htmlTables="1">
      <tables count="3">
        <x v="2"/>
        <x v="3"/>
        <x v="4"/>
      </tables>
    </webPr>
  </connection>
  <connection id="147" name="Connection3" type="4" refreshedVersion="5" background="1" saveData="1">
    <webPr sourceData="1" parsePre="1" consecutive="1" xl2000="1" url="http://keputusan.pru13.gov.my/5_KeputusanDR.php?kod=00300" htmlTables="1">
      <tables count="3">
        <x v="2"/>
        <x v="3"/>
        <x v="4"/>
      </tables>
    </webPr>
  </connection>
  <connection id="148" name="Connection30" type="4" refreshedVersion="5" background="1" saveData="1">
    <webPr sourceData="1" parsePre="1" consecutive="1" xl2000="1" url="http://keputusan.pru13.gov.my/5_KeputusanDR.php?kod=03000" htmlTables="1">
      <tables count="3">
        <x v="2"/>
        <x v="3"/>
        <x v="4"/>
      </tables>
    </webPr>
  </connection>
  <connection id="149" name="Connection31" type="4" refreshedVersion="5" background="1" saveData="1">
    <webPr sourceData="1" parsePre="1" consecutive="1" xl2000="1" url="http://keputusan.pru13.gov.my/5_KeputusanDR.php?kod=03100" htmlTables="1">
      <tables count="3">
        <x v="2"/>
        <x v="3"/>
        <x v="4"/>
      </tables>
    </webPr>
  </connection>
  <connection id="150" name="Connection32" type="4" refreshedVersion="5" background="1" saveData="1">
    <webPr sourceData="1" parsePre="1" consecutive="1" xl2000="1" url="http://keputusan.pru13.gov.my/5_KeputusanDR.php?kod=03200" htmlTables="1">
      <tables count="3">
        <x v="2"/>
        <x v="3"/>
        <x v="4"/>
      </tables>
    </webPr>
  </connection>
  <connection id="151" name="Connection33" type="4" refreshedVersion="5" background="1" saveData="1">
    <webPr sourceData="1" parsePre="1" consecutive="1" xl2000="1" url="http://keputusan.pru13.gov.my/5_KeputusanDR.php?kod=03300" htmlTables="1">
      <tables count="3">
        <x v="2"/>
        <x v="3"/>
        <x v="4"/>
      </tables>
    </webPr>
  </connection>
  <connection id="152" name="Connection34" type="4" refreshedVersion="5" background="1" saveData="1">
    <webPr sourceData="1" parsePre="1" consecutive="1" xl2000="1" url="http://keputusan.pru13.gov.my/5_KeputusanDR.php?kod=03400" htmlTables="1">
      <tables count="3">
        <x v="2"/>
        <x v="3"/>
        <x v="4"/>
      </tables>
    </webPr>
  </connection>
  <connection id="153" name="Connection35" type="4" refreshedVersion="5" background="1" saveData="1">
    <webPr sourceData="1" parsePre="1" consecutive="1" xl2000="1" url="http://keputusan.pru13.gov.my/5_KeputusanDR.php?kod=03500" htmlTables="1">
      <tables count="3">
        <x v="2"/>
        <x v="3"/>
        <x v="4"/>
      </tables>
    </webPr>
  </connection>
  <connection id="154" name="Connection36" type="4" refreshedVersion="5" background="1" saveData="1">
    <webPr sourceData="1" parsePre="1" consecutive="1" xl2000="1" url="http://keputusan.pru13.gov.my/5_KeputusanDR.php?kod=03600" htmlTables="1">
      <tables count="3">
        <x v="2"/>
        <x v="3"/>
        <x v="4"/>
      </tables>
    </webPr>
  </connection>
  <connection id="155" name="Connection37" type="4" refreshedVersion="5" background="1" saveData="1">
    <webPr sourceData="1" parsePre="1" consecutive="1" xl2000="1" url="http://keputusan.pru13.gov.my/5_KeputusanDR.php?kod=03700" htmlTables="1">
      <tables count="3">
        <x v="2"/>
        <x v="3"/>
        <x v="4"/>
      </tables>
    </webPr>
  </connection>
  <connection id="156" name="Connection38" type="4" refreshedVersion="5" background="1" saveData="1">
    <webPr sourceData="1" parsePre="1" consecutive="1" xl2000="1" url="http://keputusan.pru13.gov.my/5_KeputusanDR.php?kod=03800" htmlTables="1">
      <tables count="3">
        <x v="2"/>
        <x v="3"/>
        <x v="4"/>
      </tables>
    </webPr>
  </connection>
  <connection id="157" name="Connection39" type="4" refreshedVersion="5" background="1" saveData="1">
    <webPr sourceData="1" parsePre="1" consecutive="1" xl2000="1" url="http://keputusan.pru13.gov.my/5_KeputusanDR.php?kod=03900" htmlTables="1">
      <tables count="3">
        <x v="2"/>
        <x v="3"/>
        <x v="4"/>
      </tables>
    </webPr>
  </connection>
  <connection id="158" name="Connection4" type="4" refreshedVersion="5" background="1" saveData="1">
    <webPr sourceData="1" parsePre="1" consecutive="1" xl2000="1" url="http://keputusan.pru13.gov.my/5_KeputusanDR.php?kod=00400" htmlTables="1">
      <tables count="3">
        <x v="2"/>
        <x v="3"/>
        <x v="4"/>
      </tables>
    </webPr>
  </connection>
  <connection id="159" name="Connection40" type="4" refreshedVersion="5" background="1" saveData="1">
    <webPr sourceData="1" parsePre="1" consecutive="1" xl2000="1" url="http://keputusan.pru13.gov.my/5_KeputusanDR.php?kod=04000" htmlTables="1">
      <tables count="3">
        <x v="2"/>
        <x v="3"/>
        <x v="4"/>
      </tables>
    </webPr>
  </connection>
  <connection id="160" name="Connection41" type="4" refreshedVersion="5" background="1" saveData="1">
    <webPr sourceData="1" parsePre="1" consecutive="1" xl2000="1" url="http://keputusan.pru13.gov.my/5_KeputusanDR.php?kod=04100" htmlTables="1">
      <tables count="3">
        <x v="2"/>
        <x v="3"/>
        <x v="4"/>
      </tables>
    </webPr>
  </connection>
  <connection id="161" name="Connection42" type="4" refreshedVersion="5" background="1" saveData="1">
    <webPr sourceData="1" parsePre="1" consecutive="1" xl2000="1" url="http://keputusan.pru13.gov.my/5_KeputusanDR.php?kod=04200" htmlTables="1">
      <tables count="3">
        <x v="2"/>
        <x v="3"/>
        <x v="4"/>
      </tables>
    </webPr>
  </connection>
  <connection id="162" name="Connection43" type="4" refreshedVersion="5" background="1" saveData="1">
    <webPr sourceData="1" parsePre="1" consecutive="1" xl2000="1" url="http://keputusan.pru13.gov.my/5_KeputusanDR.php?kod=04300" htmlTables="1">
      <tables count="3">
        <x v="2"/>
        <x v="3"/>
        <x v="4"/>
      </tables>
    </webPr>
  </connection>
  <connection id="163" name="Connection44" type="4" refreshedVersion="5" background="1" saveData="1">
    <webPr sourceData="1" parsePre="1" consecutive="1" xl2000="1" url="http://keputusan.pru13.gov.my/5_KeputusanDR.php?kod=04400" htmlTables="1">
      <tables count="3">
        <x v="2"/>
        <x v="3"/>
        <x v="4"/>
      </tables>
    </webPr>
  </connection>
  <connection id="164" name="Connection45" type="4" refreshedVersion="5" background="1" saveData="1">
    <webPr sourceData="1" parsePre="1" consecutive="1" xl2000="1" url="http://keputusan.pru13.gov.my/5_KeputusanDR.php?kod=04500" htmlTables="1">
      <tables count="3">
        <x v="2"/>
        <x v="3"/>
        <x v="4"/>
      </tables>
    </webPr>
  </connection>
  <connection id="165" name="Connection46" type="4" refreshedVersion="5" background="1" saveData="1">
    <webPr sourceData="1" parsePre="1" consecutive="1" xl2000="1" url="http://keputusan.pru13.gov.my/5_KeputusanDR.php?kod=04600" htmlTables="1">
      <tables count="3">
        <x v="2"/>
        <x v="3"/>
        <x v="4"/>
      </tables>
    </webPr>
  </connection>
  <connection id="166" name="Connection47" type="4" refreshedVersion="5" background="1" saveData="1">
    <webPr sourceData="1" parsePre="1" consecutive="1" xl2000="1" url="http://keputusan.pru13.gov.my/5_KeputusanDR.php?kod=04700" htmlTables="1">
      <tables count="3">
        <x v="2"/>
        <x v="3"/>
        <x v="4"/>
      </tables>
    </webPr>
  </connection>
  <connection id="167" name="Connection48" type="4" refreshedVersion="5" background="1" saveData="1">
    <webPr sourceData="1" parsePre="1" consecutive="1" xl2000="1" url="http://keputusan.pru13.gov.my/5_KeputusanDR.php?kod=04800" htmlTables="1">
      <tables count="3">
        <x v="2"/>
        <x v="3"/>
        <x v="4"/>
      </tables>
    </webPr>
  </connection>
  <connection id="168" name="Connection49" type="4" refreshedVersion="5" background="1" saveData="1">
    <webPr sourceData="1" parsePre="1" consecutive="1" xl2000="1" url="http://keputusan.pru13.gov.my/5_KeputusanDR.php?kod=04900" htmlTables="1">
      <tables count="3">
        <x v="2"/>
        <x v="3"/>
        <x v="4"/>
      </tables>
    </webPr>
  </connection>
  <connection id="169" name="Connection5" type="4" refreshedVersion="5" background="1" saveData="1">
    <webPr sourceData="1" parsePre="1" consecutive="1" xl2000="1" url="http://keputusan.pru13.gov.my/5_KeputusanDR.php?kod=00500" htmlTables="1">
      <tables count="3">
        <x v="2"/>
        <x v="3"/>
        <x v="4"/>
      </tables>
    </webPr>
  </connection>
  <connection id="170" name="Connection50" type="4" refreshedVersion="5" background="1" saveData="1">
    <webPr sourceData="1" parsePre="1" consecutive="1" xl2000="1" url="http://keputusan.pru13.gov.my/5_KeputusanDR.php?kod=05000" htmlTables="1">
      <tables count="3">
        <x v="2"/>
        <x v="3"/>
        <x v="4"/>
      </tables>
    </webPr>
  </connection>
  <connection id="171" name="Connection51" type="4" refreshedVersion="5" background="1" saveData="1">
    <webPr sourceData="1" parsePre="1" consecutive="1" xl2000="1" url="http://keputusan.pru13.gov.my/5_KeputusanDR.php?kod=05100" htmlTables="1">
      <tables count="3">
        <x v="2"/>
        <x v="3"/>
        <x v="4"/>
      </tables>
    </webPr>
  </connection>
  <connection id="172" name="Connection52" type="4" refreshedVersion="5" background="1" saveData="1">
    <webPr sourceData="1" parsePre="1" consecutive="1" xl2000="1" url="http://keputusan.pru13.gov.my/5_KeputusanDR.php?kod=05200" htmlTables="1">
      <tables count="3">
        <x v="2"/>
        <x v="3"/>
        <x v="4"/>
      </tables>
    </webPr>
  </connection>
  <connection id="173" name="Connection53" type="4" refreshedVersion="5" background="1" saveData="1">
    <webPr sourceData="1" parsePre="1" consecutive="1" xl2000="1" url="http://keputusan.pru13.gov.my/5_KeputusanDR.php?kod=05300" htmlTables="1">
      <tables count="3">
        <x v="2"/>
        <x v="3"/>
        <x v="4"/>
      </tables>
    </webPr>
  </connection>
  <connection id="174" name="Connection54" type="4" refreshedVersion="5" background="1" saveData="1">
    <webPr sourceData="1" parsePre="1" consecutive="1" xl2000="1" url="http://keputusan.pru13.gov.my/5_KeputusanDR.php?kod=05400" htmlTables="1">
      <tables count="3">
        <x v="2"/>
        <x v="3"/>
        <x v="4"/>
      </tables>
    </webPr>
  </connection>
  <connection id="175" name="Connection55" type="4" refreshedVersion="5" background="1" saveData="1">
    <webPr sourceData="1" parsePre="1" consecutive="1" xl2000="1" url="http://keputusan.pru13.gov.my/5_KeputusanDR.php?kod=05500" htmlTables="1">
      <tables count="3">
        <x v="2"/>
        <x v="3"/>
        <x v="4"/>
      </tables>
    </webPr>
  </connection>
  <connection id="176" name="Connection56" type="4" refreshedVersion="5" background="1" saveData="1">
    <webPr sourceData="1" parsePre="1" consecutive="1" xl2000="1" url="http://keputusan.pru13.gov.my/5_KeputusanDR.php?kod=05600" htmlTables="1">
      <tables count="3">
        <x v="2"/>
        <x v="3"/>
        <x v="4"/>
      </tables>
    </webPr>
  </connection>
  <connection id="177" name="Connection57" type="4" refreshedVersion="5" background="1" saveData="1">
    <webPr sourceData="1" parsePre="1" consecutive="1" xl2000="1" url="http://keputusan.pru13.gov.my/5_KeputusanDR.php?kod=05700" htmlTables="1">
      <tables count="3">
        <x v="2"/>
        <x v="3"/>
        <x v="4"/>
      </tables>
    </webPr>
  </connection>
  <connection id="178" name="Connection58" type="4" refreshedVersion="5" background="1" saveData="1">
    <webPr sourceData="1" parsePre="1" consecutive="1" xl2000="1" url="http://keputusan.pru13.gov.my/5_KeputusanDR.php?kod=05800" htmlTables="1">
      <tables count="3">
        <x v="2"/>
        <x v="3"/>
        <x v="4"/>
      </tables>
    </webPr>
  </connection>
  <connection id="179" name="Connection59" type="4" refreshedVersion="5" background="1" saveData="1">
    <webPr sourceData="1" parsePre="1" consecutive="1" xl2000="1" url="http://keputusan.pru13.gov.my/5_KeputusanDR.php?kod=05900" htmlTables="1">
      <tables count="3">
        <x v="2"/>
        <x v="3"/>
        <x v="4"/>
      </tables>
    </webPr>
  </connection>
  <connection id="180" name="Connection6" type="4" refreshedVersion="5" background="1" saveData="1">
    <webPr sourceData="1" parsePre="1" consecutive="1" xl2000="1" url="http://keputusan.pru13.gov.my/5_KeputusanDR.php?kod=00600" htmlTables="1">
      <tables count="3">
        <x v="2"/>
        <x v="3"/>
        <x v="4"/>
      </tables>
    </webPr>
  </connection>
  <connection id="181" name="Connection60" type="4" refreshedVersion="5" background="1" saveData="1">
    <webPr sourceData="1" parsePre="1" consecutive="1" xl2000="1" url="http://keputusan.pru13.gov.my/5_KeputusanDR.php?kod=06000" htmlTables="1">
      <tables count="3">
        <x v="2"/>
        <x v="3"/>
        <x v="4"/>
      </tables>
    </webPr>
  </connection>
  <connection id="182" name="Connection61" type="4" refreshedVersion="5" background="1" saveData="1">
    <webPr sourceData="1" parsePre="1" consecutive="1" xl2000="1" url="http://keputusan.pru13.gov.my/5_KeputusanDR.php?kod=06100" htmlTables="1">
      <tables count="3">
        <x v="2"/>
        <x v="3"/>
        <x v="4"/>
      </tables>
    </webPr>
  </connection>
  <connection id="183" name="Connection62" type="4" refreshedVersion="5" background="1" saveData="1">
    <webPr sourceData="1" parsePre="1" consecutive="1" xl2000="1" url="http://keputusan.pru13.gov.my/5_KeputusanDR.php?kod=06200" htmlTables="1">
      <tables count="3">
        <x v="2"/>
        <x v="3"/>
        <x v="4"/>
      </tables>
    </webPr>
  </connection>
  <connection id="184" name="Connection63" type="4" refreshedVersion="5" background="1" saveData="1">
    <webPr sourceData="1" parsePre="1" consecutive="1" xl2000="1" url="http://keputusan.pru13.gov.my/5_KeputusanDR.php?kod=06300" htmlTables="1">
      <tables count="3">
        <x v="2"/>
        <x v="3"/>
        <x v="4"/>
      </tables>
    </webPr>
  </connection>
  <connection id="185" name="Connection64" type="4" refreshedVersion="5" background="1" saveData="1">
    <webPr sourceData="1" parsePre="1" consecutive="1" xl2000="1" url="http://keputusan.pru13.gov.my/5_KeputusanDR.php?kod=06400" htmlTables="1">
      <tables count="3">
        <x v="2"/>
        <x v="3"/>
        <x v="4"/>
      </tables>
    </webPr>
  </connection>
  <connection id="186" name="Connection65" type="4" refreshedVersion="5" background="1" saveData="1">
    <webPr sourceData="1" parsePre="1" consecutive="1" xl2000="1" url="http://keputusan.pru13.gov.my/5_KeputusanDR.php?kod=06500" htmlTables="1">
      <tables count="3">
        <x v="2"/>
        <x v="3"/>
        <x v="4"/>
      </tables>
    </webPr>
  </connection>
  <connection id="187" name="Connection66" type="4" refreshedVersion="5" background="1" saveData="1">
    <webPr sourceData="1" parsePre="1" consecutive="1" xl2000="1" url="http://keputusan.pru13.gov.my/5_KeputusanDR.php?kod=06600" htmlTables="1">
      <tables count="3">
        <x v="2"/>
        <x v="3"/>
        <x v="4"/>
      </tables>
    </webPr>
  </connection>
  <connection id="188" name="Connection67" type="4" refreshedVersion="5" background="1" saveData="1">
    <webPr sourceData="1" parsePre="1" consecutive="1" xl2000="1" url="http://keputusan.pru13.gov.my/5_KeputusanDR.php?kod=06700" htmlTables="1">
      <tables count="3">
        <x v="2"/>
        <x v="3"/>
        <x v="4"/>
      </tables>
    </webPr>
  </connection>
  <connection id="189" name="Connection68" type="4" refreshedVersion="5" background="1" saveData="1">
    <webPr sourceData="1" parsePre="1" consecutive="1" xl2000="1" url="http://keputusan.pru13.gov.my/5_KeputusanDR.php?kod=06800" htmlTables="1">
      <tables count="3">
        <x v="2"/>
        <x v="3"/>
        <x v="4"/>
      </tables>
    </webPr>
  </connection>
  <connection id="190" name="Connection69" type="4" refreshedVersion="5" background="1" saveData="1">
    <webPr sourceData="1" parsePre="1" consecutive="1" xl2000="1" url="http://keputusan.pru13.gov.my/5_KeputusanDR.php?kod=06900" htmlTables="1">
      <tables count="3">
        <x v="2"/>
        <x v="3"/>
        <x v="4"/>
      </tables>
    </webPr>
  </connection>
  <connection id="191" name="Connection7" type="4" refreshedVersion="5" background="1" saveData="1">
    <webPr sourceData="1" parsePre="1" consecutive="1" xl2000="1" url="http://keputusan.pru13.gov.my/5_KeputusanDR.php?kod=00700" htmlTables="1">
      <tables count="3">
        <x v="2"/>
        <x v="3"/>
        <x v="4"/>
      </tables>
    </webPr>
  </connection>
  <connection id="192" name="Connection70" type="4" refreshedVersion="5" background="1" saveData="1">
    <webPr sourceData="1" parsePre="1" consecutive="1" xl2000="1" url="http://keputusan.pru13.gov.my/5_KeputusanDR.php?kod=07000" htmlTables="1">
      <tables count="3">
        <x v="2"/>
        <x v="3"/>
        <x v="4"/>
      </tables>
    </webPr>
  </connection>
  <connection id="193" name="Connection71" type="4" refreshedVersion="5" background="1" saveData="1">
    <webPr sourceData="1" parsePre="1" consecutive="1" xl2000="1" url="http://keputusan.pru13.gov.my/5_KeputusanDR.php?kod=07100" htmlTables="1">
      <tables count="3">
        <x v="2"/>
        <x v="3"/>
        <x v="4"/>
      </tables>
    </webPr>
  </connection>
  <connection id="194" name="Connection72" type="4" refreshedVersion="5" background="1" saveData="1">
    <webPr sourceData="1" parsePre="1" consecutive="1" xl2000="1" url="http://keputusan.pru13.gov.my/5_KeputusanDR.php?kod=07200" htmlTables="1">
      <tables count="3">
        <x v="2"/>
        <x v="3"/>
        <x v="4"/>
      </tables>
    </webPr>
  </connection>
  <connection id="195" name="Connection73" type="4" refreshedVersion="5" background="1" saveData="1">
    <webPr sourceData="1" parsePre="1" consecutive="1" xl2000="1" url="http://keputusan.pru13.gov.my/5_KeputusanDR.php?kod=07300" htmlTables="1">
      <tables count="3">
        <x v="2"/>
        <x v="3"/>
        <x v="4"/>
      </tables>
    </webPr>
  </connection>
  <connection id="196" name="Connection74" type="4" refreshedVersion="5" background="1" saveData="1">
    <webPr sourceData="1" parsePre="1" consecutive="1" xl2000="1" url="http://keputusan.pru13.gov.my/5_KeputusanDR.php?kod=07400" htmlTables="1">
      <tables count="3">
        <x v="2"/>
        <x v="3"/>
        <x v="4"/>
      </tables>
    </webPr>
  </connection>
  <connection id="197" name="Connection75" type="4" refreshedVersion="5" background="1" saveData="1">
    <webPr sourceData="1" parsePre="1" consecutive="1" xl2000="1" url="http://keputusan.pru13.gov.my/5_KeputusanDR.php?kod=07500" htmlTables="1">
      <tables count="3">
        <x v="2"/>
        <x v="3"/>
        <x v="4"/>
      </tables>
    </webPr>
  </connection>
  <connection id="198" name="Connection76" type="4" refreshedVersion="5" background="1" saveData="1">
    <webPr sourceData="1" parsePre="1" consecutive="1" xl2000="1" url="http://keputusan.pru13.gov.my/5_KeputusanDR.php?kod=07600" htmlTables="1">
      <tables count="3">
        <x v="2"/>
        <x v="3"/>
        <x v="4"/>
      </tables>
    </webPr>
  </connection>
  <connection id="199" name="Connection77" type="4" refreshedVersion="5" background="1" saveData="1">
    <webPr sourceData="1" parsePre="1" consecutive="1" xl2000="1" url="http://keputusan.pru13.gov.my/5_KeputusanDR.php?kod=07700" htmlTables="1">
      <tables count="3">
        <x v="2"/>
        <x v="3"/>
        <x v="4"/>
      </tables>
    </webPr>
  </connection>
  <connection id="200" name="Connection78" type="4" refreshedVersion="5" background="1" saveData="1">
    <webPr sourceData="1" parsePre="1" consecutive="1" xl2000="1" url="http://keputusan.pru13.gov.my/5_KeputusanDR.php?kod=07800" htmlTables="1">
      <tables count="3">
        <x v="2"/>
        <x v="3"/>
        <x v="4"/>
      </tables>
    </webPr>
  </connection>
  <connection id="201" name="Connection79" type="4" refreshedVersion="5" background="1" saveData="1">
    <webPr sourceData="1" parsePre="1" consecutive="1" xl2000="1" url="http://keputusan.pru13.gov.my/5_KeputusanDR.php?kod=07900" htmlTables="1">
      <tables count="3">
        <x v="2"/>
        <x v="3"/>
        <x v="4"/>
      </tables>
    </webPr>
  </connection>
  <connection id="202" name="Connection8" type="4" refreshedVersion="5" background="1" saveData="1">
    <webPr sourceData="1" parsePre="1" consecutive="1" xl2000="1" url="http://keputusan.pru13.gov.my/5_KeputusanDR.php?kod=00800" htmlTables="1">
      <tables count="3">
        <x v="2"/>
        <x v="3"/>
        <x v="4"/>
      </tables>
    </webPr>
  </connection>
  <connection id="203" name="Connection80" type="4" refreshedVersion="5" background="1" saveData="1">
    <webPr sourceData="1" parsePre="1" consecutive="1" xl2000="1" url="http://keputusan.pru13.gov.my/5_KeputusanDR.php?kod=08000" htmlTables="1">
      <tables count="3">
        <x v="2"/>
        <x v="3"/>
        <x v="4"/>
      </tables>
    </webPr>
  </connection>
  <connection id="204" name="Connection81" type="4" refreshedVersion="5" background="1" saveData="1">
    <webPr sourceData="1" parsePre="1" consecutive="1" xl2000="1" url="http://keputusan.pru13.gov.my/5_KeputusanDR.php?kod=08100" htmlTables="1">
      <tables count="3">
        <x v="2"/>
        <x v="3"/>
        <x v="4"/>
      </tables>
    </webPr>
  </connection>
  <connection id="205" name="Connection82" type="4" refreshedVersion="5" background="1" saveData="1">
    <webPr sourceData="1" parsePre="1" consecutive="1" xl2000="1" url="http://keputusan.pru13.gov.my/5_KeputusanDR.php?kod=08200" htmlTables="1">
      <tables count="3">
        <x v="2"/>
        <x v="3"/>
        <x v="4"/>
      </tables>
    </webPr>
  </connection>
  <connection id="206" name="Connection83" type="4" refreshedVersion="5" background="1" saveData="1">
    <webPr sourceData="1" parsePre="1" consecutive="1" xl2000="1" url="http://keputusan.pru13.gov.my/5_KeputusanDR.php?kod=08300" htmlTables="1">
      <tables count="3">
        <x v="2"/>
        <x v="3"/>
        <x v="4"/>
      </tables>
    </webPr>
  </connection>
  <connection id="207" name="Connection84" type="4" refreshedVersion="5" background="1" saveData="1">
    <webPr sourceData="1" parsePre="1" consecutive="1" xl2000="1" url="http://keputusan.pru13.gov.my/5_KeputusanDR.php?kod=08400" htmlTables="1">
      <tables count="3">
        <x v="2"/>
        <x v="3"/>
        <x v="4"/>
      </tables>
    </webPr>
  </connection>
  <connection id="208" name="Connection85" type="4" refreshedVersion="5" background="1" saveData="1">
    <webPr sourceData="1" parsePre="1" consecutive="1" xl2000="1" url="http://keputusan.pru13.gov.my/5_KeputusanDR.php?kod=08500" htmlTables="1">
      <tables count="3">
        <x v="2"/>
        <x v="3"/>
        <x v="4"/>
      </tables>
    </webPr>
  </connection>
  <connection id="209" name="Connection86" type="4" refreshedVersion="5" background="1" saveData="1">
    <webPr sourceData="1" parsePre="1" consecutive="1" xl2000="1" url="http://keputusan.pru13.gov.my/5_KeputusanDR.php?kod=08600" htmlTables="1">
      <tables count="3">
        <x v="2"/>
        <x v="3"/>
        <x v="4"/>
      </tables>
    </webPr>
  </connection>
  <connection id="210" name="Connection87" type="4" refreshedVersion="5" background="1" saveData="1">
    <webPr sourceData="1" parsePre="1" consecutive="1" xl2000="1" url="http://keputusan.pru13.gov.my/5_KeputusanDR.php?kod=08700" htmlTables="1">
      <tables count="3">
        <x v="2"/>
        <x v="3"/>
        <x v="4"/>
      </tables>
    </webPr>
  </connection>
  <connection id="211" name="Connection88" type="4" refreshedVersion="5" background="1" saveData="1">
    <webPr sourceData="1" parsePre="1" consecutive="1" xl2000="1" url="http://keputusan.pru13.gov.my/5_KeputusanDR.php?kod=08800" htmlTables="1">
      <tables count="3">
        <x v="2"/>
        <x v="3"/>
        <x v="4"/>
      </tables>
    </webPr>
  </connection>
  <connection id="212" name="Connection89" type="4" refreshedVersion="5" background="1" saveData="1">
    <webPr sourceData="1" parsePre="1" consecutive="1" xl2000="1" url="http://keputusan.pru13.gov.my/5_KeputusanDR.php?kod=08900" htmlTables="1">
      <tables count="3">
        <x v="2"/>
        <x v="3"/>
        <x v="4"/>
      </tables>
    </webPr>
  </connection>
  <connection id="213" name="Connection9" type="4" refreshedVersion="5" background="1" saveData="1">
    <webPr sourceData="1" parsePre="1" consecutive="1" xl2000="1" url="http://keputusan.pru13.gov.my/5_KeputusanDR.php?kod=00900" htmlTables="1">
      <tables count="3">
        <x v="2"/>
        <x v="3"/>
        <x v="4"/>
      </tables>
    </webPr>
  </connection>
  <connection id="214" name="Connection90" type="4" refreshedVersion="5" background="1" saveData="1">
    <webPr sourceData="1" parsePre="1" consecutive="1" xl2000="1" url="http://keputusan.pru13.gov.my/5_KeputusanDR.php?kod=09000" htmlTables="1">
      <tables count="3">
        <x v="2"/>
        <x v="3"/>
        <x v="4"/>
      </tables>
    </webPr>
  </connection>
  <connection id="215" name="Connection91" type="4" refreshedVersion="5" background="1" saveData="1">
    <webPr sourceData="1" parsePre="1" consecutive="1" xl2000="1" url="http://keputusan.pru13.gov.my/5_KeputusanDR.php?kod=09100" htmlTables="1">
      <tables count="3">
        <x v="2"/>
        <x v="3"/>
        <x v="4"/>
      </tables>
    </webPr>
  </connection>
  <connection id="216" name="Connection92" type="4" refreshedVersion="5" background="1" saveData="1">
    <webPr sourceData="1" parsePre="1" consecutive="1" xl2000="1" url="http://keputusan.pru13.gov.my/5_KeputusanDR.php?kod=09200" htmlTables="1">
      <tables count="3">
        <x v="2"/>
        <x v="3"/>
        <x v="4"/>
      </tables>
    </webPr>
  </connection>
  <connection id="217" name="Connection93" type="4" refreshedVersion="5" background="1" saveData="1">
    <webPr sourceData="1" parsePre="1" consecutive="1" xl2000="1" url="http://keputusan.pru13.gov.my/5_KeputusanDR.php?kod=09300" htmlTables="1">
      <tables count="3">
        <x v="2"/>
        <x v="3"/>
        <x v="4"/>
      </tables>
    </webPr>
  </connection>
  <connection id="218" name="Connection94" type="4" refreshedVersion="5" background="1" saveData="1">
    <webPr sourceData="1" parsePre="1" consecutive="1" xl2000="1" url="http://keputusan.pru13.gov.my/5_KeputusanDR.php?kod=09400" htmlTables="1">
      <tables count="3">
        <x v="2"/>
        <x v="3"/>
        <x v="4"/>
      </tables>
    </webPr>
  </connection>
  <connection id="219" name="Connection95" type="4" refreshedVersion="5" background="1" saveData="1">
    <webPr sourceData="1" parsePre="1" consecutive="1" xl2000="1" url="http://keputusan.pru13.gov.my/5_KeputusanDR.php?kod=09500" htmlTables="1">
      <tables count="3">
        <x v="2"/>
        <x v="3"/>
        <x v="4"/>
      </tables>
    </webPr>
  </connection>
  <connection id="220" name="Connection96" type="4" refreshedVersion="5" background="1" saveData="1">
    <webPr sourceData="1" parsePre="1" consecutive="1" xl2000="1" url="http://keputusan.pru13.gov.my/5_KeputusanDR.php?kod=09600" htmlTables="1">
      <tables count="3">
        <x v="2"/>
        <x v="3"/>
        <x v="4"/>
      </tables>
    </webPr>
  </connection>
  <connection id="221" name="Connection97" type="4" refreshedVersion="5" background="1" saveData="1">
    <webPr sourceData="1" parsePre="1" consecutive="1" xl2000="1" url="http://keputusan.pru13.gov.my/5_KeputusanDR.php?kod=09700" htmlTables="1">
      <tables count="3">
        <x v="2"/>
        <x v="3"/>
        <x v="4"/>
      </tables>
    </webPr>
  </connection>
  <connection id="222" name="Connection98" type="4" refreshedVersion="5" background="1" saveData="1">
    <webPr sourceData="1" parsePre="1" consecutive="1" xl2000="1" url="http://keputusan.pru13.gov.my/5_KeputusanDR.php?kod=09800" htmlTables="1">
      <tables count="3">
        <x v="2"/>
        <x v="3"/>
        <x v="4"/>
      </tables>
    </webPr>
  </connection>
  <connection id="223" name="Connection99" type="4" refreshedVersion="5" background="1" saveData="1">
    <webPr sourceData="1" parsePre="1" consecutive="1" xl2000="1" url="http://keputusan.pru13.gov.my/5_KeputusanDR.php?kod=09900" htmlTables="1">
      <tables count="3">
        <x v="2"/>
        <x v="3"/>
        <x v="4"/>
      </tables>
    </webPr>
  </connection>
</connections>
</file>

<file path=xl/sharedStrings.xml><?xml version="1.0" encoding="utf-8"?>
<sst xmlns="http://schemas.openxmlformats.org/spreadsheetml/2006/main" count="10645" uniqueCount="1076">
  <si>
    <t>NEGERI : PERLIS</t>
  </si>
  <si>
    <t>BAHAGIAN PILIHAN RAYA : P.001 - PADANG BESAR</t>
  </si>
  <si>
    <t>NAMA PENUH</t>
  </si>
  <si>
    <t>PARTI</t>
  </si>
  <si>
    <t>JUMLAH UNDI</t>
  </si>
  <si>
    <t>KEPUTUSAN</t>
  </si>
  <si>
    <t>1. ZAHIDI BIN ZAINUL ABIDIN</t>
  </si>
  <si>
    <t>BN</t>
  </si>
  <si>
    <t>MENANG</t>
  </si>
  <si>
    <t>2. AZAMHARI BIN MOHAMOOD</t>
  </si>
  <si>
    <t>PAS</t>
  </si>
  <si>
    <t>JUMLAH PEMILIH BERDAFTAR</t>
  </si>
  <si>
    <t>:</t>
  </si>
  <si>
    <t>JUMLAH KERTAS UNDI DITOLAK</t>
  </si>
  <si>
    <t>JUMLAH KERTAS UNDI DALAM PETI UNDI</t>
  </si>
  <si>
    <t>JUMLAH KERTAS UNDI DIKELUARKAN</t>
  </si>
  <si>
    <t>JUMLAH KERTAS UNDI TIDAK DIKEMBALIKAN</t>
  </si>
  <si>
    <t>PERATUS PENGUNDIAN</t>
  </si>
  <si>
    <t>MAJORITI</t>
  </si>
  <si>
    <t>BAHAGIAN PILIHAN RAYA : P.002 - KANGAR</t>
  </si>
  <si>
    <t>1. BAHARUDDIN BIN AHMAD</t>
  </si>
  <si>
    <t>2. SHAHARUDDIN BIN ISMAIL</t>
  </si>
  <si>
    <t>BAHAGIAN PILIHAN RAYA : P.003 - ARAU</t>
  </si>
  <si>
    <t>1. SHAHIDAN BIN KASSIM</t>
  </si>
  <si>
    <t>2. HARON BIN DIN</t>
  </si>
  <si>
    <t>3. ZAINUDIN BIN YOM</t>
  </si>
  <si>
    <t>BEBAS</t>
  </si>
  <si>
    <t>HILANG DEPOSIT</t>
  </si>
  <si>
    <t>NEGERI : KEDAH</t>
  </si>
  <si>
    <t>BAHAGIAN PILIHAN RAYA : P.004 - LANGKAWI</t>
  </si>
  <si>
    <t>1. NAWAWI BIN AHMAD</t>
  </si>
  <si>
    <t>2. AHMAD BIN ABDULLAH</t>
  </si>
  <si>
    <t>PKR</t>
  </si>
  <si>
    <t>3. MARINA BINTI HUSSEIN</t>
  </si>
  <si>
    <t>BAHAGIAN PILIHAN RAYA : P.005 - JERLUN</t>
  </si>
  <si>
    <t>1. ISMAIL BIN SALLEH</t>
  </si>
  <si>
    <t>2. OTHMAN BIN AZIZ</t>
  </si>
  <si>
    <t>BAHAGIAN PILIHAN RAYA : P.006 - KUBANG PASU</t>
  </si>
  <si>
    <t>1. MOHD JAMAL BIN NASIR</t>
  </si>
  <si>
    <t>2. MOHD JOHARI BIN BAHARUM</t>
  </si>
  <si>
    <t>BAHAGIAN PILIHAN RAYA : P.007 - PADANG TERAP</t>
  </si>
  <si>
    <t>1. MOHD NASIR BIN ZAKARIA</t>
  </si>
  <si>
    <t>2. MUHAMAD BAZLI BIN ABDULLAH</t>
  </si>
  <si>
    <t>3. MAHDZIR BIN KHALID</t>
  </si>
  <si>
    <t>BAHAGIAN PILIHAN RAYA : P.008 - POKOK SENA</t>
  </si>
  <si>
    <t>1. DATO' MAHFUZ BIN OMAR</t>
  </si>
  <si>
    <t>2. SHAHLAN BIN ISMAIL</t>
  </si>
  <si>
    <t>BAHAGIAN PILIHAN RAYA : P.009 - ALOR STAR</t>
  </si>
  <si>
    <t>1. CHOR CHEE HEUNG</t>
  </si>
  <si>
    <t>2. GOOI HSIAO - LEUNG</t>
  </si>
  <si>
    <t>3. ABDUL FISOL BIN MOHD ISA</t>
  </si>
  <si>
    <t>BERJASA</t>
  </si>
  <si>
    <t>4. JAWAHAR RAJA BIN ABDUL WAHID</t>
  </si>
  <si>
    <t>BERSAMA</t>
  </si>
  <si>
    <t>BAHAGIAN PILIHAN RAYA : P.010 - KUALA KEDAH</t>
  </si>
  <si>
    <t>1. AZMAN BIN ISMAIL</t>
  </si>
  <si>
    <t>2. ZAKI ZAMANI BIN ABD RASHID</t>
  </si>
  <si>
    <t>BAHAGIAN PILIHAN RAYA : P.011 - PENDANG</t>
  </si>
  <si>
    <t>1. OTHMAN BIN ABDUL</t>
  </si>
  <si>
    <t>2. MOHAMAD BIN SABU</t>
  </si>
  <si>
    <t>BAHAGIAN PILIHAN RAYA : P.012 - JERAI</t>
  </si>
  <si>
    <t>1. JAMIL KHIR BIN BAHAROM</t>
  </si>
  <si>
    <t>2. MOHD FIRDAUS BIN JAAFAR</t>
  </si>
  <si>
    <t>BAHAGIAN PILIHAN RAYA : P.013 - SIK</t>
  </si>
  <si>
    <t>1. MANSOR BIN ABD RAHMAN</t>
  </si>
  <si>
    <t>2. CHE UDA BIN CHE NIK</t>
  </si>
  <si>
    <t>BAHAGIAN PILIHAN RAYA : P.014 - MERBOK</t>
  </si>
  <si>
    <t>1. ISMAIL BIN DAUT</t>
  </si>
  <si>
    <t>2. NOR AZRINA BINTI SURIP</t>
  </si>
  <si>
    <t>BAHAGIAN PILIHAN RAYA : P.015 - SUNGAI PETANI</t>
  </si>
  <si>
    <t>1. SYAMSYUL ANUAR BIN CHE MEY @ ISMAIL</t>
  </si>
  <si>
    <t>2. ONG WEI SIN</t>
  </si>
  <si>
    <t>3. SUHAIMI BIN HASHIM</t>
  </si>
  <si>
    <t>KITA</t>
  </si>
  <si>
    <t>4. JOHARI BIN ABDUL</t>
  </si>
  <si>
    <t>BAHAGIAN PILIHAN RAYA : P.016 - BALING</t>
  </si>
  <si>
    <t>1. NAJMI BIN HJ AHMAD</t>
  </si>
  <si>
    <t>2. ABDUL AZEEZ BIN ABDUL RAHIM</t>
  </si>
  <si>
    <t>BAHAGIAN PILIHAN RAYA : P.017 - PADANG SERAI</t>
  </si>
  <si>
    <t>1. HAMIDI BIN ABU HASSAN</t>
  </si>
  <si>
    <t>2. OTHMAN BIN WAWI</t>
  </si>
  <si>
    <t>3. GOBALAKRISHNAN A/L NAGAPAN</t>
  </si>
  <si>
    <t>4. N SURENDRAN A/L K NAGARAJAN</t>
  </si>
  <si>
    <t>5. HENG SEAI KIE</t>
  </si>
  <si>
    <t>BAHAGIAN PILIHAN RAYA : P.018 - KULIM-BANDAR BAHARU</t>
  </si>
  <si>
    <t>1. SAIFUDDIN NASUTION BIN ISMAIL</t>
  </si>
  <si>
    <t>2. ABD. AZIZ BIN SHEIKH FADZIR</t>
  </si>
  <si>
    <t>NEGERI : KELANTAN</t>
  </si>
  <si>
    <t>BAHAGIAN PILIHAN RAYA : P.019 - TUMPAT</t>
  </si>
  <si>
    <t>1. KAMARUDIN BIN JAFFAR</t>
  </si>
  <si>
    <t>2. MANSOR BIN SALLEH</t>
  </si>
  <si>
    <t>BAHAGIAN PILIHAN RAYA : P.020 - PENGKALAN CHEPA</t>
  </si>
  <si>
    <t>1. IZANI BIN HUSIN</t>
  </si>
  <si>
    <t>2. DALI BIN HUSIN</t>
  </si>
  <si>
    <t>BAHAGIAN PILIHAN RAYA : P.021 - KOTA BHARU</t>
  </si>
  <si>
    <t>1. MOHAMAD FATMI BIN CHE SALLEH</t>
  </si>
  <si>
    <t>2. TAKIYUDDIN BIN HASSAN</t>
  </si>
  <si>
    <t>3. MOHD ZAKIMAN BIN ABU BAKAR</t>
  </si>
  <si>
    <t>BAHAGIAN PILIHAN RAYA : P.022 - PASIR MAS</t>
  </si>
  <si>
    <t>1. IBRAHIM BIN ALI</t>
  </si>
  <si>
    <t>2. NIK MOHAMAD ABDUH BIN NIK ABDUL AZIZ</t>
  </si>
  <si>
    <t>BAHAGIAN PILIHAN RAYA : P.023 - RANTAU PANJANG</t>
  </si>
  <si>
    <t>1. GHAZALI BIN ISMAIL</t>
  </si>
  <si>
    <t>2. SITI ZAILAH BINTI MOHD YUSOFF</t>
  </si>
  <si>
    <t>BAHAGIAN PILIHAN RAYA : P.024 - KUBANG KERIAN</t>
  </si>
  <si>
    <t>1. AHMAD BAIHAKI BIN ATIQULLAH</t>
  </si>
  <si>
    <t>2. ANUAR BIN SAFIAN</t>
  </si>
  <si>
    <t>BAHAGIAN PILIHAN RAYA : P.025 - BACHOK</t>
  </si>
  <si>
    <t>1. AHMAD MARZUK BIN SHAARY</t>
  </si>
  <si>
    <t>2. AWANG ADEK BIN HUSSIN</t>
  </si>
  <si>
    <t>BAHAGIAN PILIHAN RAYA : P.026 - KETEREH</t>
  </si>
  <si>
    <t>1. ANNUAR BIN MUSA</t>
  </si>
  <si>
    <t>2. AB AZIZ BIN AB KADIR</t>
  </si>
  <si>
    <t>BAHAGIAN PILIHAN RAYA : P.027 - TANAH MERAH</t>
  </si>
  <si>
    <t>1. NIK MAHMOOD BIN NIK HASSAN</t>
  </si>
  <si>
    <t>2. AHMAD FIZAL BIN CHE HARUN</t>
  </si>
  <si>
    <t>3. IKMAL HISHAM BIN ABDUL AZIZ</t>
  </si>
  <si>
    <t>BAHAGIAN PILIHAN RAYA : P.028 - PASIR PUTEH</t>
  </si>
  <si>
    <t>1. TUAN MUSTAFFA BIN TUAN MAT</t>
  </si>
  <si>
    <t xml:space="preserve">2. NIK MAZIAN BIN NIK MOHAMAD </t>
  </si>
  <si>
    <t>BAHAGIAN PILIHAN RAYA : P.029 - MACHANG</t>
  </si>
  <si>
    <t>1. AHMAD JAZLAN BIN YAAKUB</t>
  </si>
  <si>
    <t>2. WAN ZAWAWI BIN WAN ISMAIL</t>
  </si>
  <si>
    <t>BAHAGIAN PILIHAN RAYA : P.030 - JELI</t>
  </si>
  <si>
    <t>1. MUSTAPA BIN MOHAMED</t>
  </si>
  <si>
    <t>2. MOHD APANDI BIN MOHAMAD</t>
  </si>
  <si>
    <t>BAHAGIAN PILIHAN RAYA : P.031 - KUALA KRAI</t>
  </si>
  <si>
    <t>1. TUAN AZIZ BIN TUAN HAMAT @ TUAN MAT</t>
  </si>
  <si>
    <t>2. MOHD HATTA BIN MD RAMLI</t>
  </si>
  <si>
    <t>BAHAGIAN PILIHAN RAYA : P.032 - GUA MUSANG</t>
  </si>
  <si>
    <t>1. TENGKU RAZALEIGH BIN TENGKU MOHD HAMZAH</t>
  </si>
  <si>
    <t>2. WAN ABD RAHIM BIN WAN ABDULLAH</t>
  </si>
  <si>
    <t>NEGERI : TERENGGANU</t>
  </si>
  <si>
    <t>BAHAGIAN PILIHAN RAYA : P.033 - BESUT</t>
  </si>
  <si>
    <t>1. IDRIS BIN JUSOH</t>
  </si>
  <si>
    <t>2. RIDUAN BIN MOHAMAD NOR</t>
  </si>
  <si>
    <t>BAHAGIAN PILIHAN RAYA : P.034 - SETIU</t>
  </si>
  <si>
    <t>1. CHE MOHAMAD ZULKIFLY BIN JUSOH</t>
  </si>
  <si>
    <t>2. OMAR BIN SIDEK</t>
  </si>
  <si>
    <t>BAHAGIAN PILIHAN RAYA : P.035 - KUALA NERUS</t>
  </si>
  <si>
    <t>1. MOHD NASIR B. IBRAHIM @ IBRAHIM FIKRI</t>
  </si>
  <si>
    <t>2. MOHD KHAIRUDDIN BIN AMAN RAZALI</t>
  </si>
  <si>
    <t>BAHAGIAN PILIHAN RAYA : P.036 - KUALA TERENGGANU</t>
  </si>
  <si>
    <t>1. MOHD ZUBIR BIN EMBONG</t>
  </si>
  <si>
    <t>2. RAJA KAMARUL BAHRIN SHAH</t>
  </si>
  <si>
    <t>3. MAIMUN BINTI YUSUF</t>
  </si>
  <si>
    <t>BAHAGIAN PILIHAN RAYA : P.037 - MARANG</t>
  </si>
  <si>
    <t>1. YAHYA BIN KHATIB MOHAMAD</t>
  </si>
  <si>
    <t>2. ABDUL HADI BIN AWANG</t>
  </si>
  <si>
    <t>BAHAGIAN PILIHAN RAYA : P.038 - HULU TERENGGANU</t>
  </si>
  <si>
    <t>1. KAMARUZAMAN BIN ABDULLAH</t>
  </si>
  <si>
    <t>2. JAILANI BIN JOHARI</t>
  </si>
  <si>
    <t>BAHAGIAN PILIHAN RAYA : P.039 - DUNGUN</t>
  </si>
  <si>
    <t>1. ROSLI BIN MAT HASSAN</t>
  </si>
  <si>
    <t>2. WAN HASSAN BIN MOHD RAMLI</t>
  </si>
  <si>
    <t>3. MAZLAN BIN HARUN</t>
  </si>
  <si>
    <t>BAHAGIAN PILIHAN RAYA : P.040 - KEMAMAN</t>
  </si>
  <si>
    <t>1. AHD SHABERY BIN CHEEK</t>
  </si>
  <si>
    <t>2. KAMARUDIN BIN CHIK</t>
  </si>
  <si>
    <t>NEGERI : PULAU PINANG</t>
  </si>
  <si>
    <t>BAHAGIAN PILIHAN RAYA : P.041 - KEPALA BATAS</t>
  </si>
  <si>
    <t>1. REEZAL MERICAN BIN NAINA MERICAN</t>
  </si>
  <si>
    <t>2. AFNAN HAMIMI BIN TAIB AZAMUDDEN</t>
  </si>
  <si>
    <t>BAHAGIAN PILIHAN RAYA : P.042 - TASEK GELUGOR</t>
  </si>
  <si>
    <t>1. MOHD SHARIFF BIN OMAR</t>
  </si>
  <si>
    <t>2. SHABUDIN BIN YAHAYA</t>
  </si>
  <si>
    <t>3. ABDUL RAHMAN BIN B MAIDIN</t>
  </si>
  <si>
    <t>BAHAGIAN PILIHAN RAYA : P.043 - BAGAN</t>
  </si>
  <si>
    <t>1. LIM KIM CHU</t>
  </si>
  <si>
    <t>PCM</t>
  </si>
  <si>
    <t>2. CHUA TEIK SIANG</t>
  </si>
  <si>
    <t>3. LIM GUAN ENG</t>
  </si>
  <si>
    <t>DAP</t>
  </si>
  <si>
    <t>BAHAGIAN PILIHAN RAYA : P.044 - PERMATANG PAUH</t>
  </si>
  <si>
    <t>1. MAZLAN BIN ISMAIL</t>
  </si>
  <si>
    <t>2. ANWAR BIN IBRAHIM</t>
  </si>
  <si>
    <t>3. ABDULLAH ZAWAWI BIN SAMSUDIN</t>
  </si>
  <si>
    <t>BAHAGIAN PILIHAN RAYA : P.045 - BUKIT MERTAJAM</t>
  </si>
  <si>
    <t>1. GUI GUAT LYE</t>
  </si>
  <si>
    <t>2. SIM CHEE KEONG</t>
  </si>
  <si>
    <t>BAHAGIAN PILIHAN RAYA : P.046 - BATU KAWAN</t>
  </si>
  <si>
    <t>1. GOBALAKRISHNAN A/L NARAYANASAMY</t>
  </si>
  <si>
    <t>2. KASTHURIRAANI A/P PATTO</t>
  </si>
  <si>
    <t>3. HUAN CHENG GUAN</t>
  </si>
  <si>
    <t>4. MOHAN A/L APPAROO</t>
  </si>
  <si>
    <t>BAHAGIAN PILIHAN RAYA : P.047 - NIBONG TEBAL</t>
  </si>
  <si>
    <t>1. ZAINAL ABIDIN BIN OSMAN</t>
  </si>
  <si>
    <t>2. TENG KOK PHENG</t>
  </si>
  <si>
    <t>3. MANSOR BIN OTHMAN</t>
  </si>
  <si>
    <t>BAHAGIAN PILIHAN RAYA : P.048 - BUKIT BENDERA</t>
  </si>
  <si>
    <t>1. ZAIRIL KHIR JOHARI</t>
  </si>
  <si>
    <t>2. TEH LEONG MENG</t>
  </si>
  <si>
    <t>BAHAGIAN PILIHAN RAYA : P.049 - TANJONG</t>
  </si>
  <si>
    <t>1. NG WEI AIK</t>
  </si>
  <si>
    <t>2. NG SONG KHENG</t>
  </si>
  <si>
    <t>BAHAGIAN PILIHAN RAYA : P.050 - JELUTONG</t>
  </si>
  <si>
    <t>1. OOI CHUAN AUN</t>
  </si>
  <si>
    <t>2. NG FOOK ON</t>
  </si>
  <si>
    <t>BAHAGIAN PILIHAN RAYA : P.051 - BUKIT GELUGOR</t>
  </si>
  <si>
    <t>1. TEH BENG YEAM</t>
  </si>
  <si>
    <t>2. KARPAL SINGH A/L RAM SINGH</t>
  </si>
  <si>
    <t>BAHAGIAN PILIHAN RAYA : P.052 - BAYAN BARU</t>
  </si>
  <si>
    <t>1. SIM TZE TZIN</t>
  </si>
  <si>
    <t>2. TANG HEAP SENG</t>
  </si>
  <si>
    <t>BAHAGIAN PILIHAN RAYA : P.053 - BALIK PULAU</t>
  </si>
  <si>
    <t>1. HILMI BIN YAHAYA</t>
  </si>
  <si>
    <t>2. MUHAMMAD BAKHTIAR BIN WAN CHIK</t>
  </si>
  <si>
    <t>NEGERI : PERAK</t>
  </si>
  <si>
    <t>BAHAGIAN PILIHAN RAYA : P.054 - GERIK</t>
  </si>
  <si>
    <t>1. NORHAYATI BINTI KASIM</t>
  </si>
  <si>
    <t>2. HASBULLAH BIN OSMAN</t>
  </si>
  <si>
    <t>BAHAGIAN PILIHAN RAYA : P.055 - LENGGONG</t>
  </si>
  <si>
    <t>1. RAZMAN BIN ZAKARIA</t>
  </si>
  <si>
    <t>2. SHAMSUL ANUAR BIN NASARAH</t>
  </si>
  <si>
    <t>BAHAGIAN PILIHAN RAYA : P.056 - LARUT</t>
  </si>
  <si>
    <t>1. HAMZAH BIN ZAINUDIN</t>
  </si>
  <si>
    <t>2. MOHD FAUZI BIN SA'ARI</t>
  </si>
  <si>
    <t>3. RAVEENDRAN A/L M.VALLIKANA</t>
  </si>
  <si>
    <t>BAHAGIAN PILIHAN RAYA : P.057 - PARIT BUNTAR</t>
  </si>
  <si>
    <t>1. MUA'AMAR GHADAFI JAMAL BIN JAMALUDIN</t>
  </si>
  <si>
    <t>2. MUJAHID BIN YUSOF</t>
  </si>
  <si>
    <t>BAHAGIAN PILIHAN RAYA : P.058 - BAGAN SERAI</t>
  </si>
  <si>
    <t>1. MOHD NOR BIN HJ. R. M. MONUTTY</t>
  </si>
  <si>
    <t>2. ABDUL LATIF BIN MASUD</t>
  </si>
  <si>
    <t>3. NOOR AZMI BIN GHAZALI</t>
  </si>
  <si>
    <t>BAHAGIAN PILIHAN RAYA : P.059 - BUKIT GANTANG</t>
  </si>
  <si>
    <t>1. ISMAIL BIN SAFFIAN</t>
  </si>
  <si>
    <t>2. IDRIS BIN AHMAD</t>
  </si>
  <si>
    <t>BAHAGIAN PILIHAN RAYA : P.060 - TAIPING</t>
  </si>
  <si>
    <t>1. TAN LIAN HOE</t>
  </si>
  <si>
    <t>2. NGA KOR MING</t>
  </si>
  <si>
    <t>BAHAGIAN PILIHAN RAYA : P.061 - PADANG RENGAS</t>
  </si>
  <si>
    <t>1. MEOR AHMAD ISHARRA BIN ISHAK</t>
  </si>
  <si>
    <t>2. MOHAMED NAZRI BIN ABDUL AZIZ</t>
  </si>
  <si>
    <t>BAHAGIAN PILIHAN RAYA : P.062 - SUNGAI SIPUT</t>
  </si>
  <si>
    <t>1. NAGALINGAM A/L SINGARAVELLOO</t>
  </si>
  <si>
    <t>2. MICHAEL JEYAKUMAR DEVARAJ</t>
  </si>
  <si>
    <t>3. DEVAMANY A/L S KRISHNASAMY</t>
  </si>
  <si>
    <t>BAHAGIAN PILIHAN RAYA : P.063 - TAMBUN</t>
  </si>
  <si>
    <t>1. AHMAD HUSNI BIN MOHAMAD HANADZLAH</t>
  </si>
  <si>
    <t>2. SITI AISHAH BINTI SHAIK ISMAIL</t>
  </si>
  <si>
    <t>BAHAGIAN PILIHAN RAYA : P.064 - IPOH TIMOR</t>
  </si>
  <si>
    <t>1. KATHLEEN WONG MEI YIN</t>
  </si>
  <si>
    <t>2. SU KEONG SIONG</t>
  </si>
  <si>
    <t>BAHAGIAN PILIHAN RAYA : P.065 - IPOH BARAT</t>
  </si>
  <si>
    <t>1. KALWANT SINGH A/L SUJAN SINGH</t>
  </si>
  <si>
    <t>2. M. KULASEGARAN A/L V. MURUGESON</t>
  </si>
  <si>
    <t>3. CHENG WEI YEE</t>
  </si>
  <si>
    <t>BAHAGIAN PILIHAN RAYA : P.066 - BATU GAJAH</t>
  </si>
  <si>
    <t>1. SIVAKUMAR A/L VARATHARAJU NAIDU</t>
  </si>
  <si>
    <t>2. LOO THIN TUCK</t>
  </si>
  <si>
    <t>BAHAGIAN PILIHAN RAYA : P.067 - KUALA KANGSAR</t>
  </si>
  <si>
    <t>1. KAMILIA BINTI IBRAHIM</t>
  </si>
  <si>
    <t>2. WAN MOHAMMAD KHAIR-IL ANUAR BIN WAN AHMAD</t>
  </si>
  <si>
    <t>3. KHALIL IDHAM LIM BIN ABDULLAH</t>
  </si>
  <si>
    <t>BAHAGIAN PILIHAN RAYA : P.068 - BERUAS</t>
  </si>
  <si>
    <t>1. CHANG KO YOUN</t>
  </si>
  <si>
    <t>2. NGEH KOO HAM</t>
  </si>
  <si>
    <t>BAHAGIAN PILIHAN RAYA : P.069 - PARIT</t>
  </si>
  <si>
    <t>1. MOHD ZAIM BIN ABU HASAN</t>
  </si>
  <si>
    <t>2. MUHAMMAD ISMI BIN MAT TAIB</t>
  </si>
  <si>
    <t>BAHAGIAN PILIHAN RAYA : P.070 - KAMPAR</t>
  </si>
  <si>
    <t>1. LEE CHEE LEONG</t>
  </si>
  <si>
    <t>2. KO CHUNG SEN</t>
  </si>
  <si>
    <t>BAHAGIAN PILIHAN RAYA : P.071 - GOPENG</t>
  </si>
  <si>
    <t>1. TAN CHIN MENG</t>
  </si>
  <si>
    <t>2. LEE BOON CHYE</t>
  </si>
  <si>
    <t>BAHAGIAN PILIHAN RAYA : P.072 - TAPAH</t>
  </si>
  <si>
    <t>1. RIDZUAN BIN BANI</t>
  </si>
  <si>
    <t>2. SARAVANAN A/L MURUGAN</t>
  </si>
  <si>
    <t>3. VASANTHA KUMAR A/L KRISHNAN</t>
  </si>
  <si>
    <t>4. SHAHARUZZAMAN BIN BISTAMAM</t>
  </si>
  <si>
    <t>BAHAGIAN PILIHAN RAYA : P.073 - PASIR SALAK</t>
  </si>
  <si>
    <t>1. TAJUDDIN BIN ABDUL RAHMAN</t>
  </si>
  <si>
    <t>2. MUSTAFFA KAMIL BIN AYUB</t>
  </si>
  <si>
    <t>BAHAGIAN PILIHAN RAYA : P.074 - LUMUT</t>
  </si>
  <si>
    <t>1. MOHAMAD IMRAN BIN ABD HAMID</t>
  </si>
  <si>
    <t>2. KONG CHO HA</t>
  </si>
  <si>
    <t>BAHAGIAN PILIHAN RAYA : P.075 - BAGAN DATOK</t>
  </si>
  <si>
    <t>1. MADHI BIN HASAN</t>
  </si>
  <si>
    <t xml:space="preserve">2. AHMAD ZAHID BIN HAMIDI </t>
  </si>
  <si>
    <t>BAHAGIAN PILIHAN RAYA : P.076 - TELOK INTAN</t>
  </si>
  <si>
    <t>1. SEAH LEONG PENG</t>
  </si>
  <si>
    <t>2. MAH SIEW KEONG</t>
  </si>
  <si>
    <t>3. MORALINGAM A/L KANNAN</t>
  </si>
  <si>
    <t>BAHAGIAN PILIHAN RAYA : P.077 - TANJONG MALIM</t>
  </si>
  <si>
    <t>1. DATO' SERI ONG KA CHUAN</t>
  </si>
  <si>
    <t>2. TAN YEE KEW</t>
  </si>
  <si>
    <t>NEGERI : PAHANG</t>
  </si>
  <si>
    <t>BAHAGIAN PILIHAN RAYA : P.078 - CAMERON HIGHLANDS</t>
  </si>
  <si>
    <t>1. MOHD SHOKRI BIN MAHMOOD</t>
  </si>
  <si>
    <t>2. MANOGARAN A/L MARIMUTHU</t>
  </si>
  <si>
    <t>3. KISHO KUMAR A/L KATHIRVELOO</t>
  </si>
  <si>
    <t>4. ALAGU A/L THANGARAJOO</t>
  </si>
  <si>
    <t>5. PALANIVEL A/L K. GOVINDASAMY</t>
  </si>
  <si>
    <t>BAHAGIAN PILIHAN RAYA : P.079 - LIPIS</t>
  </si>
  <si>
    <t>1. AISHATON BINTI ABU BAKAR</t>
  </si>
  <si>
    <t>2. ABDUL RAHMAN BIN MOHAMAD</t>
  </si>
  <si>
    <t>3. MOHD MAHYUDDIN BIN GHAZAL @ RAZALI</t>
  </si>
  <si>
    <t>BAHAGIAN PILIHAN RAYA : P.080 - RAUB</t>
  </si>
  <si>
    <t>1. MOHD ARIFF SABRI BIN ABDUL AZIZ</t>
  </si>
  <si>
    <t>2. HOH KHAI MUN</t>
  </si>
  <si>
    <t>BAHAGIAN PILIHAN RAYA : P.081 - JERANTUT</t>
  </si>
  <si>
    <t>1. DR. HAMZAH BIN JAAFFAR</t>
  </si>
  <si>
    <t>2. AHMAD NAZLAN BIN IDRIS</t>
  </si>
  <si>
    <t>BAHAGIAN PILIHAN RAYA : P.082 - INDERA MAHKOTA</t>
  </si>
  <si>
    <t>1. ADNAN BIN WAN MAMAT</t>
  </si>
  <si>
    <t>2. PONUSAMY A/L GOVINDASAMY</t>
  </si>
  <si>
    <t>3. FAUZI BIN ABDUL RAHMAN</t>
  </si>
  <si>
    <t>BAHAGIAN PILIHAN RAYA : P.083 - KUANTAN</t>
  </si>
  <si>
    <t>1. MOHAMED SUFFIAN BIN AWANG</t>
  </si>
  <si>
    <t>2. FUZIAH BINTI SALLEH</t>
  </si>
  <si>
    <t>BAHAGIAN PILIHAN RAYA : P.084 - PAYA BESAR</t>
  </si>
  <si>
    <t>1. ZAHARI BIN MAMAT</t>
  </si>
  <si>
    <t>2. ABDUL MANAN BIN ISMAIL</t>
  </si>
  <si>
    <t>3. MURNIE HIDAYAH BINTI ANUAR</t>
  </si>
  <si>
    <t>BAHAGIAN PILIHAN RAYA : P.085 - PEKAN</t>
  </si>
  <si>
    <t>1. MOHD NAJIB BIN HJ ABD RAZAK</t>
  </si>
  <si>
    <t>2. MOHD. FARIZ B. ABD. TALIB @ MUSA</t>
  </si>
  <si>
    <t>BAHAGIAN PILIHAN RAYA : P.086 - MARAN</t>
  </si>
  <si>
    <t>1. MUJIBUR RAHMAN BIN ISHAK</t>
  </si>
  <si>
    <t>2. ISMAIL BIN ABD. MUTTALIB</t>
  </si>
  <si>
    <t>BAHAGIAN PILIHAN RAYA : P.087 - KUALA KRAU</t>
  </si>
  <si>
    <t>1. ISMAIL BIN MOHAMED SAID</t>
  </si>
  <si>
    <t>2. SHAHRIL AZMAN BIN ABD HALIM</t>
  </si>
  <si>
    <t>BAHAGIAN PILIHAN RAYA : P.088 - TEMERLOH</t>
  </si>
  <si>
    <t>1. SAIFUDDIN BIN ABDULLAH</t>
  </si>
  <si>
    <t>2. NASRUDIN BIN HASSAN</t>
  </si>
  <si>
    <t>BAHAGIAN PILIHAN RAYA : P.089 - BENTONG</t>
  </si>
  <si>
    <t>1. WONG TACK</t>
  </si>
  <si>
    <t>2. LIOW TIONG LAI</t>
  </si>
  <si>
    <t>BAHAGIAN PILIHAN RAYA : P.090 - BERA</t>
  </si>
  <si>
    <t>1. ZAKARIA BIN ABDUL HAMID</t>
  </si>
  <si>
    <t>2. MOHD WALI BIN ALANG AHAMAD</t>
  </si>
  <si>
    <t>3. ISMAIL SABRI BIN YAAKOB</t>
  </si>
  <si>
    <t>BAHAGIAN PILIHAN RAYA : P.091 - ROMPIN</t>
  </si>
  <si>
    <t>1. JAMALUDIN BIN JARJIS</t>
  </si>
  <si>
    <t>2. NURIDAH BINTI MOHD SALLEH</t>
  </si>
  <si>
    <t>NEGERI : SELANGOR</t>
  </si>
  <si>
    <t>BAHAGIAN PILIHAN RAYA : P.092 - SABAK BERNAM</t>
  </si>
  <si>
    <t>1. ABDUL AZIZ BIN BARI</t>
  </si>
  <si>
    <t>2. MOHD FASIAH BIN MOHD FAKEH</t>
  </si>
  <si>
    <t>BAHAGIAN PILIHAN RAYA : P.093 - SUNGAI BESAR</t>
  </si>
  <si>
    <t>1. MOHAMED SALLEH BIN M HUSIN</t>
  </si>
  <si>
    <t>2. NORIAH BINTI KASNON</t>
  </si>
  <si>
    <t>BAHAGIAN PILIHAN RAYA : P.094 - HULU SELANGOR</t>
  </si>
  <si>
    <t>1. SANTHARA KUMAR A/L RAMANAIDU</t>
  </si>
  <si>
    <t>2. RADZALI BIN MOKHTAR</t>
  </si>
  <si>
    <t>3. KHALID BIN JAAFAR</t>
  </si>
  <si>
    <t>4. P.KAMALANATHAN A/L P.PANCHANATHAN</t>
  </si>
  <si>
    <t>BAHAGIAN PILIHAN RAYA : P.095 - TANJONG KARANG</t>
  </si>
  <si>
    <t>1. MASRUN BIN TAMSI</t>
  </si>
  <si>
    <t>2. NOH BIN OMAR</t>
  </si>
  <si>
    <t>3. MOHAMAD RASHDI BIN DERAMAN</t>
  </si>
  <si>
    <t>BAHAGIAN PILIHAN RAYA : P.096 - KUALA SELANGOR</t>
  </si>
  <si>
    <t>1. DZULKEFLY BIN AHMAD</t>
  </si>
  <si>
    <t>2. IRMOHIZAM BIN IBRAHIM</t>
  </si>
  <si>
    <t>BAHAGIAN PILIHAN RAYA : P.097 - SELAYANG</t>
  </si>
  <si>
    <t>1. WILLIAM LEONG JEE KEEN</t>
  </si>
  <si>
    <t>2. LIM SIANG CHAI</t>
  </si>
  <si>
    <t>3. HAJI MOHD HAZIZI BIN AB. RAHMAN</t>
  </si>
  <si>
    <t>BAHAGIAN PILIHAN RAYA : P.098 - GOMBAK</t>
  </si>
  <si>
    <t>1. MOHAMED AZMIN BIN ALI</t>
  </si>
  <si>
    <t>2. SAID NAZAR BIN ABU BAKER</t>
  </si>
  <si>
    <t>3. RAMAN BIN ISMAIL</t>
  </si>
  <si>
    <t>BAHAGIAN PILIHAN RAYA : P.099 - AMPANG</t>
  </si>
  <si>
    <t>1. ZURAIDA BINTI KAMARUDDIN</t>
  </si>
  <si>
    <t>2. ROZAIDAH BINTI TALIB</t>
  </si>
  <si>
    <t>BAHAGIAN PILIHAN RAYA : P.100 - PANDAN</t>
  </si>
  <si>
    <t>1. MOHD RAFIZI BIN RAMLI</t>
  </si>
  <si>
    <t>2. TAN YEW LENG</t>
  </si>
  <si>
    <t>3. LIM CHIN YEE</t>
  </si>
  <si>
    <t>BAHAGIAN PILIHAN RAYA : P.101 - HULU LANGAT</t>
  </si>
  <si>
    <t>1. ADZHALIZA BINTI MOHD NOR</t>
  </si>
  <si>
    <t>2. CHE ROSLI BIN CHE MAT</t>
  </si>
  <si>
    <t>BAHAGIAN PILIHAN RAYA : P.102 - SERDANG</t>
  </si>
  <si>
    <t>1. YAP PIAN HON</t>
  </si>
  <si>
    <t>2. ONG KIAN MING</t>
  </si>
  <si>
    <t>BAHAGIAN PILIHAN RAYA : P.103 - PUCHONG</t>
  </si>
  <si>
    <t>1. GOBIND SINGH DEO</t>
  </si>
  <si>
    <t>2. A. KOHILAN PILLAY A/L G. APPU</t>
  </si>
  <si>
    <t>BAHAGIAN PILIHAN RAYA : P.104 - KELANA JAYA</t>
  </si>
  <si>
    <t>1. LOH SENG KOK</t>
  </si>
  <si>
    <t>2. TOH SIN WAH</t>
  </si>
  <si>
    <t>3. WONG CHEN</t>
  </si>
  <si>
    <t>BAHAGIAN PILIHAN RAYA : P.105 - PETALING JAYA SELATAN</t>
  </si>
  <si>
    <t>1. IBRAHIM BIN KHATIB</t>
  </si>
  <si>
    <t>2. HEE LOY SIAN</t>
  </si>
  <si>
    <t>3. SHEAH KOK FAH</t>
  </si>
  <si>
    <t>BAHAGIAN PILIHAN RAYA : P.106 - PETALING JAYA UTARA</t>
  </si>
  <si>
    <t>1. CHEW HOONG LING</t>
  </si>
  <si>
    <t>2. PUA KIAM WEE</t>
  </si>
  <si>
    <t>BAHAGIAN PILIHAN RAYA : P.107 - SUBANG</t>
  </si>
  <si>
    <t>1. NAZARUDDIN BIN MOHAMED FERDOOS</t>
  </si>
  <si>
    <t>2. EDROS BIN ABDULLAH</t>
  </si>
  <si>
    <t>3. MOHAMAD BIN ISMAIL</t>
  </si>
  <si>
    <t>4. PAKAS RAO A/L APPLANAIDOO</t>
  </si>
  <si>
    <t>5. SIVARASA A/L K. RASIAH</t>
  </si>
  <si>
    <t>BAHAGIAN PILIHAN RAYA : P.108 - SHAH ALAM</t>
  </si>
  <si>
    <t>1. ZULKIFLI BIN NOORDIN</t>
  </si>
  <si>
    <t>2. KHALID BIN ABD SAMAD</t>
  </si>
  <si>
    <t>BAHAGIAN PILIHAN RAYA : P.109 - KAPAR</t>
  </si>
  <si>
    <t>1. SAKTHIVEL A/L ALAGAPPAN</t>
  </si>
  <si>
    <t>2. NORHAMZAH BIN SURATMAN</t>
  </si>
  <si>
    <t>3. PALAYA A/L RENGAIAH</t>
  </si>
  <si>
    <t>4. MOHD PATHAN BIN HUSSIN</t>
  </si>
  <si>
    <t>5. G MANIVANNAN A/L GOWINDASAMY</t>
  </si>
  <si>
    <t>6. MOHD NAZRI BIN ABDUL AZIZ</t>
  </si>
  <si>
    <t>BAHAGIAN PILIHAN RAYA : P.110 - KLANG</t>
  </si>
  <si>
    <t>1. TEH KIM POO</t>
  </si>
  <si>
    <t>2. CHARLES ANTHONY A/L R. SANTIAGO</t>
  </si>
  <si>
    <t>BAHAGIAN PILIHAN RAYA : P.111 - KOTA RAJA</t>
  </si>
  <si>
    <t>1. UTHAYAKUMAR</t>
  </si>
  <si>
    <t>2. MURUGESAN A/L SINNANDAVAR</t>
  </si>
  <si>
    <t>3. AZMAN BIN IDRUS</t>
  </si>
  <si>
    <t>4. SITI MARIAH BINTI MAHMUD</t>
  </si>
  <si>
    <t>BAHAGIAN PILIHAN RAYA : P.112 - KUALA LANGAT</t>
  </si>
  <si>
    <t>1. SHARUDDIN BIN OMAR</t>
  </si>
  <si>
    <t>2. KOTTAPPAN A/L SUPPAIAH</t>
  </si>
  <si>
    <t>3. ABDULLAH SANI BIN ABDUL HAMID</t>
  </si>
  <si>
    <t>BAHAGIAN PILIHAN RAYA : P.113 - SEPANG</t>
  </si>
  <si>
    <t>1. HANAPIAH BIN MOHAMAD</t>
  </si>
  <si>
    <t>2. SUHAIMI BIN MOHD GHAZALI</t>
  </si>
  <si>
    <t>3. MOHD ZIN BIN MOHAMED</t>
  </si>
  <si>
    <t>4. MOHAMED HANIPA BIN MAIDIN</t>
  </si>
  <si>
    <t>NEGERI : W.P. KUALA LUMPUR</t>
  </si>
  <si>
    <t>BAHAGIAN PILIHAN RAYA : P.114 - KEPONG</t>
  </si>
  <si>
    <t>1. YEE POH PING</t>
  </si>
  <si>
    <t>2. TAN SENG GIAW @ TAN CHUN TIN</t>
  </si>
  <si>
    <t>3. CHANDRAKUMANAN A/L ARUMUGAM</t>
  </si>
  <si>
    <t>BAHAGIAN PILIHAN RAYA : P.115 - BATU</t>
  </si>
  <si>
    <t>1. CHUA TIAN CHANG</t>
  </si>
  <si>
    <t>2. ATAN BIN JASIN</t>
  </si>
  <si>
    <t>3. HASHIM BIN ABDUL KARIM</t>
  </si>
  <si>
    <t>4. DOMINIC LAU HOE CHAI</t>
  </si>
  <si>
    <t>5. NAZARIAH BINTI ABBAS</t>
  </si>
  <si>
    <t>BAHAGIAN PILIHAN RAYA : P.116 - WANGSA MAJU</t>
  </si>
  <si>
    <t>1. MOHD SHAFEI BIN ABDULLAH</t>
  </si>
  <si>
    <t>2. TAN KEE KWONG</t>
  </si>
  <si>
    <t>BAHAGIAN PILIHAN RAYA : P.117 - SEGAMBUT</t>
  </si>
  <si>
    <t>1. LIM LIP ENG</t>
  </si>
  <si>
    <t>2. JAYANTHI DEVI A/P BALAGURU</t>
  </si>
  <si>
    <t>BAHAGIAN PILIHAN RAYA : P.118 - SETIAWANGSA</t>
  </si>
  <si>
    <t>1. AHMAD FAUZI BIN ZAHARI</t>
  </si>
  <si>
    <t>2. IBRAHIM BIN YAACOB</t>
  </si>
  <si>
    <t>BAHAGIAN PILIHAN RAYA : P.119 - TITIWANGSA</t>
  </si>
  <si>
    <t>1. JOHARI BIN ABDUL GHANI</t>
  </si>
  <si>
    <t>2. AHMAD ZAMRI BIN ASA'AD KHUZAMI</t>
  </si>
  <si>
    <t>BAHAGIAN PILIHAN RAYA : P.120 - BUKIT BINTANG</t>
  </si>
  <si>
    <t>1. GAN JOON ZIN</t>
  </si>
  <si>
    <t>2. FONG KUI LUN</t>
  </si>
  <si>
    <t>BAHAGIAN PILIHAN RAYA : P.121 - LEMBAH PANTAI</t>
  </si>
  <si>
    <t>1. NURUL IZZAH BINTI ANWAR</t>
  </si>
  <si>
    <t>2. RUSLI BIN BABA</t>
  </si>
  <si>
    <t>3. RAJA NONG CHIK BIN RAJA ZAINAL ABIDIN</t>
  </si>
  <si>
    <t>BAHAGIAN PILIHAN RAYA : P.122 - SEPUTEH</t>
  </si>
  <si>
    <t>1. TERESA KOK SUH SIM</t>
  </si>
  <si>
    <t>2. WONG SIAW TING</t>
  </si>
  <si>
    <t>BAHAGIAN PILIHAN RAYA : P.123 - CHERAS</t>
  </si>
  <si>
    <t>1. TEOH CHEE HOOI</t>
  </si>
  <si>
    <t>2. TAN KOK WAI</t>
  </si>
  <si>
    <t>BAHAGIAN PILIHAN RAYA : P.124 - BANDAR TUN RAZAK</t>
  </si>
  <si>
    <t>1. MOHAMAD SUKERI BIN ABDUL SAMAT</t>
  </si>
  <si>
    <t>2. MOKHTAR BIN SALAHUDIN</t>
  </si>
  <si>
    <t>3. TAN KOK ENG</t>
  </si>
  <si>
    <t>4. ABD KHALID BIN IBRAHIM</t>
  </si>
  <si>
    <t>NEGERI : W.P. PUTRAJAYA</t>
  </si>
  <si>
    <t>BAHAGIAN PILIHAN RAYA : P.125 - PUTRAJAYA</t>
  </si>
  <si>
    <t>1. TENGKU ADNAN BIN TENGKU MANSOR</t>
  </si>
  <si>
    <t>2. HUSAM BIN MUSA</t>
  </si>
  <si>
    <t>NEGERI : NEGERI SEMBILAN</t>
  </si>
  <si>
    <t>BAHAGIAN PILIHAN RAYA : P.126 - JELEBU</t>
  </si>
  <si>
    <t>1. ZAINUDIN BIN ISMAIL</t>
  </si>
  <si>
    <t>2. RAJ MUNNI BINTI SABU</t>
  </si>
  <si>
    <t>BAHAGIAN PILIHAN RAYA : P.127 - JEMPOL</t>
  </si>
  <si>
    <t>1. WAN AISHAH BINTI WAN ARIFFIN</t>
  </si>
  <si>
    <t>2. MOHD ISA BIN ABDUL SAMAD</t>
  </si>
  <si>
    <t>BAHAGIAN PILIHAN RAYA : P.128 - SEREMBAN</t>
  </si>
  <si>
    <t>1. ABDUL HALIM BIN ABDULLAH</t>
  </si>
  <si>
    <t>2. JOHN A/L FERNANDEZ</t>
  </si>
  <si>
    <t>3. BUJANG BIN ABU</t>
  </si>
  <si>
    <t>4. LOKE SIEW FOOK</t>
  </si>
  <si>
    <t>5. YEOW CHAI THIAM</t>
  </si>
  <si>
    <t>BAHAGIAN PILIHAN RAYA : P.129 - KUALA PILAH</t>
  </si>
  <si>
    <t>1. HASAN BIN MALEK</t>
  </si>
  <si>
    <t>2. MOHD NAZREE BIN MOHD YUNUS</t>
  </si>
  <si>
    <t>BAHAGIAN PILIHAN RAYA : P.130 - RASAH</t>
  </si>
  <si>
    <t>1. TEO ENG KIAN</t>
  </si>
  <si>
    <t xml:space="preserve">2. TEO KOK SEONG </t>
  </si>
  <si>
    <t>BAHAGIAN PILIHAN RAYA : P.131 - REMBAU</t>
  </si>
  <si>
    <t>1. ABDUL AZIZ BIN HASSAN</t>
  </si>
  <si>
    <t>2. KHAIRY JAMALUDDIN ABU BAKAR</t>
  </si>
  <si>
    <t>3. RADZALI BIN A. GHANI</t>
  </si>
  <si>
    <t>BAHAGIAN PILIHAN RAYA : P.132 - TELOK KEMANG</t>
  </si>
  <si>
    <t>1. KAMARUDIN KUMARAVEL BIN ABDULLAH</t>
  </si>
  <si>
    <t>2. KAMARUL BAHARIN BIN ABBAS</t>
  </si>
  <si>
    <t>3. MOGAN A/L VELAYATHAM</t>
  </si>
  <si>
    <t>BAHAGIAN PILIHAN RAYA : P.133 - TAMPIN</t>
  </si>
  <si>
    <t>1. ABDUL RAZAKEK BIN ABDUL RAHIM</t>
  </si>
  <si>
    <t>2. SHAZIMAN BIN ABU MANSOR</t>
  </si>
  <si>
    <t>NEGERI : MELAKA</t>
  </si>
  <si>
    <t>BAHAGIAN PILIHAN RAYA : P.134 - MASJID TANAH</t>
  </si>
  <si>
    <t>1. MAS ERMIEYATI BINTI SAMSUDIN</t>
  </si>
  <si>
    <t>2. MOHD NASAIE BIN ISMAIL</t>
  </si>
  <si>
    <t>BAHAGIAN PILIHAN RAYA : P.135 - ALOR GAJAH</t>
  </si>
  <si>
    <t>1. DAMIAN YEO SHEN LI</t>
  </si>
  <si>
    <t>2. KOH NAI KWONG</t>
  </si>
  <si>
    <t>BAHAGIAN PILIHAN RAYA : P.136 - TANGGA BATU</t>
  </si>
  <si>
    <t>1. ABU BAKAR BIN MOHAMAD DIAH</t>
  </si>
  <si>
    <t>2. RAHIM BIN ALI</t>
  </si>
  <si>
    <t>BAHAGIAN PILIHAN RAYA : P.137 - BUKIT KATIL</t>
  </si>
  <si>
    <t>1. SHAMSUL ISKANDAR @ YUSRE BIN MOHD AKIN</t>
  </si>
  <si>
    <t>2. HAJI MOHD ALI BIN HAJI MOHD RUSTAM</t>
  </si>
  <si>
    <t>BAHAGIAN PILIHAN RAYA : P.138 - KOTA MELAKA</t>
  </si>
  <si>
    <t>1. YEE KOK WAH</t>
  </si>
  <si>
    <t>2. SIM TONG HIM</t>
  </si>
  <si>
    <t>BAHAGIAN PILIHAN RAYA : P.139 - JASIN</t>
  </si>
  <si>
    <t>1. RAHMAT BIN YUSOF</t>
  </si>
  <si>
    <t>2. AHMAD BIN HAMZAH</t>
  </si>
  <si>
    <t>NEGERI : JOHOR</t>
  </si>
  <si>
    <t>BAHAGIAN PILIHAN RAYA : P.140 - SEGAMAT</t>
  </si>
  <si>
    <t>1. SUBRAMANIAM A/L K.V SATHASIVAM</t>
  </si>
  <si>
    <t>2. DATO CHUA JUI MENG</t>
  </si>
  <si>
    <t>BAHAGIAN PILIHAN RAYA : P.141 - SEKIJANG</t>
  </si>
  <si>
    <t>1. JULAILEY BIN JEMADI</t>
  </si>
  <si>
    <t>2. ANUAR BIN ABD. MANAP</t>
  </si>
  <si>
    <t>BAHAGIAN PILIHAN RAYA : P.142 - LABIS</t>
  </si>
  <si>
    <t>1. RAMAKRISHNAN A/L SUPPIAH</t>
  </si>
  <si>
    <t xml:space="preserve">2. CHUA TEE YONG </t>
  </si>
  <si>
    <t>BAHAGIAN PILIHAN RAYA : P.143 - PAGOH</t>
  </si>
  <si>
    <t xml:space="preserve">1. MAHIADDIN BIN MD YASIN </t>
  </si>
  <si>
    <t>2. MOHAMAD ROZALI BIN JAMIL</t>
  </si>
  <si>
    <t>BAHAGIAN PILIHAN RAYA : P.144 - LEDANG</t>
  </si>
  <si>
    <t>1. HAMIM BIN SAMURI</t>
  </si>
  <si>
    <t>2. HASSAN BIN ABDUL KARIM</t>
  </si>
  <si>
    <t>BAHAGIAN PILIHAN RAYA : P.145 - BAKRI</t>
  </si>
  <si>
    <t>1. LEE CHING YONG</t>
  </si>
  <si>
    <t>2. ER TECK HWA</t>
  </si>
  <si>
    <t>BAHAGIAN PILIHAN RAYA : P.146 - MUAR</t>
  </si>
  <si>
    <t>1. NOR HIZWAN BIN AHMAD</t>
  </si>
  <si>
    <t>2. RAZALI BIN IBRAHIM</t>
  </si>
  <si>
    <t>BAHAGIAN PILIHAN RAYA : P.147 - PARIT SULONG</t>
  </si>
  <si>
    <t>1. KHAIRUDDIN BIN A RAHIM</t>
  </si>
  <si>
    <t xml:space="preserve">2. NORAINI BINTI AHMAD </t>
  </si>
  <si>
    <t>BAHAGIAN PILIHAN RAYA : P.148 - AYER HITAM</t>
  </si>
  <si>
    <t>1. HU PANG CHAW</t>
  </si>
  <si>
    <t xml:space="preserve">2. WEE KA SIONG </t>
  </si>
  <si>
    <t>BAHAGIAN PILIHAN RAYA : P.149 - SRI GADING</t>
  </si>
  <si>
    <t>1. MOHD KHUZZAN BIN ABU BAKAR</t>
  </si>
  <si>
    <t>2. AB AZIZ BIN KAPRAWI</t>
  </si>
  <si>
    <t>BAHAGIAN PILIHAN RAYA : P.150 - BATU PAHAT</t>
  </si>
  <si>
    <t>1. MOHD IDRIS BIN JUSI</t>
  </si>
  <si>
    <t>2. MOHD PUAD BIN ZARKASHI</t>
  </si>
  <si>
    <t>BAHAGIAN PILIHAN RAYA : P.151 - SIMPANG RENGGAM</t>
  </si>
  <si>
    <t>1. SUHAIZAN BIN KAIAT</t>
  </si>
  <si>
    <t>2. LIANG TECK MENG</t>
  </si>
  <si>
    <t>BAHAGIAN PILIHAN RAYA : P.152 - KLUANG</t>
  </si>
  <si>
    <t>1. HOU KOK CHUNG</t>
  </si>
  <si>
    <t>2. LIEW CHIN TONG</t>
  </si>
  <si>
    <t>BAHAGIAN PILIHAN RAYA : P.153 - SEMBRONG</t>
  </si>
  <si>
    <t>1. HISHAMMUDDIN BIN DATUK HUSSEIN</t>
  </si>
  <si>
    <t>2. ONN BIN ABU BAKAR</t>
  </si>
  <si>
    <t>BAHAGIAN PILIHAN RAYA : P.154 - MERSING</t>
  </si>
  <si>
    <t>1. ROSLAN BIN NIKMAT</t>
  </si>
  <si>
    <t>2. ABD. LATIFF BIN AHMAD</t>
  </si>
  <si>
    <t>BAHAGIAN PILIHAN RAYA : P.155 - TENGGARA</t>
  </si>
  <si>
    <t>1. HALIMAH BINTI MOHD SADIQUE</t>
  </si>
  <si>
    <t>2. MUHAMAD SAID BIN JONIT</t>
  </si>
  <si>
    <t>BAHAGIAN PILIHAN RAYA : P.156 - KOTA TINGGI</t>
  </si>
  <si>
    <t>1. ONN BIN JAAFAR</t>
  </si>
  <si>
    <t>2. NOOR EHSANUDDIN BIN MOHD HARUN NARRASHID</t>
  </si>
  <si>
    <t>BAHAGIAN PILIHAN RAYA : P.157 - PENGERANG</t>
  </si>
  <si>
    <t>1. TENGKU INTAN BINTI TENGKU ABDUL HAMID</t>
  </si>
  <si>
    <t>2. AZALINA BINTI OTHMAN</t>
  </si>
  <si>
    <t>3. MOHD AZAMAN BIN JOHARI</t>
  </si>
  <si>
    <t>BAHAGIAN PILIHAN RAYA : P.158 - TEBRAU</t>
  </si>
  <si>
    <t>1. CHOONG SHIAU YOON</t>
  </si>
  <si>
    <t xml:space="preserve">2. KHOO SOO SEANG </t>
  </si>
  <si>
    <t>BAHAGIAN PILIHAN RAYA : P.159 - PASIR GUDANG</t>
  </si>
  <si>
    <t>1. AHMAD FAIDHI BIN SAIDI</t>
  </si>
  <si>
    <t>2. NORMALA BINTI ABDUL SAMAD</t>
  </si>
  <si>
    <t>BAHAGIAN PILIHAN RAYA : P.160 - JOHOR BAHRU</t>
  </si>
  <si>
    <t xml:space="preserve">1. SHARIL @ SHAHRIR BIN AB SAMAD </t>
  </si>
  <si>
    <t>2. MD HASHIM BIN HUSSEIN</t>
  </si>
  <si>
    <t>BAHAGIAN PILIHAN RAYA : P.161 - PULAI</t>
  </si>
  <si>
    <t>1. NUR JAZLAN BIN MOHAMED</t>
  </si>
  <si>
    <t>2. SALAHUDDIN BIN AYUB</t>
  </si>
  <si>
    <t>BAHAGIAN PILIHAN RAYA : P.162 - GELANG PATAH</t>
  </si>
  <si>
    <t>1. A. GHANI BIN OTHMAN</t>
  </si>
  <si>
    <t>2. LIM KIT SIANG</t>
  </si>
  <si>
    <t>BAHAGIAN PILIHAN RAYA : P.163 - KULAI</t>
  </si>
  <si>
    <t xml:space="preserve">1. TEO NIE CHING </t>
  </si>
  <si>
    <t>2. TAY CHIN HEIN</t>
  </si>
  <si>
    <t>3. SURENDIRAN A/L KUPPAYAH</t>
  </si>
  <si>
    <t>BAHAGIAN PILIHAN RAYA : P.164 - PONTIAN</t>
  </si>
  <si>
    <t>1. HANIFF @ GHAZALI BIN HOSMAN</t>
  </si>
  <si>
    <t>2. AHMAD BIN MASLAN</t>
  </si>
  <si>
    <t>BAHAGIAN PILIHAN RAYA : P.165 - TANJONG PIAI</t>
  </si>
  <si>
    <t>1. WEE JECK SENG</t>
  </si>
  <si>
    <t>2. MAHDZIR BIN IBRAHIM</t>
  </si>
  <si>
    <t>NEGERI : W.P. LABUAN</t>
  </si>
  <si>
    <t>BAHAGIAN PILIHAN RAYA : P.166 - LABUAN</t>
  </si>
  <si>
    <t>1. TAN SRI IBRAHIM BIN MENUDIN</t>
  </si>
  <si>
    <t>2. ROZMAN BIN ISLI</t>
  </si>
  <si>
    <t>3. HADNAN BIN MOHAMAD</t>
  </si>
  <si>
    <t>NEGERI : SABAH</t>
  </si>
  <si>
    <t>BAHAGIAN PILIHAN RAYA : P.167 - KUDAT</t>
  </si>
  <si>
    <t>1. MOJURIP BIN DIYUN</t>
  </si>
  <si>
    <t>SAPP</t>
  </si>
  <si>
    <t>2. RAHIMAH BINTI MAJID</t>
  </si>
  <si>
    <t>3. DATUK ABD RAHIM BIN BAKRI</t>
  </si>
  <si>
    <t>4. JUTIRIM BIN GALIBAI GALABI</t>
  </si>
  <si>
    <t>STAR</t>
  </si>
  <si>
    <t>BAHAGIAN PILIHAN RAYA : P.168 - KOTA MARUDU</t>
  </si>
  <si>
    <t>1. MAJAMIS BIN TIMBONG</t>
  </si>
  <si>
    <t>2. JOHNITY @ MAXIMUS BIN ONGKILI</t>
  </si>
  <si>
    <t>3. YUNTAU BIN KOLOD @ KUNTAU BIN KOLOD</t>
  </si>
  <si>
    <t>4. MAIJOL BIN MAHAP</t>
  </si>
  <si>
    <t>BAHAGIAN PILIHAN RAYA : P.169 - KOTA BELUD</t>
  </si>
  <si>
    <t>1. ISNARAISSAH MUNIRAH BT. MAJILIS @ FAKHARUDY</t>
  </si>
  <si>
    <t>2. LAMSIL BIN AMIDSOR</t>
  </si>
  <si>
    <t>3. KANUL BIN GINDOL</t>
  </si>
  <si>
    <t>4. DATO' ABD RAHMAN BIN DAHLAN</t>
  </si>
  <si>
    <t>5. JALUMIN BIN BAYOGOH</t>
  </si>
  <si>
    <t>BAHAGIAN PILIHAN RAYA : P.170 - TUARAN</t>
  </si>
  <si>
    <t>1. SAMIN @ JASMIN BIN DULIN</t>
  </si>
  <si>
    <t>2. ERVEANA ANSARI ALI</t>
  </si>
  <si>
    <t>3. MADIUS BIN TANGAU</t>
  </si>
  <si>
    <t>4. MOJILIP BIN BUMBURING @ WILFRED</t>
  </si>
  <si>
    <t>BAHAGIAN PILIHAN RAYA : P.171 - SEPANGGAR</t>
  </si>
  <si>
    <t>1. CHIN HON KIONG</t>
  </si>
  <si>
    <t>2. DANIEL JOHN JAMBUN</t>
  </si>
  <si>
    <t>3. JEFFREY KUMIN @ JOHN</t>
  </si>
  <si>
    <t>4. DATUK JUMAT BIN IDRIS</t>
  </si>
  <si>
    <t>BAHAGIAN PILIHAN RAYA : P.172 - KOTA KINABALU</t>
  </si>
  <si>
    <t>1. CHIN TEK MING</t>
  </si>
  <si>
    <t>2. LIEW HOCK LEONG @ MICHAEL</t>
  </si>
  <si>
    <t>3. WONG SZE PHIN @ JIMMY</t>
  </si>
  <si>
    <t>BAHAGIAN PILIHAN RAYA : P.173 - PUTATAN</t>
  </si>
  <si>
    <t>1. LEE HAN KYUN @ JOSEPH LEE</t>
  </si>
  <si>
    <t>2. MAKIN @ MARCUS MOJIGOH</t>
  </si>
  <si>
    <t>3. DULI @ DULLIE BIN MARI @ MARIE</t>
  </si>
  <si>
    <t>4. AWANG AHMAD SAH</t>
  </si>
  <si>
    <t>BAHAGIAN PILIHAN RAYA : P.174 - PENAMPANG</t>
  </si>
  <si>
    <t>1. BERNARD GILUK DOMPOK</t>
  </si>
  <si>
    <t>2. MELANIA @ MELANIE ANNOL</t>
  </si>
  <si>
    <t>3. IGNATIUS DORELL LEIKING</t>
  </si>
  <si>
    <t>BAHAGIAN PILIHAN RAYA : P.175 - PAPAR</t>
  </si>
  <si>
    <t>1. DATUK ROSNAH BINTI HJ ABD RASHID SHIRLIN</t>
  </si>
  <si>
    <t>2. MOHAMMAD YAHYA @ YAHYA BIN LAMPONG</t>
  </si>
  <si>
    <t>3. BALON BIN MUJIM</t>
  </si>
  <si>
    <t>BAHAGIAN PILIHAN RAYA : P.176 - KIMANIS</t>
  </si>
  <si>
    <t>1. DATUK ANIFAH BIN AMAN @ HANIFF AMMAN</t>
  </si>
  <si>
    <t>2. JAAFAR BIN ISMAIL</t>
  </si>
  <si>
    <t>3. JAMIL BIN WILLIAM CORE</t>
  </si>
  <si>
    <t>4. LUSIN BIN BALANGON</t>
  </si>
  <si>
    <t>BAHAGIAN PILIHAN RAYA : P.177 - BEAUFORT</t>
  </si>
  <si>
    <t>1. GUAN DEE BIN KOH HOI</t>
  </si>
  <si>
    <t>2. DATUK AZIZAH BINTI MOHD DUN</t>
  </si>
  <si>
    <t>3. LAJIM BIN UKIN</t>
  </si>
  <si>
    <t>BAHAGIAN PILIHAN RAYA : P.178 - SIPITANG</t>
  </si>
  <si>
    <t>1. DATUK SAPAWI BIN AMAT WASALI @ AHMAD</t>
  </si>
  <si>
    <t>2. KAMIS BIN DAMING</t>
  </si>
  <si>
    <t>3. RAMLE BIN DUA @ RAMLI DUA LEE</t>
  </si>
  <si>
    <t>BAHAGIAN PILIHAN RAYA : P.179 - RANAU</t>
  </si>
  <si>
    <t>1. JONATHAN BIN YASIN</t>
  </si>
  <si>
    <t>2. YAZID BIN SAHJINAN</t>
  </si>
  <si>
    <t>3. EWON EBIN</t>
  </si>
  <si>
    <t>4. JULIANAH BTE SITUN @ WIDYA JULIA</t>
  </si>
  <si>
    <t>BAHAGIAN PILIHAN RAYA : P.180 - KENINGAU</t>
  </si>
  <si>
    <t>1. GAPARI BIN KATINGAN @ GEOFFREY KITINGAN</t>
  </si>
  <si>
    <t>2. JOSEPH PAIRIN KITINGAN</t>
  </si>
  <si>
    <t>3. STEPHEN SANDOR</t>
  </si>
  <si>
    <t>BAHAGIAN PILIHAN RAYA : P.181 - TENOM</t>
  </si>
  <si>
    <t>1. DATUK RAIME BIN UNGGI</t>
  </si>
  <si>
    <t>2. MUTANG @ SYLVESTER BIN DAWAT</t>
  </si>
  <si>
    <t>3. JAINEH BIN JUAYA @ JIMMY JAWATAH</t>
  </si>
  <si>
    <t>4. MASDIN BIN TUMAS</t>
  </si>
  <si>
    <t>5. HASMIN @ AZROY BIN ABDULLAH</t>
  </si>
  <si>
    <t>BAHAGIAN PILIHAN RAYA : P.182 - PENSIANGAN</t>
  </si>
  <si>
    <t>1. MARTIN TOMY @ TOMMY</t>
  </si>
  <si>
    <t>2. RICHARD SAKIAN BIN GUNTING</t>
  </si>
  <si>
    <t>3. JOSEPH KURUP</t>
  </si>
  <si>
    <t>4. FATIMAH BINTI AGITOR @ MOHD DAUD</t>
  </si>
  <si>
    <t>BAHAGIAN PILIHAN RAYA : P.183 - BELURAN</t>
  </si>
  <si>
    <t>1. RONALD KIANDEE</t>
  </si>
  <si>
    <t>2. RAIMON BIN LANJAT</t>
  </si>
  <si>
    <t>3. JAMES BIN MIKI</t>
  </si>
  <si>
    <t>4. DATU KAMARUDDIN BIN DATU MUSTAPHA</t>
  </si>
  <si>
    <t>BAHAGIAN PILIHAN RAYA : P.184 - LIBARAN</t>
  </si>
  <si>
    <t>1. DATUK JUSLIE BIN AJIROL</t>
  </si>
  <si>
    <t>2. SAHAR BIN SAKA</t>
  </si>
  <si>
    <t>3. MOHD SERMAN BIN HASSNAR</t>
  </si>
  <si>
    <t>4. ROSNAH BINTI UNSARI</t>
  </si>
  <si>
    <t>BAHAGIAN PILIHAN RAYA : P.185 - BATU SAPI</t>
  </si>
  <si>
    <t>1. HAMZA BIN A. ABDULLAH @ HAMZAH</t>
  </si>
  <si>
    <t>2. TSEN THAU LIN</t>
  </si>
  <si>
    <t>3. SAIFUL BAHARI RASHADA BIN AHMAD</t>
  </si>
  <si>
    <t>BAHAGIAN PILIHAN RAYA : P.186 - SANDAKAN</t>
  </si>
  <si>
    <t>1. LIEW VUI KEONG</t>
  </si>
  <si>
    <t>2. WONG TIEN FATT @ WONG NYUK FOH</t>
  </si>
  <si>
    <t>BAHAGIAN PILIHAN RAYA : P.187 - KINABATANGAN</t>
  </si>
  <si>
    <t>1. ABDULLAH BIN ABDUL SANI</t>
  </si>
  <si>
    <t>2. DATUK MOKTAR BIN RADIN</t>
  </si>
  <si>
    <t>3. HAJI ALI LATIP BIN HAJI TAHA</t>
  </si>
  <si>
    <t>4. YAMBUYA BIN PARANTIS @ CYRIL PONGOD</t>
  </si>
  <si>
    <t>BAHAGIAN PILIHAN RAYA : P.188 - SILAM</t>
  </si>
  <si>
    <t>1. APAS @ NAWAWIE BIN SAKING</t>
  </si>
  <si>
    <t>2. BADRULAMIN BIN BAHRON</t>
  </si>
  <si>
    <t>3. DATU NASRUN BIN DATU MANSUR</t>
  </si>
  <si>
    <t>4. DUMI BIN PG. MASDAL</t>
  </si>
  <si>
    <t>BAHAGIAN PILIHAN RAYA : P.189 - SEMPORNA</t>
  </si>
  <si>
    <t>1. DATUK SERI MOHD SHAFIE BIN APDAL</t>
  </si>
  <si>
    <t>2. ZAMREE @ MOHD SUFFIAN B ABDUL HABI</t>
  </si>
  <si>
    <t>3. DATU BADARUDDIN BIN TUN DATU HJ MUSTAPHA</t>
  </si>
  <si>
    <t>BAHAGIAN PILIHAN RAYA : P.190 - TAWAU</t>
  </si>
  <si>
    <t>1. YAP KAIN CHING @ MARY YAP KEN JIN</t>
  </si>
  <si>
    <t>2. KONG HONG MING @ KONG FO MIN</t>
  </si>
  <si>
    <t>3. CHUA SOON BUI</t>
  </si>
  <si>
    <t>4. AHMAD BIN AWANG @ MADON</t>
  </si>
  <si>
    <t>BAHAGIAN PILIHAN RAYA : P.191 - KALABAKAN</t>
  </si>
  <si>
    <t>1. MOHD BIN MANUKE</t>
  </si>
  <si>
    <t>2. MALVINE REYES</t>
  </si>
  <si>
    <t>3. ABDUL GHAPUR BIN SALLEH</t>
  </si>
  <si>
    <t>4. FREDDIE JAPAT ANAK SIMBOL</t>
  </si>
  <si>
    <t>5. USMAN BIN MADEAMING</t>
  </si>
  <si>
    <t>6. YAHYA BIN ZAINAL</t>
  </si>
  <si>
    <t>7. SIAMSIR BIN BORHAN</t>
  </si>
  <si>
    <t>NEGERI : SARAWAK</t>
  </si>
  <si>
    <t>BAHAGIAN PILIHAN RAYA : P.192 - MAS GADING</t>
  </si>
  <si>
    <t>1. NOGEH ANAK GUMBEK</t>
  </si>
  <si>
    <t>2. PATRICK ANEK UREN</t>
  </si>
  <si>
    <t>3. MORDI ANAK BIMOL</t>
  </si>
  <si>
    <t>4. TEKHEE @ TIKI ANAK LAFE</t>
  </si>
  <si>
    <t>BAHAGIAN PILIHAN RAYA : P.193 - SANTUBONG</t>
  </si>
  <si>
    <t>1. WAN JUNAIDI BIN TUANKU JAAFAR</t>
  </si>
  <si>
    <t>2. AFFENDI BIN JEMAN</t>
  </si>
  <si>
    <t>3. ZULRUSDI BIN MOHAMAD HOL</t>
  </si>
  <si>
    <t>4. MURA BIN KADIR</t>
  </si>
  <si>
    <t>BAHAGIAN PILIHAN RAYA : P.194 - PETRA JAYA</t>
  </si>
  <si>
    <t>1. AHMAD NAZIB BIN JOHARI</t>
  </si>
  <si>
    <t>2. FADILLAH BIN YUSOF</t>
  </si>
  <si>
    <t>BAHAGIAN PILIHAN RAYA : P.195 - BANDAR KUCHING</t>
  </si>
  <si>
    <t>1. TAN KAI</t>
  </si>
  <si>
    <t>2. CHONG CHIENG JEN</t>
  </si>
  <si>
    <t>BAHAGIAN PILIHAN RAYA : P.196 - STAMPIN</t>
  </si>
  <si>
    <t>1. YONG KHOON HIAN @ YONG KHOON SENG</t>
  </si>
  <si>
    <t>2. JULIAN TAN KOK PING</t>
  </si>
  <si>
    <t>3. SOO LINA</t>
  </si>
  <si>
    <t>BAHAGIAN PILIHAN RAYA : P.197 - KOTA SAMARAHAN</t>
  </si>
  <si>
    <t>1. RUBIAH BINTI WANG</t>
  </si>
  <si>
    <t>2. ABANG AHMAD KERDEE BIN ABANG MASAGUS</t>
  </si>
  <si>
    <t>BAHAGIAN PILIHAN RAYA : P.198 - MAMBONG</t>
  </si>
  <si>
    <t>1. WILLIE ANAK MONGIN</t>
  </si>
  <si>
    <t>2. DRIPIN ANAK SAKOI</t>
  </si>
  <si>
    <t>3. JAMES DAWOS MAMIT</t>
  </si>
  <si>
    <t>BAHAGIAN PILIHAN RAYA : P.199 - SERIAN</t>
  </si>
  <si>
    <t>1. EDWARD ANAK ANDREW LUWAK</t>
  </si>
  <si>
    <t>2. JOHNNY ANAK APUT</t>
  </si>
  <si>
    <t>3. RICHARD RIOT ANAK JAEM</t>
  </si>
  <si>
    <t>BAHAGIAN PILIHAN RAYA : P.200 - BATANG SADONG</t>
  </si>
  <si>
    <t>1. MOHAMAD BIN JOLHI</t>
  </si>
  <si>
    <t>2. NANCY BINTI SHUKRI</t>
  </si>
  <si>
    <t>BAHAGIAN PILIHAN RAYA : P.201 - BATANG LUPAR</t>
  </si>
  <si>
    <t>1. ABANG ZULKIFLI BIN ABANG ENGKEH</t>
  </si>
  <si>
    <t>2. ROHANI BINTI ABDUL KARIM</t>
  </si>
  <si>
    <t>BAHAGIAN PILIHAN RAYA : P.202 - SRI AMAN</t>
  </si>
  <si>
    <t>1. NICHOLAS MUJAH ANAK ASON</t>
  </si>
  <si>
    <t>2. MASIR ANAK KUJAT</t>
  </si>
  <si>
    <t>3. WILFRED STEPHEN</t>
  </si>
  <si>
    <t>SWP</t>
  </si>
  <si>
    <t>4. DONALD LAWAN</t>
  </si>
  <si>
    <t>BAHAGIAN PILIHAN RAYA : P.203 - LUBOK ANTU</t>
  </si>
  <si>
    <t>1. NICHOLAS BAWIN ANAK ANGGAT</t>
  </si>
  <si>
    <t>2. WILLIAM @ NYALLAU ANAK BADAK</t>
  </si>
  <si>
    <t>3. LARRY SOON @ LARRY SNG WEI SHIEN</t>
  </si>
  <si>
    <t>BAHAGIAN PILIHAN RAYA : P.204 - BETONG</t>
  </si>
  <si>
    <t>1. DOUGLAS UGGAH EMBAS</t>
  </si>
  <si>
    <t>2. CECILIA SITI UNA @ SITTIE ENDEK</t>
  </si>
  <si>
    <t>BAHAGIAN PILIHAN RAYA : P.205 - SARATOK</t>
  </si>
  <si>
    <t>1. ALI ANAK BIJU</t>
  </si>
  <si>
    <t>2. ROSLI BIN LEK @ ABG ROSELIE BIN ABG PALENG</t>
  </si>
  <si>
    <t>3. WILLIAM IKOM</t>
  </si>
  <si>
    <t>BAHAGIAN PILIHAN RAYA : P.206 - TANJONG MANIS</t>
  </si>
  <si>
    <t>1. JURINA BINTI MUT</t>
  </si>
  <si>
    <t>2. NORAH BINTI ABD RAHMAN</t>
  </si>
  <si>
    <t>BAHAGIAN PILIHAN RAYA : P.207 - IGAN</t>
  </si>
  <si>
    <t>1. WAHAB BIN HAJI DOLAH</t>
  </si>
  <si>
    <t>2. AJIJI BIN FAUZAN</t>
  </si>
  <si>
    <t>BAHAGIAN PILIHAN RAYA : P.208 - SARIKEI</t>
  </si>
  <si>
    <t>1. DING KUONG HIING</t>
  </si>
  <si>
    <t>2. WONG LING BIU</t>
  </si>
  <si>
    <t>BAHAGIAN PILIHAN RAYA : P.209 - JULAU</t>
  </si>
  <si>
    <t>1. WONG ANAK JUDAT</t>
  </si>
  <si>
    <t>2. WONG HONG YU</t>
  </si>
  <si>
    <t>3. JOSEPH SALANG ANAK GANDUM</t>
  </si>
  <si>
    <t>BAHAGIAN PILIHAN RAYA : P.210 - KANOWIT</t>
  </si>
  <si>
    <t>1. ELLISON LUDAN ANAK MUYAN</t>
  </si>
  <si>
    <t>2. THOMAS LAJA ANAK BESI</t>
  </si>
  <si>
    <t>3. AGO ANAK DAGANG</t>
  </si>
  <si>
    <t>BAHAGIAN PILIHAN RAYA : P.211 - LANANG</t>
  </si>
  <si>
    <t>1. TIONG THAI KING</t>
  </si>
  <si>
    <t>2. ALICE LAU KIONG YIENG</t>
  </si>
  <si>
    <t>BAHAGIAN PILIHAN RAYA : P.212 - SIBU</t>
  </si>
  <si>
    <t>1. LAU LEE MING</t>
  </si>
  <si>
    <t>2. OSCAR LING CHAI YEW</t>
  </si>
  <si>
    <t>3. NARAWI BIN HARON</t>
  </si>
  <si>
    <t>BAHAGIAN PILIHAN RAYA : P.213 - MUKAH</t>
  </si>
  <si>
    <t>1. SYLVESTER AJAH SUBAH @ AJAH BIN SUBAH</t>
  </si>
  <si>
    <t>2. HAI BIN MERAWIN @ BONAVENTURE</t>
  </si>
  <si>
    <t>3. MUHAMMAD LEO MICHAEL TOYAD ABDULLAH</t>
  </si>
  <si>
    <t>BAHAGIAN PILIHAN RAYA : P.214 - SELANGAU</t>
  </si>
  <si>
    <t>1. JOSEPH ENTULU ANAK BELAUN</t>
  </si>
  <si>
    <t>2. SNG CHEE HUA</t>
  </si>
  <si>
    <t>3. JOSHUA ANAK JABING @ JOSHUA JABENG</t>
  </si>
  <si>
    <t>BAHAGIAN PILIHAN RAYA : P.215 - KAPIT</t>
  </si>
  <si>
    <t>1. ALEXANDER NANTA LINGGI</t>
  </si>
  <si>
    <t>2. RAMLI ANAK MALAKA</t>
  </si>
  <si>
    <t>BAHAGIAN PILIHAN RAYA : P.216 - HULU RAJANG</t>
  </si>
  <si>
    <t>1. GEORGE ANAK LAGONG</t>
  </si>
  <si>
    <t>2. ABUN SUI ANYIT</t>
  </si>
  <si>
    <t>3. UGAK ANAK KUMBONG</t>
  </si>
  <si>
    <t>BAHAGIAN PILIHAN RAYA : P.217 - BINTULU</t>
  </si>
  <si>
    <t>1. TIONG KING SING</t>
  </si>
  <si>
    <t>2. JOHN BRIAN ANTHONY ANAK JEREMY GUANG</t>
  </si>
  <si>
    <t>BAHAGIAN PILIHAN RAYA : P.218 - SIBUTI</t>
  </si>
  <si>
    <t>1. MUHAMMAD ZAID BIN TANDANG</t>
  </si>
  <si>
    <t>2. AHMAD LAI BIN BUJANG</t>
  </si>
  <si>
    <t>BAHAGIAN PILIHAN RAYA : P.219 - MIRI</t>
  </si>
  <si>
    <t>1. MICHAEL TEO YU KENG</t>
  </si>
  <si>
    <t>2. SEBASTIAN TING CHIEW YEW</t>
  </si>
  <si>
    <t>3. CHONG KON FATT</t>
  </si>
  <si>
    <t>BAHAGIAN PILIHAN RAYA : P.220 - BARAM</t>
  </si>
  <si>
    <t>1. ANYI NGAU</t>
  </si>
  <si>
    <t>2. PATRICK SIBAT SUJANG</t>
  </si>
  <si>
    <t>3. ROLAND ENGAN</t>
  </si>
  <si>
    <t>BAHAGIAN PILIHAN RAYA : P.221 - LIMBANG</t>
  </si>
  <si>
    <t>1. BARU BIAN</t>
  </si>
  <si>
    <t>2. HASBI BIN HABIBOLLAH</t>
  </si>
  <si>
    <t>BAHAGIAN PILIHAN RAYA : P.222 - LAWAS</t>
  </si>
  <si>
    <t>1. HENRY SUM AGONG</t>
  </si>
  <si>
    <t>2. BARU LANGUB</t>
  </si>
  <si>
    <t>3. ALIRAHMAN BIN KAMSEH</t>
  </si>
  <si>
    <t>Bahagian PR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</si>
  <si>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</si>
  <si>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</si>
  <si>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</si>
  <si>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</si>
  <si>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</si>
  <si>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</si>
  <si>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</si>
  <si>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</si>
  <si>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</si>
  <si>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</si>
  <si>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</si>
  <si>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</si>
  <si>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</si>
  <si>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</si>
  <si>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</si>
  <si>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</si>
  <si>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</si>
  <si>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</si>
  <si>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</si>
  <si>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</si>
  <si>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</si>
  <si>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</si>
  <si>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</si>
  <si>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</si>
  <si>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</si>
  <si>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</si>
  <si>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</si>
  <si>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</si>
  <si>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</si>
  <si>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</si>
  <si>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</si>
  <si>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</si>
  <si>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</si>
  <si>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</si>
  <si>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</si>
  <si>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</si>
  <si>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</si>
  <si>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</si>
  <si>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</si>
  <si>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</si>
  <si>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</si>
  <si>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</si>
  <si>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</si>
  <si>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</si>
  <si>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</si>
  <si>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</si>
  <si>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</si>
  <si>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</si>
  <si>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</si>
  <si>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</si>
  <si>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</si>
  <si>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</si>
  <si>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</si>
  <si>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</si>
  <si>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</si>
  <si>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</si>
  <si>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</si>
  <si>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</si>
  <si>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</si>
  <si>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</si>
  <si>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</si>
  <si>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</si>
  <si>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</si>
  <si>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</si>
  <si>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</si>
  <si>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</si>
  <si>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</si>
  <si>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</si>
  <si>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</si>
  <si>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</si>
  <si>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</si>
  <si>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</si>
  <si>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</si>
  <si>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</si>
  <si>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</si>
  <si>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</si>
  <si>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</si>
  <si>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</si>
  <si>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</si>
  <si>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</si>
  <si>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</si>
  <si>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</si>
  <si>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</si>
  <si>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</si>
  <si>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</si>
  <si>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</si>
  <si>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</si>
  <si>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</si>
  <si>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</si>
  <si>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</si>
  <si>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</si>
  <si>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</si>
  <si>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</si>
  <si>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</si>
  <si>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</si>
  <si>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</si>
  <si>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</si>
  <si>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</si>
  <si>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</si>
  <si>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</si>
  <si>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</si>
  <si>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</si>
  <si>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</si>
  <si>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</si>
  <si>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</si>
  <si>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</si>
  <si>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</si>
  <si>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</si>
  <si>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</si>
  <si>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</si>
  <si>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</si>
  <si>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</si>
  <si>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</si>
  <si>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</si>
  <si>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</si>
  <si>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</si>
  <si>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</si>
  <si>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</si>
  <si>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</si>
  <si>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</si>
  <si>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</si>
  <si>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</si>
  <si>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</si>
  <si>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</si>
  <si>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</si>
  <si>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</si>
  <si>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</si>
  <si>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</si>
  <si>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</si>
  <si>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</si>
  <si>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</si>
  <si>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</si>
  <si>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</si>
  <si>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</si>
  <si>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</si>
  <si>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</si>
  <si>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</si>
  <si>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</si>
  <si>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</si>
  <si>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</si>
  <si>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</si>
  <si>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</si>
  <si>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</si>
  <si>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</si>
  <si>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</si>
  <si>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</si>
  <si>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</si>
  <si>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</si>
  <si>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</si>
  <si>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</si>
  <si>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</si>
  <si>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</si>
  <si>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</si>
  <si>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</si>
  <si>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</si>
  <si>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</si>
  <si>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</si>
  <si>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</si>
  <si>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</si>
  <si>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</si>
  <si>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</si>
  <si>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</si>
  <si>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</si>
  <si>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</si>
  <si>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</si>
  <si>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</si>
  <si>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</si>
  <si>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</si>
  <si>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</si>
  <si>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</si>
  <si>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</si>
  <si>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</si>
  <si>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</si>
  <si>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</si>
  <si>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</si>
  <si>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</si>
  <si>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</si>
  <si>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</si>
  <si>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</si>
  <si>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</si>
  <si>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</si>
  <si>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</si>
  <si>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</si>
  <si>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</si>
  <si>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</si>
  <si>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</si>
  <si>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</si>
  <si>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</si>
  <si>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</si>
  <si>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</si>
  <si>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</si>
  <si>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</si>
  <si>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</si>
  <si>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</si>
  <si>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</si>
  <si>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</si>
  <si>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</si>
  <si>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</si>
  <si>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</si>
  <si>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</si>
  <si>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</si>
  <si>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</si>
  <si>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</si>
  <si>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</si>
  <si>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</si>
  <si>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</si>
  <si>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</si>
  <si>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</si>
  <si>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</si>
  <si>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</si>
  <si>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</si>
  <si>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</si>
  <si>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</si>
  <si>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</si>
  <si>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</si>
  <si>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</si>
  <si>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</si>
  <si>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</si>
  <si>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</si>
  <si>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</si>
  <si>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</si>
  <si>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</si>
  <si>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Seats lost with &lt; 2000 votes</t>
  </si>
  <si>
    <t>NO</t>
  </si>
  <si>
    <t>majority to total</t>
  </si>
  <si>
    <t>PR</t>
  </si>
  <si>
    <t>Lost Majority &lt; 5%</t>
  </si>
  <si>
    <t>Lost Majority &lt; 10%</t>
  </si>
  <si>
    <t>Percentage of votes</t>
  </si>
  <si>
    <t>Others</t>
  </si>
  <si>
    <t>Total number of votes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</si>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</sst>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quotePrefix="1"/>
    <xf numFmtId="0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sharedStrings" Target="sharedStrings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224" Type="http://schemas.openxmlformats.org/officeDocument/2006/relationships/theme" Target="theme/theme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connections" Target="connection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/Relationships>
</file>

<file path=xl/queryTables/queryTable1.xml><?xml version="1.0" encoding="utf-8"?>
<queryTable xmlns="http://schemas.openxmlformats.org/spreadsheetml/2006/main" name="5_KeputusanDR.php?kod=22200" connectionId="13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5_KeputusanDR.php?kod=21300" connectionId="12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5_KeputusanDR.php?kod=12300" connectionId="29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5_KeputusanDR.php?kod=12200" connectionId="2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5_KeputusanDR.php?kod=12100" connectionId="2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5_KeputusanDR.php?kod=12000" connectionId="2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5_KeputusanDR.php?kod=11900" connectionId="2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5_KeputusanDR.php?kod=11800" connectionId="23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5_KeputusanDR.php?kod=11700" connectionId="2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5_KeputusanDR.php?kod=11600" connectionId="2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5_KeputusanDR.php?kod=11500" connectionId="2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5_KeputusanDR.php?kod=11400" connectionId="1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5_KeputusanDR.php?kod=21200" connectionId="128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5_KeputusanDR.php?kod=11300" connectionId="1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5_KeputusanDR.php?kod=11200" connectionId="17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5_KeputusanDR.php?kod=11100" connectionId="16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5_KeputusanDR.php?kod=11000" connectionId="15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5_KeputusanDR.php?kod=10900" connectionId="1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5_KeputusanDR.php?kod=10800" connectionId="12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5_KeputusanDR.php?kod=10700" connectionId="1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5_KeputusanDR.php?kod=10600" connectionId="10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5_KeputusanDR.php?kod=10500" connectionId="9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5_KeputusanDR.php?kod=10400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5_KeputusanDR.php?kod=21100" connectionId="12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5_KeputusanDR.php?kod=10300" connectionId="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5_KeputusanDR.php?kod=10200" connectionId="6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5_KeputusanDR.php?kod=10100" connectionId="5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5_KeputusanDR.php?kod=10000" connectionId="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5_KeputusanDR.php?kod=09900" connectionId="22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5_KeputusanDR.php?kod=09800" connectionId="222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5_KeputusanDR.php?kod=09700" connectionId="221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5_KeputusanDR.php?kod=09600" connectionId="22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5_KeputusanDR.php?kod=09500" connectionId="21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5_KeputusanDR.php?kod=09400" connectionId="21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5_KeputusanDR.php?kod=21000" connectionId="12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5_KeputusanDR.php?kod=09300" connectionId="21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5_KeputusanDR.php?kod=09200" connectionId="216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5_KeputusanDR.php?kod=09100" connectionId="21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5_KeputusanDR.php?kod=09000" connectionId="214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5_KeputusanDR.php?kod=08900" connectionId="212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5_KeputusanDR.php?kod=08800" connectionId="211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5_KeputusanDR.php?kod=08700" connectionId="210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5_KeputusanDR.php?kod=08600" connectionId="209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5_KeputusanDR.php?kod=08500" connectionId="20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5_KeputusanDR.php?kod=08400" connectionId="20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5_KeputusanDR.php?kod=20900" connectionId="12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5_KeputusanDR.php?kod=08300" connectionId="20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5_KeputusanDR.php?kod=08200" connectionId="20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5_KeputusanDR.php?kod=08100" connectionId="20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5_KeputusanDR.php?kod=08000" connectionId="203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5_KeputusanDR.php?kod=07900" connectionId="20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5_KeputusanDR.php?kod=07800" connectionId="200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5_KeputusanDR.php?kod=07700" connectionId="199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5_KeputusanDR.php?kod=07600" connectionId="198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5_KeputusanDR.php?kod=07500" connectionId="197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5_KeputusanDR.php?kod=07400" connectionId="19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5_KeputusanDR.php?kod=20800" connectionId="123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5_KeputusanDR.php?kod=07300" connectionId="19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5_KeputusanDR.php?kod=07200" connectionId="19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5_KeputusanDR.php?kod=07100" connectionId="19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5_KeputusanDR.php?kod=07000" connectionId="19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5_KeputusanDR.php?kod=06900" connectionId="190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5_KeputusanDR.php?kod=06800" connectionId="18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5_KeputusanDR.php?kod=06700" connectionId="188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5_KeputusanDR.php?kod=06600" connectionId="18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5_KeputusanDR.php?kod=06500" connectionId="18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5_KeputusanDR.php?kod=06400" connectionId="18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5_KeputusanDR.php?kod=20700" connectionId="122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5_KeputusanDR.php?kod=06300" connectionId="184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5_KeputusanDR.php?kod=06200" connectionId="18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5_KeputusanDR.php?kod=06100" connectionId="182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5_KeputusanDR.php?kod=06000" connectionId="18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5_KeputusanDR.php?kod=05900" connectionId="179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5_KeputusanDR.php?kod=05800" connectionId="17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5_KeputusanDR.php?kod=05700" connectionId="177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5_KeputusanDR.php?kod=05600" connectionId="17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5_KeputusanDR.php?kod=05500" connectionId="175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5_KeputusanDR.php?kod=05400" connectionId="17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5_KeputusanDR.php?kod=20600" connectionId="121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5_KeputusanDR.php?kod=05300" connectionId="173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5_KeputusanDR.php?kod=05200" connectionId="172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5_KeputusanDR.php?kod=05100" connectionId="171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5_KeputusanDR.php?kod=05000" connectionId="170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5_KeputusanDR.php?kod=04900" connectionId="16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5_KeputusanDR.php?kod=04800" connectionId="167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5_KeputusanDR.php?kod=04700" connectionId="16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5_KeputusanDR.php?kod=04600" connectionId="165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5_KeputusanDR.php?kod=04500" connectionId="164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5_KeputusanDR.php?kod=04400" connectionId="16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5_KeputusanDR.php?kod=20500" connectionId="120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5_KeputusanDR.php?kod=04300" connectionId="16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5_KeputusanDR.php?kod=04200" connectionId="161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5_KeputusanDR.php?kod=04100" connectionId="160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5_KeputusanDR.php?kod=04000" connectionId="159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5_KeputusanDR.php?kod=03900" connectionId="157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5_KeputusanDR.php?kod=03800" connectionId="15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5_KeputusanDR.php?kod=03700" connectionId="15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5_KeputusanDR.php?kod=03600" connectionId="15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5_KeputusanDR.php?kod=03500" connectionId="153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5_KeputusanDR.php?kod=03400" connectionId="15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5_KeputusanDR.php?kod=20400" connectionId="11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5_KeputusanDR.php?kod=03300" connectionId="151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5_KeputusanDR.php?kod=03200" connectionId="150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5_KeputusanDR.php?kod=03100" connectionId="149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5_KeputusanDR.php?kod=03000" connectionId="148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5_KeputusanDR.php?kod=02900" connectionId="146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5_KeputusanDR.php?kod=02800" connectionId="145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5_KeputusanDR.php?kod=02700" connectionId="144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5_KeputusanDR.php?kod=02600" connectionId="143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5_KeputusanDR.php?kod=02500" connectionId="14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5_KeputusanDR.php?kod=02400" connectionId="14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_KeputusanDR.php?kod=22100" connectionId="13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5_KeputusanDR.php?kod=20300" connectionId="11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5_KeputusanDR.php?kod=02300" connectionId="140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5_KeputusanDR.php?kod=02200" connectionId="136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5_KeputusanDR.php?kod=02100" connectionId="125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5_KeputusanDR.php?kod=02000" connectionId="11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5_KeputusanDR.php?kod=01900" connectionId="102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5_KeputusanDR.php?kod=01800" connectionId="91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5_KeputusanDR.php?kod=01700" connectionId="80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5_KeputusanDR.php?kod=01600" connectionId="69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5_KeputusanDR.php?kod=01500" connectionId="58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5_KeputusanDR.php?kod=01400" connectionId="4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5_KeputusanDR.php?kod=20200" connectionId="117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5_KeputusanDR.php?kod=01300" connectionId="36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5_KeputusanDR.php?kod=01200" connectionId="25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5_KeputusanDR.php?kod=01100" connectionId="14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5_KeputusanDR.php?kod=01000" connectionId="3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5_KeputusanDR.php?kod=00900" connectionId="213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5_KeputusanDR.php?kod=00800" connectionId="202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5_KeputusanDR.php?kod=00700" connectionId="191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5_KeputusanDR.php?kod=00600" connectionId="180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5_KeputusanDR.php?kod=00500" connectionId="169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5_KeputusanDR.php?kod=00400" connectionId="15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5_KeputusanDR.php?kod=20100" connectionId="116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5_KeputusanDR.php?kod=00300" connectionId="147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5_KeputusanDR.php?kod=00200" connectionId="2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5_KeputusanDR.php?kod=00100" connectionId="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5_KeputusanDR.php?kod=20000" connectionId="11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5_KeputusanDR.php?kod=19900" connectionId="11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5_KeputusanDR.php?kod=19800" connectionId="11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5_KeputusanDR.php?kod=19700" connectionId="11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5_KeputusanDR.php?kod=19600" connectionId="10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5_KeputusanDR.php?kod=19500" connectionId="10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5_KeputusanDR.php?kod=19400" connectionId="10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_KeputusanDR.php?kod=22000" connectionId="13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5_KeputusanDR.php?kod=19300" connectionId="10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5_KeputusanDR.php?kod=19200" connectionId="10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5_KeputusanDR.php?kod=19100" connectionId="10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5_KeputusanDR.php?kod=19000" connectionId="10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5_KeputusanDR.php?kod=18900" connectionId="10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5_KeputusanDR.php?kod=18800" connectionId="10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5_KeputusanDR.php?kod=18700" connectionId="9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5_KeputusanDR.php?kod=18600" connectionId="9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5_KeputusanDR.php?kod=18500" connectionId="9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5_KeputusanDR.php?kod=18400" connectionId="9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_KeputusanDR.php?kod=21900" connectionId="13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5_KeputusanDR.php?kod=18300" connectionId="9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5_KeputusanDR.php?kod=18200" connectionId="9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5_KeputusanDR.php?kod=18100" connectionId="9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5_KeputusanDR.php?kod=18000" connectionId="9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5_KeputusanDR.php?kod=17900" connectionId="9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5_KeputusanDR.php?kod=17800" connectionId="8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5_KeputusanDR.php?kod=17700" connectionId="8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5_KeputusanDR.php?kod=17600" connectionId="8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5_KeputusanDR.php?kod=17500" connectionId="8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5_KeputusanDR.php?kod=17400" connectionId="8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_KeputusanDR.php?kod=21800" connectionId="13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5_KeputusanDR.php?kod=17300" connectionId="8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5_KeputusanDR.php?kod=17200" connectionId="8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5_KeputusanDR.php?kod=17100" connectionId="8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5_KeputusanDR.php?kod=17000" connectionId="8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5_KeputusanDR.php?kod=16900" connectionId="7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5_KeputusanDR.php?kod=16800" connectionId="7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5_KeputusanDR.php?kod=16700" connectionId="7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5_KeputusanDR.php?kod=16600" connectionId="7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5_KeputusanDR.php?kod=16500" connectionId="7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5_KeputusanDR.php?kod=16400" connectionId="7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_KeputusanDR.php?kod=21700" connectionId="13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5_KeputusanDR.php?kod=16300" connectionId="7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5_KeputusanDR.php?kod=16200" connectionId="72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5_KeputusanDR.php?kod=16100" connectionId="7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5_KeputusanDR.php?kod=16000" connectionId="7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5_KeputusanDR.php?kod=15900" connectionId="6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5_KeputusanDR.php?kod=15800" connectionId="6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5_KeputusanDR.php?kod=15700" connectionId="6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5_KeputusanDR.php?kod=15600" connectionId="6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5_KeputusanDR.php?kod=15500" connectionId="6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5_KeputusanDR.php?kod=15400" connectionId="6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_KeputusanDR.php?kod=21600" connectionId="13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5_KeputusanDR.php?kod=15300" connectionId="6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5_KeputusanDR.php?kod=15200" connectionId="61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5_KeputusanDR.php?kod=15100" connectionId="6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5_KeputusanDR.php?kod=15000" connectionId="5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5_KeputusanDR.php?kod=14900" connectionId="5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5_KeputusanDR.php?kod=14800" connectionId="5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5_KeputusanDR.php?kod=14700" connectionId="5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5_KeputusanDR.php?kod=14600" connectionId="5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5_KeputusanDR.php?kod=14500" connectionId="5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5_KeputusanDR.php?kod=14400" connectionId="5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5_KeputusanDR.php?kod=21500" connectionId="13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5_KeputusanDR.php?kod=14300" connectionId="5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5_KeputusanDR.php?kod=14200" connectionId="5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5_KeputusanDR.php?kod=14100" connectionId="4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5_KeputusanDR.php?kod=14000" connectionId="4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5_KeputusanDR.php?kod=13900" connectionId="4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5_KeputusanDR.php?kod=13800" connectionId="4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5_KeputusanDR.php?kod=13700" connectionId="4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5_KeputusanDR.php?kod=13600" connectionId="4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5_KeputusanDR.php?kod=13500" connectionId="4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5_KeputusanDR.php?kod=13400" connectionId="4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5_KeputusanDR.php?kod=21400" connectionId="13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5_KeputusanDR.php?kod=13300" connectionId="4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5_KeputusanDR.php?kod=13200" connectionId="3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5_KeputusanDR.php?kod=13100" connectionId="3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5_KeputusanDR.php?kod=13000" connectionId="3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5_KeputusanDR.php?kod=12900" connectionId="35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5_KeputusanDR.php?kod=12800" connectionId="3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5_KeputusanDR.php?kod=12700" connectionId="3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5_KeputusanDR.php?kod=12600" connectionId="3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5_KeputusanDR.php?kod=12500" connectionId="3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5_KeputusanDR.php?kod=12400" connectionId="3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7.xml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8.xm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0.xml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1.xml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2.xm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3.xm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4.xm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5.xm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6.xml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7.xml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8.xml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0.xml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1.xml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2.xml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3.xml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4.xml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5.xml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6.xml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7.xml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8.xml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0.xml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1.xml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2.xml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3.xml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4.xml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5.xml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6.xml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7.xml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8.xml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0.xml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1.xml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2.xml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3.xml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4.xml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5.xml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6.xml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7.xml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8.xml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0.xml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1.xml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2.xml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3.xml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4.xml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5.xml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6.xml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7.xml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8.xml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0.xml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1.xml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2.xml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3.xml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4.xml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5.xml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6.xml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7.xml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8.xml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0.xml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1.xml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5"/>
  <sheetViews>
    <sheetView workbookViewId="0">
      <selection activeCell="B3" sqref="B3"/>
    </sheetView>
  </sheetViews>
  <sheetFormatPr defaultRowHeight="15" x14ac:dyDescent="0.25"/>
  <cols>
    <col min="1" max="1" width="25.8554687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9928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3898</v>
      </c>
      <c r="P2">
        <f t="shared" si="0"/>
        <v>0</v>
      </c>
      <c r="Q2">
        <f t="shared" si="0"/>
        <v>69</v>
      </c>
      <c r="R2">
        <f t="shared" si="0"/>
        <v>0</v>
      </c>
      <c r="S2">
        <f>SUMIF($B$6:$B$25,S1,$D$6:$D$25)</f>
        <v>18845</v>
      </c>
      <c r="T2">
        <f t="shared" ref="T2:Y2" si="1">SUMIF($B$6:$B$25,T1,$D$6:$D$25)</f>
        <v>177</v>
      </c>
      <c r="U2">
        <f t="shared" si="1"/>
        <v>14072</v>
      </c>
      <c r="V2">
        <f t="shared" si="1"/>
        <v>14113</v>
      </c>
      <c r="W2">
        <f t="shared" si="1"/>
        <v>41</v>
      </c>
      <c r="X2">
        <f t="shared" si="1"/>
        <v>0.749</v>
      </c>
      <c r="Y2">
        <f t="shared" si="1"/>
        <v>6030</v>
      </c>
    </row>
    <row r="3" spans="1:25" x14ac:dyDescent="0.25">
      <c r="B3" t="s">
        <v>839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840</v>
      </c>
      <c r="C6" t="s">
        <v>7</v>
      </c>
      <c r="D6" s="1">
        <v>9928</v>
      </c>
      <c r="E6" t="s">
        <v>8</v>
      </c>
    </row>
    <row r="7" spans="1:25" x14ac:dyDescent="0.25">
      <c r="A7" t="s">
        <v>841</v>
      </c>
      <c r="C7" t="s">
        <v>172</v>
      </c>
      <c r="D7" s="1">
        <v>3898</v>
      </c>
    </row>
    <row r="8" spans="1:25" x14ac:dyDescent="0.25">
      <c r="A8" t="s">
        <v>842</v>
      </c>
      <c r="C8" t="s">
        <v>612</v>
      </c>
      <c r="D8">
        <v>69</v>
      </c>
      <c r="E8" t="s">
        <v>27</v>
      </c>
    </row>
    <row r="9" spans="1:25" x14ac:dyDescent="0.25">
      <c r="B9" t="s">
        <v>11</v>
      </c>
      <c r="C9" t="s">
        <v>12</v>
      </c>
      <c r="D9" s="1">
        <v>18845</v>
      </c>
    </row>
    <row r="10" spans="1:25" x14ac:dyDescent="0.25">
      <c r="B10" t="s">
        <v>13</v>
      </c>
      <c r="C10" t="s">
        <v>12</v>
      </c>
      <c r="D10">
        <v>177</v>
      </c>
    </row>
    <row r="11" spans="1:25" x14ac:dyDescent="0.25">
      <c r="B11" t="s">
        <v>14</v>
      </c>
      <c r="C11" t="s">
        <v>12</v>
      </c>
      <c r="D11" s="1">
        <v>14072</v>
      </c>
    </row>
    <row r="12" spans="1:25" x14ac:dyDescent="0.25">
      <c r="B12" t="s">
        <v>15</v>
      </c>
      <c r="C12" t="s">
        <v>12</v>
      </c>
      <c r="D12" s="1">
        <v>14113</v>
      </c>
    </row>
    <row r="13" spans="1:25" x14ac:dyDescent="0.25">
      <c r="B13" t="s">
        <v>16</v>
      </c>
      <c r="C13" t="s">
        <v>12</v>
      </c>
      <c r="D13">
        <v>41</v>
      </c>
    </row>
    <row r="14" spans="1:25" x14ac:dyDescent="0.25">
      <c r="B14" t="s">
        <v>17</v>
      </c>
      <c r="C14" t="s">
        <v>12</v>
      </c>
      <c r="D14" s="2">
        <v>0.749</v>
      </c>
    </row>
    <row r="15" spans="1:25" x14ac:dyDescent="0.25">
      <c r="B15" t="s">
        <v>18</v>
      </c>
      <c r="C15" t="s">
        <v>12</v>
      </c>
      <c r="D15" s="1">
        <v>6030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Y15"/>
  <sheetViews>
    <sheetView workbookViewId="0">
      <selection activeCell="B3" sqref="B3"/>
    </sheetView>
  </sheetViews>
  <sheetFormatPr defaultRowHeight="15" x14ac:dyDescent="0.25"/>
  <cols>
    <col min="1" max="1" width="43.8554687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14983</v>
      </c>
      <c r="H2">
        <f t="shared" ref="H2:R2" si="0">SUMIF($C$6:$C$13,H1,$D$6:$D$13)</f>
        <v>0</v>
      </c>
      <c r="I2">
        <f t="shared" si="0"/>
        <v>0</v>
      </c>
      <c r="J2">
        <f t="shared" si="0"/>
        <v>2219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2219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26477</v>
      </c>
      <c r="T2">
        <f t="shared" ref="T2:Y2" si="1">SUMIF($B$6:$B$25,T1,$D$6:$D$25)</f>
        <v>417</v>
      </c>
      <c r="U2">
        <f t="shared" si="1"/>
        <v>19838</v>
      </c>
      <c r="V2">
        <f t="shared" si="1"/>
        <v>19879</v>
      </c>
      <c r="W2">
        <f t="shared" si="1"/>
        <v>41</v>
      </c>
      <c r="X2">
        <f t="shared" si="1"/>
        <v>0.751</v>
      </c>
      <c r="Y2">
        <f t="shared" si="1"/>
        <v>12764</v>
      </c>
    </row>
    <row r="3" spans="1:25" x14ac:dyDescent="0.25">
      <c r="B3" t="s">
        <v>807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808</v>
      </c>
      <c r="C6" t="s">
        <v>26</v>
      </c>
      <c r="D6" s="1">
        <v>2219</v>
      </c>
      <c r="E6" t="s">
        <v>27</v>
      </c>
    </row>
    <row r="7" spans="1:25" x14ac:dyDescent="0.25">
      <c r="A7" t="s">
        <v>809</v>
      </c>
      <c r="C7" t="s">
        <v>172</v>
      </c>
      <c r="D7" s="1">
        <v>2219</v>
      </c>
      <c r="E7" t="s">
        <v>27</v>
      </c>
    </row>
    <row r="8" spans="1:25" x14ac:dyDescent="0.25">
      <c r="A8" t="s">
        <v>810</v>
      </c>
      <c r="C8" t="s">
        <v>7</v>
      </c>
      <c r="D8" s="1">
        <v>14983</v>
      </c>
      <c r="E8" t="s">
        <v>8</v>
      </c>
    </row>
    <row r="9" spans="1:25" x14ac:dyDescent="0.25">
      <c r="B9" t="s">
        <v>11</v>
      </c>
      <c r="C9" t="s">
        <v>12</v>
      </c>
      <c r="D9" s="1">
        <v>26477</v>
      </c>
    </row>
    <row r="10" spans="1:25" x14ac:dyDescent="0.25">
      <c r="B10" t="s">
        <v>13</v>
      </c>
      <c r="C10" t="s">
        <v>12</v>
      </c>
      <c r="D10">
        <v>417</v>
      </c>
    </row>
    <row r="11" spans="1:25" x14ac:dyDescent="0.25">
      <c r="B11" t="s">
        <v>14</v>
      </c>
      <c r="C11" t="s">
        <v>12</v>
      </c>
      <c r="D11" s="1">
        <v>19838</v>
      </c>
    </row>
    <row r="12" spans="1:25" x14ac:dyDescent="0.25">
      <c r="B12" t="s">
        <v>15</v>
      </c>
      <c r="C12" t="s">
        <v>12</v>
      </c>
      <c r="D12" s="1">
        <v>19879</v>
      </c>
    </row>
    <row r="13" spans="1:25" x14ac:dyDescent="0.25">
      <c r="B13" t="s">
        <v>16</v>
      </c>
      <c r="C13" t="s">
        <v>12</v>
      </c>
      <c r="D13">
        <v>41</v>
      </c>
    </row>
    <row r="14" spans="1:25" x14ac:dyDescent="0.25">
      <c r="B14" t="s">
        <v>17</v>
      </c>
      <c r="C14" t="s">
        <v>12</v>
      </c>
      <c r="D14" s="2">
        <v>0.751</v>
      </c>
    </row>
    <row r="15" spans="1:25" x14ac:dyDescent="0.25">
      <c r="B15" t="s">
        <v>18</v>
      </c>
      <c r="C15" t="s">
        <v>12</v>
      </c>
      <c r="D15" s="1">
        <v>12764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Y14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425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10840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48249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72551</v>
      </c>
      <c r="T2">
        <f t="shared" ref="T2:Y2" si="1">SUMIF($B$6:$B$25,T1,$D$6:$D$25)</f>
        <v>315</v>
      </c>
      <c r="U2">
        <f t="shared" si="1"/>
        <v>59404</v>
      </c>
      <c r="V2">
        <f t="shared" si="1"/>
        <v>59492</v>
      </c>
      <c r="W2">
        <f t="shared" si="1"/>
        <v>88</v>
      </c>
      <c r="X2">
        <f t="shared" si="1"/>
        <v>0.82</v>
      </c>
      <c r="Y2">
        <f t="shared" si="1"/>
        <v>37409</v>
      </c>
    </row>
    <row r="3" spans="1:25" x14ac:dyDescent="0.25">
      <c r="B3" t="s">
        <v>458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459</v>
      </c>
      <c r="C6" t="s">
        <v>7</v>
      </c>
      <c r="D6" s="1">
        <v>10840</v>
      </c>
    </row>
    <row r="7" spans="1:25" x14ac:dyDescent="0.25">
      <c r="A7" t="s">
        <v>460</v>
      </c>
      <c r="C7" t="s">
        <v>172</v>
      </c>
      <c r="D7" s="1">
        <v>48249</v>
      </c>
      <c r="E7" t="s">
        <v>8</v>
      </c>
    </row>
    <row r="8" spans="1:25" x14ac:dyDescent="0.25">
      <c r="B8" t="s">
        <v>11</v>
      </c>
      <c r="C8" t="s">
        <v>12</v>
      </c>
      <c r="D8" s="1">
        <v>72551</v>
      </c>
    </row>
    <row r="9" spans="1:25" x14ac:dyDescent="0.25">
      <c r="B9" t="s">
        <v>13</v>
      </c>
      <c r="C9" t="s">
        <v>12</v>
      </c>
      <c r="D9">
        <v>315</v>
      </c>
    </row>
    <row r="10" spans="1:25" x14ac:dyDescent="0.25">
      <c r="B10" t="s">
        <v>14</v>
      </c>
      <c r="C10" t="s">
        <v>12</v>
      </c>
      <c r="D10" s="1">
        <v>59404</v>
      </c>
    </row>
    <row r="11" spans="1:25" x14ac:dyDescent="0.25">
      <c r="B11" t="s">
        <v>15</v>
      </c>
      <c r="C11" t="s">
        <v>12</v>
      </c>
      <c r="D11" s="1">
        <v>59492</v>
      </c>
    </row>
    <row r="12" spans="1:25" x14ac:dyDescent="0.25">
      <c r="B12" t="s">
        <v>16</v>
      </c>
      <c r="C12" t="s">
        <v>12</v>
      </c>
      <c r="D12">
        <v>88</v>
      </c>
    </row>
    <row r="13" spans="1:25" x14ac:dyDescent="0.25">
      <c r="B13" t="s">
        <v>17</v>
      </c>
      <c r="C13" t="s">
        <v>12</v>
      </c>
      <c r="D13" s="2">
        <v>0.82</v>
      </c>
    </row>
    <row r="14" spans="1:25" x14ac:dyDescent="0.25">
      <c r="B14" t="s">
        <v>18</v>
      </c>
      <c r="C14" t="s">
        <v>12</v>
      </c>
      <c r="D14" s="1">
        <v>37409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Y14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425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9948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61500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85976</v>
      </c>
      <c r="T2">
        <f t="shared" ref="T2:Y2" si="1">SUMIF($B$6:$B$25,T1,$D$6:$D$25)</f>
        <v>302</v>
      </c>
      <c r="U2">
        <f t="shared" si="1"/>
        <v>71750</v>
      </c>
      <c r="V2">
        <f t="shared" si="1"/>
        <v>71859</v>
      </c>
      <c r="W2">
        <f t="shared" si="1"/>
        <v>109</v>
      </c>
      <c r="X2">
        <f t="shared" si="1"/>
        <v>0.83599999999999997</v>
      </c>
      <c r="Y2">
        <f t="shared" si="1"/>
        <v>51552</v>
      </c>
    </row>
    <row r="3" spans="1:25" x14ac:dyDescent="0.25">
      <c r="B3" t="s">
        <v>455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456</v>
      </c>
      <c r="C6" t="s">
        <v>172</v>
      </c>
      <c r="D6" s="1">
        <v>61500</v>
      </c>
      <c r="E6" t="s">
        <v>8</v>
      </c>
    </row>
    <row r="7" spans="1:25" x14ac:dyDescent="0.25">
      <c r="A7" t="s">
        <v>457</v>
      </c>
      <c r="C7" t="s">
        <v>7</v>
      </c>
      <c r="D7" s="1">
        <v>9948</v>
      </c>
    </row>
    <row r="8" spans="1:25" x14ac:dyDescent="0.25">
      <c r="B8" t="s">
        <v>11</v>
      </c>
      <c r="C8" t="s">
        <v>12</v>
      </c>
      <c r="D8" s="1">
        <v>85976</v>
      </c>
    </row>
    <row r="9" spans="1:25" x14ac:dyDescent="0.25">
      <c r="B9" t="s">
        <v>13</v>
      </c>
      <c r="C9" t="s">
        <v>12</v>
      </c>
      <c r="D9">
        <v>302</v>
      </c>
    </row>
    <row r="10" spans="1:25" x14ac:dyDescent="0.25">
      <c r="B10" t="s">
        <v>14</v>
      </c>
      <c r="C10" t="s">
        <v>12</v>
      </c>
      <c r="D10" s="1">
        <v>71750</v>
      </c>
    </row>
    <row r="11" spans="1:25" x14ac:dyDescent="0.25">
      <c r="B11" t="s">
        <v>15</v>
      </c>
      <c r="C11" t="s">
        <v>12</v>
      </c>
      <c r="D11" s="1">
        <v>71859</v>
      </c>
    </row>
    <row r="12" spans="1:25" x14ac:dyDescent="0.25">
      <c r="B12" t="s">
        <v>16</v>
      </c>
      <c r="C12" t="s">
        <v>12</v>
      </c>
      <c r="D12">
        <v>109</v>
      </c>
    </row>
    <row r="13" spans="1:25" x14ac:dyDescent="0.25">
      <c r="B13" t="s">
        <v>17</v>
      </c>
      <c r="C13" t="s">
        <v>12</v>
      </c>
      <c r="D13" s="2">
        <v>0.83599999999999997</v>
      </c>
    </row>
    <row r="14" spans="1:25" x14ac:dyDescent="0.25">
      <c r="B14" t="s">
        <v>18</v>
      </c>
      <c r="C14" t="s">
        <v>12</v>
      </c>
      <c r="D14" s="1">
        <v>51552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Y15"/>
  <sheetViews>
    <sheetView workbookViewId="0">
      <selection activeCell="B3" sqref="B3"/>
    </sheetView>
  </sheetViews>
  <sheetFormatPr defaultRowHeight="15" x14ac:dyDescent="0.25"/>
  <cols>
    <col min="1" max="1" width="41" bestFit="1" customWidth="1"/>
    <col min="2" max="2" width="46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425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29161</v>
      </c>
      <c r="H2">
        <f t="shared" ref="H2:R2" si="0">SUMIF($C$6:$C$13,H1,$D$6:$D$13)</f>
        <v>0</v>
      </c>
      <c r="I2">
        <f t="shared" si="0"/>
        <v>31008</v>
      </c>
      <c r="J2">
        <f t="shared" si="0"/>
        <v>167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72396</v>
      </c>
      <c r="T2">
        <f t="shared" ref="T2:Y2" si="1">SUMIF($B$6:$B$25,T1,$D$6:$D$25)</f>
        <v>519</v>
      </c>
      <c r="U2">
        <f t="shared" si="1"/>
        <v>60855</v>
      </c>
      <c r="V2">
        <f t="shared" si="1"/>
        <v>61048</v>
      </c>
      <c r="W2">
        <f t="shared" si="1"/>
        <v>193</v>
      </c>
      <c r="X2">
        <f t="shared" si="1"/>
        <v>0.84299999999999997</v>
      </c>
      <c r="Y2">
        <f t="shared" si="1"/>
        <v>1847</v>
      </c>
    </row>
    <row r="3" spans="1:25" x14ac:dyDescent="0.25">
      <c r="B3" t="s">
        <v>451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452</v>
      </c>
      <c r="C6" t="s">
        <v>32</v>
      </c>
      <c r="D6" s="1">
        <v>31008</v>
      </c>
      <c r="E6" t="s">
        <v>8</v>
      </c>
    </row>
    <row r="7" spans="1:25" x14ac:dyDescent="0.25">
      <c r="A7" t="s">
        <v>453</v>
      </c>
      <c r="C7" t="s">
        <v>26</v>
      </c>
      <c r="D7">
        <v>167</v>
      </c>
      <c r="E7" t="s">
        <v>27</v>
      </c>
    </row>
    <row r="8" spans="1:25" x14ac:dyDescent="0.25">
      <c r="A8" t="s">
        <v>454</v>
      </c>
      <c r="C8" t="s">
        <v>7</v>
      </c>
      <c r="D8" s="1">
        <v>29161</v>
      </c>
    </row>
    <row r="9" spans="1:25" x14ac:dyDescent="0.25">
      <c r="B9" t="s">
        <v>11</v>
      </c>
      <c r="C9" t="s">
        <v>12</v>
      </c>
      <c r="D9" s="1">
        <v>72396</v>
      </c>
    </row>
    <row r="10" spans="1:25" x14ac:dyDescent="0.25">
      <c r="B10" t="s">
        <v>13</v>
      </c>
      <c r="C10" t="s">
        <v>12</v>
      </c>
      <c r="D10">
        <v>519</v>
      </c>
    </row>
    <row r="11" spans="1:25" x14ac:dyDescent="0.25">
      <c r="B11" t="s">
        <v>14</v>
      </c>
      <c r="C11" t="s">
        <v>12</v>
      </c>
      <c r="D11" s="1">
        <v>60855</v>
      </c>
    </row>
    <row r="12" spans="1:25" x14ac:dyDescent="0.25">
      <c r="B12" t="s">
        <v>15</v>
      </c>
      <c r="C12" t="s">
        <v>12</v>
      </c>
      <c r="D12" s="1">
        <v>61048</v>
      </c>
    </row>
    <row r="13" spans="1:25" x14ac:dyDescent="0.25">
      <c r="B13" t="s">
        <v>16</v>
      </c>
      <c r="C13" t="s">
        <v>12</v>
      </c>
      <c r="D13">
        <v>193</v>
      </c>
    </row>
    <row r="14" spans="1:25" x14ac:dyDescent="0.25">
      <c r="B14" t="s">
        <v>17</v>
      </c>
      <c r="C14" t="s">
        <v>12</v>
      </c>
      <c r="D14" s="2">
        <v>0.84299999999999997</v>
      </c>
    </row>
    <row r="15" spans="1:25" x14ac:dyDescent="0.25">
      <c r="B15" t="s">
        <v>18</v>
      </c>
      <c r="C15" t="s">
        <v>12</v>
      </c>
      <c r="D15" s="1">
        <v>1847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Y14"/>
  <sheetViews>
    <sheetView workbookViewId="0">
      <selection activeCell="B3" sqref="B3"/>
    </sheetView>
  </sheetViews>
  <sheetFormatPr defaultRowHeight="15" x14ac:dyDescent="0.25"/>
  <cols>
    <col min="1" max="1" width="16" bestFit="1" customWidth="1"/>
    <col min="2" max="2" width="45.855468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425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11009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30408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55721</v>
      </c>
      <c r="T2">
        <f t="shared" ref="T2:Y2" si="1">SUMIF($B$6:$B$25,T1,$D$6:$D$25)</f>
        <v>355</v>
      </c>
      <c r="U2">
        <f t="shared" si="1"/>
        <v>41772</v>
      </c>
      <c r="V2">
        <f t="shared" si="1"/>
        <v>41824</v>
      </c>
      <c r="W2">
        <f t="shared" si="1"/>
        <v>52</v>
      </c>
      <c r="X2">
        <f t="shared" si="1"/>
        <v>0.751</v>
      </c>
      <c r="Y2">
        <f t="shared" si="1"/>
        <v>19399</v>
      </c>
    </row>
    <row r="3" spans="1:25" x14ac:dyDescent="0.25">
      <c r="B3" t="s">
        <v>448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449</v>
      </c>
      <c r="C6" t="s">
        <v>7</v>
      </c>
      <c r="D6" s="1">
        <v>11009</v>
      </c>
    </row>
    <row r="7" spans="1:25" x14ac:dyDescent="0.25">
      <c r="A7" t="s">
        <v>450</v>
      </c>
      <c r="C7" t="s">
        <v>172</v>
      </c>
      <c r="D7" s="1">
        <v>30408</v>
      </c>
      <c r="E7" t="s">
        <v>8</v>
      </c>
    </row>
    <row r="8" spans="1:25" x14ac:dyDescent="0.25">
      <c r="B8" t="s">
        <v>11</v>
      </c>
      <c r="C8" t="s">
        <v>12</v>
      </c>
      <c r="D8" s="1">
        <v>55721</v>
      </c>
    </row>
    <row r="9" spans="1:25" x14ac:dyDescent="0.25">
      <c r="B9" t="s">
        <v>13</v>
      </c>
      <c r="C9" t="s">
        <v>12</v>
      </c>
      <c r="D9">
        <v>355</v>
      </c>
    </row>
    <row r="10" spans="1:25" x14ac:dyDescent="0.25">
      <c r="B10" t="s">
        <v>14</v>
      </c>
      <c r="C10" t="s">
        <v>12</v>
      </c>
      <c r="D10" s="1">
        <v>41772</v>
      </c>
    </row>
    <row r="11" spans="1:25" x14ac:dyDescent="0.25">
      <c r="B11" t="s">
        <v>15</v>
      </c>
      <c r="C11" t="s">
        <v>12</v>
      </c>
      <c r="D11" s="1">
        <v>41824</v>
      </c>
    </row>
    <row r="12" spans="1:25" x14ac:dyDescent="0.25">
      <c r="B12" t="s">
        <v>16</v>
      </c>
      <c r="C12" t="s">
        <v>12</v>
      </c>
      <c r="D12">
        <v>52</v>
      </c>
    </row>
    <row r="13" spans="1:25" x14ac:dyDescent="0.25">
      <c r="B13" t="s">
        <v>17</v>
      </c>
      <c r="C13" t="s">
        <v>12</v>
      </c>
      <c r="D13" s="2">
        <v>0.751</v>
      </c>
    </row>
    <row r="14" spans="1:25" x14ac:dyDescent="0.25">
      <c r="B14" t="s">
        <v>18</v>
      </c>
      <c r="C14" t="s">
        <v>12</v>
      </c>
      <c r="D14" s="1">
        <v>19399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Y14"/>
  <sheetViews>
    <sheetView workbookViewId="0">
      <selection activeCell="B3" sqref="B3"/>
    </sheetView>
  </sheetViews>
  <sheetFormatPr defaultRowHeight="15" x14ac:dyDescent="0.25"/>
  <cols>
    <col min="1" max="1" width="36.140625" bestFit="1" customWidth="1"/>
    <col min="2" max="2" width="43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425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23034</v>
      </c>
      <c r="H2">
        <f t="shared" ref="H2:R2" si="0">SUMIF($C$6:$C$13,H1,$D$6:$D$13)</f>
        <v>22168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55282</v>
      </c>
      <c r="T2">
        <f t="shared" ref="T2:Y2" si="1">SUMIF($B$6:$B$25,T1,$D$6:$D$25)</f>
        <v>311</v>
      </c>
      <c r="U2">
        <f t="shared" si="1"/>
        <v>45513</v>
      </c>
      <c r="V2">
        <f t="shared" si="1"/>
        <v>45631</v>
      </c>
      <c r="W2">
        <f t="shared" si="1"/>
        <v>118</v>
      </c>
      <c r="X2">
        <f t="shared" si="1"/>
        <v>0.82499999999999996</v>
      </c>
      <c r="Y2">
        <f t="shared" si="1"/>
        <v>866</v>
      </c>
    </row>
    <row r="3" spans="1:25" x14ac:dyDescent="0.25">
      <c r="B3" t="s">
        <v>445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446</v>
      </c>
      <c r="C6" t="s">
        <v>7</v>
      </c>
      <c r="D6" s="1">
        <v>23034</v>
      </c>
      <c r="E6" t="s">
        <v>8</v>
      </c>
    </row>
    <row r="7" spans="1:25" x14ac:dyDescent="0.25">
      <c r="A7" t="s">
        <v>447</v>
      </c>
      <c r="C7" t="s">
        <v>10</v>
      </c>
      <c r="D7" s="1">
        <v>22168</v>
      </c>
    </row>
    <row r="8" spans="1:25" x14ac:dyDescent="0.25">
      <c r="B8" t="s">
        <v>11</v>
      </c>
      <c r="C8" t="s">
        <v>12</v>
      </c>
      <c r="D8" s="1">
        <v>55282</v>
      </c>
    </row>
    <row r="9" spans="1:25" x14ac:dyDescent="0.25">
      <c r="B9" t="s">
        <v>13</v>
      </c>
      <c r="C9" t="s">
        <v>12</v>
      </c>
      <c r="D9">
        <v>311</v>
      </c>
    </row>
    <row r="10" spans="1:25" x14ac:dyDescent="0.25">
      <c r="B10" t="s">
        <v>14</v>
      </c>
      <c r="C10" t="s">
        <v>12</v>
      </c>
      <c r="D10" s="1">
        <v>45513</v>
      </c>
    </row>
    <row r="11" spans="1:25" x14ac:dyDescent="0.25">
      <c r="B11" t="s">
        <v>15</v>
      </c>
      <c r="C11" t="s">
        <v>12</v>
      </c>
      <c r="D11" s="1">
        <v>45631</v>
      </c>
    </row>
    <row r="12" spans="1:25" x14ac:dyDescent="0.25">
      <c r="B12" t="s">
        <v>16</v>
      </c>
      <c r="C12" t="s">
        <v>12</v>
      </c>
      <c r="D12">
        <v>118</v>
      </c>
    </row>
    <row r="13" spans="1:25" x14ac:dyDescent="0.25">
      <c r="B13" t="s">
        <v>17</v>
      </c>
      <c r="C13" t="s">
        <v>12</v>
      </c>
      <c r="D13" s="2">
        <v>0.82499999999999996</v>
      </c>
    </row>
    <row r="14" spans="1:25" x14ac:dyDescent="0.25">
      <c r="B14" t="s">
        <v>18</v>
      </c>
      <c r="C14" t="s">
        <v>12</v>
      </c>
      <c r="D14">
        <v>866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Y14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45.140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425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26809</v>
      </c>
      <c r="H2">
        <f t="shared" ref="H2:R2" si="0">SUMIF($C$6:$C$13,H1,$D$6:$D$13)</f>
        <v>0</v>
      </c>
      <c r="I2">
        <f t="shared" si="0"/>
        <v>25419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62309</v>
      </c>
      <c r="T2">
        <f t="shared" ref="T2:Y2" si="1">SUMIF($B$6:$B$25,T1,$D$6:$D$25)</f>
        <v>502</v>
      </c>
      <c r="U2">
        <f t="shared" si="1"/>
        <v>52730</v>
      </c>
      <c r="V2">
        <f t="shared" si="1"/>
        <v>52910</v>
      </c>
      <c r="W2">
        <f t="shared" si="1"/>
        <v>180</v>
      </c>
      <c r="X2">
        <f t="shared" si="1"/>
        <v>0.84899999999999998</v>
      </c>
      <c r="Y2">
        <f t="shared" si="1"/>
        <v>1390</v>
      </c>
    </row>
    <row r="3" spans="1:25" x14ac:dyDescent="0.25">
      <c r="B3" t="s">
        <v>442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443</v>
      </c>
      <c r="C6" t="s">
        <v>7</v>
      </c>
      <c r="D6" s="1">
        <v>26809</v>
      </c>
      <c r="E6" t="s">
        <v>8</v>
      </c>
    </row>
    <row r="7" spans="1:25" x14ac:dyDescent="0.25">
      <c r="A7" t="s">
        <v>444</v>
      </c>
      <c r="C7" t="s">
        <v>32</v>
      </c>
      <c r="D7" s="1">
        <v>25419</v>
      </c>
    </row>
    <row r="8" spans="1:25" x14ac:dyDescent="0.25">
      <c r="B8" t="s">
        <v>11</v>
      </c>
      <c r="C8" t="s">
        <v>12</v>
      </c>
      <c r="D8" s="1">
        <v>62309</v>
      </c>
    </row>
    <row r="9" spans="1:25" x14ac:dyDescent="0.25">
      <c r="B9" t="s">
        <v>13</v>
      </c>
      <c r="C9" t="s">
        <v>12</v>
      </c>
      <c r="D9">
        <v>502</v>
      </c>
    </row>
    <row r="10" spans="1:25" x14ac:dyDescent="0.25">
      <c r="B10" t="s">
        <v>14</v>
      </c>
      <c r="C10" t="s">
        <v>12</v>
      </c>
      <c r="D10" s="1">
        <v>52730</v>
      </c>
    </row>
    <row r="11" spans="1:25" x14ac:dyDescent="0.25">
      <c r="B11" t="s">
        <v>15</v>
      </c>
      <c r="C11" t="s">
        <v>12</v>
      </c>
      <c r="D11" s="1">
        <v>52910</v>
      </c>
    </row>
    <row r="12" spans="1:25" x14ac:dyDescent="0.25">
      <c r="B12" t="s">
        <v>16</v>
      </c>
      <c r="C12" t="s">
        <v>12</v>
      </c>
      <c r="D12">
        <v>180</v>
      </c>
    </row>
    <row r="13" spans="1:25" x14ac:dyDescent="0.25">
      <c r="B13" t="s">
        <v>17</v>
      </c>
      <c r="C13" t="s">
        <v>12</v>
      </c>
      <c r="D13" s="2">
        <v>0.84899999999999998</v>
      </c>
    </row>
    <row r="14" spans="1:25" x14ac:dyDescent="0.25">
      <c r="B14" t="s">
        <v>18</v>
      </c>
      <c r="C14" t="s">
        <v>12</v>
      </c>
      <c r="D14" s="1">
        <v>1390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Y14"/>
  <sheetViews>
    <sheetView workbookViewId="0">
      <selection activeCell="B3" sqref="B3"/>
    </sheetView>
  </sheetViews>
  <sheetFormatPr defaultRowHeight="15" x14ac:dyDescent="0.25"/>
  <cols>
    <col min="1" max="1" width="30.5703125" bestFit="1" customWidth="1"/>
    <col min="2" max="2" width="41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425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22184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41383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75631</v>
      </c>
      <c r="T2">
        <f t="shared" ref="T2:Y2" si="1">SUMIF($B$6:$B$25,T1,$D$6:$D$25)</f>
        <v>485</v>
      </c>
      <c r="U2">
        <f t="shared" si="1"/>
        <v>64052</v>
      </c>
      <c r="V2">
        <f t="shared" si="1"/>
        <v>64184</v>
      </c>
      <c r="W2">
        <f t="shared" si="1"/>
        <v>132</v>
      </c>
      <c r="X2">
        <f t="shared" si="1"/>
        <v>0.84899999999999998</v>
      </c>
      <c r="Y2">
        <f t="shared" si="1"/>
        <v>19199</v>
      </c>
    </row>
    <row r="3" spans="1:25" x14ac:dyDescent="0.25">
      <c r="B3" t="s">
        <v>439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440</v>
      </c>
      <c r="C6" t="s">
        <v>172</v>
      </c>
      <c r="D6" s="1">
        <v>41383</v>
      </c>
      <c r="E6" t="s">
        <v>8</v>
      </c>
    </row>
    <row r="7" spans="1:25" x14ac:dyDescent="0.25">
      <c r="A7" t="s">
        <v>441</v>
      </c>
      <c r="C7" t="s">
        <v>7</v>
      </c>
      <c r="D7" s="1">
        <v>22184</v>
      </c>
    </row>
    <row r="8" spans="1:25" x14ac:dyDescent="0.25">
      <c r="B8" t="s">
        <v>11</v>
      </c>
      <c r="C8" t="s">
        <v>12</v>
      </c>
      <c r="D8" s="1">
        <v>75631</v>
      </c>
    </row>
    <row r="9" spans="1:25" x14ac:dyDescent="0.25">
      <c r="B9" t="s">
        <v>13</v>
      </c>
      <c r="C9" t="s">
        <v>12</v>
      </c>
      <c r="D9">
        <v>485</v>
      </c>
    </row>
    <row r="10" spans="1:25" x14ac:dyDescent="0.25">
      <c r="B10" t="s">
        <v>14</v>
      </c>
      <c r="C10" t="s">
        <v>12</v>
      </c>
      <c r="D10" s="1">
        <v>64052</v>
      </c>
    </row>
    <row r="11" spans="1:25" x14ac:dyDescent="0.25">
      <c r="B11" t="s">
        <v>15</v>
      </c>
      <c r="C11" t="s">
        <v>12</v>
      </c>
      <c r="D11" s="1">
        <v>64184</v>
      </c>
    </row>
    <row r="12" spans="1:25" x14ac:dyDescent="0.25">
      <c r="B12" t="s">
        <v>16</v>
      </c>
      <c r="C12" t="s">
        <v>12</v>
      </c>
      <c r="D12">
        <v>132</v>
      </c>
    </row>
    <row r="13" spans="1:25" x14ac:dyDescent="0.25">
      <c r="B13" t="s">
        <v>17</v>
      </c>
      <c r="C13" t="s">
        <v>12</v>
      </c>
      <c r="D13" s="2">
        <v>0.84899999999999998</v>
      </c>
    </row>
    <row r="14" spans="1:25" x14ac:dyDescent="0.25">
      <c r="B14" t="s">
        <v>18</v>
      </c>
      <c r="C14" t="s">
        <v>12</v>
      </c>
      <c r="D14" s="1">
        <v>19199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Y14"/>
  <sheetViews>
    <sheetView workbookViewId="0">
      <selection activeCell="B3" sqref="B3"/>
    </sheetView>
  </sheetViews>
  <sheetFormatPr defaultRowHeight="15" x14ac:dyDescent="0.25"/>
  <cols>
    <col min="1" max="1" width="29.140625" bestFit="1" customWidth="1"/>
    <col min="2" max="2" width="45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425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26130</v>
      </c>
      <c r="H2">
        <f t="shared" ref="H2:R2" si="0">SUMIF($C$6:$C$13,H1,$D$6:$D$13)</f>
        <v>0</v>
      </c>
      <c r="I2">
        <f t="shared" si="0"/>
        <v>31641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67775</v>
      </c>
      <c r="T2">
        <f t="shared" ref="T2:Y2" si="1">SUMIF($B$6:$B$25,T1,$D$6:$D$25)</f>
        <v>375</v>
      </c>
      <c r="U2">
        <f t="shared" si="1"/>
        <v>58146</v>
      </c>
      <c r="V2">
        <f t="shared" si="1"/>
        <v>58291</v>
      </c>
      <c r="W2">
        <f t="shared" si="1"/>
        <v>145</v>
      </c>
      <c r="X2">
        <f t="shared" si="1"/>
        <v>0.86</v>
      </c>
      <c r="Y2">
        <f t="shared" si="1"/>
        <v>5511</v>
      </c>
    </row>
    <row r="3" spans="1:25" x14ac:dyDescent="0.25">
      <c r="B3" t="s">
        <v>436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437</v>
      </c>
      <c r="C6" t="s">
        <v>7</v>
      </c>
      <c r="D6" s="1">
        <v>26130</v>
      </c>
    </row>
    <row r="7" spans="1:25" x14ac:dyDescent="0.25">
      <c r="A7" t="s">
        <v>438</v>
      </c>
      <c r="C7" t="s">
        <v>32</v>
      </c>
      <c r="D7" s="1">
        <v>31641</v>
      </c>
      <c r="E7" t="s">
        <v>8</v>
      </c>
    </row>
    <row r="8" spans="1:25" x14ac:dyDescent="0.25">
      <c r="B8" t="s">
        <v>11</v>
      </c>
      <c r="C8" t="s">
        <v>12</v>
      </c>
      <c r="D8" s="1">
        <v>67775</v>
      </c>
    </row>
    <row r="9" spans="1:25" x14ac:dyDescent="0.25">
      <c r="B9" t="s">
        <v>13</v>
      </c>
      <c r="C9" t="s">
        <v>12</v>
      </c>
      <c r="D9">
        <v>375</v>
      </c>
    </row>
    <row r="10" spans="1:25" x14ac:dyDescent="0.25">
      <c r="B10" t="s">
        <v>14</v>
      </c>
      <c r="C10" t="s">
        <v>12</v>
      </c>
      <c r="D10" s="1">
        <v>58146</v>
      </c>
    </row>
    <row r="11" spans="1:25" x14ac:dyDescent="0.25">
      <c r="B11" t="s">
        <v>15</v>
      </c>
      <c r="C11" t="s">
        <v>12</v>
      </c>
      <c r="D11" s="1">
        <v>58291</v>
      </c>
    </row>
    <row r="12" spans="1:25" x14ac:dyDescent="0.25">
      <c r="B12" t="s">
        <v>16</v>
      </c>
      <c r="C12" t="s">
        <v>12</v>
      </c>
      <c r="D12">
        <v>145</v>
      </c>
    </row>
    <row r="13" spans="1:25" x14ac:dyDescent="0.25">
      <c r="B13" t="s">
        <v>17</v>
      </c>
      <c r="C13" t="s">
        <v>12</v>
      </c>
      <c r="D13" s="2">
        <v>0.86</v>
      </c>
    </row>
    <row r="14" spans="1:25" x14ac:dyDescent="0.25">
      <c r="B14" t="s">
        <v>18</v>
      </c>
      <c r="C14" t="s">
        <v>12</v>
      </c>
      <c r="D14" s="1">
        <v>5511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Y17"/>
  <sheetViews>
    <sheetView workbookViewId="0">
      <selection activeCell="B3" sqref="B3"/>
    </sheetView>
  </sheetViews>
  <sheetFormatPr defaultRowHeight="15" x14ac:dyDescent="0.25"/>
  <cols>
    <col min="1" max="1" width="26.85546875" bestFit="1" customWidth="1"/>
    <col min="2" max="2" width="40.7109375" bestFit="1" customWidth="1"/>
    <col min="3" max="3" width="8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425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28388</v>
      </c>
      <c r="H2">
        <f t="shared" ref="H2:R2" si="0">SUMIF($C$6:$C$13,H1,$D$6:$D$13)</f>
        <v>0</v>
      </c>
      <c r="I2">
        <f t="shared" si="0"/>
        <v>41672</v>
      </c>
      <c r="J2">
        <f t="shared" si="0"/>
        <v>373</v>
      </c>
      <c r="K2">
        <f t="shared" si="0"/>
        <v>0</v>
      </c>
      <c r="L2">
        <f t="shared" si="0"/>
        <v>949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85402</v>
      </c>
      <c r="T2">
        <f t="shared" ref="T2:Y2" si="1">SUMIF($B$6:$B$25,T1,$D$6:$D$25)</f>
        <v>606</v>
      </c>
      <c r="U2">
        <f t="shared" si="1"/>
        <v>71988</v>
      </c>
      <c r="V2">
        <f t="shared" si="1"/>
        <v>72147</v>
      </c>
      <c r="W2">
        <f t="shared" si="1"/>
        <v>159</v>
      </c>
      <c r="X2">
        <f t="shared" si="1"/>
        <v>0.84499999999999997</v>
      </c>
      <c r="Y2">
        <f t="shared" si="1"/>
        <v>13284</v>
      </c>
    </row>
    <row r="3" spans="1:25" x14ac:dyDescent="0.25">
      <c r="B3" t="s">
        <v>430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431</v>
      </c>
      <c r="C6" t="s">
        <v>32</v>
      </c>
      <c r="D6" s="1">
        <v>41672</v>
      </c>
      <c r="E6" t="s">
        <v>8</v>
      </c>
    </row>
    <row r="7" spans="1:25" x14ac:dyDescent="0.25">
      <c r="A7" t="s">
        <v>432</v>
      </c>
      <c r="C7" t="s">
        <v>26</v>
      </c>
      <c r="D7">
        <v>164</v>
      </c>
      <c r="E7" t="s">
        <v>27</v>
      </c>
    </row>
    <row r="8" spans="1:25" x14ac:dyDescent="0.25">
      <c r="A8" t="s">
        <v>433</v>
      </c>
      <c r="C8" t="s">
        <v>51</v>
      </c>
      <c r="D8">
        <v>949</v>
      </c>
      <c r="E8" t="s">
        <v>27</v>
      </c>
    </row>
    <row r="9" spans="1:25" x14ac:dyDescent="0.25">
      <c r="A9" t="s">
        <v>434</v>
      </c>
      <c r="C9" t="s">
        <v>7</v>
      </c>
      <c r="D9" s="1">
        <v>28388</v>
      </c>
    </row>
    <row r="10" spans="1:25" x14ac:dyDescent="0.25">
      <c r="A10" t="s">
        <v>435</v>
      </c>
      <c r="C10" t="s">
        <v>26</v>
      </c>
      <c r="D10">
        <v>209</v>
      </c>
      <c r="E10" t="s">
        <v>27</v>
      </c>
    </row>
    <row r="11" spans="1:25" x14ac:dyDescent="0.25">
      <c r="B11" t="s">
        <v>11</v>
      </c>
      <c r="C11" t="s">
        <v>12</v>
      </c>
      <c r="D11" s="1">
        <v>85402</v>
      </c>
    </row>
    <row r="12" spans="1:25" x14ac:dyDescent="0.25">
      <c r="B12" t="s">
        <v>13</v>
      </c>
      <c r="C12" t="s">
        <v>12</v>
      </c>
      <c r="D12">
        <v>606</v>
      </c>
    </row>
    <row r="13" spans="1:25" x14ac:dyDescent="0.25">
      <c r="B13" t="s">
        <v>14</v>
      </c>
      <c r="C13" t="s">
        <v>12</v>
      </c>
      <c r="D13" s="1">
        <v>71988</v>
      </c>
    </row>
    <row r="14" spans="1:25" x14ac:dyDescent="0.25">
      <c r="B14" t="s">
        <v>15</v>
      </c>
      <c r="C14" t="s">
        <v>12</v>
      </c>
      <c r="D14" s="1">
        <v>72147</v>
      </c>
    </row>
    <row r="15" spans="1:25" x14ac:dyDescent="0.25">
      <c r="B15" t="s">
        <v>16</v>
      </c>
      <c r="C15" t="s">
        <v>12</v>
      </c>
      <c r="D15">
        <v>159</v>
      </c>
    </row>
    <row r="16" spans="1:25" x14ac:dyDescent="0.25">
      <c r="B16" t="s">
        <v>17</v>
      </c>
      <c r="C16" t="s">
        <v>12</v>
      </c>
      <c r="D16" s="2">
        <v>0.84499999999999997</v>
      </c>
    </row>
    <row r="17" spans="2:4" x14ac:dyDescent="0.25">
      <c r="B17" t="s">
        <v>18</v>
      </c>
      <c r="C17" t="s">
        <v>12</v>
      </c>
      <c r="D17" s="1">
        <v>13284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Y15"/>
  <sheetViews>
    <sheetView workbookViewId="0">
      <selection activeCell="B3" sqref="B3"/>
    </sheetView>
  </sheetViews>
  <sheetFormatPr defaultRowHeight="15" x14ac:dyDescent="0.25"/>
  <cols>
    <col min="1" max="1" width="37.14062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425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7530</v>
      </c>
      <c r="H2">
        <f t="shared" ref="H2:R2" si="0">SUMIF($C$6:$C$13,H1,$D$6:$D$13)</f>
        <v>0</v>
      </c>
      <c r="I2">
        <f t="shared" si="0"/>
        <v>0</v>
      </c>
      <c r="J2">
        <f t="shared" si="0"/>
        <v>2757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47837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68035</v>
      </c>
      <c r="T2">
        <f t="shared" ref="T2:Y2" si="1">SUMIF($B$6:$B$25,T1,$D$6:$D$25)</f>
        <v>388</v>
      </c>
      <c r="U2">
        <f t="shared" si="1"/>
        <v>58512</v>
      </c>
      <c r="V2">
        <f t="shared" si="1"/>
        <v>58585</v>
      </c>
      <c r="W2">
        <f t="shared" si="1"/>
        <v>73</v>
      </c>
      <c r="X2">
        <f t="shared" si="1"/>
        <v>0.86099999999999999</v>
      </c>
      <c r="Y2">
        <f t="shared" si="1"/>
        <v>40307</v>
      </c>
    </row>
    <row r="3" spans="1:25" x14ac:dyDescent="0.25">
      <c r="B3" t="s">
        <v>426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427</v>
      </c>
      <c r="C6" t="s">
        <v>26</v>
      </c>
      <c r="D6" s="1">
        <v>2757</v>
      </c>
      <c r="E6" t="s">
        <v>27</v>
      </c>
    </row>
    <row r="7" spans="1:25" x14ac:dyDescent="0.25">
      <c r="A7" t="s">
        <v>428</v>
      </c>
      <c r="C7" t="s">
        <v>172</v>
      </c>
      <c r="D7" s="1">
        <v>47837</v>
      </c>
      <c r="E7" t="s">
        <v>8</v>
      </c>
    </row>
    <row r="8" spans="1:25" x14ac:dyDescent="0.25">
      <c r="A8" t="s">
        <v>429</v>
      </c>
      <c r="C8" t="s">
        <v>7</v>
      </c>
      <c r="D8" s="1">
        <v>7530</v>
      </c>
    </row>
    <row r="9" spans="1:25" x14ac:dyDescent="0.25">
      <c r="B9" t="s">
        <v>11</v>
      </c>
      <c r="C9" t="s">
        <v>12</v>
      </c>
      <c r="D9" s="1">
        <v>68035</v>
      </c>
    </row>
    <row r="10" spans="1:25" x14ac:dyDescent="0.25">
      <c r="B10" t="s">
        <v>13</v>
      </c>
      <c r="C10" t="s">
        <v>12</v>
      </c>
      <c r="D10">
        <v>388</v>
      </c>
    </row>
    <row r="11" spans="1:25" x14ac:dyDescent="0.25">
      <c r="B11" t="s">
        <v>14</v>
      </c>
      <c r="C11" t="s">
        <v>12</v>
      </c>
      <c r="D11" s="1">
        <v>58512</v>
      </c>
    </row>
    <row r="12" spans="1:25" x14ac:dyDescent="0.25">
      <c r="B12" t="s">
        <v>15</v>
      </c>
      <c r="C12" t="s">
        <v>12</v>
      </c>
      <c r="D12" s="1">
        <v>58585</v>
      </c>
    </row>
    <row r="13" spans="1:25" x14ac:dyDescent="0.25">
      <c r="B13" t="s">
        <v>16</v>
      </c>
      <c r="C13" t="s">
        <v>12</v>
      </c>
      <c r="D13">
        <v>73</v>
      </c>
    </row>
    <row r="14" spans="1:25" x14ac:dyDescent="0.25">
      <c r="B14" t="s">
        <v>17</v>
      </c>
      <c r="C14" t="s">
        <v>12</v>
      </c>
      <c r="D14" s="2">
        <v>0.86099999999999999</v>
      </c>
    </row>
    <row r="15" spans="1:25" x14ac:dyDescent="0.25">
      <c r="B15" t="s">
        <v>18</v>
      </c>
      <c r="C15" t="s">
        <v>12</v>
      </c>
      <c r="D15" s="1">
        <v>40307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5"/>
  <sheetViews>
    <sheetView workbookViewId="0">
      <selection activeCell="B3" sqref="B3"/>
    </sheetView>
  </sheetViews>
  <sheetFormatPr defaultRowHeight="15" x14ac:dyDescent="0.25"/>
  <cols>
    <col min="1" max="1" width="23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23967</v>
      </c>
      <c r="H2">
        <f t="shared" ref="H2:R2" si="0">SUMIF($C$6:$C$13,H1,$D$6:$D$13)</f>
        <v>0</v>
      </c>
      <c r="I2">
        <f t="shared" si="0"/>
        <v>0</v>
      </c>
      <c r="J2">
        <f t="shared" si="0"/>
        <v>203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26808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64601</v>
      </c>
      <c r="T2">
        <f t="shared" ref="T2:Y2" si="1">SUMIF($B$6:$B$25,T1,$D$6:$D$25)</f>
        <v>496</v>
      </c>
      <c r="U2">
        <f t="shared" si="1"/>
        <v>51474</v>
      </c>
      <c r="V2">
        <f t="shared" si="1"/>
        <v>51588</v>
      </c>
      <c r="W2">
        <f t="shared" si="1"/>
        <v>114</v>
      </c>
      <c r="X2">
        <f t="shared" si="1"/>
        <v>0.79900000000000004</v>
      </c>
      <c r="Y2">
        <f t="shared" si="1"/>
        <v>2841</v>
      </c>
    </row>
    <row r="3" spans="1:25" x14ac:dyDescent="0.25">
      <c r="B3" t="s">
        <v>803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804</v>
      </c>
      <c r="C6" t="s">
        <v>7</v>
      </c>
      <c r="D6" s="1">
        <v>23967</v>
      </c>
    </row>
    <row r="7" spans="1:25" x14ac:dyDescent="0.25">
      <c r="A7" t="s">
        <v>805</v>
      </c>
      <c r="C7" t="s">
        <v>172</v>
      </c>
      <c r="D7" s="1">
        <v>26808</v>
      </c>
      <c r="E7" t="s">
        <v>8</v>
      </c>
    </row>
    <row r="8" spans="1:25" x14ac:dyDescent="0.25">
      <c r="A8" t="s">
        <v>806</v>
      </c>
      <c r="C8" t="s">
        <v>26</v>
      </c>
      <c r="D8">
        <v>203</v>
      </c>
      <c r="E8" t="s">
        <v>27</v>
      </c>
    </row>
    <row r="9" spans="1:25" x14ac:dyDescent="0.25">
      <c r="B9" t="s">
        <v>11</v>
      </c>
      <c r="C9" t="s">
        <v>12</v>
      </c>
      <c r="D9" s="1">
        <v>64601</v>
      </c>
    </row>
    <row r="10" spans="1:25" x14ac:dyDescent="0.25">
      <c r="B10" t="s">
        <v>13</v>
      </c>
      <c r="C10" t="s">
        <v>12</v>
      </c>
      <c r="D10">
        <v>496</v>
      </c>
    </row>
    <row r="11" spans="1:25" x14ac:dyDescent="0.25">
      <c r="B11" t="s">
        <v>14</v>
      </c>
      <c r="C11" t="s">
        <v>12</v>
      </c>
      <c r="D11" s="1">
        <v>51474</v>
      </c>
    </row>
    <row r="12" spans="1:25" x14ac:dyDescent="0.25">
      <c r="B12" t="s">
        <v>15</v>
      </c>
      <c r="C12" t="s">
        <v>12</v>
      </c>
      <c r="D12" s="1">
        <v>51588</v>
      </c>
    </row>
    <row r="13" spans="1:25" x14ac:dyDescent="0.25">
      <c r="B13" t="s">
        <v>16</v>
      </c>
      <c r="C13" t="s">
        <v>12</v>
      </c>
      <c r="D13">
        <v>114</v>
      </c>
    </row>
    <row r="14" spans="1:25" x14ac:dyDescent="0.25">
      <c r="B14" t="s">
        <v>17</v>
      </c>
      <c r="C14" t="s">
        <v>12</v>
      </c>
      <c r="D14" s="2">
        <v>0.79900000000000004</v>
      </c>
    </row>
    <row r="15" spans="1:25" x14ac:dyDescent="0.25">
      <c r="B15" t="s">
        <v>18</v>
      </c>
      <c r="C15" t="s">
        <v>12</v>
      </c>
      <c r="D15" s="1">
        <v>2841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Y16"/>
  <sheetViews>
    <sheetView workbookViewId="0">
      <selection activeCell="B3" sqref="B3"/>
    </sheetView>
  </sheetViews>
  <sheetFormatPr defaultRowHeight="15" x14ac:dyDescent="0.25"/>
  <cols>
    <col min="1" max="1" width="31.710937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35670</v>
      </c>
      <c r="H2">
        <f t="shared" ref="H2:R2" si="0">SUMIF($C$6:$C$13,H1,$D$6:$D$13)</f>
        <v>36774</v>
      </c>
      <c r="I2">
        <f t="shared" si="0"/>
        <v>0</v>
      </c>
      <c r="J2">
        <f t="shared" si="0"/>
        <v>1281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84362</v>
      </c>
      <c r="T2">
        <f t="shared" ref="T2:Y2" si="1">SUMIF($B$6:$B$25,T1,$D$6:$D$25)</f>
        <v>1219</v>
      </c>
      <c r="U2">
        <f t="shared" si="1"/>
        <v>74944</v>
      </c>
      <c r="V2">
        <f t="shared" si="1"/>
        <v>75202</v>
      </c>
      <c r="W2">
        <f t="shared" si="1"/>
        <v>258</v>
      </c>
      <c r="X2">
        <f t="shared" si="1"/>
        <v>0.89100000000000001</v>
      </c>
      <c r="Y2">
        <f t="shared" si="1"/>
        <v>1104</v>
      </c>
    </row>
    <row r="3" spans="1:25" x14ac:dyDescent="0.25">
      <c r="B3" t="s">
        <v>420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421</v>
      </c>
      <c r="C6" t="s">
        <v>26</v>
      </c>
      <c r="D6">
        <v>318</v>
      </c>
      <c r="E6" t="s">
        <v>27</v>
      </c>
    </row>
    <row r="7" spans="1:25" x14ac:dyDescent="0.25">
      <c r="A7" t="s">
        <v>422</v>
      </c>
      <c r="C7" t="s">
        <v>26</v>
      </c>
      <c r="D7">
        <v>963</v>
      </c>
      <c r="E7" t="s">
        <v>27</v>
      </c>
    </row>
    <row r="8" spans="1:25" x14ac:dyDescent="0.25">
      <c r="A8" t="s">
        <v>423</v>
      </c>
      <c r="C8" t="s">
        <v>7</v>
      </c>
      <c r="D8" s="1">
        <v>35670</v>
      </c>
    </row>
    <row r="9" spans="1:25" x14ac:dyDescent="0.25">
      <c r="A9" t="s">
        <v>424</v>
      </c>
      <c r="C9" t="s">
        <v>10</v>
      </c>
      <c r="D9" s="1">
        <v>36774</v>
      </c>
      <c r="E9" t="s">
        <v>8</v>
      </c>
    </row>
    <row r="10" spans="1:25" x14ac:dyDescent="0.25">
      <c r="B10" t="s">
        <v>11</v>
      </c>
      <c r="C10" t="s">
        <v>12</v>
      </c>
      <c r="D10" s="1">
        <v>84362</v>
      </c>
    </row>
    <row r="11" spans="1:25" x14ac:dyDescent="0.25">
      <c r="B11" t="s">
        <v>13</v>
      </c>
      <c r="C11" t="s">
        <v>12</v>
      </c>
      <c r="D11" s="1">
        <v>1219</v>
      </c>
    </row>
    <row r="12" spans="1:25" x14ac:dyDescent="0.25">
      <c r="B12" t="s">
        <v>14</v>
      </c>
      <c r="C12" t="s">
        <v>12</v>
      </c>
      <c r="D12" s="1">
        <v>74944</v>
      </c>
    </row>
    <row r="13" spans="1:25" x14ac:dyDescent="0.25">
      <c r="B13" t="s">
        <v>15</v>
      </c>
      <c r="C13" t="s">
        <v>12</v>
      </c>
      <c r="D13" s="1">
        <v>75202</v>
      </c>
    </row>
    <row r="14" spans="1:25" x14ac:dyDescent="0.25">
      <c r="B14" t="s">
        <v>16</v>
      </c>
      <c r="C14" t="s">
        <v>12</v>
      </c>
      <c r="D14">
        <v>258</v>
      </c>
    </row>
    <row r="15" spans="1:25" x14ac:dyDescent="0.25">
      <c r="B15" t="s">
        <v>17</v>
      </c>
      <c r="C15" t="s">
        <v>12</v>
      </c>
      <c r="D15" s="2">
        <v>0.89100000000000001</v>
      </c>
    </row>
    <row r="16" spans="1:25" x14ac:dyDescent="0.25">
      <c r="B16" t="s">
        <v>18</v>
      </c>
      <c r="C16" t="s">
        <v>12</v>
      </c>
      <c r="D16" s="1">
        <v>1104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Y15"/>
  <sheetViews>
    <sheetView workbookViewId="0">
      <selection activeCell="B3" sqref="B3"/>
    </sheetView>
  </sheetViews>
  <sheetFormatPr defaultRowHeight="15" x14ac:dyDescent="0.25"/>
  <cols>
    <col min="1" max="1" width="34.28515625" bestFit="1" customWidth="1"/>
    <col min="2" max="2" width="45.57031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35625</v>
      </c>
      <c r="H2">
        <f t="shared" ref="H2:R2" si="0">SUMIF($C$6:$C$13,H1,$D$6:$D$13)</f>
        <v>0</v>
      </c>
      <c r="I2">
        <f t="shared" si="0"/>
        <v>40983</v>
      </c>
      <c r="J2">
        <f t="shared" si="0"/>
        <v>426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88474</v>
      </c>
      <c r="T2">
        <f t="shared" ref="T2:Y2" si="1">SUMIF($B$6:$B$25,T1,$D$6:$D$25)</f>
        <v>1517</v>
      </c>
      <c r="U2">
        <f t="shared" si="1"/>
        <v>78551</v>
      </c>
      <c r="V2">
        <f t="shared" si="1"/>
        <v>78718</v>
      </c>
      <c r="W2">
        <f t="shared" si="1"/>
        <v>167</v>
      </c>
      <c r="X2">
        <f t="shared" si="1"/>
        <v>0.89</v>
      </c>
      <c r="Y2">
        <f t="shared" si="1"/>
        <v>5358</v>
      </c>
    </row>
    <row r="3" spans="1:25" x14ac:dyDescent="0.25">
      <c r="B3" t="s">
        <v>416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417</v>
      </c>
      <c r="C6" t="s">
        <v>7</v>
      </c>
      <c r="D6" s="1">
        <v>35625</v>
      </c>
    </row>
    <row r="7" spans="1:25" x14ac:dyDescent="0.25">
      <c r="A7" t="s">
        <v>418</v>
      </c>
      <c r="C7" t="s">
        <v>26</v>
      </c>
      <c r="D7">
        <v>426</v>
      </c>
      <c r="E7" t="s">
        <v>27</v>
      </c>
    </row>
    <row r="8" spans="1:25" x14ac:dyDescent="0.25">
      <c r="A8" t="s">
        <v>419</v>
      </c>
      <c r="C8" t="s">
        <v>32</v>
      </c>
      <c r="D8" s="1">
        <v>40983</v>
      </c>
      <c r="E8" t="s">
        <v>8</v>
      </c>
    </row>
    <row r="9" spans="1:25" x14ac:dyDescent="0.25">
      <c r="B9" t="s">
        <v>11</v>
      </c>
      <c r="C9" t="s">
        <v>12</v>
      </c>
      <c r="D9" s="1">
        <v>88474</v>
      </c>
    </row>
    <row r="10" spans="1:25" x14ac:dyDescent="0.25">
      <c r="B10" t="s">
        <v>13</v>
      </c>
      <c r="C10" t="s">
        <v>12</v>
      </c>
      <c r="D10" s="1">
        <v>1517</v>
      </c>
    </row>
    <row r="11" spans="1:25" x14ac:dyDescent="0.25">
      <c r="B11" t="s">
        <v>14</v>
      </c>
      <c r="C11" t="s">
        <v>12</v>
      </c>
      <c r="D11" s="1">
        <v>78551</v>
      </c>
    </row>
    <row r="12" spans="1:25" x14ac:dyDescent="0.25">
      <c r="B12" t="s">
        <v>15</v>
      </c>
      <c r="C12" t="s">
        <v>12</v>
      </c>
      <c r="D12" s="1">
        <v>78718</v>
      </c>
    </row>
    <row r="13" spans="1:25" x14ac:dyDescent="0.25">
      <c r="B13" t="s">
        <v>16</v>
      </c>
      <c r="C13" t="s">
        <v>12</v>
      </c>
      <c r="D13">
        <v>167</v>
      </c>
    </row>
    <row r="14" spans="1:25" x14ac:dyDescent="0.25">
      <c r="B14" t="s">
        <v>17</v>
      </c>
      <c r="C14" t="s">
        <v>12</v>
      </c>
      <c r="D14" s="2">
        <v>0.89</v>
      </c>
    </row>
    <row r="15" spans="1:25" x14ac:dyDescent="0.25">
      <c r="B15" t="s">
        <v>18</v>
      </c>
      <c r="C15" t="s">
        <v>12</v>
      </c>
      <c r="D15" s="1">
        <v>5358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Y16"/>
  <sheetViews>
    <sheetView workbookViewId="0">
      <selection activeCell="B3" sqref="B3"/>
    </sheetView>
  </sheetViews>
  <sheetFormatPr defaultRowHeight="15" x14ac:dyDescent="0.25"/>
  <cols>
    <col min="1" max="1" width="32.42578125" bestFit="1" customWidth="1"/>
    <col min="2" max="2" width="41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29711</v>
      </c>
      <c r="H2">
        <f t="shared" ref="H2:R2" si="0">SUMIF($C$6:$C$13,H1,$D$6:$D$13)</f>
        <v>59106</v>
      </c>
      <c r="I2">
        <f t="shared" si="0"/>
        <v>0</v>
      </c>
      <c r="J2">
        <f t="shared" si="0"/>
        <v>2644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105909</v>
      </c>
      <c r="T2">
        <f t="shared" ref="T2:Y2" si="1">SUMIF($B$6:$B$25,T1,$D$6:$D$25)</f>
        <v>1102</v>
      </c>
      <c r="U2">
        <f t="shared" si="1"/>
        <v>92563</v>
      </c>
      <c r="V2">
        <f t="shared" si="1"/>
        <v>92719</v>
      </c>
      <c r="W2">
        <f t="shared" si="1"/>
        <v>156</v>
      </c>
      <c r="X2">
        <f t="shared" si="1"/>
        <v>0.875</v>
      </c>
      <c r="Y2">
        <f t="shared" si="1"/>
        <v>29395</v>
      </c>
    </row>
    <row r="3" spans="1:25" x14ac:dyDescent="0.25">
      <c r="B3" t="s">
        <v>411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412</v>
      </c>
      <c r="C6" t="s">
        <v>26</v>
      </c>
      <c r="D6" s="1">
        <v>2364</v>
      </c>
      <c r="E6" t="s">
        <v>27</v>
      </c>
    </row>
    <row r="7" spans="1:25" x14ac:dyDescent="0.25">
      <c r="A7" t="s">
        <v>413</v>
      </c>
      <c r="C7" t="s">
        <v>7</v>
      </c>
      <c r="D7" s="1">
        <v>29711</v>
      </c>
    </row>
    <row r="8" spans="1:25" x14ac:dyDescent="0.25">
      <c r="A8" t="s">
        <v>414</v>
      </c>
      <c r="C8" t="s">
        <v>26</v>
      </c>
      <c r="D8">
        <v>280</v>
      </c>
      <c r="E8" t="s">
        <v>27</v>
      </c>
    </row>
    <row r="9" spans="1:25" x14ac:dyDescent="0.25">
      <c r="A9" t="s">
        <v>415</v>
      </c>
      <c r="C9" t="s">
        <v>10</v>
      </c>
      <c r="D9" s="1">
        <v>59106</v>
      </c>
      <c r="E9" t="s">
        <v>8</v>
      </c>
    </row>
    <row r="10" spans="1:25" x14ac:dyDescent="0.25">
      <c r="B10" t="s">
        <v>11</v>
      </c>
      <c r="C10" t="s">
        <v>12</v>
      </c>
      <c r="D10" s="1">
        <v>105909</v>
      </c>
    </row>
    <row r="11" spans="1:25" x14ac:dyDescent="0.25">
      <c r="B11" t="s">
        <v>13</v>
      </c>
      <c r="C11" t="s">
        <v>12</v>
      </c>
      <c r="D11" s="1">
        <v>1102</v>
      </c>
    </row>
    <row r="12" spans="1:25" x14ac:dyDescent="0.25">
      <c r="B12" t="s">
        <v>14</v>
      </c>
      <c r="C12" t="s">
        <v>12</v>
      </c>
      <c r="D12" s="1">
        <v>92563</v>
      </c>
    </row>
    <row r="13" spans="1:25" x14ac:dyDescent="0.25">
      <c r="B13" t="s">
        <v>15</v>
      </c>
      <c r="C13" t="s">
        <v>12</v>
      </c>
      <c r="D13" s="1">
        <v>92719</v>
      </c>
    </row>
    <row r="14" spans="1:25" x14ac:dyDescent="0.25">
      <c r="B14" t="s">
        <v>16</v>
      </c>
      <c r="C14" t="s">
        <v>12</v>
      </c>
      <c r="D14">
        <v>156</v>
      </c>
    </row>
    <row r="15" spans="1:25" x14ac:dyDescent="0.25">
      <c r="B15" t="s">
        <v>17</v>
      </c>
      <c r="C15" t="s">
        <v>12</v>
      </c>
      <c r="D15" s="2">
        <v>0.875</v>
      </c>
    </row>
    <row r="16" spans="1:25" x14ac:dyDescent="0.25">
      <c r="B16" t="s">
        <v>18</v>
      </c>
      <c r="C16" t="s">
        <v>12</v>
      </c>
      <c r="D16" s="1">
        <v>29395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Y14"/>
  <sheetViews>
    <sheetView workbookViewId="0">
      <selection activeCell="B3" sqref="B3"/>
    </sheetView>
  </sheetViews>
  <sheetFormatPr defaultRowHeight="15" x14ac:dyDescent="0.25"/>
  <cols>
    <col min="1" max="1" width="36.140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29034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53719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97073</v>
      </c>
      <c r="T2">
        <f t="shared" ref="T2:Y2" si="1">SUMIF($B$6:$B$25,T1,$D$6:$D$25)</f>
        <v>1343</v>
      </c>
      <c r="U2">
        <f t="shared" si="1"/>
        <v>84096</v>
      </c>
      <c r="V2">
        <f t="shared" si="1"/>
        <v>84214</v>
      </c>
      <c r="W2">
        <f t="shared" si="1"/>
        <v>118</v>
      </c>
      <c r="X2">
        <f t="shared" si="1"/>
        <v>0.86799999999999999</v>
      </c>
      <c r="Y2">
        <f t="shared" si="1"/>
        <v>24685</v>
      </c>
    </row>
    <row r="3" spans="1:25" x14ac:dyDescent="0.25">
      <c r="B3" t="s">
        <v>408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409</v>
      </c>
      <c r="C6" t="s">
        <v>7</v>
      </c>
      <c r="D6" s="1">
        <v>29034</v>
      </c>
    </row>
    <row r="7" spans="1:25" x14ac:dyDescent="0.25">
      <c r="A7" t="s">
        <v>410</v>
      </c>
      <c r="C7" t="s">
        <v>172</v>
      </c>
      <c r="D7" s="1">
        <v>53719</v>
      </c>
      <c r="E7" t="s">
        <v>8</v>
      </c>
    </row>
    <row r="8" spans="1:25" x14ac:dyDescent="0.25">
      <c r="B8" t="s">
        <v>11</v>
      </c>
      <c r="C8" t="s">
        <v>12</v>
      </c>
      <c r="D8" s="1">
        <v>97073</v>
      </c>
    </row>
    <row r="9" spans="1:25" x14ac:dyDescent="0.25">
      <c r="B9" t="s">
        <v>13</v>
      </c>
      <c r="C9" t="s">
        <v>12</v>
      </c>
      <c r="D9" s="1">
        <v>1343</v>
      </c>
    </row>
    <row r="10" spans="1:25" x14ac:dyDescent="0.25">
      <c r="B10" t="s">
        <v>14</v>
      </c>
      <c r="C10" t="s">
        <v>12</v>
      </c>
      <c r="D10" s="1">
        <v>84096</v>
      </c>
    </row>
    <row r="11" spans="1:25" x14ac:dyDescent="0.25">
      <c r="B11" t="s">
        <v>15</v>
      </c>
      <c r="C11" t="s">
        <v>12</v>
      </c>
      <c r="D11" s="1">
        <v>84214</v>
      </c>
    </row>
    <row r="12" spans="1:25" x14ac:dyDescent="0.25">
      <c r="B12" t="s">
        <v>16</v>
      </c>
      <c r="C12" t="s">
        <v>12</v>
      </c>
      <c r="D12">
        <v>118</v>
      </c>
    </row>
    <row r="13" spans="1:25" x14ac:dyDescent="0.25">
      <c r="B13" t="s">
        <v>17</v>
      </c>
      <c r="C13" t="s">
        <v>12</v>
      </c>
      <c r="D13" s="2">
        <v>0.86799999999999999</v>
      </c>
    </row>
    <row r="14" spans="1:25" x14ac:dyDescent="0.25">
      <c r="B14" t="s">
        <v>18</v>
      </c>
      <c r="C14" t="s">
        <v>12</v>
      </c>
      <c r="D14" s="1">
        <v>24685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Y18"/>
  <sheetViews>
    <sheetView workbookViewId="0">
      <selection activeCell="B3" sqref="B3"/>
    </sheetView>
  </sheetViews>
  <sheetFormatPr defaultRowHeight="15" x14ac:dyDescent="0.25"/>
  <cols>
    <col min="1" max="1" width="36.7109375" bestFit="1" customWidth="1"/>
    <col min="2" max="2" width="40.7109375" bestFit="1" customWidth="1"/>
    <col min="3" max="3" width="8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46059</v>
      </c>
      <c r="H2">
        <f t="shared" ref="H2:R2" si="0">SUMIF($C$6:$C$13,H1,$D$6:$D$13)</f>
        <v>0</v>
      </c>
      <c r="I2">
        <f t="shared" si="0"/>
        <v>69849</v>
      </c>
      <c r="J2">
        <f t="shared" si="0"/>
        <v>2133</v>
      </c>
      <c r="K2">
        <f t="shared" si="0"/>
        <v>0</v>
      </c>
      <c r="L2">
        <f t="shared" si="0"/>
        <v>6289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144159</v>
      </c>
      <c r="T2">
        <f t="shared" ref="T2:Y2" si="1">SUMIF($B$6:$B$25,T1,$D$6:$D$25)</f>
        <v>2379</v>
      </c>
      <c r="U2">
        <f t="shared" si="1"/>
        <v>126709</v>
      </c>
      <c r="V2">
        <f t="shared" si="1"/>
        <v>127012</v>
      </c>
      <c r="W2">
        <f t="shared" si="1"/>
        <v>303</v>
      </c>
      <c r="X2">
        <f t="shared" si="1"/>
        <v>0.88100000000000001</v>
      </c>
      <c r="Y2">
        <f t="shared" si="1"/>
        <v>23790</v>
      </c>
    </row>
    <row r="3" spans="1:25" x14ac:dyDescent="0.25">
      <c r="B3" t="s">
        <v>401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402</v>
      </c>
      <c r="C6" t="s">
        <v>7</v>
      </c>
      <c r="D6" s="1">
        <v>46059</v>
      </c>
    </row>
    <row r="7" spans="1:25" x14ac:dyDescent="0.25">
      <c r="A7" t="s">
        <v>403</v>
      </c>
      <c r="C7" t="s">
        <v>26</v>
      </c>
      <c r="D7" s="1">
        <v>1067</v>
      </c>
      <c r="E7" t="s">
        <v>27</v>
      </c>
    </row>
    <row r="8" spans="1:25" x14ac:dyDescent="0.25">
      <c r="A8" t="s">
        <v>404</v>
      </c>
      <c r="C8" t="s">
        <v>26</v>
      </c>
      <c r="D8">
        <v>231</v>
      </c>
      <c r="E8" t="s">
        <v>27</v>
      </c>
    </row>
    <row r="9" spans="1:25" x14ac:dyDescent="0.25">
      <c r="A9" t="s">
        <v>405</v>
      </c>
      <c r="C9" t="s">
        <v>51</v>
      </c>
      <c r="D9" s="1">
        <v>6289</v>
      </c>
      <c r="E9" t="s">
        <v>27</v>
      </c>
    </row>
    <row r="10" spans="1:25" x14ac:dyDescent="0.25">
      <c r="A10" t="s">
        <v>406</v>
      </c>
      <c r="C10" t="s">
        <v>32</v>
      </c>
      <c r="D10" s="1">
        <v>69849</v>
      </c>
      <c r="E10" t="s">
        <v>8</v>
      </c>
    </row>
    <row r="11" spans="1:25" x14ac:dyDescent="0.25">
      <c r="A11" t="s">
        <v>407</v>
      </c>
      <c r="C11" t="s">
        <v>26</v>
      </c>
      <c r="D11">
        <v>835</v>
      </c>
      <c r="E11" t="s">
        <v>27</v>
      </c>
    </row>
    <row r="12" spans="1:25" x14ac:dyDescent="0.25">
      <c r="B12" t="s">
        <v>11</v>
      </c>
      <c r="C12" t="s">
        <v>12</v>
      </c>
      <c r="D12" s="1">
        <v>144159</v>
      </c>
    </row>
    <row r="13" spans="1:25" x14ac:dyDescent="0.25">
      <c r="B13" t="s">
        <v>13</v>
      </c>
      <c r="C13" t="s">
        <v>12</v>
      </c>
      <c r="D13" s="1">
        <v>2379</v>
      </c>
    </row>
    <row r="14" spans="1:25" x14ac:dyDescent="0.25">
      <c r="B14" t="s">
        <v>14</v>
      </c>
      <c r="C14" t="s">
        <v>12</v>
      </c>
      <c r="D14" s="1">
        <v>126709</v>
      </c>
    </row>
    <row r="15" spans="1:25" x14ac:dyDescent="0.25">
      <c r="B15" t="s">
        <v>15</v>
      </c>
      <c r="C15" t="s">
        <v>12</v>
      </c>
      <c r="D15" s="1">
        <v>127012</v>
      </c>
    </row>
    <row r="16" spans="1:25" x14ac:dyDescent="0.25">
      <c r="B16" t="s">
        <v>16</v>
      </c>
      <c r="C16" t="s">
        <v>12</v>
      </c>
      <c r="D16">
        <v>303</v>
      </c>
    </row>
    <row r="17" spans="2:4" x14ac:dyDescent="0.25">
      <c r="B17" t="s">
        <v>17</v>
      </c>
      <c r="C17" t="s">
        <v>12</v>
      </c>
      <c r="D17" s="2">
        <v>0.88100000000000001</v>
      </c>
    </row>
    <row r="18" spans="2:4" x14ac:dyDescent="0.25">
      <c r="B18" t="s">
        <v>18</v>
      </c>
      <c r="C18" t="s">
        <v>12</v>
      </c>
      <c r="D18" s="1">
        <v>23790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Y14"/>
  <sheetViews>
    <sheetView workbookViewId="0">
      <selection activeCell="B3" sqref="B3"/>
    </sheetView>
  </sheetViews>
  <sheetFormatPr defaultRowHeight="15" x14ac:dyDescent="0.25"/>
  <cols>
    <col min="1" max="1" width="24.5703125" bestFit="1" customWidth="1"/>
    <col min="2" max="2" width="42.5703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38070</v>
      </c>
      <c r="H2">
        <f t="shared" ref="H2:R2" si="0">SUMIF($C$6:$C$13,H1,$D$6:$D$13)</f>
        <v>49009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99957</v>
      </c>
      <c r="T2">
        <f t="shared" ref="T2:Y2" si="1">SUMIF($B$6:$B$25,T1,$D$6:$D$25)</f>
        <v>863</v>
      </c>
      <c r="U2">
        <f t="shared" si="1"/>
        <v>87942</v>
      </c>
      <c r="V2">
        <f t="shared" si="1"/>
        <v>88126</v>
      </c>
      <c r="W2">
        <f t="shared" si="1"/>
        <v>184</v>
      </c>
      <c r="X2">
        <f t="shared" si="1"/>
        <v>0.88200000000000001</v>
      </c>
      <c r="Y2">
        <f t="shared" si="1"/>
        <v>10939</v>
      </c>
    </row>
    <row r="3" spans="1:25" x14ac:dyDescent="0.25">
      <c r="B3" t="s">
        <v>398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399</v>
      </c>
      <c r="C6" t="s">
        <v>7</v>
      </c>
      <c r="D6" s="1">
        <v>38070</v>
      </c>
    </row>
    <row r="7" spans="1:25" x14ac:dyDescent="0.25">
      <c r="A7" t="s">
        <v>400</v>
      </c>
      <c r="C7" t="s">
        <v>10</v>
      </c>
      <c r="D7" s="1">
        <v>49009</v>
      </c>
      <c r="E7" t="s">
        <v>8</v>
      </c>
    </row>
    <row r="8" spans="1:25" x14ac:dyDescent="0.25">
      <c r="B8" t="s">
        <v>11</v>
      </c>
      <c r="C8" t="s">
        <v>12</v>
      </c>
      <c r="D8" s="1">
        <v>99957</v>
      </c>
    </row>
    <row r="9" spans="1:25" x14ac:dyDescent="0.25">
      <c r="B9" t="s">
        <v>13</v>
      </c>
      <c r="C9" t="s">
        <v>12</v>
      </c>
      <c r="D9">
        <v>863</v>
      </c>
    </row>
    <row r="10" spans="1:25" x14ac:dyDescent="0.25">
      <c r="B10" t="s">
        <v>14</v>
      </c>
      <c r="C10" t="s">
        <v>12</v>
      </c>
      <c r="D10" s="1">
        <v>87942</v>
      </c>
    </row>
    <row r="11" spans="1:25" x14ac:dyDescent="0.25">
      <c r="B11" t="s">
        <v>15</v>
      </c>
      <c r="C11" t="s">
        <v>12</v>
      </c>
      <c r="D11" s="1">
        <v>88126</v>
      </c>
    </row>
    <row r="12" spans="1:25" x14ac:dyDescent="0.25">
      <c r="B12" t="s">
        <v>16</v>
      </c>
      <c r="C12" t="s">
        <v>12</v>
      </c>
      <c r="D12">
        <v>184</v>
      </c>
    </row>
    <row r="13" spans="1:25" x14ac:dyDescent="0.25">
      <c r="B13" t="s">
        <v>17</v>
      </c>
      <c r="C13" t="s">
        <v>12</v>
      </c>
      <c r="D13" s="2">
        <v>0.88200000000000001</v>
      </c>
    </row>
    <row r="14" spans="1:25" x14ac:dyDescent="0.25">
      <c r="B14" t="s">
        <v>18</v>
      </c>
      <c r="C14" t="s">
        <v>12</v>
      </c>
      <c r="D14" s="1">
        <v>10939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Y17"/>
  <sheetViews>
    <sheetView workbookViewId="0">
      <selection activeCell="B3" sqref="B3"/>
    </sheetView>
  </sheetViews>
  <sheetFormatPr defaultRowHeight="15" x14ac:dyDescent="0.25"/>
  <cols>
    <col min="1" max="1" width="38.42578125" bestFit="1" customWidth="1"/>
    <col min="2" max="2" width="40.7109375" bestFit="1" customWidth="1"/>
    <col min="3" max="3" width="8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39549</v>
      </c>
      <c r="H2">
        <f t="shared" ref="H2:R2" si="0">SUMIF($C$6:$C$13,H1,$D$6:$D$13)</f>
        <v>0</v>
      </c>
      <c r="I2">
        <f t="shared" si="0"/>
        <v>66268</v>
      </c>
      <c r="J2">
        <f t="shared" si="0"/>
        <v>678</v>
      </c>
      <c r="K2">
        <f t="shared" si="0"/>
        <v>0</v>
      </c>
      <c r="L2">
        <f t="shared" si="0"/>
        <v>4454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128543</v>
      </c>
      <c r="T2">
        <f t="shared" ref="T2:Y2" si="1">SUMIF($B$6:$B$25,T1,$D$6:$D$25)</f>
        <v>1669</v>
      </c>
      <c r="U2">
        <f t="shared" si="1"/>
        <v>112618</v>
      </c>
      <c r="V2">
        <f t="shared" si="1"/>
        <v>112995</v>
      </c>
      <c r="W2">
        <f t="shared" si="1"/>
        <v>377</v>
      </c>
      <c r="X2">
        <f t="shared" si="1"/>
        <v>0.879</v>
      </c>
      <c r="Y2">
        <f t="shared" si="1"/>
        <v>26719</v>
      </c>
    </row>
    <row r="3" spans="1:25" x14ac:dyDescent="0.25">
      <c r="B3" t="s">
        <v>392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393</v>
      </c>
      <c r="C6" t="s">
        <v>26</v>
      </c>
      <c r="D6">
        <v>460</v>
      </c>
      <c r="E6" t="s">
        <v>27</v>
      </c>
    </row>
    <row r="7" spans="1:25" x14ac:dyDescent="0.25">
      <c r="A7" t="s">
        <v>394</v>
      </c>
      <c r="C7" t="s">
        <v>26</v>
      </c>
      <c r="D7">
        <v>218</v>
      </c>
      <c r="E7" t="s">
        <v>27</v>
      </c>
    </row>
    <row r="8" spans="1:25" x14ac:dyDescent="0.25">
      <c r="A8" t="s">
        <v>395</v>
      </c>
      <c r="C8" t="s">
        <v>51</v>
      </c>
      <c r="D8" s="1">
        <v>4454</v>
      </c>
      <c r="E8" t="s">
        <v>27</v>
      </c>
    </row>
    <row r="9" spans="1:25" x14ac:dyDescent="0.25">
      <c r="A9" t="s">
        <v>396</v>
      </c>
      <c r="C9" t="s">
        <v>7</v>
      </c>
      <c r="D9" s="1">
        <v>39549</v>
      </c>
    </row>
    <row r="10" spans="1:25" x14ac:dyDescent="0.25">
      <c r="A10" t="s">
        <v>397</v>
      </c>
      <c r="C10" t="s">
        <v>32</v>
      </c>
      <c r="D10" s="1">
        <v>66268</v>
      </c>
      <c r="E10" t="s">
        <v>8</v>
      </c>
    </row>
    <row r="11" spans="1:25" x14ac:dyDescent="0.25">
      <c r="B11" t="s">
        <v>11</v>
      </c>
      <c r="C11" t="s">
        <v>12</v>
      </c>
      <c r="D11" s="1">
        <v>128543</v>
      </c>
    </row>
    <row r="12" spans="1:25" x14ac:dyDescent="0.25">
      <c r="B12" t="s">
        <v>13</v>
      </c>
      <c r="C12" t="s">
        <v>12</v>
      </c>
      <c r="D12" s="1">
        <v>1669</v>
      </c>
    </row>
    <row r="13" spans="1:25" x14ac:dyDescent="0.25">
      <c r="B13" t="s">
        <v>14</v>
      </c>
      <c r="C13" t="s">
        <v>12</v>
      </c>
      <c r="D13" s="1">
        <v>112618</v>
      </c>
    </row>
    <row r="14" spans="1:25" x14ac:dyDescent="0.25">
      <c r="B14" t="s">
        <v>15</v>
      </c>
      <c r="C14" t="s">
        <v>12</v>
      </c>
      <c r="D14" s="1">
        <v>112995</v>
      </c>
    </row>
    <row r="15" spans="1:25" x14ac:dyDescent="0.25">
      <c r="B15" t="s">
        <v>16</v>
      </c>
      <c r="C15" t="s">
        <v>12</v>
      </c>
      <c r="D15">
        <v>377</v>
      </c>
    </row>
    <row r="16" spans="1:25" x14ac:dyDescent="0.25">
      <c r="B16" t="s">
        <v>17</v>
      </c>
      <c r="C16" t="s">
        <v>12</v>
      </c>
      <c r="D16" s="2">
        <v>0.879</v>
      </c>
    </row>
    <row r="17" spans="2:4" x14ac:dyDescent="0.25">
      <c r="B17" t="s">
        <v>18</v>
      </c>
      <c r="C17" t="s">
        <v>12</v>
      </c>
      <c r="D17" s="1">
        <v>26719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Y14"/>
  <sheetViews>
    <sheetView workbookViewId="0">
      <selection activeCell="B3" sqref="B3"/>
    </sheetView>
  </sheetViews>
  <sheetFormatPr defaultRowHeight="15" x14ac:dyDescent="0.25"/>
  <cols>
    <col min="1" max="1" width="20.42578125" bestFit="1" customWidth="1"/>
    <col min="2" max="2" width="52.140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12735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57407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85401</v>
      </c>
      <c r="T2">
        <f t="shared" ref="T2:Y2" si="1">SUMIF($B$6:$B$25,T1,$D$6:$D$25)</f>
        <v>472</v>
      </c>
      <c r="U2">
        <f t="shared" si="1"/>
        <v>70614</v>
      </c>
      <c r="V2">
        <f t="shared" si="1"/>
        <v>70727</v>
      </c>
      <c r="W2">
        <f t="shared" si="1"/>
        <v>113</v>
      </c>
      <c r="X2">
        <f t="shared" si="1"/>
        <v>0.82799999999999996</v>
      </c>
      <c r="Y2">
        <f t="shared" si="1"/>
        <v>44672</v>
      </c>
    </row>
    <row r="3" spans="1:25" x14ac:dyDescent="0.25">
      <c r="B3" t="s">
        <v>389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390</v>
      </c>
      <c r="C6" t="s">
        <v>7</v>
      </c>
      <c r="D6" s="1">
        <v>12735</v>
      </c>
    </row>
    <row r="7" spans="1:25" x14ac:dyDescent="0.25">
      <c r="A7" t="s">
        <v>391</v>
      </c>
      <c r="C7" t="s">
        <v>172</v>
      </c>
      <c r="D7" s="1">
        <v>57407</v>
      </c>
      <c r="E7" t="s">
        <v>8</v>
      </c>
    </row>
    <row r="8" spans="1:25" x14ac:dyDescent="0.25">
      <c r="B8" t="s">
        <v>11</v>
      </c>
      <c r="C8" t="s">
        <v>12</v>
      </c>
      <c r="D8" s="1">
        <v>85401</v>
      </c>
    </row>
    <row r="9" spans="1:25" x14ac:dyDescent="0.25">
      <c r="B9" t="s">
        <v>13</v>
      </c>
      <c r="C9" t="s">
        <v>12</v>
      </c>
      <c r="D9">
        <v>472</v>
      </c>
    </row>
    <row r="10" spans="1:25" x14ac:dyDescent="0.25">
      <c r="B10" t="s">
        <v>14</v>
      </c>
      <c r="C10" t="s">
        <v>12</v>
      </c>
      <c r="D10" s="1">
        <v>70614</v>
      </c>
    </row>
    <row r="11" spans="1:25" x14ac:dyDescent="0.25">
      <c r="B11" t="s">
        <v>15</v>
      </c>
      <c r="C11" t="s">
        <v>12</v>
      </c>
      <c r="D11" s="1">
        <v>70727</v>
      </c>
    </row>
    <row r="12" spans="1:25" x14ac:dyDescent="0.25">
      <c r="B12" t="s">
        <v>16</v>
      </c>
      <c r="C12" t="s">
        <v>12</v>
      </c>
      <c r="D12">
        <v>113</v>
      </c>
    </row>
    <row r="13" spans="1:25" x14ac:dyDescent="0.25">
      <c r="B13" t="s">
        <v>17</v>
      </c>
      <c r="C13" t="s">
        <v>12</v>
      </c>
      <c r="D13" s="2">
        <v>0.82799999999999996</v>
      </c>
    </row>
    <row r="14" spans="1:25" x14ac:dyDescent="0.25">
      <c r="B14" t="s">
        <v>18</v>
      </c>
      <c r="C14" t="s">
        <v>12</v>
      </c>
      <c r="D14" s="1">
        <v>44672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Y15"/>
  <sheetViews>
    <sheetView workbookViewId="0">
      <selection activeCell="B3" sqref="B3"/>
    </sheetView>
  </sheetViews>
  <sheetFormatPr defaultRowHeight="15" x14ac:dyDescent="0.25"/>
  <cols>
    <col min="1" max="1" width="21.5703125" bestFit="1" customWidth="1"/>
    <col min="2" max="2" width="54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21846</v>
      </c>
      <c r="H2">
        <f t="shared" ref="H2:R2" si="0">SUMIF($C$6:$C$13,H1,$D$6:$D$13)</f>
        <v>0</v>
      </c>
      <c r="I2">
        <f t="shared" si="0"/>
        <v>41062</v>
      </c>
      <c r="J2">
        <f t="shared" si="0"/>
        <v>1447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79558</v>
      </c>
      <c r="T2">
        <f t="shared" ref="T2:Y2" si="1">SUMIF($B$6:$B$25,T1,$D$6:$D$25)</f>
        <v>830</v>
      </c>
      <c r="U2">
        <f t="shared" si="1"/>
        <v>65185</v>
      </c>
      <c r="V2">
        <f t="shared" si="1"/>
        <v>65320</v>
      </c>
      <c r="W2">
        <f t="shared" si="1"/>
        <v>135</v>
      </c>
      <c r="X2">
        <f t="shared" si="1"/>
        <v>0.82099999999999995</v>
      </c>
      <c r="Y2">
        <f t="shared" si="1"/>
        <v>19216</v>
      </c>
    </row>
    <row r="3" spans="1:25" x14ac:dyDescent="0.25">
      <c r="B3" t="s">
        <v>385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386</v>
      </c>
      <c r="C6" t="s">
        <v>26</v>
      </c>
      <c r="D6" s="1">
        <v>1447</v>
      </c>
      <c r="E6" t="s">
        <v>27</v>
      </c>
    </row>
    <row r="7" spans="1:25" x14ac:dyDescent="0.25">
      <c r="A7" t="s">
        <v>387</v>
      </c>
      <c r="C7" t="s">
        <v>32</v>
      </c>
      <c r="D7" s="1">
        <v>41062</v>
      </c>
      <c r="E7" t="s">
        <v>8</v>
      </c>
    </row>
    <row r="8" spans="1:25" x14ac:dyDescent="0.25">
      <c r="A8" t="s">
        <v>388</v>
      </c>
      <c r="C8" t="s">
        <v>7</v>
      </c>
      <c r="D8" s="1">
        <v>21846</v>
      </c>
    </row>
    <row r="9" spans="1:25" x14ac:dyDescent="0.25">
      <c r="B9" t="s">
        <v>11</v>
      </c>
      <c r="C9" t="s">
        <v>12</v>
      </c>
      <c r="D9" s="1">
        <v>79558</v>
      </c>
    </row>
    <row r="10" spans="1:25" x14ac:dyDescent="0.25">
      <c r="B10" t="s">
        <v>13</v>
      </c>
      <c r="C10" t="s">
        <v>12</v>
      </c>
      <c r="D10">
        <v>830</v>
      </c>
    </row>
    <row r="11" spans="1:25" x14ac:dyDescent="0.25">
      <c r="B11" t="s">
        <v>14</v>
      </c>
      <c r="C11" t="s">
        <v>12</v>
      </c>
      <c r="D11" s="1">
        <v>65185</v>
      </c>
    </row>
    <row r="12" spans="1:25" x14ac:dyDescent="0.25">
      <c r="B12" t="s">
        <v>15</v>
      </c>
      <c r="C12" t="s">
        <v>12</v>
      </c>
      <c r="D12" s="1">
        <v>65320</v>
      </c>
    </row>
    <row r="13" spans="1:25" x14ac:dyDescent="0.25">
      <c r="B13" t="s">
        <v>16</v>
      </c>
      <c r="C13" t="s">
        <v>12</v>
      </c>
      <c r="D13">
        <v>135</v>
      </c>
    </row>
    <row r="14" spans="1:25" x14ac:dyDescent="0.25">
      <c r="B14" t="s">
        <v>17</v>
      </c>
      <c r="C14" t="s">
        <v>12</v>
      </c>
      <c r="D14" s="2">
        <v>0.82099999999999995</v>
      </c>
    </row>
    <row r="15" spans="1:25" x14ac:dyDescent="0.25">
      <c r="B15" t="s">
        <v>18</v>
      </c>
      <c r="C15" t="s">
        <v>12</v>
      </c>
      <c r="D15" s="1">
        <v>19216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Y15"/>
  <sheetViews>
    <sheetView workbookViewId="0">
      <selection activeCell="B3" sqref="B3"/>
    </sheetView>
  </sheetViews>
  <sheetFormatPr defaultRowHeight="15" x14ac:dyDescent="0.25"/>
  <cols>
    <col min="1" max="1" width="16" bestFit="1" customWidth="1"/>
    <col min="2" max="2" width="43.855468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27963</v>
      </c>
      <c r="H2">
        <f t="shared" ref="H2:R2" si="0">SUMIF($C$6:$C$13,H1,$D$6:$D$13)</f>
        <v>0</v>
      </c>
      <c r="I2">
        <f t="shared" si="0"/>
        <v>56790</v>
      </c>
      <c r="J2">
        <f t="shared" si="0"/>
        <v>363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101236</v>
      </c>
      <c r="T2">
        <f t="shared" ref="T2:Y2" si="1">SUMIF($B$6:$B$25,T1,$D$6:$D$25)</f>
        <v>1160</v>
      </c>
      <c r="U2">
        <f t="shared" si="1"/>
        <v>86276</v>
      </c>
      <c r="V2">
        <f t="shared" si="1"/>
        <v>86571</v>
      </c>
      <c r="W2">
        <f t="shared" si="1"/>
        <v>295</v>
      </c>
      <c r="X2">
        <f t="shared" si="1"/>
        <v>0.85499999999999998</v>
      </c>
      <c r="Y2">
        <f t="shared" si="1"/>
        <v>28827</v>
      </c>
    </row>
    <row r="3" spans="1:25" x14ac:dyDescent="0.25">
      <c r="B3" t="s">
        <v>381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382</v>
      </c>
      <c r="C6" t="s">
        <v>7</v>
      </c>
      <c r="D6" s="1">
        <v>27963</v>
      </c>
    </row>
    <row r="7" spans="1:25" x14ac:dyDescent="0.25">
      <c r="A7" t="s">
        <v>383</v>
      </c>
      <c r="C7" t="s">
        <v>26</v>
      </c>
      <c r="D7">
        <v>363</v>
      </c>
      <c r="E7" t="s">
        <v>27</v>
      </c>
    </row>
    <row r="8" spans="1:25" x14ac:dyDescent="0.25">
      <c r="A8" t="s">
        <v>384</v>
      </c>
      <c r="C8" t="s">
        <v>32</v>
      </c>
      <c r="D8" s="1">
        <v>56790</v>
      </c>
      <c r="E8" t="s">
        <v>8</v>
      </c>
    </row>
    <row r="9" spans="1:25" x14ac:dyDescent="0.25">
      <c r="B9" t="s">
        <v>11</v>
      </c>
      <c r="C9" t="s">
        <v>12</v>
      </c>
      <c r="D9" s="1">
        <v>101236</v>
      </c>
    </row>
    <row r="10" spans="1:25" x14ac:dyDescent="0.25">
      <c r="B10" t="s">
        <v>13</v>
      </c>
      <c r="C10" t="s">
        <v>12</v>
      </c>
      <c r="D10" s="1">
        <v>1160</v>
      </c>
    </row>
    <row r="11" spans="1:25" x14ac:dyDescent="0.25">
      <c r="B11" t="s">
        <v>14</v>
      </c>
      <c r="C11" t="s">
        <v>12</v>
      </c>
      <c r="D11" s="1">
        <v>86276</v>
      </c>
    </row>
    <row r="12" spans="1:25" x14ac:dyDescent="0.25">
      <c r="B12" t="s">
        <v>15</v>
      </c>
      <c r="C12" t="s">
        <v>12</v>
      </c>
      <c r="D12" s="1">
        <v>86571</v>
      </c>
    </row>
    <row r="13" spans="1:25" x14ac:dyDescent="0.25">
      <c r="B13" t="s">
        <v>16</v>
      </c>
      <c r="C13" t="s">
        <v>12</v>
      </c>
      <c r="D13">
        <v>295</v>
      </c>
    </row>
    <row r="14" spans="1:25" x14ac:dyDescent="0.25">
      <c r="B14" t="s">
        <v>17</v>
      </c>
      <c r="C14" t="s">
        <v>12</v>
      </c>
      <c r="D14" s="2">
        <v>0.85499999999999998</v>
      </c>
    </row>
    <row r="15" spans="1:25" x14ac:dyDescent="0.25">
      <c r="B15" t="s">
        <v>18</v>
      </c>
      <c r="C15" t="s">
        <v>12</v>
      </c>
      <c r="D15" s="1">
        <v>28827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Y14"/>
  <sheetViews>
    <sheetView workbookViewId="0">
      <selection activeCell="B3" sqref="B3"/>
    </sheetView>
  </sheetViews>
  <sheetFormatPr defaultRowHeight="15" x14ac:dyDescent="0.25"/>
  <cols>
    <col min="1" max="1" width="24.140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17983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26613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57143</v>
      </c>
      <c r="T2">
        <f t="shared" ref="T2:Y2" si="1">SUMIF($B$6:$B$25,T1,$D$6:$D$25)</f>
        <v>304</v>
      </c>
      <c r="U2">
        <f t="shared" si="1"/>
        <v>44900</v>
      </c>
      <c r="V2">
        <f t="shared" si="1"/>
        <v>44956</v>
      </c>
      <c r="W2">
        <f t="shared" si="1"/>
        <v>56</v>
      </c>
      <c r="X2">
        <f t="shared" si="1"/>
        <v>0.78700000000000003</v>
      </c>
      <c r="Y2">
        <f t="shared" si="1"/>
        <v>8630</v>
      </c>
    </row>
    <row r="3" spans="1:25" x14ac:dyDescent="0.25">
      <c r="B3" t="s">
        <v>800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801</v>
      </c>
      <c r="C6" t="s">
        <v>7</v>
      </c>
      <c r="D6" s="1">
        <v>17983</v>
      </c>
    </row>
    <row r="7" spans="1:25" x14ac:dyDescent="0.25">
      <c r="A7" t="s">
        <v>802</v>
      </c>
      <c r="C7" t="s">
        <v>172</v>
      </c>
      <c r="D7" s="1">
        <v>26613</v>
      </c>
      <c r="E7" t="s">
        <v>8</v>
      </c>
    </row>
    <row r="8" spans="1:25" x14ac:dyDescent="0.25">
      <c r="B8" t="s">
        <v>11</v>
      </c>
      <c r="C8" t="s">
        <v>12</v>
      </c>
      <c r="D8" s="1">
        <v>57143</v>
      </c>
    </row>
    <row r="9" spans="1:25" x14ac:dyDescent="0.25">
      <c r="B9" t="s">
        <v>13</v>
      </c>
      <c r="C9" t="s">
        <v>12</v>
      </c>
      <c r="D9">
        <v>304</v>
      </c>
    </row>
    <row r="10" spans="1:25" x14ac:dyDescent="0.25">
      <c r="B10" t="s">
        <v>14</v>
      </c>
      <c r="C10" t="s">
        <v>12</v>
      </c>
      <c r="D10" s="1">
        <v>44900</v>
      </c>
    </row>
    <row r="11" spans="1:25" x14ac:dyDescent="0.25">
      <c r="B11" t="s">
        <v>15</v>
      </c>
      <c r="C11" t="s">
        <v>12</v>
      </c>
      <c r="D11" s="1">
        <v>44956</v>
      </c>
    </row>
    <row r="12" spans="1:25" x14ac:dyDescent="0.25">
      <c r="B12" t="s">
        <v>16</v>
      </c>
      <c r="C12" t="s">
        <v>12</v>
      </c>
      <c r="D12">
        <v>56</v>
      </c>
    </row>
    <row r="13" spans="1:25" x14ac:dyDescent="0.25">
      <c r="B13" t="s">
        <v>17</v>
      </c>
      <c r="C13" t="s">
        <v>12</v>
      </c>
      <c r="D13" s="2">
        <v>0.78700000000000003</v>
      </c>
    </row>
    <row r="14" spans="1:25" x14ac:dyDescent="0.25">
      <c r="B14" t="s">
        <v>18</v>
      </c>
      <c r="C14" t="s">
        <v>12</v>
      </c>
      <c r="D14" s="1">
        <v>8630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Y14"/>
  <sheetViews>
    <sheetView workbookViewId="0">
      <selection activeCell="B3" sqref="B3"/>
    </sheetView>
  </sheetViews>
  <sheetFormatPr defaultRowHeight="15" x14ac:dyDescent="0.25"/>
  <cols>
    <col min="1" max="1" width="31.140625" bestFit="1" customWidth="1"/>
    <col min="2" max="2" width="41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30136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62938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107010</v>
      </c>
      <c r="T2">
        <f t="shared" ref="T2:Y2" si="1">SUMIF($B$6:$B$25,T1,$D$6:$D$25)</f>
        <v>1251</v>
      </c>
      <c r="U2">
        <f t="shared" si="1"/>
        <v>94325</v>
      </c>
      <c r="V2">
        <f t="shared" si="1"/>
        <v>94367</v>
      </c>
      <c r="W2">
        <f t="shared" si="1"/>
        <v>42</v>
      </c>
      <c r="X2">
        <f t="shared" si="1"/>
        <v>0.88200000000000001</v>
      </c>
      <c r="Y2">
        <f t="shared" si="1"/>
        <v>32802</v>
      </c>
    </row>
    <row r="3" spans="1:25" x14ac:dyDescent="0.25">
      <c r="B3" t="s">
        <v>378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379</v>
      </c>
      <c r="C6" t="s">
        <v>172</v>
      </c>
      <c r="D6" s="1">
        <v>62938</v>
      </c>
      <c r="E6" t="s">
        <v>8</v>
      </c>
    </row>
    <row r="7" spans="1:25" x14ac:dyDescent="0.25">
      <c r="A7" t="s">
        <v>380</v>
      </c>
      <c r="C7" t="s">
        <v>7</v>
      </c>
      <c r="D7" s="1">
        <v>30136</v>
      </c>
    </row>
    <row r="8" spans="1:25" x14ac:dyDescent="0.25">
      <c r="B8" t="s">
        <v>11</v>
      </c>
      <c r="C8" t="s">
        <v>12</v>
      </c>
      <c r="D8" s="1">
        <v>107010</v>
      </c>
    </row>
    <row r="9" spans="1:25" x14ac:dyDescent="0.25">
      <c r="B9" t="s">
        <v>13</v>
      </c>
      <c r="C9" t="s">
        <v>12</v>
      </c>
      <c r="D9" s="1">
        <v>1251</v>
      </c>
    </row>
    <row r="10" spans="1:25" x14ac:dyDescent="0.25">
      <c r="B10" t="s">
        <v>14</v>
      </c>
      <c r="C10" t="s">
        <v>12</v>
      </c>
      <c r="D10" s="1">
        <v>94325</v>
      </c>
    </row>
    <row r="11" spans="1:25" x14ac:dyDescent="0.25">
      <c r="B11" t="s">
        <v>15</v>
      </c>
      <c r="C11" t="s">
        <v>12</v>
      </c>
      <c r="D11" s="1">
        <v>94367</v>
      </c>
    </row>
    <row r="12" spans="1:25" x14ac:dyDescent="0.25">
      <c r="B12" t="s">
        <v>16</v>
      </c>
      <c r="C12" t="s">
        <v>12</v>
      </c>
      <c r="D12">
        <v>42</v>
      </c>
    </row>
    <row r="13" spans="1:25" x14ac:dyDescent="0.25">
      <c r="B13" t="s">
        <v>17</v>
      </c>
      <c r="C13" t="s">
        <v>12</v>
      </c>
      <c r="D13" s="2">
        <v>0.88200000000000001</v>
      </c>
    </row>
    <row r="14" spans="1:25" x14ac:dyDescent="0.25">
      <c r="B14" t="s">
        <v>18</v>
      </c>
      <c r="C14" t="s">
        <v>12</v>
      </c>
      <c r="D14" s="1">
        <v>32802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Y14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37032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79238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133139</v>
      </c>
      <c r="T2">
        <f t="shared" ref="T2:Y2" si="1">SUMIF($B$6:$B$25,T1,$D$6:$D$25)</f>
        <v>1761</v>
      </c>
      <c r="U2">
        <f t="shared" si="1"/>
        <v>118031</v>
      </c>
      <c r="V2">
        <f t="shared" si="1"/>
        <v>118314</v>
      </c>
      <c r="W2">
        <f t="shared" si="1"/>
        <v>283</v>
      </c>
      <c r="X2">
        <f t="shared" si="1"/>
        <v>0.88900000000000001</v>
      </c>
      <c r="Y2">
        <f t="shared" si="1"/>
        <v>42206</v>
      </c>
    </row>
    <row r="3" spans="1:25" x14ac:dyDescent="0.25">
      <c r="B3" t="s">
        <v>375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376</v>
      </c>
      <c r="C6" t="s">
        <v>7</v>
      </c>
      <c r="D6" s="1">
        <v>37032</v>
      </c>
    </row>
    <row r="7" spans="1:25" x14ac:dyDescent="0.25">
      <c r="A7" t="s">
        <v>377</v>
      </c>
      <c r="C7" t="s">
        <v>172</v>
      </c>
      <c r="D7" s="1">
        <v>79238</v>
      </c>
      <c r="E7" t="s">
        <v>8</v>
      </c>
    </row>
    <row r="8" spans="1:25" x14ac:dyDescent="0.25">
      <c r="B8" t="s">
        <v>11</v>
      </c>
      <c r="C8" t="s">
        <v>12</v>
      </c>
      <c r="D8" s="1">
        <v>133139</v>
      </c>
    </row>
    <row r="9" spans="1:25" x14ac:dyDescent="0.25">
      <c r="B9" t="s">
        <v>13</v>
      </c>
      <c r="C9" t="s">
        <v>12</v>
      </c>
      <c r="D9" s="1">
        <v>1761</v>
      </c>
    </row>
    <row r="10" spans="1:25" x14ac:dyDescent="0.25">
      <c r="B10" t="s">
        <v>14</v>
      </c>
      <c r="C10" t="s">
        <v>12</v>
      </c>
      <c r="D10" s="1">
        <v>118031</v>
      </c>
    </row>
    <row r="11" spans="1:25" x14ac:dyDescent="0.25">
      <c r="B11" t="s">
        <v>15</v>
      </c>
      <c r="C11" t="s">
        <v>12</v>
      </c>
      <c r="D11" s="1">
        <v>118314</v>
      </c>
    </row>
    <row r="12" spans="1:25" x14ac:dyDescent="0.25">
      <c r="B12" t="s">
        <v>16</v>
      </c>
      <c r="C12" t="s">
        <v>12</v>
      </c>
      <c r="D12">
        <v>283</v>
      </c>
    </row>
    <row r="13" spans="1:25" x14ac:dyDescent="0.25">
      <c r="B13" t="s">
        <v>17</v>
      </c>
      <c r="C13" t="s">
        <v>12</v>
      </c>
      <c r="D13" s="2">
        <v>0.88900000000000001</v>
      </c>
    </row>
    <row r="14" spans="1:25" x14ac:dyDescent="0.25">
      <c r="B14" t="s">
        <v>18</v>
      </c>
      <c r="C14" t="s">
        <v>12</v>
      </c>
      <c r="D14" s="1">
        <v>42206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Y14"/>
  <sheetViews>
    <sheetView workbookViewId="0">
      <selection activeCell="B3" sqref="B3"/>
    </sheetView>
  </sheetViews>
  <sheetFormatPr defaultRowHeight="15" x14ac:dyDescent="0.25"/>
  <cols>
    <col min="1" max="1" width="29.140625" bestFit="1" customWidth="1"/>
    <col min="2" max="2" width="44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46860</v>
      </c>
      <c r="H2">
        <f t="shared" ref="H2:R2" si="0">SUMIF($C$6:$C$13,H1,$D$6:$D$13)</f>
        <v>64127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127347</v>
      </c>
      <c r="T2">
        <f t="shared" ref="T2:Y2" si="1">SUMIF($B$6:$B$25,T1,$D$6:$D$25)</f>
        <v>1335</v>
      </c>
      <c r="U2">
        <f t="shared" si="1"/>
        <v>112322</v>
      </c>
      <c r="V2">
        <f t="shared" si="1"/>
        <v>112872</v>
      </c>
      <c r="W2">
        <f t="shared" si="1"/>
        <v>550</v>
      </c>
      <c r="X2">
        <f t="shared" si="1"/>
        <v>0.88600000000000001</v>
      </c>
      <c r="Y2">
        <f t="shared" si="1"/>
        <v>17267</v>
      </c>
    </row>
    <row r="3" spans="1:25" x14ac:dyDescent="0.25">
      <c r="B3" t="s">
        <v>372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373</v>
      </c>
      <c r="C6" t="s">
        <v>7</v>
      </c>
      <c r="D6" s="1">
        <v>46860</v>
      </c>
    </row>
    <row r="7" spans="1:25" x14ac:dyDescent="0.25">
      <c r="A7" t="s">
        <v>374</v>
      </c>
      <c r="C7" t="s">
        <v>10</v>
      </c>
      <c r="D7" s="1">
        <v>64127</v>
      </c>
      <c r="E7" t="s">
        <v>8</v>
      </c>
    </row>
    <row r="8" spans="1:25" x14ac:dyDescent="0.25">
      <c r="B8" t="s">
        <v>11</v>
      </c>
      <c r="C8" t="s">
        <v>12</v>
      </c>
      <c r="D8" s="1">
        <v>127347</v>
      </c>
    </row>
    <row r="9" spans="1:25" x14ac:dyDescent="0.25">
      <c r="B9" t="s">
        <v>13</v>
      </c>
      <c r="C9" t="s">
        <v>12</v>
      </c>
      <c r="D9" s="1">
        <v>1335</v>
      </c>
    </row>
    <row r="10" spans="1:25" x14ac:dyDescent="0.25">
      <c r="B10" t="s">
        <v>14</v>
      </c>
      <c r="C10" t="s">
        <v>12</v>
      </c>
      <c r="D10" s="1">
        <v>112322</v>
      </c>
    </row>
    <row r="11" spans="1:25" x14ac:dyDescent="0.25">
      <c r="B11" t="s">
        <v>15</v>
      </c>
      <c r="C11" t="s">
        <v>12</v>
      </c>
      <c r="D11" s="1">
        <v>112872</v>
      </c>
    </row>
    <row r="12" spans="1:25" x14ac:dyDescent="0.25">
      <c r="B12" t="s">
        <v>16</v>
      </c>
      <c r="C12" t="s">
        <v>12</v>
      </c>
      <c r="D12">
        <v>550</v>
      </c>
    </row>
    <row r="13" spans="1:25" x14ac:dyDescent="0.25">
      <c r="B13" t="s">
        <v>17</v>
      </c>
      <c r="C13" t="s">
        <v>12</v>
      </c>
      <c r="D13" s="2">
        <v>0.88600000000000001</v>
      </c>
    </row>
    <row r="14" spans="1:25" x14ac:dyDescent="0.25">
      <c r="B14" t="s">
        <v>18</v>
      </c>
      <c r="C14" t="s">
        <v>12</v>
      </c>
      <c r="D14" s="1">
        <v>17267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Y15"/>
  <sheetViews>
    <sheetView workbookViewId="0">
      <selection activeCell="B3" sqref="B3"/>
    </sheetView>
  </sheetViews>
  <sheetFormatPr defaultRowHeight="15" x14ac:dyDescent="0.25"/>
  <cols>
    <col min="1" max="1" width="24.710937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21454</v>
      </c>
      <c r="H2">
        <f t="shared" ref="H2:R2" si="0">SUMIF($C$6:$C$13,H1,$D$6:$D$13)</f>
        <v>0</v>
      </c>
      <c r="I2">
        <f t="shared" si="0"/>
        <v>48183</v>
      </c>
      <c r="J2">
        <f t="shared" si="0"/>
        <v>2415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83857</v>
      </c>
      <c r="T2">
        <f t="shared" ref="T2:Y2" si="1">SUMIF($B$6:$B$25,T1,$D$6:$D$25)</f>
        <v>1022</v>
      </c>
      <c r="U2">
        <f t="shared" si="1"/>
        <v>73074</v>
      </c>
      <c r="V2">
        <f t="shared" si="1"/>
        <v>73225</v>
      </c>
      <c r="W2">
        <f t="shared" si="1"/>
        <v>151</v>
      </c>
      <c r="X2">
        <f t="shared" si="1"/>
        <v>0.873</v>
      </c>
      <c r="Y2">
        <f t="shared" si="1"/>
        <v>26729</v>
      </c>
    </row>
    <row r="3" spans="1:25" x14ac:dyDescent="0.25">
      <c r="B3" t="s">
        <v>368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369</v>
      </c>
      <c r="C6" t="s">
        <v>32</v>
      </c>
      <c r="D6" s="1">
        <v>48183</v>
      </c>
      <c r="E6" t="s">
        <v>8</v>
      </c>
    </row>
    <row r="7" spans="1:25" x14ac:dyDescent="0.25">
      <c r="A7" t="s">
        <v>370</v>
      </c>
      <c r="C7" t="s">
        <v>26</v>
      </c>
      <c r="D7" s="1">
        <v>2415</v>
      </c>
      <c r="E7" t="s">
        <v>27</v>
      </c>
    </row>
    <row r="8" spans="1:25" x14ac:dyDescent="0.25">
      <c r="A8" t="s">
        <v>371</v>
      </c>
      <c r="C8" t="s">
        <v>7</v>
      </c>
      <c r="D8" s="1">
        <v>21454</v>
      </c>
    </row>
    <row r="9" spans="1:25" x14ac:dyDescent="0.25">
      <c r="B9" t="s">
        <v>11</v>
      </c>
      <c r="C9" t="s">
        <v>12</v>
      </c>
      <c r="D9" s="1">
        <v>83857</v>
      </c>
    </row>
    <row r="10" spans="1:25" x14ac:dyDescent="0.25">
      <c r="B10" t="s">
        <v>13</v>
      </c>
      <c r="C10" t="s">
        <v>12</v>
      </c>
      <c r="D10" s="1">
        <v>1022</v>
      </c>
    </row>
    <row r="11" spans="1:25" x14ac:dyDescent="0.25">
      <c r="B11" t="s">
        <v>14</v>
      </c>
      <c r="C11" t="s">
        <v>12</v>
      </c>
      <c r="D11" s="1">
        <v>73074</v>
      </c>
    </row>
    <row r="12" spans="1:25" x14ac:dyDescent="0.25">
      <c r="B12" t="s">
        <v>15</v>
      </c>
      <c r="C12" t="s">
        <v>12</v>
      </c>
      <c r="D12" s="1">
        <v>73225</v>
      </c>
    </row>
    <row r="13" spans="1:25" x14ac:dyDescent="0.25">
      <c r="B13" t="s">
        <v>16</v>
      </c>
      <c r="C13" t="s">
        <v>12</v>
      </c>
      <c r="D13">
        <v>151</v>
      </c>
    </row>
    <row r="14" spans="1:25" x14ac:dyDescent="0.25">
      <c r="B14" t="s">
        <v>17</v>
      </c>
      <c r="C14" t="s">
        <v>12</v>
      </c>
      <c r="D14" s="2">
        <v>0.873</v>
      </c>
    </row>
    <row r="15" spans="1:25" x14ac:dyDescent="0.25">
      <c r="B15" t="s">
        <v>18</v>
      </c>
      <c r="C15" t="s">
        <v>12</v>
      </c>
      <c r="D15" s="1">
        <v>26729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Y14"/>
  <sheetViews>
    <sheetView workbookViewId="0">
      <selection activeCell="B3" sqref="B3"/>
    </sheetView>
  </sheetViews>
  <sheetFormatPr defaultRowHeight="15" x14ac:dyDescent="0.25"/>
  <cols>
    <col min="1" max="1" width="29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28691</v>
      </c>
      <c r="H2">
        <f t="shared" ref="H2:R2" si="0">SUMIF($C$6:$C$13,H1,$D$6:$D$13)</f>
        <v>0</v>
      </c>
      <c r="I2">
        <f t="shared" si="0"/>
        <v>41969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83135</v>
      </c>
      <c r="T2">
        <f t="shared" ref="T2:Y2" si="1">SUMIF($B$6:$B$25,T1,$D$6:$D$25)</f>
        <v>738</v>
      </c>
      <c r="U2">
        <f t="shared" si="1"/>
        <v>71398</v>
      </c>
      <c r="V2">
        <f t="shared" si="1"/>
        <v>71575</v>
      </c>
      <c r="W2">
        <f t="shared" si="1"/>
        <v>177</v>
      </c>
      <c r="X2">
        <f t="shared" si="1"/>
        <v>0.86099999999999999</v>
      </c>
      <c r="Y2">
        <f t="shared" si="1"/>
        <v>13278</v>
      </c>
    </row>
    <row r="3" spans="1:25" x14ac:dyDescent="0.25">
      <c r="B3" t="s">
        <v>365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366</v>
      </c>
      <c r="C6" t="s">
        <v>32</v>
      </c>
      <c r="D6" s="1">
        <v>41969</v>
      </c>
      <c r="E6" t="s">
        <v>8</v>
      </c>
    </row>
    <row r="7" spans="1:25" x14ac:dyDescent="0.25">
      <c r="A7" t="s">
        <v>367</v>
      </c>
      <c r="C7" t="s">
        <v>7</v>
      </c>
      <c r="D7" s="1">
        <v>28691</v>
      </c>
    </row>
    <row r="8" spans="1:25" x14ac:dyDescent="0.25">
      <c r="B8" t="s">
        <v>11</v>
      </c>
      <c r="C8" t="s">
        <v>12</v>
      </c>
      <c r="D8" s="1">
        <v>83135</v>
      </c>
    </row>
    <row r="9" spans="1:25" x14ac:dyDescent="0.25">
      <c r="B9" t="s">
        <v>13</v>
      </c>
      <c r="C9" t="s">
        <v>12</v>
      </c>
      <c r="D9">
        <v>738</v>
      </c>
    </row>
    <row r="10" spans="1:25" x14ac:dyDescent="0.25">
      <c r="B10" t="s">
        <v>14</v>
      </c>
      <c r="C10" t="s">
        <v>12</v>
      </c>
      <c r="D10" s="1">
        <v>71398</v>
      </c>
    </row>
    <row r="11" spans="1:25" x14ac:dyDescent="0.25">
      <c r="B11" t="s">
        <v>15</v>
      </c>
      <c r="C11" t="s">
        <v>12</v>
      </c>
      <c r="D11" s="1">
        <v>71575</v>
      </c>
    </row>
    <row r="12" spans="1:25" x14ac:dyDescent="0.25">
      <c r="B12" t="s">
        <v>16</v>
      </c>
      <c r="C12" t="s">
        <v>12</v>
      </c>
      <c r="D12">
        <v>177</v>
      </c>
    </row>
    <row r="13" spans="1:25" x14ac:dyDescent="0.25">
      <c r="B13" t="s">
        <v>17</v>
      </c>
      <c r="C13" t="s">
        <v>12</v>
      </c>
      <c r="D13" s="2">
        <v>0.86099999999999999</v>
      </c>
    </row>
    <row r="14" spans="1:25" x14ac:dyDescent="0.25">
      <c r="B14" t="s">
        <v>18</v>
      </c>
      <c r="C14" t="s">
        <v>12</v>
      </c>
      <c r="D14" s="1">
        <v>13278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Y15"/>
  <sheetViews>
    <sheetView workbookViewId="0">
      <selection activeCell="B3" sqref="B3"/>
    </sheetView>
  </sheetViews>
  <sheetFormatPr defaultRowHeight="15" x14ac:dyDescent="0.25"/>
  <cols>
    <col min="1" max="1" width="28.14062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50093</v>
      </c>
      <c r="H2">
        <f t="shared" ref="H2:R2" si="0">SUMIF($C$6:$C$13,H1,$D$6:$D$13)</f>
        <v>0</v>
      </c>
      <c r="I2">
        <f t="shared" si="0"/>
        <v>54827</v>
      </c>
      <c r="J2">
        <f t="shared" si="0"/>
        <v>474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123290</v>
      </c>
      <c r="T2">
        <f t="shared" ref="T2:Y2" si="1">SUMIF($B$6:$B$25,T1,$D$6:$D$25)</f>
        <v>1353</v>
      </c>
      <c r="U2">
        <f t="shared" si="1"/>
        <v>106747</v>
      </c>
      <c r="V2">
        <f t="shared" si="1"/>
        <v>107162</v>
      </c>
      <c r="W2">
        <f t="shared" si="1"/>
        <v>415</v>
      </c>
      <c r="X2">
        <f t="shared" si="1"/>
        <v>0.86899999999999999</v>
      </c>
      <c r="Y2">
        <f t="shared" si="1"/>
        <v>4734</v>
      </c>
    </row>
    <row r="3" spans="1:25" x14ac:dyDescent="0.25">
      <c r="B3" t="s">
        <v>361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362</v>
      </c>
      <c r="C6" t="s">
        <v>32</v>
      </c>
      <c r="D6" s="1">
        <v>54827</v>
      </c>
      <c r="E6" t="s">
        <v>8</v>
      </c>
    </row>
    <row r="7" spans="1:25" x14ac:dyDescent="0.25">
      <c r="A7" t="s">
        <v>363</v>
      </c>
      <c r="C7" t="s">
        <v>26</v>
      </c>
      <c r="D7">
        <v>474</v>
      </c>
      <c r="E7" t="s">
        <v>27</v>
      </c>
    </row>
    <row r="8" spans="1:25" x14ac:dyDescent="0.25">
      <c r="A8" t="s">
        <v>364</v>
      </c>
      <c r="C8" t="s">
        <v>7</v>
      </c>
      <c r="D8" s="1">
        <v>50093</v>
      </c>
    </row>
    <row r="9" spans="1:25" x14ac:dyDescent="0.25">
      <c r="B9" t="s">
        <v>11</v>
      </c>
      <c r="C9" t="s">
        <v>12</v>
      </c>
      <c r="D9" s="1">
        <v>123290</v>
      </c>
    </row>
    <row r="10" spans="1:25" x14ac:dyDescent="0.25">
      <c r="B10" t="s">
        <v>13</v>
      </c>
      <c r="C10" t="s">
        <v>12</v>
      </c>
      <c r="D10" s="1">
        <v>1353</v>
      </c>
    </row>
    <row r="11" spans="1:25" x14ac:dyDescent="0.25">
      <c r="B11" t="s">
        <v>14</v>
      </c>
      <c r="C11" t="s">
        <v>12</v>
      </c>
      <c r="D11" s="1">
        <v>106747</v>
      </c>
    </row>
    <row r="12" spans="1:25" x14ac:dyDescent="0.25">
      <c r="B12" t="s">
        <v>15</v>
      </c>
      <c r="C12" t="s">
        <v>12</v>
      </c>
      <c r="D12" s="1">
        <v>107162</v>
      </c>
    </row>
    <row r="13" spans="1:25" x14ac:dyDescent="0.25">
      <c r="B13" t="s">
        <v>16</v>
      </c>
      <c r="C13" t="s">
        <v>12</v>
      </c>
      <c r="D13">
        <v>415</v>
      </c>
    </row>
    <row r="14" spans="1:25" x14ac:dyDescent="0.25">
      <c r="B14" t="s">
        <v>17</v>
      </c>
      <c r="C14" t="s">
        <v>12</v>
      </c>
      <c r="D14" s="2">
        <v>0.86899999999999999</v>
      </c>
    </row>
    <row r="15" spans="1:25" x14ac:dyDescent="0.25">
      <c r="B15" t="s">
        <v>18</v>
      </c>
      <c r="C15" t="s">
        <v>12</v>
      </c>
      <c r="D15" s="1">
        <v>4734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Y15"/>
  <sheetViews>
    <sheetView workbookViewId="0">
      <selection activeCell="B3" sqref="B3"/>
    </sheetView>
  </sheetViews>
  <sheetFormatPr defaultRowHeight="15" x14ac:dyDescent="0.25"/>
  <cols>
    <col min="1" max="1" width="35.5703125" bestFit="1" customWidth="1"/>
    <col min="2" max="2" width="41.140625" bestFit="1" customWidth="1"/>
    <col min="3" max="3" width="8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34441</v>
      </c>
      <c r="H2">
        <f t="shared" ref="H2:R2" si="0">SUMIF($C$6:$C$13,H1,$D$6:$D$13)</f>
        <v>0</v>
      </c>
      <c r="I2">
        <f t="shared" si="0"/>
        <v>52287</v>
      </c>
      <c r="J2">
        <f t="shared" si="0"/>
        <v>0</v>
      </c>
      <c r="K2">
        <f t="shared" si="0"/>
        <v>0</v>
      </c>
      <c r="L2">
        <f t="shared" si="0"/>
        <v>4152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105895</v>
      </c>
      <c r="T2">
        <f t="shared" ref="T2:Y2" si="1">SUMIF($B$6:$B$25,T1,$D$6:$D$25)</f>
        <v>1435</v>
      </c>
      <c r="U2">
        <f t="shared" si="1"/>
        <v>92315</v>
      </c>
      <c r="V2">
        <f t="shared" si="1"/>
        <v>92528</v>
      </c>
      <c r="W2">
        <f t="shared" si="1"/>
        <v>213</v>
      </c>
      <c r="X2">
        <f t="shared" si="1"/>
        <v>0.874</v>
      </c>
      <c r="Y2">
        <f t="shared" si="1"/>
        <v>17846</v>
      </c>
    </row>
    <row r="3" spans="1:25" x14ac:dyDescent="0.25">
      <c r="B3" t="s">
        <v>357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358</v>
      </c>
      <c r="C6" t="s">
        <v>32</v>
      </c>
      <c r="D6" s="1">
        <v>52287</v>
      </c>
      <c r="E6" t="s">
        <v>8</v>
      </c>
    </row>
    <row r="7" spans="1:25" x14ac:dyDescent="0.25">
      <c r="A7" t="s">
        <v>359</v>
      </c>
      <c r="C7" t="s">
        <v>7</v>
      </c>
      <c r="D7" s="1">
        <v>34441</v>
      </c>
    </row>
    <row r="8" spans="1:25" x14ac:dyDescent="0.25">
      <c r="A8" t="s">
        <v>360</v>
      </c>
      <c r="C8" t="s">
        <v>51</v>
      </c>
      <c r="D8" s="1">
        <v>4152</v>
      </c>
      <c r="E8" t="s">
        <v>27</v>
      </c>
    </row>
    <row r="9" spans="1:25" x14ac:dyDescent="0.25">
      <c r="B9" t="s">
        <v>11</v>
      </c>
      <c r="C9" t="s">
        <v>12</v>
      </c>
      <c r="D9" s="1">
        <v>105895</v>
      </c>
    </row>
    <row r="10" spans="1:25" x14ac:dyDescent="0.25">
      <c r="B10" t="s">
        <v>13</v>
      </c>
      <c r="C10" t="s">
        <v>12</v>
      </c>
      <c r="D10" s="1">
        <v>1435</v>
      </c>
    </row>
    <row r="11" spans="1:25" x14ac:dyDescent="0.25">
      <c r="B11" t="s">
        <v>14</v>
      </c>
      <c r="C11" t="s">
        <v>12</v>
      </c>
      <c r="D11" s="1">
        <v>92315</v>
      </c>
    </row>
    <row r="12" spans="1:25" x14ac:dyDescent="0.25">
      <c r="B12" t="s">
        <v>15</v>
      </c>
      <c r="C12" t="s">
        <v>12</v>
      </c>
      <c r="D12" s="1">
        <v>92528</v>
      </c>
    </row>
    <row r="13" spans="1:25" x14ac:dyDescent="0.25">
      <c r="B13" t="s">
        <v>16</v>
      </c>
      <c r="C13" t="s">
        <v>12</v>
      </c>
      <c r="D13">
        <v>213</v>
      </c>
    </row>
    <row r="14" spans="1:25" x14ac:dyDescent="0.25">
      <c r="B14" t="s">
        <v>17</v>
      </c>
      <c r="C14" t="s">
        <v>12</v>
      </c>
      <c r="D14" s="2">
        <v>0.874</v>
      </c>
    </row>
    <row r="15" spans="1:25" x14ac:dyDescent="0.25">
      <c r="B15" t="s">
        <v>18</v>
      </c>
      <c r="C15" t="s">
        <v>12</v>
      </c>
      <c r="D15" s="1">
        <v>17846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Y14"/>
  <sheetViews>
    <sheetView workbookViewId="0">
      <selection activeCell="B3" sqref="B3"/>
    </sheetView>
  </sheetViews>
  <sheetFormatPr defaultRowHeight="15" x14ac:dyDescent="0.25"/>
  <cols>
    <col min="1" max="1" width="26" bestFit="1" customWidth="1"/>
    <col min="2" max="2" width="48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27500</v>
      </c>
      <c r="H2">
        <f t="shared" ref="H2:R2" si="0">SUMIF($C$6:$C$13,H1,$D$6:$D$13)</f>
        <v>27040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62298</v>
      </c>
      <c r="T2">
        <f t="shared" ref="T2:Y2" si="1">SUMIF($B$6:$B$25,T1,$D$6:$D$25)</f>
        <v>934</v>
      </c>
      <c r="U2">
        <f t="shared" si="1"/>
        <v>55474</v>
      </c>
      <c r="V2">
        <f t="shared" si="1"/>
        <v>55592</v>
      </c>
      <c r="W2">
        <f t="shared" si="1"/>
        <v>118</v>
      </c>
      <c r="X2">
        <f t="shared" si="1"/>
        <v>0.89200000000000002</v>
      </c>
      <c r="Y2">
        <f t="shared" si="1"/>
        <v>460</v>
      </c>
    </row>
    <row r="3" spans="1:25" x14ac:dyDescent="0.25">
      <c r="B3" t="s">
        <v>354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355</v>
      </c>
      <c r="C6" t="s">
        <v>10</v>
      </c>
      <c r="D6" s="1">
        <v>27040</v>
      </c>
    </row>
    <row r="7" spans="1:25" x14ac:dyDescent="0.25">
      <c r="A7" t="s">
        <v>356</v>
      </c>
      <c r="C7" t="s">
        <v>7</v>
      </c>
      <c r="D7" s="1">
        <v>27500</v>
      </c>
      <c r="E7" t="s">
        <v>8</v>
      </c>
    </row>
    <row r="8" spans="1:25" x14ac:dyDescent="0.25">
      <c r="B8" t="s">
        <v>11</v>
      </c>
      <c r="C8" t="s">
        <v>12</v>
      </c>
      <c r="D8" s="1">
        <v>62298</v>
      </c>
    </row>
    <row r="9" spans="1:25" x14ac:dyDescent="0.25">
      <c r="B9" t="s">
        <v>13</v>
      </c>
      <c r="C9" t="s">
        <v>12</v>
      </c>
      <c r="D9">
        <v>934</v>
      </c>
    </row>
    <row r="10" spans="1:25" x14ac:dyDescent="0.25">
      <c r="B10" t="s">
        <v>14</v>
      </c>
      <c r="C10" t="s">
        <v>12</v>
      </c>
      <c r="D10" s="1">
        <v>55474</v>
      </c>
    </row>
    <row r="11" spans="1:25" x14ac:dyDescent="0.25">
      <c r="B11" t="s">
        <v>15</v>
      </c>
      <c r="C11" t="s">
        <v>12</v>
      </c>
      <c r="D11" s="1">
        <v>55592</v>
      </c>
    </row>
    <row r="12" spans="1:25" x14ac:dyDescent="0.25">
      <c r="B12" t="s">
        <v>16</v>
      </c>
      <c r="C12" t="s">
        <v>12</v>
      </c>
      <c r="D12">
        <v>118</v>
      </c>
    </row>
    <row r="13" spans="1:25" x14ac:dyDescent="0.25">
      <c r="B13" t="s">
        <v>17</v>
      </c>
      <c r="C13" t="s">
        <v>12</v>
      </c>
      <c r="D13" s="2">
        <v>0.89200000000000002</v>
      </c>
    </row>
    <row r="14" spans="1:25" x14ac:dyDescent="0.25">
      <c r="B14" t="s">
        <v>18</v>
      </c>
      <c r="C14" t="s">
        <v>12</v>
      </c>
      <c r="D14">
        <v>460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Y15"/>
  <sheetViews>
    <sheetView workbookViewId="0">
      <selection activeCell="B3" sqref="B3"/>
    </sheetView>
  </sheetViews>
  <sheetFormatPr defaultRowHeight="15" x14ac:dyDescent="0.25"/>
  <cols>
    <col min="1" max="1" width="34" bestFit="1" customWidth="1"/>
    <col min="2" max="2" width="48.855468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20548</v>
      </c>
      <c r="H2">
        <f t="shared" ref="H2:R2" si="0">SUMIF($C$6:$C$13,H1,$D$6:$D$13)</f>
        <v>16154</v>
      </c>
      <c r="I2">
        <f t="shared" si="0"/>
        <v>0</v>
      </c>
      <c r="J2">
        <f t="shared" si="0"/>
        <v>340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42333</v>
      </c>
      <c r="T2">
        <f t="shared" ref="T2:Y2" si="1">SUMIF($B$6:$B$25,T1,$D$6:$D$25)</f>
        <v>634</v>
      </c>
      <c r="U2">
        <f t="shared" si="1"/>
        <v>37676</v>
      </c>
      <c r="V2">
        <f t="shared" si="1"/>
        <v>37768</v>
      </c>
      <c r="W2">
        <f t="shared" si="1"/>
        <v>92</v>
      </c>
      <c r="X2">
        <f t="shared" si="1"/>
        <v>0.89200000000000002</v>
      </c>
      <c r="Y2">
        <f t="shared" si="1"/>
        <v>4394</v>
      </c>
    </row>
    <row r="3" spans="1:25" x14ac:dyDescent="0.25">
      <c r="B3" t="s">
        <v>350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351</v>
      </c>
      <c r="C6" t="s">
        <v>26</v>
      </c>
      <c r="D6">
        <v>340</v>
      </c>
      <c r="E6" t="s">
        <v>27</v>
      </c>
    </row>
    <row r="7" spans="1:25" x14ac:dyDescent="0.25">
      <c r="A7" t="s">
        <v>352</v>
      </c>
      <c r="C7" t="s">
        <v>7</v>
      </c>
      <c r="D7" s="1">
        <v>20548</v>
      </c>
      <c r="E7" t="s">
        <v>8</v>
      </c>
    </row>
    <row r="8" spans="1:25" x14ac:dyDescent="0.25">
      <c r="A8" t="s">
        <v>353</v>
      </c>
      <c r="C8" t="s">
        <v>10</v>
      </c>
      <c r="D8" s="1">
        <v>16154</v>
      </c>
    </row>
    <row r="9" spans="1:25" x14ac:dyDescent="0.25">
      <c r="B9" t="s">
        <v>11</v>
      </c>
      <c r="C9" t="s">
        <v>12</v>
      </c>
      <c r="D9" s="1">
        <v>42333</v>
      </c>
    </row>
    <row r="10" spans="1:25" x14ac:dyDescent="0.25">
      <c r="B10" t="s">
        <v>13</v>
      </c>
      <c r="C10" t="s">
        <v>12</v>
      </c>
      <c r="D10">
        <v>634</v>
      </c>
    </row>
    <row r="11" spans="1:25" x14ac:dyDescent="0.25">
      <c r="B11" t="s">
        <v>14</v>
      </c>
      <c r="C11" t="s">
        <v>12</v>
      </c>
      <c r="D11" s="1">
        <v>37676</v>
      </c>
    </row>
    <row r="12" spans="1:25" x14ac:dyDescent="0.25">
      <c r="B12" t="s">
        <v>15</v>
      </c>
      <c r="C12" t="s">
        <v>12</v>
      </c>
      <c r="D12" s="1">
        <v>37768</v>
      </c>
    </row>
    <row r="13" spans="1:25" x14ac:dyDescent="0.25">
      <c r="B13" t="s">
        <v>16</v>
      </c>
      <c r="C13" t="s">
        <v>12</v>
      </c>
      <c r="D13">
        <v>92</v>
      </c>
    </row>
    <row r="14" spans="1:25" x14ac:dyDescent="0.25">
      <c r="B14" t="s">
        <v>17</v>
      </c>
      <c r="C14" t="s">
        <v>12</v>
      </c>
      <c r="D14" s="2">
        <v>0.89200000000000002</v>
      </c>
    </row>
    <row r="15" spans="1:25" x14ac:dyDescent="0.25">
      <c r="B15" t="s">
        <v>18</v>
      </c>
      <c r="C15" t="s">
        <v>12</v>
      </c>
      <c r="D15" s="1">
        <v>4394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Y16"/>
  <sheetViews>
    <sheetView workbookViewId="0">
      <selection activeCell="B3" sqref="B3"/>
    </sheetView>
  </sheetViews>
  <sheetFormatPr defaultRowHeight="15" x14ac:dyDescent="0.25"/>
  <cols>
    <col min="1" max="1" width="41.85546875" bestFit="1" customWidth="1"/>
    <col min="2" max="2" width="46.855468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37403</v>
      </c>
      <c r="H2">
        <f t="shared" ref="H2:R2" si="0">SUMIF($C$6:$C$13,H1,$D$6:$D$13)</f>
        <v>0</v>
      </c>
      <c r="I2">
        <f t="shared" si="0"/>
        <v>33989</v>
      </c>
      <c r="J2">
        <f t="shared" si="0"/>
        <v>2104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85697</v>
      </c>
      <c r="T2">
        <f t="shared" ref="T2:Y2" si="1">SUMIF($B$6:$B$25,T1,$D$6:$D$25)</f>
        <v>1443</v>
      </c>
      <c r="U2">
        <f t="shared" si="1"/>
        <v>74939</v>
      </c>
      <c r="V2">
        <f t="shared" si="1"/>
        <v>75119</v>
      </c>
      <c r="W2">
        <f t="shared" si="1"/>
        <v>180</v>
      </c>
      <c r="X2">
        <f t="shared" si="1"/>
        <v>0.877</v>
      </c>
      <c r="Y2">
        <f t="shared" si="1"/>
        <v>3414</v>
      </c>
    </row>
    <row r="3" spans="1:25" x14ac:dyDescent="0.25">
      <c r="B3" t="s">
        <v>345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346</v>
      </c>
      <c r="C6" t="s">
        <v>26</v>
      </c>
      <c r="D6">
        <v>999</v>
      </c>
      <c r="E6" t="s">
        <v>27</v>
      </c>
    </row>
    <row r="7" spans="1:25" x14ac:dyDescent="0.25">
      <c r="A7" t="s">
        <v>347</v>
      </c>
      <c r="C7" t="s">
        <v>26</v>
      </c>
      <c r="D7" s="1">
        <v>1105</v>
      </c>
      <c r="E7" t="s">
        <v>27</v>
      </c>
    </row>
    <row r="8" spans="1:25" x14ac:dyDescent="0.25">
      <c r="A8" t="s">
        <v>348</v>
      </c>
      <c r="C8" t="s">
        <v>32</v>
      </c>
      <c r="D8" s="1">
        <v>33989</v>
      </c>
    </row>
    <row r="9" spans="1:25" x14ac:dyDescent="0.25">
      <c r="A9" t="s">
        <v>349</v>
      </c>
      <c r="C9" t="s">
        <v>7</v>
      </c>
      <c r="D9" s="1">
        <v>37403</v>
      </c>
      <c r="E9" t="s">
        <v>8</v>
      </c>
    </row>
    <row r="10" spans="1:25" x14ac:dyDescent="0.25">
      <c r="B10" t="s">
        <v>11</v>
      </c>
      <c r="C10" t="s">
        <v>12</v>
      </c>
      <c r="D10" s="1">
        <v>85697</v>
      </c>
    </row>
    <row r="11" spans="1:25" x14ac:dyDescent="0.25">
      <c r="B11" t="s">
        <v>13</v>
      </c>
      <c r="C11" t="s">
        <v>12</v>
      </c>
      <c r="D11" s="1">
        <v>1443</v>
      </c>
    </row>
    <row r="12" spans="1:25" x14ac:dyDescent="0.25">
      <c r="B12" t="s">
        <v>14</v>
      </c>
      <c r="C12" t="s">
        <v>12</v>
      </c>
      <c r="D12" s="1">
        <v>74939</v>
      </c>
    </row>
    <row r="13" spans="1:25" x14ac:dyDescent="0.25">
      <c r="B13" t="s">
        <v>15</v>
      </c>
      <c r="C13" t="s">
        <v>12</v>
      </c>
      <c r="D13" s="1">
        <v>75119</v>
      </c>
    </row>
    <row r="14" spans="1:25" x14ac:dyDescent="0.25">
      <c r="B14" t="s">
        <v>16</v>
      </c>
      <c r="C14" t="s">
        <v>12</v>
      </c>
      <c r="D14">
        <v>180</v>
      </c>
    </row>
    <row r="15" spans="1:25" x14ac:dyDescent="0.25">
      <c r="B15" t="s">
        <v>17</v>
      </c>
      <c r="C15" t="s">
        <v>12</v>
      </c>
      <c r="D15" s="2">
        <v>0.877</v>
      </c>
    </row>
    <row r="16" spans="1:25" x14ac:dyDescent="0.25">
      <c r="B16" t="s">
        <v>18</v>
      </c>
      <c r="C16" t="s">
        <v>12</v>
      </c>
      <c r="D16" s="1">
        <v>3414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15"/>
  <sheetViews>
    <sheetView workbookViewId="0">
      <selection activeCell="B3" sqref="B3"/>
    </sheetView>
  </sheetViews>
  <sheetFormatPr defaultRowHeight="15" x14ac:dyDescent="0.25"/>
  <cols>
    <col min="1" max="1" width="30.14062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8046</v>
      </c>
      <c r="H2">
        <f t="shared" ref="H2:R2" si="0">SUMIF($C$6:$C$13,H1,$D$6:$D$13)</f>
        <v>0</v>
      </c>
      <c r="I2">
        <f t="shared" si="0"/>
        <v>5004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417</v>
      </c>
      <c r="S2">
        <f>SUMIF($B$6:$B$25,S1,$D$6:$D$25)</f>
        <v>19433</v>
      </c>
      <c r="T2">
        <f t="shared" ref="T2:Y2" si="1">SUMIF($B$6:$B$25,T1,$D$6:$D$25)</f>
        <v>276</v>
      </c>
      <c r="U2">
        <f t="shared" si="1"/>
        <v>13743</v>
      </c>
      <c r="V2">
        <f t="shared" si="1"/>
        <v>13759</v>
      </c>
      <c r="W2">
        <f t="shared" si="1"/>
        <v>16</v>
      </c>
      <c r="X2">
        <f t="shared" si="1"/>
        <v>0.70799999999999996</v>
      </c>
      <c r="Y2">
        <f t="shared" si="1"/>
        <v>3042</v>
      </c>
    </row>
    <row r="3" spans="1:25" x14ac:dyDescent="0.25">
      <c r="B3" t="s">
        <v>796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797</v>
      </c>
      <c r="C6" t="s">
        <v>770</v>
      </c>
      <c r="D6">
        <v>417</v>
      </c>
      <c r="E6" t="s">
        <v>27</v>
      </c>
    </row>
    <row r="7" spans="1:25" x14ac:dyDescent="0.25">
      <c r="A7" t="s">
        <v>798</v>
      </c>
      <c r="C7" t="s">
        <v>32</v>
      </c>
      <c r="D7" s="1">
        <v>5004</v>
      </c>
    </row>
    <row r="8" spans="1:25" x14ac:dyDescent="0.25">
      <c r="A8" t="s">
        <v>799</v>
      </c>
      <c r="C8" t="s">
        <v>7</v>
      </c>
      <c r="D8" s="1">
        <v>8046</v>
      </c>
      <c r="E8" t="s">
        <v>8</v>
      </c>
    </row>
    <row r="9" spans="1:25" x14ac:dyDescent="0.25">
      <c r="B9" t="s">
        <v>11</v>
      </c>
      <c r="C9" t="s">
        <v>12</v>
      </c>
      <c r="D9" s="1">
        <v>19433</v>
      </c>
    </row>
    <row r="10" spans="1:25" x14ac:dyDescent="0.25">
      <c r="B10" t="s">
        <v>13</v>
      </c>
      <c r="C10" t="s">
        <v>12</v>
      </c>
      <c r="D10">
        <v>276</v>
      </c>
    </row>
    <row r="11" spans="1:25" x14ac:dyDescent="0.25">
      <c r="B11" t="s">
        <v>14</v>
      </c>
      <c r="C11" t="s">
        <v>12</v>
      </c>
      <c r="D11" s="1">
        <v>13743</v>
      </c>
    </row>
    <row r="12" spans="1:25" x14ac:dyDescent="0.25">
      <c r="B12" t="s">
        <v>15</v>
      </c>
      <c r="C12" t="s">
        <v>12</v>
      </c>
      <c r="D12" s="1">
        <v>13759</v>
      </c>
    </row>
    <row r="13" spans="1:25" x14ac:dyDescent="0.25">
      <c r="B13" t="s">
        <v>16</v>
      </c>
      <c r="C13" t="s">
        <v>12</v>
      </c>
      <c r="D13">
        <v>16</v>
      </c>
    </row>
    <row r="14" spans="1:25" x14ac:dyDescent="0.25">
      <c r="B14" t="s">
        <v>17</v>
      </c>
      <c r="C14" t="s">
        <v>12</v>
      </c>
      <c r="D14" s="2">
        <v>0.70799999999999996</v>
      </c>
    </row>
    <row r="15" spans="1:25" x14ac:dyDescent="0.25">
      <c r="B15" t="s">
        <v>18</v>
      </c>
      <c r="C15" t="s">
        <v>12</v>
      </c>
      <c r="D15" s="1">
        <v>3042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Y14"/>
  <sheetViews>
    <sheetView workbookViewId="0">
      <selection activeCell="B3" sqref="B3"/>
    </sheetView>
  </sheetViews>
  <sheetFormatPr defaultRowHeight="15" x14ac:dyDescent="0.25"/>
  <cols>
    <col min="1" max="1" width="31.85546875" bestFit="1" customWidth="1"/>
    <col min="2" max="2" width="4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18695</v>
      </c>
      <c r="H2">
        <f t="shared" ref="H2:R2" si="0">SUMIF($C$6:$C$13,H1,$D$6:$D$13)</f>
        <v>18296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42837</v>
      </c>
      <c r="T2">
        <f t="shared" ref="T2:Y2" si="1">SUMIF($B$6:$B$25,T1,$D$6:$D$25)</f>
        <v>690</v>
      </c>
      <c r="U2">
        <f t="shared" si="1"/>
        <v>37681</v>
      </c>
      <c r="V2">
        <f t="shared" si="1"/>
        <v>37811</v>
      </c>
      <c r="W2">
        <f t="shared" si="1"/>
        <v>130</v>
      </c>
      <c r="X2">
        <f t="shared" si="1"/>
        <v>0.88300000000000001</v>
      </c>
      <c r="Y2">
        <f t="shared" si="1"/>
        <v>399</v>
      </c>
    </row>
    <row r="3" spans="1:25" x14ac:dyDescent="0.25">
      <c r="B3" t="s">
        <v>342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343</v>
      </c>
      <c r="C6" t="s">
        <v>10</v>
      </c>
      <c r="D6" s="1">
        <v>18296</v>
      </c>
    </row>
    <row r="7" spans="1:25" x14ac:dyDescent="0.25">
      <c r="A7" t="s">
        <v>344</v>
      </c>
      <c r="C7" t="s">
        <v>7</v>
      </c>
      <c r="D7" s="1">
        <v>18695</v>
      </c>
      <c r="E7" t="s">
        <v>8</v>
      </c>
    </row>
    <row r="8" spans="1:25" x14ac:dyDescent="0.25">
      <c r="B8" t="s">
        <v>11</v>
      </c>
      <c r="C8" t="s">
        <v>12</v>
      </c>
      <c r="D8" s="1">
        <v>42837</v>
      </c>
    </row>
    <row r="9" spans="1:25" x14ac:dyDescent="0.25">
      <c r="B9" t="s">
        <v>13</v>
      </c>
      <c r="C9" t="s">
        <v>12</v>
      </c>
      <c r="D9">
        <v>690</v>
      </c>
    </row>
    <row r="10" spans="1:25" x14ac:dyDescent="0.25">
      <c r="B10" t="s">
        <v>14</v>
      </c>
      <c r="C10" t="s">
        <v>12</v>
      </c>
      <c r="D10" s="1">
        <v>37681</v>
      </c>
    </row>
    <row r="11" spans="1:25" x14ac:dyDescent="0.25">
      <c r="B11" t="s">
        <v>15</v>
      </c>
      <c r="C11" t="s">
        <v>12</v>
      </c>
      <c r="D11" s="1">
        <v>37811</v>
      </c>
    </row>
    <row r="12" spans="1:25" x14ac:dyDescent="0.25">
      <c r="B12" t="s">
        <v>16</v>
      </c>
      <c r="C12" t="s">
        <v>12</v>
      </c>
      <c r="D12">
        <v>130</v>
      </c>
    </row>
    <row r="13" spans="1:25" x14ac:dyDescent="0.25">
      <c r="B13" t="s">
        <v>17</v>
      </c>
      <c r="C13" t="s">
        <v>12</v>
      </c>
      <c r="D13" s="2">
        <v>0.88300000000000001</v>
      </c>
    </row>
    <row r="14" spans="1:25" x14ac:dyDescent="0.25">
      <c r="B14" t="s">
        <v>18</v>
      </c>
      <c r="C14" t="s">
        <v>12</v>
      </c>
      <c r="D14">
        <v>399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Y14"/>
  <sheetViews>
    <sheetView workbookViewId="0">
      <selection activeCell="B3" sqref="B3"/>
    </sheetView>
  </sheetViews>
  <sheetFormatPr defaultRowHeight="15" x14ac:dyDescent="0.25"/>
  <cols>
    <col min="1" max="1" width="32.140625" bestFit="1" customWidth="1"/>
    <col min="2" max="2" width="46.28515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338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16387</v>
      </c>
      <c r="H2">
        <f t="shared" ref="H2:R2" si="0">SUMIF($C$6:$C$13,H1,$D$6:$D$13)</f>
        <v>0</v>
      </c>
      <c r="I2">
        <f t="shared" si="0"/>
        <v>14743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37318</v>
      </c>
      <c r="T2">
        <f t="shared" ref="T2:Y2" si="1">SUMIF($B$6:$B$25,T1,$D$6:$D$25)</f>
        <v>567</v>
      </c>
      <c r="U2">
        <f t="shared" si="1"/>
        <v>31697</v>
      </c>
      <c r="V2">
        <f t="shared" si="1"/>
        <v>31889</v>
      </c>
      <c r="W2">
        <f t="shared" si="1"/>
        <v>192</v>
      </c>
      <c r="X2">
        <f t="shared" si="1"/>
        <v>0.85499999999999998</v>
      </c>
      <c r="Y2">
        <f t="shared" si="1"/>
        <v>1644</v>
      </c>
    </row>
    <row r="3" spans="1:25" x14ac:dyDescent="0.25">
      <c r="B3" t="s">
        <v>339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340</v>
      </c>
      <c r="C6" t="s">
        <v>32</v>
      </c>
      <c r="D6" s="1">
        <v>14743</v>
      </c>
    </row>
    <row r="7" spans="1:25" x14ac:dyDescent="0.25">
      <c r="A7" t="s">
        <v>341</v>
      </c>
      <c r="C7" t="s">
        <v>7</v>
      </c>
      <c r="D7" s="1">
        <v>16387</v>
      </c>
      <c r="E7" t="s">
        <v>8</v>
      </c>
    </row>
    <row r="8" spans="1:25" x14ac:dyDescent="0.25">
      <c r="B8" t="s">
        <v>11</v>
      </c>
      <c r="C8" t="s">
        <v>12</v>
      </c>
      <c r="D8" s="1">
        <v>37318</v>
      </c>
    </row>
    <row r="9" spans="1:25" x14ac:dyDescent="0.25">
      <c r="B9" t="s">
        <v>13</v>
      </c>
      <c r="C9" t="s">
        <v>12</v>
      </c>
      <c r="D9">
        <v>567</v>
      </c>
    </row>
    <row r="10" spans="1:25" x14ac:dyDescent="0.25">
      <c r="B10" t="s">
        <v>14</v>
      </c>
      <c r="C10" t="s">
        <v>12</v>
      </c>
      <c r="D10" s="1">
        <v>31697</v>
      </c>
    </row>
    <row r="11" spans="1:25" x14ac:dyDescent="0.25">
      <c r="B11" t="s">
        <v>15</v>
      </c>
      <c r="C11" t="s">
        <v>12</v>
      </c>
      <c r="D11" s="1">
        <v>31889</v>
      </c>
    </row>
    <row r="12" spans="1:25" x14ac:dyDescent="0.25">
      <c r="B12" t="s">
        <v>16</v>
      </c>
      <c r="C12" t="s">
        <v>12</v>
      </c>
      <c r="D12">
        <v>192</v>
      </c>
    </row>
    <row r="13" spans="1:25" x14ac:dyDescent="0.25">
      <c r="B13" t="s">
        <v>17</v>
      </c>
      <c r="C13" t="s">
        <v>12</v>
      </c>
      <c r="D13" s="2">
        <v>0.85499999999999998</v>
      </c>
    </row>
    <row r="14" spans="1:25" x14ac:dyDescent="0.25">
      <c r="B14" t="s">
        <v>18</v>
      </c>
      <c r="C14" t="s">
        <v>12</v>
      </c>
      <c r="D14" s="1">
        <v>1644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Y14"/>
  <sheetViews>
    <sheetView workbookViewId="0">
      <selection activeCell="B3" sqref="B3"/>
    </sheetView>
  </sheetViews>
  <sheetFormatPr defaultRowHeight="15" x14ac:dyDescent="0.25"/>
  <cols>
    <col min="1" max="1" width="30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30040</v>
      </c>
      <c r="H2">
        <f t="shared" ref="H2:R2" si="0">SUMIF($C$6:$C$13,H1,$D$6:$D$13)</f>
        <v>14926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53596</v>
      </c>
      <c r="T2">
        <f t="shared" ref="T2:Y2" si="1">SUMIF($B$6:$B$25,T1,$D$6:$D$25)</f>
        <v>883</v>
      </c>
      <c r="U2">
        <f t="shared" si="1"/>
        <v>45849</v>
      </c>
      <c r="V2">
        <f t="shared" si="1"/>
        <v>46035</v>
      </c>
      <c r="W2">
        <f t="shared" si="1"/>
        <v>186</v>
      </c>
      <c r="X2">
        <f t="shared" si="1"/>
        <v>0.85899999999999999</v>
      </c>
      <c r="Y2">
        <f t="shared" si="1"/>
        <v>15114</v>
      </c>
    </row>
    <row r="3" spans="1:25" x14ac:dyDescent="0.25">
      <c r="B3" t="s">
        <v>335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336</v>
      </c>
      <c r="C6" t="s">
        <v>7</v>
      </c>
      <c r="D6" s="1">
        <v>30040</v>
      </c>
      <c r="E6" t="s">
        <v>8</v>
      </c>
    </row>
    <row r="7" spans="1:25" x14ac:dyDescent="0.25">
      <c r="A7" t="s">
        <v>337</v>
      </c>
      <c r="C7" t="s">
        <v>10</v>
      </c>
      <c r="D7" s="1">
        <v>14926</v>
      </c>
    </row>
    <row r="8" spans="1:25" x14ac:dyDescent="0.25">
      <c r="B8" t="s">
        <v>11</v>
      </c>
      <c r="C8" t="s">
        <v>12</v>
      </c>
      <c r="D8" s="1">
        <v>53596</v>
      </c>
    </row>
    <row r="9" spans="1:25" x14ac:dyDescent="0.25">
      <c r="B9" t="s">
        <v>13</v>
      </c>
      <c r="C9" t="s">
        <v>12</v>
      </c>
      <c r="D9">
        <v>883</v>
      </c>
    </row>
    <row r="10" spans="1:25" x14ac:dyDescent="0.25">
      <c r="B10" t="s">
        <v>14</v>
      </c>
      <c r="C10" t="s">
        <v>12</v>
      </c>
      <c r="D10" s="1">
        <v>45849</v>
      </c>
    </row>
    <row r="11" spans="1:25" x14ac:dyDescent="0.25">
      <c r="B11" t="s">
        <v>15</v>
      </c>
      <c r="C11" t="s">
        <v>12</v>
      </c>
      <c r="D11" s="1">
        <v>46035</v>
      </c>
    </row>
    <row r="12" spans="1:25" x14ac:dyDescent="0.25">
      <c r="B12" t="s">
        <v>16</v>
      </c>
      <c r="C12" t="s">
        <v>12</v>
      </c>
      <c r="D12">
        <v>186</v>
      </c>
    </row>
    <row r="13" spans="1:25" x14ac:dyDescent="0.25">
      <c r="B13" t="s">
        <v>17</v>
      </c>
      <c r="C13" t="s">
        <v>12</v>
      </c>
      <c r="D13" s="2">
        <v>0.85899999999999999</v>
      </c>
    </row>
    <row r="14" spans="1:25" x14ac:dyDescent="0.25">
      <c r="B14" t="s">
        <v>18</v>
      </c>
      <c r="C14" t="s">
        <v>12</v>
      </c>
      <c r="D14" s="1">
        <v>15114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Y15"/>
  <sheetViews>
    <sheetView workbookViewId="0">
      <selection activeCell="B3" sqref="B3"/>
    </sheetView>
  </sheetViews>
  <sheetFormatPr defaultRowHeight="15" x14ac:dyDescent="0.25"/>
  <cols>
    <col min="1" max="1" width="33.14062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21669</v>
      </c>
      <c r="H2">
        <f t="shared" ref="H2:R2" si="0">SUMIF($C$6:$C$13,H1,$D$6:$D$13)</f>
        <v>0</v>
      </c>
      <c r="I2">
        <f t="shared" si="0"/>
        <v>19526</v>
      </c>
      <c r="J2">
        <f t="shared" si="0"/>
        <v>670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50997</v>
      </c>
      <c r="T2">
        <f t="shared" ref="T2:Y2" si="1">SUMIF($B$6:$B$25,T1,$D$6:$D$25)</f>
        <v>965</v>
      </c>
      <c r="U2">
        <f t="shared" si="1"/>
        <v>42830</v>
      </c>
      <c r="V2">
        <f t="shared" si="1"/>
        <v>42944</v>
      </c>
      <c r="W2">
        <f t="shared" si="1"/>
        <v>114</v>
      </c>
      <c r="X2">
        <f t="shared" si="1"/>
        <v>0.84199999999999997</v>
      </c>
      <c r="Y2">
        <f t="shared" si="1"/>
        <v>2143</v>
      </c>
    </row>
    <row r="3" spans="1:25" x14ac:dyDescent="0.25">
      <c r="B3" t="s">
        <v>331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332</v>
      </c>
      <c r="C6" t="s">
        <v>32</v>
      </c>
      <c r="D6" s="1">
        <v>19526</v>
      </c>
    </row>
    <row r="7" spans="1:25" x14ac:dyDescent="0.25">
      <c r="A7" t="s">
        <v>333</v>
      </c>
      <c r="C7" t="s">
        <v>26</v>
      </c>
      <c r="D7">
        <v>670</v>
      </c>
      <c r="E7" t="s">
        <v>27</v>
      </c>
    </row>
    <row r="8" spans="1:25" x14ac:dyDescent="0.25">
      <c r="A8" t="s">
        <v>334</v>
      </c>
      <c r="C8" t="s">
        <v>7</v>
      </c>
      <c r="D8" s="1">
        <v>21669</v>
      </c>
      <c r="E8" t="s">
        <v>8</v>
      </c>
    </row>
    <row r="9" spans="1:25" x14ac:dyDescent="0.25">
      <c r="B9" t="s">
        <v>11</v>
      </c>
      <c r="C9" t="s">
        <v>12</v>
      </c>
      <c r="D9" s="1">
        <v>50997</v>
      </c>
    </row>
    <row r="10" spans="1:25" x14ac:dyDescent="0.25">
      <c r="B10" t="s">
        <v>13</v>
      </c>
      <c r="C10" t="s">
        <v>12</v>
      </c>
      <c r="D10">
        <v>965</v>
      </c>
    </row>
    <row r="11" spans="1:25" x14ac:dyDescent="0.25">
      <c r="B11" t="s">
        <v>14</v>
      </c>
      <c r="C11" t="s">
        <v>12</v>
      </c>
      <c r="D11" s="1">
        <v>42830</v>
      </c>
    </row>
    <row r="12" spans="1:25" x14ac:dyDescent="0.25">
      <c r="B12" t="s">
        <v>15</v>
      </c>
      <c r="C12" t="s">
        <v>12</v>
      </c>
      <c r="D12" s="1">
        <v>42944</v>
      </c>
    </row>
    <row r="13" spans="1:25" x14ac:dyDescent="0.25">
      <c r="B13" t="s">
        <v>16</v>
      </c>
      <c r="C13" t="s">
        <v>12</v>
      </c>
      <c r="D13">
        <v>114</v>
      </c>
    </row>
    <row r="14" spans="1:25" x14ac:dyDescent="0.25">
      <c r="B14" t="s">
        <v>17</v>
      </c>
      <c r="C14" t="s">
        <v>12</v>
      </c>
      <c r="D14" s="2">
        <v>0.84199999999999997</v>
      </c>
    </row>
    <row r="15" spans="1:25" x14ac:dyDescent="0.25">
      <c r="B15" t="s">
        <v>18</v>
      </c>
      <c r="C15" t="s">
        <v>12</v>
      </c>
      <c r="D15" s="1">
        <v>2143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Y14"/>
  <sheetViews>
    <sheetView workbookViewId="0">
      <selection activeCell="B3" sqref="B3"/>
    </sheetView>
  </sheetViews>
  <sheetFormatPr defaultRowHeight="15" x14ac:dyDescent="0.25"/>
  <cols>
    <col min="1" max="1" width="17.28515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25947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25568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62266</v>
      </c>
      <c r="T2">
        <f t="shared" ref="T2:Y2" si="1">SUMIF($B$6:$B$25,T1,$D$6:$D$25)</f>
        <v>988</v>
      </c>
      <c r="U2">
        <f t="shared" si="1"/>
        <v>52503</v>
      </c>
      <c r="V2">
        <f t="shared" si="1"/>
        <v>52627</v>
      </c>
      <c r="W2">
        <f t="shared" si="1"/>
        <v>124</v>
      </c>
      <c r="X2">
        <f t="shared" si="1"/>
        <v>0.84499999999999997</v>
      </c>
      <c r="Y2">
        <f t="shared" si="1"/>
        <v>379</v>
      </c>
    </row>
    <row r="3" spans="1:25" x14ac:dyDescent="0.25">
      <c r="B3" t="s">
        <v>328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329</v>
      </c>
      <c r="C6" t="s">
        <v>172</v>
      </c>
      <c r="D6" s="1">
        <v>25568</v>
      </c>
    </row>
    <row r="7" spans="1:25" x14ac:dyDescent="0.25">
      <c r="A7" t="s">
        <v>330</v>
      </c>
      <c r="C7" t="s">
        <v>7</v>
      </c>
      <c r="D7" s="1">
        <v>25947</v>
      </c>
      <c r="E7" t="s">
        <v>8</v>
      </c>
    </row>
    <row r="8" spans="1:25" x14ac:dyDescent="0.25">
      <c r="B8" t="s">
        <v>11</v>
      </c>
      <c r="C8" t="s">
        <v>12</v>
      </c>
      <c r="D8" s="1">
        <v>62266</v>
      </c>
    </row>
    <row r="9" spans="1:25" x14ac:dyDescent="0.25">
      <c r="B9" t="s">
        <v>13</v>
      </c>
      <c r="C9" t="s">
        <v>12</v>
      </c>
      <c r="D9">
        <v>988</v>
      </c>
    </row>
    <row r="10" spans="1:25" x14ac:dyDescent="0.25">
      <c r="B10" t="s">
        <v>14</v>
      </c>
      <c r="C10" t="s">
        <v>12</v>
      </c>
      <c r="D10" s="1">
        <v>52503</v>
      </c>
    </row>
    <row r="11" spans="1:25" x14ac:dyDescent="0.25">
      <c r="B11" t="s">
        <v>15</v>
      </c>
      <c r="C11" t="s">
        <v>12</v>
      </c>
      <c r="D11" s="1">
        <v>52627</v>
      </c>
    </row>
    <row r="12" spans="1:25" x14ac:dyDescent="0.25">
      <c r="B12" t="s">
        <v>16</v>
      </c>
      <c r="C12" t="s">
        <v>12</v>
      </c>
      <c r="D12">
        <v>124</v>
      </c>
    </row>
    <row r="13" spans="1:25" x14ac:dyDescent="0.25">
      <c r="B13" t="s">
        <v>17</v>
      </c>
      <c r="C13" t="s">
        <v>12</v>
      </c>
      <c r="D13" s="2">
        <v>0.84499999999999997</v>
      </c>
    </row>
    <row r="14" spans="1:25" x14ac:dyDescent="0.25">
      <c r="B14" t="s">
        <v>18</v>
      </c>
      <c r="C14" t="s">
        <v>12</v>
      </c>
      <c r="D14">
        <v>379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Y14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41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27197</v>
      </c>
      <c r="H2">
        <f t="shared" ref="H2:R2" si="0">SUMIF($C$6:$C$13,H1,$D$6:$D$13)</f>
        <v>28267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66105</v>
      </c>
      <c r="T2">
        <f t="shared" ref="T2:Y2" si="1">SUMIF($B$6:$B$25,T1,$D$6:$D$25)</f>
        <v>977</v>
      </c>
      <c r="U2">
        <f t="shared" si="1"/>
        <v>56441</v>
      </c>
      <c r="V2">
        <f t="shared" si="1"/>
        <v>56595</v>
      </c>
      <c r="W2">
        <f t="shared" si="1"/>
        <v>154</v>
      </c>
      <c r="X2">
        <f t="shared" si="1"/>
        <v>0.85599999999999998</v>
      </c>
      <c r="Y2">
        <f t="shared" si="1"/>
        <v>1070</v>
      </c>
    </row>
    <row r="3" spans="1:25" x14ac:dyDescent="0.25">
      <c r="B3" t="s">
        <v>325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326</v>
      </c>
      <c r="C6" t="s">
        <v>7</v>
      </c>
      <c r="D6" s="1">
        <v>27197</v>
      </c>
    </row>
    <row r="7" spans="1:25" x14ac:dyDescent="0.25">
      <c r="A7" t="s">
        <v>327</v>
      </c>
      <c r="C7" t="s">
        <v>10</v>
      </c>
      <c r="D7" s="1">
        <v>28267</v>
      </c>
      <c r="E7" t="s">
        <v>8</v>
      </c>
    </row>
    <row r="8" spans="1:25" x14ac:dyDescent="0.25">
      <c r="B8" t="s">
        <v>11</v>
      </c>
      <c r="C8" t="s">
        <v>12</v>
      </c>
      <c r="D8" s="1">
        <v>66105</v>
      </c>
    </row>
    <row r="9" spans="1:25" x14ac:dyDescent="0.25">
      <c r="B9" t="s">
        <v>13</v>
      </c>
      <c r="C9" t="s">
        <v>12</v>
      </c>
      <c r="D9">
        <v>977</v>
      </c>
    </row>
    <row r="10" spans="1:25" x14ac:dyDescent="0.25">
      <c r="B10" t="s">
        <v>14</v>
      </c>
      <c r="C10" t="s">
        <v>12</v>
      </c>
      <c r="D10" s="1">
        <v>56441</v>
      </c>
    </row>
    <row r="11" spans="1:25" x14ac:dyDescent="0.25">
      <c r="B11" t="s">
        <v>15</v>
      </c>
      <c r="C11" t="s">
        <v>12</v>
      </c>
      <c r="D11" s="1">
        <v>56595</v>
      </c>
    </row>
    <row r="12" spans="1:25" x14ac:dyDescent="0.25">
      <c r="B12" t="s">
        <v>16</v>
      </c>
      <c r="C12" t="s">
        <v>12</v>
      </c>
      <c r="D12">
        <v>154</v>
      </c>
    </row>
    <row r="13" spans="1:25" x14ac:dyDescent="0.25">
      <c r="B13" t="s">
        <v>17</v>
      </c>
      <c r="C13" t="s">
        <v>12</v>
      </c>
      <c r="D13" s="2">
        <v>0.85599999999999998</v>
      </c>
    </row>
    <row r="14" spans="1:25" x14ac:dyDescent="0.25">
      <c r="B14" t="s">
        <v>18</v>
      </c>
      <c r="C14" t="s">
        <v>12</v>
      </c>
      <c r="D14" s="1">
        <v>1070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Y14"/>
  <sheetViews>
    <sheetView workbookViewId="0">
      <selection activeCell="B3" sqref="B3"/>
    </sheetView>
  </sheetViews>
  <sheetFormatPr defaultRowHeight="15" x14ac:dyDescent="0.25"/>
  <cols>
    <col min="1" max="1" width="32.140625" bestFit="1" customWidth="1"/>
    <col min="2" max="2" width="43.28515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21575</v>
      </c>
      <c r="H2">
        <f t="shared" ref="H2:R2" si="0">SUMIF($C$6:$C$13,H1,$D$6:$D$13)</f>
        <v>15370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43003</v>
      </c>
      <c r="T2">
        <f t="shared" ref="T2:Y2" si="1">SUMIF($B$6:$B$25,T1,$D$6:$D$25)</f>
        <v>603</v>
      </c>
      <c r="U2">
        <f t="shared" si="1"/>
        <v>37548</v>
      </c>
      <c r="V2">
        <f t="shared" si="1"/>
        <v>37663</v>
      </c>
      <c r="W2">
        <f t="shared" si="1"/>
        <v>115</v>
      </c>
      <c r="X2">
        <f t="shared" si="1"/>
        <v>0.876</v>
      </c>
      <c r="Y2">
        <f t="shared" si="1"/>
        <v>6205</v>
      </c>
    </row>
    <row r="3" spans="1:25" x14ac:dyDescent="0.25">
      <c r="B3" t="s">
        <v>322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323</v>
      </c>
      <c r="C6" t="s">
        <v>7</v>
      </c>
      <c r="D6" s="1">
        <v>21575</v>
      </c>
      <c r="E6" t="s">
        <v>8</v>
      </c>
    </row>
    <row r="7" spans="1:25" x14ac:dyDescent="0.25">
      <c r="A7" t="s">
        <v>324</v>
      </c>
      <c r="C7" t="s">
        <v>10</v>
      </c>
      <c r="D7" s="1">
        <v>15370</v>
      </c>
    </row>
    <row r="8" spans="1:25" x14ac:dyDescent="0.25">
      <c r="B8" t="s">
        <v>11</v>
      </c>
      <c r="C8" t="s">
        <v>12</v>
      </c>
      <c r="D8" s="1">
        <v>43003</v>
      </c>
    </row>
    <row r="9" spans="1:25" x14ac:dyDescent="0.25">
      <c r="B9" t="s">
        <v>13</v>
      </c>
      <c r="C9" t="s">
        <v>12</v>
      </c>
      <c r="D9">
        <v>603</v>
      </c>
    </row>
    <row r="10" spans="1:25" x14ac:dyDescent="0.25">
      <c r="B10" t="s">
        <v>14</v>
      </c>
      <c r="C10" t="s">
        <v>12</v>
      </c>
      <c r="D10" s="1">
        <v>37548</v>
      </c>
    </row>
    <row r="11" spans="1:25" x14ac:dyDescent="0.25">
      <c r="B11" t="s">
        <v>15</v>
      </c>
      <c r="C11" t="s">
        <v>12</v>
      </c>
      <c r="D11" s="1">
        <v>37663</v>
      </c>
    </row>
    <row r="12" spans="1:25" x14ac:dyDescent="0.25">
      <c r="B12" t="s">
        <v>16</v>
      </c>
      <c r="C12" t="s">
        <v>12</v>
      </c>
      <c r="D12">
        <v>115</v>
      </c>
    </row>
    <row r="13" spans="1:25" x14ac:dyDescent="0.25">
      <c r="B13" t="s">
        <v>17</v>
      </c>
      <c r="C13" t="s">
        <v>12</v>
      </c>
      <c r="D13" s="2">
        <v>0.876</v>
      </c>
    </row>
    <row r="14" spans="1:25" x14ac:dyDescent="0.25">
      <c r="B14" t="s">
        <v>18</v>
      </c>
      <c r="C14" t="s">
        <v>12</v>
      </c>
      <c r="D14" s="1">
        <v>6205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Y14"/>
  <sheetViews>
    <sheetView workbookViewId="0">
      <selection activeCell="B3" sqref="B3"/>
    </sheetView>
  </sheetViews>
  <sheetFormatPr defaultRowHeight="15" x14ac:dyDescent="0.25"/>
  <cols>
    <col min="1" max="1" width="29.28515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19249</v>
      </c>
      <c r="H2">
        <f t="shared" ref="H2:R2" si="0">SUMIF($C$6:$C$13,H1,$D$6:$D$13)</f>
        <v>12774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38436</v>
      </c>
      <c r="T2">
        <f t="shared" ref="T2:Y2" si="1">SUMIF($B$6:$B$25,T1,$D$6:$D$25)</f>
        <v>572</v>
      </c>
      <c r="U2">
        <f t="shared" si="1"/>
        <v>32595</v>
      </c>
      <c r="V2">
        <f t="shared" si="1"/>
        <v>32751</v>
      </c>
      <c r="W2">
        <f t="shared" si="1"/>
        <v>156</v>
      </c>
      <c r="X2">
        <f t="shared" si="1"/>
        <v>0.85199999999999998</v>
      </c>
      <c r="Y2">
        <f t="shared" si="1"/>
        <v>6475</v>
      </c>
    </row>
    <row r="3" spans="1:25" x14ac:dyDescent="0.25">
      <c r="B3" t="s">
        <v>319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320</v>
      </c>
      <c r="C6" t="s">
        <v>10</v>
      </c>
      <c r="D6" s="1">
        <v>12774</v>
      </c>
    </row>
    <row r="7" spans="1:25" x14ac:dyDescent="0.25">
      <c r="A7" t="s">
        <v>321</v>
      </c>
      <c r="C7" t="s">
        <v>7</v>
      </c>
      <c r="D7" s="1">
        <v>19249</v>
      </c>
      <c r="E7" t="s">
        <v>8</v>
      </c>
    </row>
    <row r="8" spans="1:25" x14ac:dyDescent="0.25">
      <c r="B8" t="s">
        <v>11</v>
      </c>
      <c r="C8" t="s">
        <v>12</v>
      </c>
      <c r="D8" s="1">
        <v>38436</v>
      </c>
    </row>
    <row r="9" spans="1:25" x14ac:dyDescent="0.25">
      <c r="B9" t="s">
        <v>13</v>
      </c>
      <c r="C9" t="s">
        <v>12</v>
      </c>
      <c r="D9">
        <v>572</v>
      </c>
    </row>
    <row r="10" spans="1:25" x14ac:dyDescent="0.25">
      <c r="B10" t="s">
        <v>14</v>
      </c>
      <c r="C10" t="s">
        <v>12</v>
      </c>
      <c r="D10" s="1">
        <v>32595</v>
      </c>
    </row>
    <row r="11" spans="1:25" x14ac:dyDescent="0.25">
      <c r="B11" t="s">
        <v>15</v>
      </c>
      <c r="C11" t="s">
        <v>12</v>
      </c>
      <c r="D11" s="1">
        <v>32751</v>
      </c>
    </row>
    <row r="12" spans="1:25" x14ac:dyDescent="0.25">
      <c r="B12" t="s">
        <v>16</v>
      </c>
      <c r="C12" t="s">
        <v>12</v>
      </c>
      <c r="D12">
        <v>156</v>
      </c>
    </row>
    <row r="13" spans="1:25" x14ac:dyDescent="0.25">
      <c r="B13" t="s">
        <v>17</v>
      </c>
      <c r="C13" t="s">
        <v>12</v>
      </c>
      <c r="D13" s="2">
        <v>0.85199999999999998</v>
      </c>
    </row>
    <row r="14" spans="1:25" x14ac:dyDescent="0.25">
      <c r="B14" t="s">
        <v>18</v>
      </c>
      <c r="C14" t="s">
        <v>12</v>
      </c>
      <c r="D14" s="1">
        <v>6475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Y14"/>
  <sheetViews>
    <sheetView workbookViewId="0">
      <selection activeCell="B3" sqref="B3"/>
    </sheetView>
  </sheetViews>
  <sheetFormatPr defaultRowHeight="15" x14ac:dyDescent="0.25"/>
  <cols>
    <col min="1" max="1" width="35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51278</v>
      </c>
      <c r="H2">
        <f t="shared" ref="H2:R2" si="0">SUMIF($C$6:$C$13,H1,$D$6:$D$13)</f>
        <v>0</v>
      </c>
      <c r="I2">
        <f t="shared" si="0"/>
        <v>15665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80260</v>
      </c>
      <c r="T2">
        <f t="shared" ref="T2:Y2" si="1">SUMIF($B$6:$B$25,T1,$D$6:$D$25)</f>
        <v>1275</v>
      </c>
      <c r="U2">
        <f t="shared" si="1"/>
        <v>68218</v>
      </c>
      <c r="V2">
        <f t="shared" si="1"/>
        <v>68463</v>
      </c>
      <c r="W2">
        <f t="shared" si="1"/>
        <v>245</v>
      </c>
      <c r="X2">
        <f t="shared" si="1"/>
        <v>0.85299999999999998</v>
      </c>
      <c r="Y2">
        <f t="shared" si="1"/>
        <v>35613</v>
      </c>
    </row>
    <row r="3" spans="1:25" x14ac:dyDescent="0.25">
      <c r="B3" t="s">
        <v>316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317</v>
      </c>
      <c r="C6" t="s">
        <v>7</v>
      </c>
      <c r="D6" s="1">
        <v>51278</v>
      </c>
      <c r="E6" t="s">
        <v>8</v>
      </c>
    </row>
    <row r="7" spans="1:25" x14ac:dyDescent="0.25">
      <c r="A7" t="s">
        <v>318</v>
      </c>
      <c r="C7" t="s">
        <v>32</v>
      </c>
      <c r="D7" s="1">
        <v>15665</v>
      </c>
    </row>
    <row r="8" spans="1:25" x14ac:dyDescent="0.25">
      <c r="B8" t="s">
        <v>11</v>
      </c>
      <c r="C8" t="s">
        <v>12</v>
      </c>
      <c r="D8" s="1">
        <v>80260</v>
      </c>
    </row>
    <row r="9" spans="1:25" x14ac:dyDescent="0.25">
      <c r="B9" t="s">
        <v>13</v>
      </c>
      <c r="C9" t="s">
        <v>12</v>
      </c>
      <c r="D9" s="1">
        <v>1275</v>
      </c>
    </row>
    <row r="10" spans="1:25" x14ac:dyDescent="0.25">
      <c r="B10" t="s">
        <v>14</v>
      </c>
      <c r="C10" t="s">
        <v>12</v>
      </c>
      <c r="D10" s="1">
        <v>68218</v>
      </c>
    </row>
    <row r="11" spans="1:25" x14ac:dyDescent="0.25">
      <c r="B11" t="s">
        <v>15</v>
      </c>
      <c r="C11" t="s">
        <v>12</v>
      </c>
      <c r="D11" s="1">
        <v>68463</v>
      </c>
    </row>
    <row r="12" spans="1:25" x14ac:dyDescent="0.25">
      <c r="B12" t="s">
        <v>16</v>
      </c>
      <c r="C12" t="s">
        <v>12</v>
      </c>
      <c r="D12">
        <v>245</v>
      </c>
    </row>
    <row r="13" spans="1:25" x14ac:dyDescent="0.25">
      <c r="B13" t="s">
        <v>17</v>
      </c>
      <c r="C13" t="s">
        <v>12</v>
      </c>
      <c r="D13" s="2">
        <v>0.85299999999999998</v>
      </c>
    </row>
    <row r="14" spans="1:25" x14ac:dyDescent="0.25">
      <c r="B14" t="s">
        <v>18</v>
      </c>
      <c r="C14" t="s">
        <v>12</v>
      </c>
      <c r="D14" s="1">
        <v>35613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Y15"/>
  <sheetViews>
    <sheetView workbookViewId="0">
      <selection activeCell="B3" sqref="B3"/>
    </sheetView>
  </sheetViews>
  <sheetFormatPr defaultRowHeight="15" x14ac:dyDescent="0.25"/>
  <cols>
    <col min="1" max="1" width="31.28515625" bestFit="1" customWidth="1"/>
    <col min="2" max="2" width="42.855468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23747</v>
      </c>
      <c r="H2">
        <f t="shared" ref="H2:R2" si="0">SUMIF($C$6:$C$13,H1,$D$6:$D$13)</f>
        <v>0</v>
      </c>
      <c r="I2">
        <f t="shared" si="0"/>
        <v>16032</v>
      </c>
      <c r="J2">
        <f t="shared" si="0"/>
        <v>272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48067</v>
      </c>
      <c r="T2">
        <f t="shared" ref="T2:Y2" si="1">SUMIF($B$6:$B$25,T1,$D$6:$D$25)</f>
        <v>643</v>
      </c>
      <c r="U2">
        <f t="shared" si="1"/>
        <v>40694</v>
      </c>
      <c r="V2">
        <f t="shared" si="1"/>
        <v>40952</v>
      </c>
      <c r="W2">
        <f t="shared" si="1"/>
        <v>258</v>
      </c>
      <c r="X2">
        <f t="shared" si="1"/>
        <v>0.85199999999999998</v>
      </c>
      <c r="Y2">
        <f t="shared" si="1"/>
        <v>7715</v>
      </c>
    </row>
    <row r="3" spans="1:25" x14ac:dyDescent="0.25">
      <c r="B3" t="s">
        <v>312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313</v>
      </c>
      <c r="C6" t="s">
        <v>26</v>
      </c>
      <c r="D6">
        <v>272</v>
      </c>
      <c r="E6" t="s">
        <v>27</v>
      </c>
    </row>
    <row r="7" spans="1:25" x14ac:dyDescent="0.25">
      <c r="A7" t="s">
        <v>314</v>
      </c>
      <c r="C7" t="s">
        <v>7</v>
      </c>
      <c r="D7" s="1">
        <v>23747</v>
      </c>
      <c r="E7" t="s">
        <v>8</v>
      </c>
    </row>
    <row r="8" spans="1:25" x14ac:dyDescent="0.25">
      <c r="A8" t="s">
        <v>315</v>
      </c>
      <c r="C8" t="s">
        <v>32</v>
      </c>
      <c r="D8" s="1">
        <v>16032</v>
      </c>
    </row>
    <row r="9" spans="1:25" x14ac:dyDescent="0.25">
      <c r="B9" t="s">
        <v>11</v>
      </c>
      <c r="C9" t="s">
        <v>12</v>
      </c>
      <c r="D9" s="1">
        <v>48067</v>
      </c>
    </row>
    <row r="10" spans="1:25" x14ac:dyDescent="0.25">
      <c r="B10" t="s">
        <v>13</v>
      </c>
      <c r="C10" t="s">
        <v>12</v>
      </c>
      <c r="D10">
        <v>643</v>
      </c>
    </row>
    <row r="11" spans="1:25" x14ac:dyDescent="0.25">
      <c r="B11" t="s">
        <v>14</v>
      </c>
      <c r="C11" t="s">
        <v>12</v>
      </c>
      <c r="D11" s="1">
        <v>40694</v>
      </c>
    </row>
    <row r="12" spans="1:25" x14ac:dyDescent="0.25">
      <c r="B12" t="s">
        <v>15</v>
      </c>
      <c r="C12" t="s">
        <v>12</v>
      </c>
      <c r="D12" s="1">
        <v>40952</v>
      </c>
    </row>
    <row r="13" spans="1:25" x14ac:dyDescent="0.25">
      <c r="B13" t="s">
        <v>16</v>
      </c>
      <c r="C13" t="s">
        <v>12</v>
      </c>
      <c r="D13">
        <v>258</v>
      </c>
    </row>
    <row r="14" spans="1:25" x14ac:dyDescent="0.25">
      <c r="B14" t="s">
        <v>17</v>
      </c>
      <c r="C14" t="s">
        <v>12</v>
      </c>
      <c r="D14" s="2">
        <v>0.85199999999999998</v>
      </c>
    </row>
    <row r="15" spans="1:25" x14ac:dyDescent="0.25">
      <c r="B15" t="s">
        <v>18</v>
      </c>
      <c r="C15" t="s">
        <v>12</v>
      </c>
      <c r="D15" s="1">
        <v>7715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Y15"/>
  <sheetViews>
    <sheetView workbookViewId="0">
      <selection activeCell="B3" sqref="B3"/>
    </sheetView>
  </sheetViews>
  <sheetFormatPr defaultRowHeight="15" x14ac:dyDescent="0.25"/>
  <cols>
    <col min="1" max="1" width="32.140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9891</v>
      </c>
      <c r="H2">
        <f t="shared" ref="H2:R2" si="0">SUMIF($C$6:$C$13,H1,$D$6:$D$13)</f>
        <v>0</v>
      </c>
      <c r="I2">
        <f t="shared" si="0"/>
        <v>2852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3936</v>
      </c>
      <c r="S2">
        <f>SUMIF($B$6:$B$25,S1,$D$6:$D$25)</f>
        <v>22522</v>
      </c>
      <c r="T2">
        <f t="shared" ref="T2:Y2" si="1">SUMIF($B$6:$B$25,T1,$D$6:$D$25)</f>
        <v>278</v>
      </c>
      <c r="U2">
        <f t="shared" si="1"/>
        <v>16957</v>
      </c>
      <c r="V2">
        <f t="shared" si="1"/>
        <v>16973</v>
      </c>
      <c r="W2">
        <f t="shared" si="1"/>
        <v>16</v>
      </c>
      <c r="X2">
        <f t="shared" si="1"/>
        <v>0.754</v>
      </c>
      <c r="Y2">
        <f t="shared" si="1"/>
        <v>5955</v>
      </c>
    </row>
    <row r="3" spans="1:25" x14ac:dyDescent="0.25">
      <c r="B3" t="s">
        <v>792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793</v>
      </c>
      <c r="C6" t="s">
        <v>770</v>
      </c>
      <c r="D6" s="1">
        <v>3936</v>
      </c>
    </row>
    <row r="7" spans="1:25" x14ac:dyDescent="0.25">
      <c r="A7" t="s">
        <v>794</v>
      </c>
      <c r="C7" t="s">
        <v>32</v>
      </c>
      <c r="D7" s="1">
        <v>2852</v>
      </c>
    </row>
    <row r="8" spans="1:25" x14ac:dyDescent="0.25">
      <c r="A8" t="s">
        <v>795</v>
      </c>
      <c r="C8" t="s">
        <v>7</v>
      </c>
      <c r="D8" s="1">
        <v>9891</v>
      </c>
      <c r="E8" t="s">
        <v>8</v>
      </c>
    </row>
    <row r="9" spans="1:25" x14ac:dyDescent="0.25">
      <c r="B9" t="s">
        <v>11</v>
      </c>
      <c r="C9" t="s">
        <v>12</v>
      </c>
      <c r="D9" s="1">
        <v>22522</v>
      </c>
    </row>
    <row r="10" spans="1:25" x14ac:dyDescent="0.25">
      <c r="B10" t="s">
        <v>13</v>
      </c>
      <c r="C10" t="s">
        <v>12</v>
      </c>
      <c r="D10">
        <v>278</v>
      </c>
    </row>
    <row r="11" spans="1:25" x14ac:dyDescent="0.25">
      <c r="B11" t="s">
        <v>14</v>
      </c>
      <c r="C11" t="s">
        <v>12</v>
      </c>
      <c r="D11" s="1">
        <v>16957</v>
      </c>
    </row>
    <row r="12" spans="1:25" x14ac:dyDescent="0.25">
      <c r="B12" t="s">
        <v>15</v>
      </c>
      <c r="C12" t="s">
        <v>12</v>
      </c>
      <c r="D12" s="1">
        <v>16973</v>
      </c>
    </row>
    <row r="13" spans="1:25" x14ac:dyDescent="0.25">
      <c r="B13" t="s">
        <v>16</v>
      </c>
      <c r="C13" t="s">
        <v>12</v>
      </c>
      <c r="D13">
        <v>16</v>
      </c>
    </row>
    <row r="14" spans="1:25" x14ac:dyDescent="0.25">
      <c r="B14" t="s">
        <v>17</v>
      </c>
      <c r="C14" t="s">
        <v>12</v>
      </c>
      <c r="D14" s="2">
        <v>0.754</v>
      </c>
    </row>
    <row r="15" spans="1:25" x14ac:dyDescent="0.25">
      <c r="B15" t="s">
        <v>18</v>
      </c>
      <c r="C15" t="s">
        <v>12</v>
      </c>
      <c r="D15" s="1">
        <v>5955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Y14"/>
  <sheetViews>
    <sheetView workbookViewId="0">
      <selection activeCell="B3" sqref="B3"/>
    </sheetView>
  </sheetViews>
  <sheetFormatPr defaultRowHeight="15" x14ac:dyDescent="0.25"/>
  <cols>
    <col min="1" max="1" width="32.5703125" bestFit="1" customWidth="1"/>
    <col min="2" max="2" width="40.855468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21319</v>
      </c>
      <c r="H2">
        <f t="shared" ref="H2:R2" si="0">SUMIF($C$6:$C$13,H1,$D$6:$D$13)</f>
        <v>0</v>
      </c>
      <c r="I2">
        <f t="shared" si="0"/>
        <v>25834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56280</v>
      </c>
      <c r="T2">
        <f t="shared" ref="T2:Y2" si="1">SUMIF($B$6:$B$25,T1,$D$6:$D$25)</f>
        <v>570</v>
      </c>
      <c r="U2">
        <f t="shared" si="1"/>
        <v>47723</v>
      </c>
      <c r="V2">
        <f t="shared" si="1"/>
        <v>47857</v>
      </c>
      <c r="W2">
        <f t="shared" si="1"/>
        <v>134</v>
      </c>
      <c r="X2">
        <f t="shared" si="1"/>
        <v>0.85</v>
      </c>
      <c r="Y2">
        <f t="shared" si="1"/>
        <v>4515</v>
      </c>
    </row>
    <row r="3" spans="1:25" x14ac:dyDescent="0.25">
      <c r="B3" t="s">
        <v>309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310</v>
      </c>
      <c r="C6" t="s">
        <v>7</v>
      </c>
      <c r="D6" s="1">
        <v>21319</v>
      </c>
    </row>
    <row r="7" spans="1:25" x14ac:dyDescent="0.25">
      <c r="A7" t="s">
        <v>311</v>
      </c>
      <c r="C7" t="s">
        <v>32</v>
      </c>
      <c r="D7" s="1">
        <v>25834</v>
      </c>
      <c r="E7" t="s">
        <v>8</v>
      </c>
    </row>
    <row r="8" spans="1:25" x14ac:dyDescent="0.25">
      <c r="B8" t="s">
        <v>11</v>
      </c>
      <c r="C8" t="s">
        <v>12</v>
      </c>
      <c r="D8" s="1">
        <v>56280</v>
      </c>
    </row>
    <row r="9" spans="1:25" x14ac:dyDescent="0.25">
      <c r="B9" t="s">
        <v>13</v>
      </c>
      <c r="C9" t="s">
        <v>12</v>
      </c>
      <c r="D9">
        <v>570</v>
      </c>
    </row>
    <row r="10" spans="1:25" x14ac:dyDescent="0.25">
      <c r="B10" t="s">
        <v>14</v>
      </c>
      <c r="C10" t="s">
        <v>12</v>
      </c>
      <c r="D10" s="1">
        <v>47723</v>
      </c>
    </row>
    <row r="11" spans="1:25" x14ac:dyDescent="0.25">
      <c r="B11" t="s">
        <v>15</v>
      </c>
      <c r="C11" t="s">
        <v>12</v>
      </c>
      <c r="D11" s="1">
        <v>47857</v>
      </c>
    </row>
    <row r="12" spans="1:25" x14ac:dyDescent="0.25">
      <c r="B12" t="s">
        <v>16</v>
      </c>
      <c r="C12" t="s">
        <v>12</v>
      </c>
      <c r="D12">
        <v>134</v>
      </c>
    </row>
    <row r="13" spans="1:25" x14ac:dyDescent="0.25">
      <c r="B13" t="s">
        <v>17</v>
      </c>
      <c r="C13" t="s">
        <v>12</v>
      </c>
      <c r="D13" s="2">
        <v>0.85</v>
      </c>
    </row>
    <row r="14" spans="1:25" x14ac:dyDescent="0.25">
      <c r="B14" t="s">
        <v>18</v>
      </c>
      <c r="C14" t="s">
        <v>12</v>
      </c>
      <c r="D14" s="1">
        <v>4515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Y15"/>
  <sheetViews>
    <sheetView workbookViewId="0">
      <selection activeCell="B3" sqref="B3"/>
    </sheetView>
  </sheetViews>
  <sheetFormatPr defaultRowHeight="15" x14ac:dyDescent="0.25"/>
  <cols>
    <col min="1" max="1" width="31.42578125" bestFit="1" customWidth="1"/>
    <col min="2" max="2" width="48.57031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23061</v>
      </c>
      <c r="H2">
        <f t="shared" ref="H2:R2" si="0">SUMIF($C$6:$C$13,H1,$D$6:$D$13)</f>
        <v>0</v>
      </c>
      <c r="I2">
        <f t="shared" si="0"/>
        <v>30584</v>
      </c>
      <c r="J2">
        <f t="shared" si="0"/>
        <v>193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64219</v>
      </c>
      <c r="T2">
        <f t="shared" ref="T2:Y2" si="1">SUMIF($B$6:$B$25,T1,$D$6:$D$25)</f>
        <v>689</v>
      </c>
      <c r="U2">
        <f t="shared" si="1"/>
        <v>54527</v>
      </c>
      <c r="V2">
        <f t="shared" si="1"/>
        <v>54738</v>
      </c>
      <c r="W2">
        <f t="shared" si="1"/>
        <v>211</v>
      </c>
      <c r="X2">
        <f t="shared" si="1"/>
        <v>0.85199999999999998</v>
      </c>
      <c r="Y2">
        <f t="shared" si="1"/>
        <v>7523</v>
      </c>
    </row>
    <row r="3" spans="1:25" x14ac:dyDescent="0.25">
      <c r="B3" t="s">
        <v>305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306</v>
      </c>
      <c r="C6" t="s">
        <v>7</v>
      </c>
      <c r="D6" s="1">
        <v>23061</v>
      </c>
    </row>
    <row r="7" spans="1:25" x14ac:dyDescent="0.25">
      <c r="A7" t="s">
        <v>307</v>
      </c>
      <c r="C7" t="s">
        <v>26</v>
      </c>
      <c r="D7">
        <v>193</v>
      </c>
      <c r="E7" t="s">
        <v>27</v>
      </c>
    </row>
    <row r="8" spans="1:25" x14ac:dyDescent="0.25">
      <c r="A8" t="s">
        <v>308</v>
      </c>
      <c r="C8" t="s">
        <v>32</v>
      </c>
      <c r="D8" s="1">
        <v>30584</v>
      </c>
      <c r="E8" t="s">
        <v>8</v>
      </c>
    </row>
    <row r="9" spans="1:25" x14ac:dyDescent="0.25">
      <c r="B9" t="s">
        <v>11</v>
      </c>
      <c r="C9" t="s">
        <v>12</v>
      </c>
      <c r="D9" s="1">
        <v>64219</v>
      </c>
    </row>
    <row r="10" spans="1:25" x14ac:dyDescent="0.25">
      <c r="B10" t="s">
        <v>13</v>
      </c>
      <c r="C10" t="s">
        <v>12</v>
      </c>
      <c r="D10">
        <v>689</v>
      </c>
    </row>
    <row r="11" spans="1:25" x14ac:dyDescent="0.25">
      <c r="B11" t="s">
        <v>14</v>
      </c>
      <c r="C11" t="s">
        <v>12</v>
      </c>
      <c r="D11" s="1">
        <v>54527</v>
      </c>
    </row>
    <row r="12" spans="1:25" x14ac:dyDescent="0.25">
      <c r="B12" t="s">
        <v>15</v>
      </c>
      <c r="C12" t="s">
        <v>12</v>
      </c>
      <c r="D12" s="1">
        <v>54738</v>
      </c>
    </row>
    <row r="13" spans="1:25" x14ac:dyDescent="0.25">
      <c r="B13" t="s">
        <v>16</v>
      </c>
      <c r="C13" t="s">
        <v>12</v>
      </c>
      <c r="D13">
        <v>211</v>
      </c>
    </row>
    <row r="14" spans="1:25" x14ac:dyDescent="0.25">
      <c r="B14" t="s">
        <v>17</v>
      </c>
      <c r="C14" t="s">
        <v>12</v>
      </c>
      <c r="D14" s="2">
        <v>0.85199999999999998</v>
      </c>
    </row>
    <row r="15" spans="1:25" x14ac:dyDescent="0.25">
      <c r="B15" t="s">
        <v>18</v>
      </c>
      <c r="C15" t="s">
        <v>12</v>
      </c>
      <c r="D15" s="1">
        <v>7523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Y14"/>
  <sheetViews>
    <sheetView workbookViewId="0">
      <selection activeCell="B3" sqref="B3"/>
    </sheetView>
  </sheetViews>
  <sheetFormatPr defaultRowHeight="15" x14ac:dyDescent="0.25"/>
  <cols>
    <col min="1" max="1" width="26.7109375" bestFit="1" customWidth="1"/>
    <col min="2" max="2" width="40.855468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26544</v>
      </c>
      <c r="H2">
        <f t="shared" ref="H2:R2" si="0">SUMIF($C$6:$C$13,H1,$D$6:$D$13)</f>
        <v>22012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58364</v>
      </c>
      <c r="T2">
        <f t="shared" ref="T2:Y2" si="1">SUMIF($B$6:$B$25,T1,$D$6:$D$25)</f>
        <v>905</v>
      </c>
      <c r="U2">
        <f t="shared" si="1"/>
        <v>49461</v>
      </c>
      <c r="V2">
        <f t="shared" si="1"/>
        <v>49600</v>
      </c>
      <c r="W2">
        <f t="shared" si="1"/>
        <v>139</v>
      </c>
      <c r="X2">
        <f t="shared" si="1"/>
        <v>0.85</v>
      </c>
      <c r="Y2">
        <f t="shared" si="1"/>
        <v>4532</v>
      </c>
    </row>
    <row r="3" spans="1:25" x14ac:dyDescent="0.25">
      <c r="B3" t="s">
        <v>302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303</v>
      </c>
      <c r="C6" t="s">
        <v>10</v>
      </c>
      <c r="D6" s="1">
        <v>22012</v>
      </c>
    </row>
    <row r="7" spans="1:25" x14ac:dyDescent="0.25">
      <c r="A7" t="s">
        <v>304</v>
      </c>
      <c r="C7" t="s">
        <v>7</v>
      </c>
      <c r="D7" s="1">
        <v>26544</v>
      </c>
      <c r="E7" t="s">
        <v>8</v>
      </c>
    </row>
    <row r="8" spans="1:25" x14ac:dyDescent="0.25">
      <c r="B8" t="s">
        <v>11</v>
      </c>
      <c r="C8" t="s">
        <v>12</v>
      </c>
      <c r="D8" s="1">
        <v>58364</v>
      </c>
    </row>
    <row r="9" spans="1:25" x14ac:dyDescent="0.25">
      <c r="B9" t="s">
        <v>13</v>
      </c>
      <c r="C9" t="s">
        <v>12</v>
      </c>
      <c r="D9">
        <v>905</v>
      </c>
    </row>
    <row r="10" spans="1:25" x14ac:dyDescent="0.25">
      <c r="B10" t="s">
        <v>14</v>
      </c>
      <c r="C10" t="s">
        <v>12</v>
      </c>
      <c r="D10" s="1">
        <v>49461</v>
      </c>
    </row>
    <row r="11" spans="1:25" x14ac:dyDescent="0.25">
      <c r="B11" t="s">
        <v>15</v>
      </c>
      <c r="C11" t="s">
        <v>12</v>
      </c>
      <c r="D11" s="1">
        <v>49600</v>
      </c>
    </row>
    <row r="12" spans="1:25" x14ac:dyDescent="0.25">
      <c r="B12" t="s">
        <v>16</v>
      </c>
      <c r="C12" t="s">
        <v>12</v>
      </c>
      <c r="D12">
        <v>139</v>
      </c>
    </row>
    <row r="13" spans="1:25" x14ac:dyDescent="0.25">
      <c r="B13" t="s">
        <v>17</v>
      </c>
      <c r="C13" t="s">
        <v>12</v>
      </c>
      <c r="D13" s="2">
        <v>0.85</v>
      </c>
    </row>
    <row r="14" spans="1:25" x14ac:dyDescent="0.25">
      <c r="B14" t="s">
        <v>18</v>
      </c>
      <c r="C14" t="s">
        <v>12</v>
      </c>
      <c r="D14" s="1">
        <v>4532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Y14"/>
  <sheetViews>
    <sheetView workbookViewId="0">
      <selection activeCell="B3" sqref="B3"/>
    </sheetView>
  </sheetViews>
  <sheetFormatPr defaultRowHeight="15" x14ac:dyDescent="0.25"/>
  <cols>
    <col min="1" max="1" width="34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20601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23415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54214</v>
      </c>
      <c r="T2">
        <f t="shared" ref="T2:Y2" si="1">SUMIF($B$6:$B$25,T1,$D$6:$D$25)</f>
        <v>927</v>
      </c>
      <c r="U2">
        <f t="shared" si="1"/>
        <v>44943</v>
      </c>
      <c r="V2">
        <f t="shared" si="1"/>
        <v>45060</v>
      </c>
      <c r="W2">
        <f t="shared" si="1"/>
        <v>117</v>
      </c>
      <c r="X2">
        <f t="shared" si="1"/>
        <v>0.83099999999999996</v>
      </c>
      <c r="Y2">
        <f t="shared" si="1"/>
        <v>2814</v>
      </c>
    </row>
    <row r="3" spans="1:25" x14ac:dyDescent="0.25">
      <c r="B3" t="s">
        <v>299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300</v>
      </c>
      <c r="C6" t="s">
        <v>172</v>
      </c>
      <c r="D6" s="1">
        <v>23415</v>
      </c>
      <c r="E6" t="s">
        <v>8</v>
      </c>
    </row>
    <row r="7" spans="1:25" x14ac:dyDescent="0.25">
      <c r="A7" t="s">
        <v>301</v>
      </c>
      <c r="C7" t="s">
        <v>7</v>
      </c>
      <c r="D7" s="1">
        <v>20601</v>
      </c>
    </row>
    <row r="8" spans="1:25" x14ac:dyDescent="0.25">
      <c r="B8" t="s">
        <v>11</v>
      </c>
      <c r="C8" t="s">
        <v>12</v>
      </c>
      <c r="D8" s="1">
        <v>54214</v>
      </c>
    </row>
    <row r="9" spans="1:25" x14ac:dyDescent="0.25">
      <c r="B9" t="s">
        <v>13</v>
      </c>
      <c r="C9" t="s">
        <v>12</v>
      </c>
      <c r="D9">
        <v>927</v>
      </c>
    </row>
    <row r="10" spans="1:25" x14ac:dyDescent="0.25">
      <c r="B10" t="s">
        <v>14</v>
      </c>
      <c r="C10" t="s">
        <v>12</v>
      </c>
      <c r="D10" s="1">
        <v>44943</v>
      </c>
    </row>
    <row r="11" spans="1:25" x14ac:dyDescent="0.25">
      <c r="B11" t="s">
        <v>15</v>
      </c>
      <c r="C11" t="s">
        <v>12</v>
      </c>
      <c r="D11" s="1">
        <v>45060</v>
      </c>
    </row>
    <row r="12" spans="1:25" x14ac:dyDescent="0.25">
      <c r="B12" t="s">
        <v>16</v>
      </c>
      <c r="C12" t="s">
        <v>12</v>
      </c>
      <c r="D12">
        <v>117</v>
      </c>
    </row>
    <row r="13" spans="1:25" x14ac:dyDescent="0.25">
      <c r="B13" t="s">
        <v>17</v>
      </c>
      <c r="C13" t="s">
        <v>12</v>
      </c>
      <c r="D13" s="2">
        <v>0.83099999999999996</v>
      </c>
    </row>
    <row r="14" spans="1:25" x14ac:dyDescent="0.25">
      <c r="B14" t="s">
        <v>18</v>
      </c>
      <c r="C14" t="s">
        <v>12</v>
      </c>
      <c r="D14" s="1">
        <v>2814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Y15"/>
  <sheetViews>
    <sheetView workbookViewId="0">
      <selection activeCell="B3" sqref="B3"/>
    </sheetView>
  </sheetViews>
  <sheetFormatPr defaultRowHeight="15" x14ac:dyDescent="0.25"/>
  <cols>
    <col min="1" max="1" width="41.14062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14863</v>
      </c>
      <c r="H2">
        <f t="shared" ref="H2:R2" si="0">SUMIF($C$6:$C$13,H1,$D$6:$D$13)</f>
        <v>11394</v>
      </c>
      <c r="I2">
        <f t="shared" si="0"/>
        <v>0</v>
      </c>
      <c r="J2">
        <f t="shared" si="0"/>
        <v>303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32324</v>
      </c>
      <c r="T2">
        <f t="shared" ref="T2:Y2" si="1">SUMIF($B$6:$B$25,T1,$D$6:$D$25)</f>
        <v>426</v>
      </c>
      <c r="U2">
        <f t="shared" si="1"/>
        <v>26986</v>
      </c>
      <c r="V2">
        <f t="shared" si="1"/>
        <v>27125</v>
      </c>
      <c r="W2">
        <f t="shared" si="1"/>
        <v>139</v>
      </c>
      <c r="X2">
        <f t="shared" si="1"/>
        <v>0.83899999999999997</v>
      </c>
      <c r="Y2">
        <f t="shared" si="1"/>
        <v>3469</v>
      </c>
    </row>
    <row r="3" spans="1:25" x14ac:dyDescent="0.25">
      <c r="B3" t="s">
        <v>295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296</v>
      </c>
      <c r="C6" t="s">
        <v>26</v>
      </c>
      <c r="D6">
        <v>303</v>
      </c>
      <c r="E6" t="s">
        <v>27</v>
      </c>
    </row>
    <row r="7" spans="1:25" x14ac:dyDescent="0.25">
      <c r="A7" t="s">
        <v>297</v>
      </c>
      <c r="C7" t="s">
        <v>7</v>
      </c>
      <c r="D7" s="1">
        <v>14863</v>
      </c>
      <c r="E7" t="s">
        <v>8</v>
      </c>
    </row>
    <row r="8" spans="1:25" x14ac:dyDescent="0.25">
      <c r="A8" t="s">
        <v>298</v>
      </c>
      <c r="C8" t="s">
        <v>10</v>
      </c>
      <c r="D8" s="1">
        <v>11394</v>
      </c>
    </row>
    <row r="9" spans="1:25" x14ac:dyDescent="0.25">
      <c r="B9" t="s">
        <v>11</v>
      </c>
      <c r="C9" t="s">
        <v>12</v>
      </c>
      <c r="D9" s="1">
        <v>32324</v>
      </c>
    </row>
    <row r="10" spans="1:25" x14ac:dyDescent="0.25">
      <c r="B10" t="s">
        <v>13</v>
      </c>
      <c r="C10" t="s">
        <v>12</v>
      </c>
      <c r="D10">
        <v>426</v>
      </c>
    </row>
    <row r="11" spans="1:25" x14ac:dyDescent="0.25">
      <c r="B11" t="s">
        <v>14</v>
      </c>
      <c r="C11" t="s">
        <v>12</v>
      </c>
      <c r="D11" s="1">
        <v>26986</v>
      </c>
    </row>
    <row r="12" spans="1:25" x14ac:dyDescent="0.25">
      <c r="B12" t="s">
        <v>15</v>
      </c>
      <c r="C12" t="s">
        <v>12</v>
      </c>
      <c r="D12" s="1">
        <v>27125</v>
      </c>
    </row>
    <row r="13" spans="1:25" x14ac:dyDescent="0.25">
      <c r="B13" t="s">
        <v>16</v>
      </c>
      <c r="C13" t="s">
        <v>12</v>
      </c>
      <c r="D13">
        <v>139</v>
      </c>
    </row>
    <row r="14" spans="1:25" x14ac:dyDescent="0.25">
      <c r="B14" t="s">
        <v>17</v>
      </c>
      <c r="C14" t="s">
        <v>12</v>
      </c>
      <c r="D14" s="2">
        <v>0.83899999999999997</v>
      </c>
    </row>
    <row r="15" spans="1:25" x14ac:dyDescent="0.25">
      <c r="B15" t="s">
        <v>18</v>
      </c>
      <c r="C15" t="s">
        <v>12</v>
      </c>
      <c r="D15" s="1">
        <v>3469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Y17"/>
  <sheetViews>
    <sheetView workbookViewId="0">
      <selection activeCell="B3" sqref="B3"/>
    </sheetView>
  </sheetViews>
  <sheetFormatPr defaultRowHeight="15" x14ac:dyDescent="0.25"/>
  <cols>
    <col min="1" max="1" width="33" bestFit="1" customWidth="1"/>
    <col min="2" max="2" width="52.28515625" bestFit="1" customWidth="1"/>
    <col min="3" max="3" width="8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288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10506</v>
      </c>
      <c r="H2">
        <f t="shared" ref="H2:R2" si="0">SUMIF($C$6:$C$13,H1,$D$6:$D$13)</f>
        <v>0</v>
      </c>
      <c r="I2">
        <f t="shared" si="0"/>
        <v>0</v>
      </c>
      <c r="J2">
        <f t="shared" si="0"/>
        <v>409</v>
      </c>
      <c r="K2">
        <f t="shared" si="0"/>
        <v>0</v>
      </c>
      <c r="L2">
        <f t="shared" si="0"/>
        <v>912</v>
      </c>
      <c r="M2">
        <f t="shared" si="0"/>
        <v>0</v>
      </c>
      <c r="N2">
        <f t="shared" si="0"/>
        <v>0</v>
      </c>
      <c r="O2">
        <f t="shared" si="0"/>
        <v>10044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27980</v>
      </c>
      <c r="T2">
        <f t="shared" ref="T2:Y2" si="1">SUMIF($B$6:$B$25,T1,$D$6:$D$25)</f>
        <v>877</v>
      </c>
      <c r="U2">
        <f t="shared" si="1"/>
        <v>22748</v>
      </c>
      <c r="V2">
        <f t="shared" si="1"/>
        <v>22752</v>
      </c>
      <c r="W2">
        <f t="shared" si="1"/>
        <v>4</v>
      </c>
      <c r="X2">
        <f t="shared" si="1"/>
        <v>0.81299999999999994</v>
      </c>
      <c r="Y2">
        <f t="shared" si="1"/>
        <v>462</v>
      </c>
    </row>
    <row r="3" spans="1:25" x14ac:dyDescent="0.25">
      <c r="B3" t="s">
        <v>289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290</v>
      </c>
      <c r="C6" t="s">
        <v>51</v>
      </c>
      <c r="D6">
        <v>912</v>
      </c>
      <c r="E6" t="s">
        <v>27</v>
      </c>
    </row>
    <row r="7" spans="1:25" x14ac:dyDescent="0.25">
      <c r="A7" t="s">
        <v>291</v>
      </c>
      <c r="C7" t="s">
        <v>172</v>
      </c>
      <c r="D7" s="1">
        <v>10044</v>
      </c>
    </row>
    <row r="8" spans="1:25" x14ac:dyDescent="0.25">
      <c r="A8" t="s">
        <v>292</v>
      </c>
      <c r="C8" t="s">
        <v>26</v>
      </c>
      <c r="D8">
        <v>101</v>
      </c>
      <c r="E8" t="s">
        <v>27</v>
      </c>
    </row>
    <row r="9" spans="1:25" x14ac:dyDescent="0.25">
      <c r="A9" t="s">
        <v>293</v>
      </c>
      <c r="C9" t="s">
        <v>26</v>
      </c>
      <c r="D9">
        <v>308</v>
      </c>
      <c r="E9" t="s">
        <v>27</v>
      </c>
    </row>
    <row r="10" spans="1:25" x14ac:dyDescent="0.25">
      <c r="A10" t="s">
        <v>294</v>
      </c>
      <c r="C10" t="s">
        <v>7</v>
      </c>
      <c r="D10" s="1">
        <v>10506</v>
      </c>
      <c r="E10" t="s">
        <v>8</v>
      </c>
    </row>
    <row r="11" spans="1:25" x14ac:dyDescent="0.25">
      <c r="B11" t="s">
        <v>11</v>
      </c>
      <c r="C11" t="s">
        <v>12</v>
      </c>
      <c r="D11" s="1">
        <v>27980</v>
      </c>
    </row>
    <row r="12" spans="1:25" x14ac:dyDescent="0.25">
      <c r="B12" t="s">
        <v>13</v>
      </c>
      <c r="C12" t="s">
        <v>12</v>
      </c>
      <c r="D12">
        <v>877</v>
      </c>
    </row>
    <row r="13" spans="1:25" x14ac:dyDescent="0.25">
      <c r="B13" t="s">
        <v>14</v>
      </c>
      <c r="C13" t="s">
        <v>12</v>
      </c>
      <c r="D13" s="1">
        <v>22748</v>
      </c>
    </row>
    <row r="14" spans="1:25" x14ac:dyDescent="0.25">
      <c r="B14" t="s">
        <v>15</v>
      </c>
      <c r="C14" t="s">
        <v>12</v>
      </c>
      <c r="D14" s="1">
        <v>22752</v>
      </c>
    </row>
    <row r="15" spans="1:25" x14ac:dyDescent="0.25">
      <c r="B15" t="s">
        <v>16</v>
      </c>
      <c r="C15" t="s">
        <v>12</v>
      </c>
      <c r="D15">
        <v>4</v>
      </c>
    </row>
    <row r="16" spans="1:25" x14ac:dyDescent="0.25">
      <c r="B16" t="s">
        <v>17</v>
      </c>
      <c r="C16" t="s">
        <v>12</v>
      </c>
      <c r="D16" s="2">
        <v>0.81299999999999994</v>
      </c>
    </row>
    <row r="17" spans="2:4" x14ac:dyDescent="0.25">
      <c r="B17" t="s">
        <v>18</v>
      </c>
      <c r="C17" t="s">
        <v>12</v>
      </c>
      <c r="D17">
        <v>462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Y14"/>
  <sheetViews>
    <sheetView workbookViewId="0">
      <selection activeCell="B3" sqref="B3"/>
    </sheetView>
  </sheetViews>
  <sheetFormatPr defaultRowHeight="15" x14ac:dyDescent="0.25"/>
  <cols>
    <col min="1" max="1" width="27.42578125" bestFit="1" customWidth="1"/>
    <col min="2" max="2" width="47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28225</v>
      </c>
      <c r="H2">
        <f t="shared" ref="H2:R2" si="0">SUMIF($C$6:$C$13,H1,$D$6:$D$13)</f>
        <v>0</v>
      </c>
      <c r="I2">
        <f t="shared" si="0"/>
        <v>23897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64499</v>
      </c>
      <c r="T2">
        <f t="shared" ref="T2:Y2" si="1">SUMIF($B$6:$B$25,T1,$D$6:$D$25)</f>
        <v>1115</v>
      </c>
      <c r="U2">
        <f t="shared" si="1"/>
        <v>53237</v>
      </c>
      <c r="V2">
        <f t="shared" si="1"/>
        <v>53395</v>
      </c>
      <c r="W2">
        <f t="shared" si="1"/>
        <v>158</v>
      </c>
      <c r="X2">
        <f t="shared" si="1"/>
        <v>0.82799999999999996</v>
      </c>
      <c r="Y2">
        <f t="shared" si="1"/>
        <v>4328</v>
      </c>
    </row>
    <row r="3" spans="1:25" x14ac:dyDescent="0.25">
      <c r="B3" t="s">
        <v>285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286</v>
      </c>
      <c r="C6" t="s">
        <v>7</v>
      </c>
      <c r="D6" s="1">
        <v>28225</v>
      </c>
      <c r="E6" t="s">
        <v>8</v>
      </c>
    </row>
    <row r="7" spans="1:25" x14ac:dyDescent="0.25">
      <c r="A7" t="s">
        <v>287</v>
      </c>
      <c r="C7" t="s">
        <v>32</v>
      </c>
      <c r="D7" s="1">
        <v>23897</v>
      </c>
    </row>
    <row r="8" spans="1:25" x14ac:dyDescent="0.25">
      <c r="B8" t="s">
        <v>11</v>
      </c>
      <c r="C8" t="s">
        <v>12</v>
      </c>
      <c r="D8" s="1">
        <v>64499</v>
      </c>
    </row>
    <row r="9" spans="1:25" x14ac:dyDescent="0.25">
      <c r="B9" t="s">
        <v>13</v>
      </c>
      <c r="C9" t="s">
        <v>12</v>
      </c>
      <c r="D9" s="1">
        <v>1115</v>
      </c>
    </row>
    <row r="10" spans="1:25" x14ac:dyDescent="0.25">
      <c r="B10" t="s">
        <v>14</v>
      </c>
      <c r="C10" t="s">
        <v>12</v>
      </c>
      <c r="D10" s="1">
        <v>53237</v>
      </c>
    </row>
    <row r="11" spans="1:25" x14ac:dyDescent="0.25">
      <c r="B11" t="s">
        <v>15</v>
      </c>
      <c r="C11" t="s">
        <v>12</v>
      </c>
      <c r="D11" s="1">
        <v>53395</v>
      </c>
    </row>
    <row r="12" spans="1:25" x14ac:dyDescent="0.25">
      <c r="B12" t="s">
        <v>16</v>
      </c>
      <c r="C12" t="s">
        <v>12</v>
      </c>
      <c r="D12">
        <v>158</v>
      </c>
    </row>
    <row r="13" spans="1:25" x14ac:dyDescent="0.25">
      <c r="B13" t="s">
        <v>17</v>
      </c>
      <c r="C13" t="s">
        <v>12</v>
      </c>
      <c r="D13" s="2">
        <v>0.82799999999999996</v>
      </c>
    </row>
    <row r="14" spans="1:25" x14ac:dyDescent="0.25">
      <c r="B14" t="s">
        <v>18</v>
      </c>
      <c r="C14" t="s">
        <v>12</v>
      </c>
      <c r="D14" s="1">
        <v>4328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Y15"/>
  <sheetViews>
    <sheetView workbookViewId="0">
      <selection activeCell="B3" sqref="B3"/>
    </sheetView>
  </sheetViews>
  <sheetFormatPr defaultRowHeight="15" x14ac:dyDescent="0.25"/>
  <cols>
    <col min="1" max="1" width="28.140625" bestFit="1" customWidth="1"/>
    <col min="2" max="2" width="43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20086</v>
      </c>
      <c r="H2">
        <f t="shared" ref="H2:R2" si="0">SUMIF($C$6:$C$13,H1,$D$6:$D$13)</f>
        <v>0</v>
      </c>
      <c r="I2">
        <f t="shared" si="0"/>
        <v>0</v>
      </c>
      <c r="J2">
        <f t="shared" si="0"/>
        <v>279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27399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60483</v>
      </c>
      <c r="T2">
        <f t="shared" ref="T2:Y2" si="1">SUMIF($B$6:$B$25,T1,$D$6:$D$25)</f>
        <v>885</v>
      </c>
      <c r="U2">
        <f t="shared" si="1"/>
        <v>48649</v>
      </c>
      <c r="V2">
        <f t="shared" si="1"/>
        <v>48839</v>
      </c>
      <c r="W2">
        <f t="shared" si="1"/>
        <v>190</v>
      </c>
      <c r="X2">
        <f t="shared" si="1"/>
        <v>0.80700000000000005</v>
      </c>
      <c r="Y2">
        <f t="shared" si="1"/>
        <v>7313</v>
      </c>
    </row>
    <row r="3" spans="1:25" x14ac:dyDescent="0.25">
      <c r="B3" t="s">
        <v>281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282</v>
      </c>
      <c r="C6" t="s">
        <v>172</v>
      </c>
      <c r="D6" s="1">
        <v>27399</v>
      </c>
      <c r="E6" t="s">
        <v>8</v>
      </c>
    </row>
    <row r="7" spans="1:25" x14ac:dyDescent="0.25">
      <c r="A7" t="s">
        <v>283</v>
      </c>
      <c r="C7" t="s">
        <v>7</v>
      </c>
      <c r="D7" s="1">
        <v>20086</v>
      </c>
    </row>
    <row r="8" spans="1:25" x14ac:dyDescent="0.25">
      <c r="A8" t="s">
        <v>284</v>
      </c>
      <c r="C8" t="s">
        <v>26</v>
      </c>
      <c r="D8">
        <v>279</v>
      </c>
      <c r="E8" t="s">
        <v>27</v>
      </c>
    </row>
    <row r="9" spans="1:25" x14ac:dyDescent="0.25">
      <c r="B9" t="s">
        <v>11</v>
      </c>
      <c r="C9" t="s">
        <v>12</v>
      </c>
      <c r="D9" s="1">
        <v>60483</v>
      </c>
    </row>
    <row r="10" spans="1:25" x14ac:dyDescent="0.25">
      <c r="B10" t="s">
        <v>13</v>
      </c>
      <c r="C10" t="s">
        <v>12</v>
      </c>
      <c r="D10">
        <v>885</v>
      </c>
    </row>
    <row r="11" spans="1:25" x14ac:dyDescent="0.25">
      <c r="B11" t="s">
        <v>14</v>
      </c>
      <c r="C11" t="s">
        <v>12</v>
      </c>
      <c r="D11" s="1">
        <v>48649</v>
      </c>
    </row>
    <row r="12" spans="1:25" x14ac:dyDescent="0.25">
      <c r="B12" t="s">
        <v>15</v>
      </c>
      <c r="C12" t="s">
        <v>12</v>
      </c>
      <c r="D12" s="1">
        <v>48839</v>
      </c>
    </row>
    <row r="13" spans="1:25" x14ac:dyDescent="0.25">
      <c r="B13" t="s">
        <v>16</v>
      </c>
      <c r="C13" t="s">
        <v>12</v>
      </c>
      <c r="D13">
        <v>190</v>
      </c>
    </row>
    <row r="14" spans="1:25" x14ac:dyDescent="0.25">
      <c r="B14" t="s">
        <v>17</v>
      </c>
      <c r="C14" t="s">
        <v>12</v>
      </c>
      <c r="D14" s="2">
        <v>0.80700000000000005</v>
      </c>
    </row>
    <row r="15" spans="1:25" x14ac:dyDescent="0.25">
      <c r="B15" t="s">
        <v>18</v>
      </c>
      <c r="C15" t="s">
        <v>12</v>
      </c>
      <c r="D15" s="1">
        <v>7313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Y14"/>
  <sheetViews>
    <sheetView workbookViewId="0">
      <selection activeCell="B3" sqref="B3"/>
    </sheetView>
  </sheetViews>
  <sheetFormatPr defaultRowHeight="15" x14ac:dyDescent="0.25"/>
  <cols>
    <col min="1" max="1" width="27.42578125" bestFit="1" customWidth="1"/>
    <col min="2" max="2" width="45.140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17176</v>
      </c>
      <c r="H2">
        <f t="shared" ref="H2:R2" si="0">SUMIF($C$6:$C$13,H1,$D$6:$D$13)</f>
        <v>0</v>
      </c>
      <c r="I2">
        <f t="shared" si="0"/>
        <v>15068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39924</v>
      </c>
      <c r="T2">
        <f t="shared" ref="T2:Y2" si="1">SUMIF($B$6:$B$25,T1,$D$6:$D$25)</f>
        <v>716</v>
      </c>
      <c r="U2">
        <f t="shared" si="1"/>
        <v>32960</v>
      </c>
      <c r="V2">
        <f t="shared" si="1"/>
        <v>33069</v>
      </c>
      <c r="W2">
        <f t="shared" si="1"/>
        <v>109</v>
      </c>
      <c r="X2">
        <f t="shared" si="1"/>
        <v>0.82799999999999996</v>
      </c>
      <c r="Y2">
        <f t="shared" si="1"/>
        <v>2108</v>
      </c>
    </row>
    <row r="3" spans="1:25" x14ac:dyDescent="0.25">
      <c r="B3" t="s">
        <v>278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279</v>
      </c>
      <c r="C6" t="s">
        <v>32</v>
      </c>
      <c r="D6" s="1">
        <v>15068</v>
      </c>
    </row>
    <row r="7" spans="1:25" x14ac:dyDescent="0.25">
      <c r="A7" t="s">
        <v>280</v>
      </c>
      <c r="C7" t="s">
        <v>7</v>
      </c>
      <c r="D7" s="1">
        <v>17176</v>
      </c>
      <c r="E7" t="s">
        <v>8</v>
      </c>
    </row>
    <row r="8" spans="1:25" x14ac:dyDescent="0.25">
      <c r="B8" t="s">
        <v>11</v>
      </c>
      <c r="C8" t="s">
        <v>12</v>
      </c>
      <c r="D8" s="1">
        <v>39924</v>
      </c>
    </row>
    <row r="9" spans="1:25" x14ac:dyDescent="0.25">
      <c r="B9" t="s">
        <v>13</v>
      </c>
      <c r="C9" t="s">
        <v>12</v>
      </c>
      <c r="D9">
        <v>716</v>
      </c>
    </row>
    <row r="10" spans="1:25" x14ac:dyDescent="0.25">
      <c r="B10" t="s">
        <v>14</v>
      </c>
      <c r="C10" t="s">
        <v>12</v>
      </c>
      <c r="D10" s="1">
        <v>32960</v>
      </c>
    </row>
    <row r="11" spans="1:25" x14ac:dyDescent="0.25">
      <c r="B11" t="s">
        <v>15</v>
      </c>
      <c r="C11" t="s">
        <v>12</v>
      </c>
      <c r="D11" s="1">
        <v>33069</v>
      </c>
    </row>
    <row r="12" spans="1:25" x14ac:dyDescent="0.25">
      <c r="B12" t="s">
        <v>16</v>
      </c>
      <c r="C12" t="s">
        <v>12</v>
      </c>
      <c r="D12">
        <v>109</v>
      </c>
    </row>
    <row r="13" spans="1:25" x14ac:dyDescent="0.25">
      <c r="B13" t="s">
        <v>17</v>
      </c>
      <c r="C13" t="s">
        <v>12</v>
      </c>
      <c r="D13" s="2">
        <v>0.82799999999999996</v>
      </c>
    </row>
    <row r="14" spans="1:25" x14ac:dyDescent="0.25">
      <c r="B14" t="s">
        <v>18</v>
      </c>
      <c r="C14" t="s">
        <v>12</v>
      </c>
      <c r="D14" s="1">
        <v>2108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Y14"/>
  <sheetViews>
    <sheetView workbookViewId="0">
      <selection activeCell="B3" sqref="B3"/>
    </sheetView>
  </sheetViews>
  <sheetFormatPr defaultRowHeight="15" x14ac:dyDescent="0.25"/>
  <cols>
    <col min="1" max="1" width="34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32140</v>
      </c>
      <c r="H2">
        <f t="shared" ref="H2:R2" si="0">SUMIF($C$6:$C$13,H1,$D$6:$D$13)</f>
        <v>0</v>
      </c>
      <c r="I2">
        <f t="shared" si="0"/>
        <v>40308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88300</v>
      </c>
      <c r="T2">
        <f t="shared" ref="T2:Y2" si="1">SUMIF($B$6:$B$25,T1,$D$6:$D$25)</f>
        <v>1133</v>
      </c>
      <c r="U2">
        <f t="shared" si="1"/>
        <v>73581</v>
      </c>
      <c r="V2">
        <f t="shared" si="1"/>
        <v>73752</v>
      </c>
      <c r="W2">
        <f t="shared" si="1"/>
        <v>171</v>
      </c>
      <c r="X2">
        <f t="shared" si="1"/>
        <v>0.83499999999999996</v>
      </c>
      <c r="Y2">
        <f t="shared" si="1"/>
        <v>8168</v>
      </c>
    </row>
    <row r="3" spans="1:25" x14ac:dyDescent="0.25">
      <c r="B3" t="s">
        <v>275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276</v>
      </c>
      <c r="C6" t="s">
        <v>32</v>
      </c>
      <c r="D6" s="1">
        <v>40308</v>
      </c>
      <c r="E6" t="s">
        <v>8</v>
      </c>
    </row>
    <row r="7" spans="1:25" x14ac:dyDescent="0.25">
      <c r="A7" t="s">
        <v>277</v>
      </c>
      <c r="C7" t="s">
        <v>7</v>
      </c>
      <c r="D7" s="1">
        <v>32140</v>
      </c>
    </row>
    <row r="8" spans="1:25" x14ac:dyDescent="0.25">
      <c r="B8" t="s">
        <v>11</v>
      </c>
      <c r="C8" t="s">
        <v>12</v>
      </c>
      <c r="D8" s="1">
        <v>88300</v>
      </c>
    </row>
    <row r="9" spans="1:25" x14ac:dyDescent="0.25">
      <c r="B9" t="s">
        <v>13</v>
      </c>
      <c r="C9" t="s">
        <v>12</v>
      </c>
      <c r="D9" s="1">
        <v>1133</v>
      </c>
    </row>
    <row r="10" spans="1:25" x14ac:dyDescent="0.25">
      <c r="B10" t="s">
        <v>14</v>
      </c>
      <c r="C10" t="s">
        <v>12</v>
      </c>
      <c r="D10" s="1">
        <v>73581</v>
      </c>
    </row>
    <row r="11" spans="1:25" x14ac:dyDescent="0.25">
      <c r="B11" t="s">
        <v>15</v>
      </c>
      <c r="C11" t="s">
        <v>12</v>
      </c>
      <c r="D11" s="1">
        <v>73752</v>
      </c>
    </row>
    <row r="12" spans="1:25" x14ac:dyDescent="0.25">
      <c r="B12" t="s">
        <v>16</v>
      </c>
      <c r="C12" t="s">
        <v>12</v>
      </c>
      <c r="D12">
        <v>171</v>
      </c>
    </row>
    <row r="13" spans="1:25" x14ac:dyDescent="0.25">
      <c r="B13" t="s">
        <v>17</v>
      </c>
      <c r="C13" t="s">
        <v>12</v>
      </c>
      <c r="D13" s="2">
        <v>0.83499999999999996</v>
      </c>
    </row>
    <row r="14" spans="1:25" x14ac:dyDescent="0.25">
      <c r="B14" t="s">
        <v>18</v>
      </c>
      <c r="C14" t="s">
        <v>12</v>
      </c>
      <c r="D14" s="1">
        <v>8168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Y14"/>
  <sheetViews>
    <sheetView workbookViewId="0">
      <selection activeCell="B3" sqref="B3"/>
    </sheetView>
  </sheetViews>
  <sheetFormatPr defaultRowHeight="15" x14ac:dyDescent="0.25"/>
  <cols>
    <col min="1" max="1" width="20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13758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14263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36550</v>
      </c>
      <c r="T2">
        <f t="shared" ref="T2:Y2" si="1">SUMIF($B$6:$B$25,T1,$D$6:$D$25)</f>
        <v>277</v>
      </c>
      <c r="U2">
        <f t="shared" si="1"/>
        <v>28298</v>
      </c>
      <c r="V2">
        <f t="shared" si="1"/>
        <v>28353</v>
      </c>
      <c r="W2">
        <f t="shared" si="1"/>
        <v>55</v>
      </c>
      <c r="X2">
        <f t="shared" si="1"/>
        <v>0.77600000000000002</v>
      </c>
      <c r="Y2">
        <f t="shared" si="1"/>
        <v>505</v>
      </c>
    </row>
    <row r="3" spans="1:25" x14ac:dyDescent="0.25">
      <c r="B3" t="s">
        <v>789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790</v>
      </c>
      <c r="C6" t="s">
        <v>7</v>
      </c>
      <c r="D6" s="1">
        <v>13758</v>
      </c>
    </row>
    <row r="7" spans="1:25" x14ac:dyDescent="0.25">
      <c r="A7" t="s">
        <v>791</v>
      </c>
      <c r="C7" t="s">
        <v>172</v>
      </c>
      <c r="D7" s="1">
        <v>14263</v>
      </c>
      <c r="E7" t="s">
        <v>8</v>
      </c>
    </row>
    <row r="8" spans="1:25" x14ac:dyDescent="0.25">
      <c r="B8" t="s">
        <v>11</v>
      </c>
      <c r="C8" t="s">
        <v>12</v>
      </c>
      <c r="D8" s="1">
        <v>36550</v>
      </c>
    </row>
    <row r="9" spans="1:25" x14ac:dyDescent="0.25">
      <c r="B9" t="s">
        <v>13</v>
      </c>
      <c r="C9" t="s">
        <v>12</v>
      </c>
      <c r="D9">
        <v>277</v>
      </c>
    </row>
    <row r="10" spans="1:25" x14ac:dyDescent="0.25">
      <c r="B10" t="s">
        <v>14</v>
      </c>
      <c r="C10" t="s">
        <v>12</v>
      </c>
      <c r="D10" s="1">
        <v>28298</v>
      </c>
    </row>
    <row r="11" spans="1:25" x14ac:dyDescent="0.25">
      <c r="B11" t="s">
        <v>15</v>
      </c>
      <c r="C11" t="s">
        <v>12</v>
      </c>
      <c r="D11" s="1">
        <v>28353</v>
      </c>
    </row>
    <row r="12" spans="1:25" x14ac:dyDescent="0.25">
      <c r="B12" t="s">
        <v>16</v>
      </c>
      <c r="C12" t="s">
        <v>12</v>
      </c>
      <c r="D12">
        <v>55</v>
      </c>
    </row>
    <row r="13" spans="1:25" x14ac:dyDescent="0.25">
      <c r="B13" t="s">
        <v>17</v>
      </c>
      <c r="C13" t="s">
        <v>12</v>
      </c>
      <c r="D13" s="2">
        <v>0.77600000000000002</v>
      </c>
    </row>
    <row r="14" spans="1:25" x14ac:dyDescent="0.25">
      <c r="B14" t="s">
        <v>18</v>
      </c>
      <c r="C14" t="s">
        <v>12</v>
      </c>
      <c r="D14">
        <v>505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Y14"/>
  <sheetViews>
    <sheetView workbookViewId="0">
      <selection activeCell="B3" sqref="B3"/>
    </sheetView>
  </sheetViews>
  <sheetFormatPr defaultRowHeight="15" x14ac:dyDescent="0.25"/>
  <cols>
    <col min="1" max="1" width="31" bestFit="1" customWidth="1"/>
    <col min="2" max="2" width="43.28515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24875</v>
      </c>
      <c r="H2">
        <f t="shared" ref="H2:R2" si="0">SUMIF($C$6:$C$13,H1,$D$6:$D$13)</f>
        <v>0</v>
      </c>
      <c r="I2">
        <f t="shared" si="0"/>
        <v>17489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51498</v>
      </c>
      <c r="T2">
        <f t="shared" ref="T2:Y2" si="1">SUMIF($B$6:$B$25,T1,$D$6:$D$25)</f>
        <v>1008</v>
      </c>
      <c r="U2">
        <f t="shared" si="1"/>
        <v>43372</v>
      </c>
      <c r="V2">
        <f t="shared" si="1"/>
        <v>43597</v>
      </c>
      <c r="W2">
        <f t="shared" si="1"/>
        <v>225</v>
      </c>
      <c r="X2">
        <f t="shared" si="1"/>
        <v>0.84699999999999998</v>
      </c>
      <c r="Y2">
        <f t="shared" si="1"/>
        <v>7386</v>
      </c>
    </row>
    <row r="3" spans="1:25" x14ac:dyDescent="0.25">
      <c r="B3" t="s">
        <v>272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273</v>
      </c>
      <c r="C6" t="s">
        <v>7</v>
      </c>
      <c r="D6" s="1">
        <v>24875</v>
      </c>
      <c r="E6" t="s">
        <v>8</v>
      </c>
    </row>
    <row r="7" spans="1:25" x14ac:dyDescent="0.25">
      <c r="A7" t="s">
        <v>274</v>
      </c>
      <c r="C7" t="s">
        <v>32</v>
      </c>
      <c r="D7" s="1">
        <v>17489</v>
      </c>
    </row>
    <row r="8" spans="1:25" x14ac:dyDescent="0.25">
      <c r="B8" t="s">
        <v>11</v>
      </c>
      <c r="C8" t="s">
        <v>12</v>
      </c>
      <c r="D8" s="1">
        <v>51498</v>
      </c>
    </row>
    <row r="9" spans="1:25" x14ac:dyDescent="0.25">
      <c r="B9" t="s">
        <v>13</v>
      </c>
      <c r="C9" t="s">
        <v>12</v>
      </c>
      <c r="D9" s="1">
        <v>1008</v>
      </c>
    </row>
    <row r="10" spans="1:25" x14ac:dyDescent="0.25">
      <c r="B10" t="s">
        <v>14</v>
      </c>
      <c r="C10" t="s">
        <v>12</v>
      </c>
      <c r="D10" s="1">
        <v>43372</v>
      </c>
    </row>
    <row r="11" spans="1:25" x14ac:dyDescent="0.25">
      <c r="B11" t="s">
        <v>15</v>
      </c>
      <c r="C11" t="s">
        <v>12</v>
      </c>
      <c r="D11" s="1">
        <v>43597</v>
      </c>
    </row>
    <row r="12" spans="1:25" x14ac:dyDescent="0.25">
      <c r="B12" t="s">
        <v>16</v>
      </c>
      <c r="C12" t="s">
        <v>12</v>
      </c>
      <c r="D12">
        <v>225</v>
      </c>
    </row>
    <row r="13" spans="1:25" x14ac:dyDescent="0.25">
      <c r="B13" t="s">
        <v>17</v>
      </c>
      <c r="C13" t="s">
        <v>12</v>
      </c>
      <c r="D13" s="2">
        <v>0.84699999999999998</v>
      </c>
    </row>
    <row r="14" spans="1:25" x14ac:dyDescent="0.25">
      <c r="B14" t="s">
        <v>18</v>
      </c>
      <c r="C14" t="s">
        <v>12</v>
      </c>
      <c r="D14" s="1">
        <v>7386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Y16"/>
  <sheetViews>
    <sheetView workbookViewId="0">
      <selection activeCell="B3" sqref="B3"/>
    </sheetView>
  </sheetViews>
  <sheetFormatPr defaultRowHeight="15" x14ac:dyDescent="0.25"/>
  <cols>
    <col min="1" max="1" width="33.85546875" bestFit="1" customWidth="1"/>
    <col min="2" max="2" width="40.7109375" bestFit="1" customWidth="1"/>
    <col min="3" max="3" width="8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20670</v>
      </c>
      <c r="H2">
        <f t="shared" ref="H2:R2" si="0">SUMIF($C$6:$C$13,H1,$D$6:$D$13)</f>
        <v>0</v>
      </c>
      <c r="I2">
        <f t="shared" si="0"/>
        <v>12743</v>
      </c>
      <c r="J2">
        <f t="shared" si="0"/>
        <v>337</v>
      </c>
      <c r="K2">
        <f t="shared" si="0"/>
        <v>0</v>
      </c>
      <c r="L2">
        <f t="shared" si="0"/>
        <v>2053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45485</v>
      </c>
      <c r="T2">
        <f t="shared" ref="T2:Y2" si="1">SUMIF($B$6:$B$25,T1,$D$6:$D$25)</f>
        <v>1040</v>
      </c>
      <c r="U2">
        <f t="shared" si="1"/>
        <v>36843</v>
      </c>
      <c r="V2">
        <f t="shared" si="1"/>
        <v>36944</v>
      </c>
      <c r="W2">
        <f t="shared" si="1"/>
        <v>101</v>
      </c>
      <c r="X2">
        <f t="shared" si="1"/>
        <v>0.81200000000000006</v>
      </c>
      <c r="Y2">
        <f t="shared" si="1"/>
        <v>7927</v>
      </c>
    </row>
    <row r="3" spans="1:25" x14ac:dyDescent="0.25">
      <c r="B3" t="s">
        <v>267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268</v>
      </c>
      <c r="C6" t="s">
        <v>26</v>
      </c>
      <c r="D6">
        <v>337</v>
      </c>
      <c r="E6" t="s">
        <v>27</v>
      </c>
    </row>
    <row r="7" spans="1:25" x14ac:dyDescent="0.25">
      <c r="A7" t="s">
        <v>269</v>
      </c>
      <c r="C7" t="s">
        <v>7</v>
      </c>
      <c r="D7" s="1">
        <v>20670</v>
      </c>
      <c r="E7" t="s">
        <v>8</v>
      </c>
    </row>
    <row r="8" spans="1:25" x14ac:dyDescent="0.25">
      <c r="A8" t="s">
        <v>270</v>
      </c>
      <c r="C8" t="s">
        <v>32</v>
      </c>
      <c r="D8" s="1">
        <v>12743</v>
      </c>
    </row>
    <row r="9" spans="1:25" x14ac:dyDescent="0.25">
      <c r="A9" t="s">
        <v>271</v>
      </c>
      <c r="C9" t="s">
        <v>51</v>
      </c>
      <c r="D9" s="1">
        <v>2053</v>
      </c>
      <c r="E9" t="s">
        <v>27</v>
      </c>
    </row>
    <row r="10" spans="1:25" x14ac:dyDescent="0.25">
      <c r="B10" t="s">
        <v>11</v>
      </c>
      <c r="C10" t="s">
        <v>12</v>
      </c>
      <c r="D10" s="1">
        <v>45485</v>
      </c>
    </row>
    <row r="11" spans="1:25" x14ac:dyDescent="0.25">
      <c r="B11" t="s">
        <v>13</v>
      </c>
      <c r="C11" t="s">
        <v>12</v>
      </c>
      <c r="D11" s="1">
        <v>1040</v>
      </c>
    </row>
    <row r="12" spans="1:25" x14ac:dyDescent="0.25">
      <c r="B12" t="s">
        <v>14</v>
      </c>
      <c r="C12" t="s">
        <v>12</v>
      </c>
      <c r="D12" s="1">
        <v>36843</v>
      </c>
    </row>
    <row r="13" spans="1:25" x14ac:dyDescent="0.25">
      <c r="B13" t="s">
        <v>15</v>
      </c>
      <c r="C13" t="s">
        <v>12</v>
      </c>
      <c r="D13" s="1">
        <v>36944</v>
      </c>
    </row>
    <row r="14" spans="1:25" x14ac:dyDescent="0.25">
      <c r="B14" t="s">
        <v>16</v>
      </c>
      <c r="C14" t="s">
        <v>12</v>
      </c>
      <c r="D14">
        <v>101</v>
      </c>
    </row>
    <row r="15" spans="1:25" x14ac:dyDescent="0.25">
      <c r="B15" t="s">
        <v>17</v>
      </c>
      <c r="C15" t="s">
        <v>12</v>
      </c>
      <c r="D15" s="2">
        <v>0.81200000000000006</v>
      </c>
    </row>
    <row r="16" spans="1:25" x14ac:dyDescent="0.25">
      <c r="B16" t="s">
        <v>18</v>
      </c>
      <c r="C16" t="s">
        <v>12</v>
      </c>
      <c r="D16" s="1">
        <v>7927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Y14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32249</v>
      </c>
      <c r="H2">
        <f t="shared" ref="H2:R2" si="0">SUMIF($C$6:$C$13,H1,$D$6:$D$13)</f>
        <v>0</v>
      </c>
      <c r="I2">
        <f t="shared" si="0"/>
        <v>47558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97092</v>
      </c>
      <c r="T2">
        <f t="shared" ref="T2:Y2" si="1">SUMIF($B$6:$B$25,T1,$D$6:$D$25)</f>
        <v>1429</v>
      </c>
      <c r="U2">
        <f t="shared" si="1"/>
        <v>81236</v>
      </c>
      <c r="V2">
        <f t="shared" si="1"/>
        <v>81411</v>
      </c>
      <c r="W2">
        <f t="shared" si="1"/>
        <v>175</v>
      </c>
      <c r="X2">
        <f t="shared" si="1"/>
        <v>0.83799999999999997</v>
      </c>
      <c r="Y2">
        <f t="shared" si="1"/>
        <v>15309</v>
      </c>
    </row>
    <row r="3" spans="1:25" x14ac:dyDescent="0.25">
      <c r="B3" t="s">
        <v>264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265</v>
      </c>
      <c r="C6" t="s">
        <v>7</v>
      </c>
      <c r="D6" s="1">
        <v>32249</v>
      </c>
    </row>
    <row r="7" spans="1:25" x14ac:dyDescent="0.25">
      <c r="A7" t="s">
        <v>266</v>
      </c>
      <c r="C7" t="s">
        <v>32</v>
      </c>
      <c r="D7" s="1">
        <v>47558</v>
      </c>
      <c r="E7" t="s">
        <v>8</v>
      </c>
    </row>
    <row r="8" spans="1:25" x14ac:dyDescent="0.25">
      <c r="B8" t="s">
        <v>11</v>
      </c>
      <c r="C8" t="s">
        <v>12</v>
      </c>
      <c r="D8" s="1">
        <v>97092</v>
      </c>
    </row>
    <row r="9" spans="1:25" x14ac:dyDescent="0.25">
      <c r="B9" t="s">
        <v>13</v>
      </c>
      <c r="C9" t="s">
        <v>12</v>
      </c>
      <c r="D9" s="1">
        <v>1429</v>
      </c>
    </row>
    <row r="10" spans="1:25" x14ac:dyDescent="0.25">
      <c r="B10" t="s">
        <v>14</v>
      </c>
      <c r="C10" t="s">
        <v>12</v>
      </c>
      <c r="D10" s="1">
        <v>81236</v>
      </c>
    </row>
    <row r="11" spans="1:25" x14ac:dyDescent="0.25">
      <c r="B11" t="s">
        <v>15</v>
      </c>
      <c r="C11" t="s">
        <v>12</v>
      </c>
      <c r="D11" s="1">
        <v>81411</v>
      </c>
    </row>
    <row r="12" spans="1:25" x14ac:dyDescent="0.25">
      <c r="B12" t="s">
        <v>16</v>
      </c>
      <c r="C12" t="s">
        <v>12</v>
      </c>
      <c r="D12">
        <v>175</v>
      </c>
    </row>
    <row r="13" spans="1:25" x14ac:dyDescent="0.25">
      <c r="B13" t="s">
        <v>17</v>
      </c>
      <c r="C13" t="s">
        <v>12</v>
      </c>
      <c r="D13" s="2">
        <v>0.83799999999999997</v>
      </c>
    </row>
    <row r="14" spans="1:25" x14ac:dyDescent="0.25">
      <c r="B14" t="s">
        <v>18</v>
      </c>
      <c r="C14" t="s">
        <v>12</v>
      </c>
      <c r="D14" s="1">
        <v>15309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Y14"/>
  <sheetViews>
    <sheetView workbookViewId="0">
      <selection activeCell="B3" sqref="B3"/>
    </sheetView>
  </sheetViews>
  <sheetFormatPr defaultRowHeight="15" x14ac:dyDescent="0.25"/>
  <cols>
    <col min="1" max="1" width="17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21463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26863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63619</v>
      </c>
      <c r="T2">
        <f t="shared" ref="T2:Y2" si="1">SUMIF($B$6:$B$25,T1,$D$6:$D$25)</f>
        <v>816</v>
      </c>
      <c r="U2">
        <f t="shared" si="1"/>
        <v>49142</v>
      </c>
      <c r="V2">
        <f t="shared" si="1"/>
        <v>49265</v>
      </c>
      <c r="W2">
        <f t="shared" si="1"/>
        <v>123</v>
      </c>
      <c r="X2">
        <f t="shared" si="1"/>
        <v>0.77400000000000002</v>
      </c>
      <c r="Y2">
        <f t="shared" si="1"/>
        <v>5400</v>
      </c>
    </row>
    <row r="3" spans="1:25" x14ac:dyDescent="0.25">
      <c r="B3" t="s">
        <v>261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262</v>
      </c>
      <c r="C6" t="s">
        <v>7</v>
      </c>
      <c r="D6" s="1">
        <v>21463</v>
      </c>
    </row>
    <row r="7" spans="1:25" x14ac:dyDescent="0.25">
      <c r="A7" t="s">
        <v>263</v>
      </c>
      <c r="C7" t="s">
        <v>172</v>
      </c>
      <c r="D7" s="1">
        <v>26863</v>
      </c>
      <c r="E7" t="s">
        <v>8</v>
      </c>
    </row>
    <row r="8" spans="1:25" x14ac:dyDescent="0.25">
      <c r="B8" t="s">
        <v>11</v>
      </c>
      <c r="C8" t="s">
        <v>12</v>
      </c>
      <c r="D8" s="1">
        <v>63619</v>
      </c>
    </row>
    <row r="9" spans="1:25" x14ac:dyDescent="0.25">
      <c r="B9" t="s">
        <v>13</v>
      </c>
      <c r="C9" t="s">
        <v>12</v>
      </c>
      <c r="D9">
        <v>816</v>
      </c>
    </row>
    <row r="10" spans="1:25" x14ac:dyDescent="0.25">
      <c r="B10" t="s">
        <v>14</v>
      </c>
      <c r="C10" t="s">
        <v>12</v>
      </c>
      <c r="D10" s="1">
        <v>49142</v>
      </c>
    </row>
    <row r="11" spans="1:25" x14ac:dyDescent="0.25">
      <c r="B11" t="s">
        <v>15</v>
      </c>
      <c r="C11" t="s">
        <v>12</v>
      </c>
      <c r="D11" s="1">
        <v>49265</v>
      </c>
    </row>
    <row r="12" spans="1:25" x14ac:dyDescent="0.25">
      <c r="B12" t="s">
        <v>16</v>
      </c>
      <c r="C12" t="s">
        <v>12</v>
      </c>
      <c r="D12">
        <v>123</v>
      </c>
    </row>
    <row r="13" spans="1:25" x14ac:dyDescent="0.25">
      <c r="B13" t="s">
        <v>17</v>
      </c>
      <c r="C13" t="s">
        <v>12</v>
      </c>
      <c r="D13" s="2">
        <v>0.77400000000000002</v>
      </c>
    </row>
    <row r="14" spans="1:25" x14ac:dyDescent="0.25">
      <c r="B14" t="s">
        <v>18</v>
      </c>
      <c r="C14" t="s">
        <v>12</v>
      </c>
      <c r="D14" s="1">
        <v>5400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Y14"/>
  <sheetViews>
    <sheetView workbookViewId="0">
      <selection activeCell="B3" sqref="B3"/>
    </sheetView>
  </sheetViews>
  <sheetFormatPr defaultRowHeight="15" x14ac:dyDescent="0.25"/>
  <cols>
    <col min="1" max="1" width="32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16253</v>
      </c>
      <c r="H2">
        <f t="shared" ref="H2:R2" si="0">SUMIF($C$6:$C$13,H1,$D$6:$D$13)</f>
        <v>11756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33503</v>
      </c>
      <c r="T2">
        <f t="shared" ref="T2:Y2" si="1">SUMIF($B$6:$B$25,T1,$D$6:$D$25)</f>
        <v>532</v>
      </c>
      <c r="U2">
        <f t="shared" si="1"/>
        <v>28541</v>
      </c>
      <c r="V2">
        <f t="shared" si="1"/>
        <v>28613</v>
      </c>
      <c r="W2">
        <f t="shared" si="1"/>
        <v>72</v>
      </c>
      <c r="X2">
        <f t="shared" si="1"/>
        <v>0.85399999999999998</v>
      </c>
      <c r="Y2">
        <f t="shared" si="1"/>
        <v>4497</v>
      </c>
    </row>
    <row r="3" spans="1:25" x14ac:dyDescent="0.25">
      <c r="B3" t="s">
        <v>258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259</v>
      </c>
      <c r="C6" t="s">
        <v>7</v>
      </c>
      <c r="D6" s="1">
        <v>16253</v>
      </c>
      <c r="E6" t="s">
        <v>8</v>
      </c>
    </row>
    <row r="7" spans="1:25" x14ac:dyDescent="0.25">
      <c r="A7" t="s">
        <v>260</v>
      </c>
      <c r="C7" t="s">
        <v>10</v>
      </c>
      <c r="D7" s="1">
        <v>11756</v>
      </c>
    </row>
    <row r="8" spans="1:25" x14ac:dyDescent="0.25">
      <c r="B8" t="s">
        <v>11</v>
      </c>
      <c r="C8" t="s">
        <v>12</v>
      </c>
      <c r="D8" s="1">
        <v>33503</v>
      </c>
    </row>
    <row r="9" spans="1:25" x14ac:dyDescent="0.25">
      <c r="B9" t="s">
        <v>13</v>
      </c>
      <c r="C9" t="s">
        <v>12</v>
      </c>
      <c r="D9">
        <v>532</v>
      </c>
    </row>
    <row r="10" spans="1:25" x14ac:dyDescent="0.25">
      <c r="B10" t="s">
        <v>14</v>
      </c>
      <c r="C10" t="s">
        <v>12</v>
      </c>
      <c r="D10" s="1">
        <v>28541</v>
      </c>
    </row>
    <row r="11" spans="1:25" x14ac:dyDescent="0.25">
      <c r="B11" t="s">
        <v>15</v>
      </c>
      <c r="C11" t="s">
        <v>12</v>
      </c>
      <c r="D11" s="1">
        <v>28613</v>
      </c>
    </row>
    <row r="12" spans="1:25" x14ac:dyDescent="0.25">
      <c r="B12" t="s">
        <v>16</v>
      </c>
      <c r="C12" t="s">
        <v>12</v>
      </c>
      <c r="D12">
        <v>72</v>
      </c>
    </row>
    <row r="13" spans="1:25" x14ac:dyDescent="0.25">
      <c r="B13" t="s">
        <v>17</v>
      </c>
      <c r="C13" t="s">
        <v>12</v>
      </c>
      <c r="D13" s="2">
        <v>0.85399999999999998</v>
      </c>
    </row>
    <row r="14" spans="1:25" x14ac:dyDescent="0.25">
      <c r="B14" t="s">
        <v>18</v>
      </c>
      <c r="C14" t="s">
        <v>12</v>
      </c>
      <c r="D14" s="1">
        <v>4497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Y14"/>
  <sheetViews>
    <sheetView workbookViewId="0">
      <selection activeCell="B3" sqref="B3"/>
    </sheetView>
  </sheetViews>
  <sheetFormatPr defaultRowHeight="15" x14ac:dyDescent="0.25"/>
  <cols>
    <col min="1" max="1" width="18.28515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16882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21939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49205</v>
      </c>
      <c r="T2">
        <f t="shared" ref="T2:Y2" si="1">SUMIF($B$6:$B$25,T1,$D$6:$D$25)</f>
        <v>687</v>
      </c>
      <c r="U2">
        <f t="shared" si="1"/>
        <v>39508</v>
      </c>
      <c r="V2">
        <f t="shared" si="1"/>
        <v>39586</v>
      </c>
      <c r="W2">
        <f t="shared" si="1"/>
        <v>78</v>
      </c>
      <c r="X2">
        <f t="shared" si="1"/>
        <v>0.80500000000000005</v>
      </c>
      <c r="Y2">
        <f t="shared" si="1"/>
        <v>5057</v>
      </c>
    </row>
    <row r="3" spans="1:25" x14ac:dyDescent="0.25">
      <c r="B3" t="s">
        <v>255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256</v>
      </c>
      <c r="C6" t="s">
        <v>7</v>
      </c>
      <c r="D6" s="1">
        <v>16882</v>
      </c>
    </row>
    <row r="7" spans="1:25" x14ac:dyDescent="0.25">
      <c r="A7" t="s">
        <v>257</v>
      </c>
      <c r="C7" t="s">
        <v>172</v>
      </c>
      <c r="D7" s="1">
        <v>21939</v>
      </c>
      <c r="E7" t="s">
        <v>8</v>
      </c>
    </row>
    <row r="8" spans="1:25" x14ac:dyDescent="0.25">
      <c r="B8" t="s">
        <v>11</v>
      </c>
      <c r="C8" t="s">
        <v>12</v>
      </c>
      <c r="D8" s="1">
        <v>49205</v>
      </c>
    </row>
    <row r="9" spans="1:25" x14ac:dyDescent="0.25">
      <c r="B9" t="s">
        <v>13</v>
      </c>
      <c r="C9" t="s">
        <v>12</v>
      </c>
      <c r="D9">
        <v>687</v>
      </c>
    </row>
    <row r="10" spans="1:25" x14ac:dyDescent="0.25">
      <c r="B10" t="s">
        <v>14</v>
      </c>
      <c r="C10" t="s">
        <v>12</v>
      </c>
      <c r="D10" s="1">
        <v>39508</v>
      </c>
    </row>
    <row r="11" spans="1:25" x14ac:dyDescent="0.25">
      <c r="B11" t="s">
        <v>15</v>
      </c>
      <c r="C11" t="s">
        <v>12</v>
      </c>
      <c r="D11" s="1">
        <v>39586</v>
      </c>
    </row>
    <row r="12" spans="1:25" x14ac:dyDescent="0.25">
      <c r="B12" t="s">
        <v>16</v>
      </c>
      <c r="C12" t="s">
        <v>12</v>
      </c>
      <c r="D12">
        <v>78</v>
      </c>
    </row>
    <row r="13" spans="1:25" x14ac:dyDescent="0.25">
      <c r="B13" t="s">
        <v>17</v>
      </c>
      <c r="C13" t="s">
        <v>12</v>
      </c>
      <c r="D13" s="2">
        <v>0.80500000000000005</v>
      </c>
    </row>
    <row r="14" spans="1:25" x14ac:dyDescent="0.25">
      <c r="B14" t="s">
        <v>18</v>
      </c>
      <c r="C14" t="s">
        <v>12</v>
      </c>
      <c r="D14" s="1">
        <v>5057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Y15"/>
  <sheetViews>
    <sheetView workbookViewId="0">
      <selection activeCell="B3" sqref="B3"/>
    </sheetView>
  </sheetViews>
  <sheetFormatPr defaultRowHeight="15" x14ac:dyDescent="0.25"/>
  <cols>
    <col min="1" max="1" width="51.85546875" bestFit="1" customWidth="1"/>
    <col min="2" max="2" width="47.1406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14218</v>
      </c>
      <c r="H2">
        <f t="shared" ref="H2:R2" si="0">SUMIF($C$6:$C$13,H1,$D$6:$D$13)</f>
        <v>13136</v>
      </c>
      <c r="I2">
        <f t="shared" si="0"/>
        <v>0</v>
      </c>
      <c r="J2">
        <f t="shared" si="0"/>
        <v>447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33540</v>
      </c>
      <c r="T2">
        <f t="shared" ref="T2:Y2" si="1">SUMIF($B$6:$B$25,T1,$D$6:$D$25)</f>
        <v>407</v>
      </c>
      <c r="U2">
        <f t="shared" si="1"/>
        <v>28208</v>
      </c>
      <c r="V2">
        <f t="shared" si="1"/>
        <v>28282</v>
      </c>
      <c r="W2">
        <f t="shared" si="1"/>
        <v>74</v>
      </c>
      <c r="X2">
        <f t="shared" si="1"/>
        <v>0.84299999999999997</v>
      </c>
      <c r="Y2">
        <f t="shared" si="1"/>
        <v>1082</v>
      </c>
    </row>
    <row r="3" spans="1:25" x14ac:dyDescent="0.25">
      <c r="B3" t="s">
        <v>251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252</v>
      </c>
      <c r="C6" t="s">
        <v>26</v>
      </c>
      <c r="D6">
        <v>447</v>
      </c>
      <c r="E6" t="s">
        <v>27</v>
      </c>
    </row>
    <row r="7" spans="1:25" x14ac:dyDescent="0.25">
      <c r="A7" t="s">
        <v>253</v>
      </c>
      <c r="C7" t="s">
        <v>7</v>
      </c>
      <c r="D7" s="1">
        <v>14218</v>
      </c>
      <c r="E7" t="s">
        <v>8</v>
      </c>
    </row>
    <row r="8" spans="1:25" x14ac:dyDescent="0.25">
      <c r="A8" t="s">
        <v>254</v>
      </c>
      <c r="C8" t="s">
        <v>10</v>
      </c>
      <c r="D8" s="1">
        <v>13136</v>
      </c>
    </row>
    <row r="9" spans="1:25" x14ac:dyDescent="0.25">
      <c r="B9" t="s">
        <v>11</v>
      </c>
      <c r="C9" t="s">
        <v>12</v>
      </c>
      <c r="D9" s="1">
        <v>33540</v>
      </c>
    </row>
    <row r="10" spans="1:25" x14ac:dyDescent="0.25">
      <c r="B10" t="s">
        <v>13</v>
      </c>
      <c r="C10" t="s">
        <v>12</v>
      </c>
      <c r="D10">
        <v>407</v>
      </c>
    </row>
    <row r="11" spans="1:25" x14ac:dyDescent="0.25">
      <c r="B11" t="s">
        <v>14</v>
      </c>
      <c r="C11" t="s">
        <v>12</v>
      </c>
      <c r="D11" s="1">
        <v>28208</v>
      </c>
    </row>
    <row r="12" spans="1:25" x14ac:dyDescent="0.25">
      <c r="B12" t="s">
        <v>15</v>
      </c>
      <c r="C12" t="s">
        <v>12</v>
      </c>
      <c r="D12" s="1">
        <v>28282</v>
      </c>
    </row>
    <row r="13" spans="1:25" x14ac:dyDescent="0.25">
      <c r="B13" t="s">
        <v>16</v>
      </c>
      <c r="C13" t="s">
        <v>12</v>
      </c>
      <c r="D13">
        <v>74</v>
      </c>
    </row>
    <row r="14" spans="1:25" x14ac:dyDescent="0.25">
      <c r="B14" t="s">
        <v>17</v>
      </c>
      <c r="C14" t="s">
        <v>12</v>
      </c>
      <c r="D14" s="2">
        <v>0.84299999999999997</v>
      </c>
    </row>
    <row r="15" spans="1:25" x14ac:dyDescent="0.25">
      <c r="B15" t="s">
        <v>18</v>
      </c>
      <c r="C15" t="s">
        <v>12</v>
      </c>
      <c r="D15" s="1">
        <v>1082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Y14"/>
  <sheetViews>
    <sheetView workbookViewId="0">
      <selection activeCell="B3" sqref="B3"/>
    </sheetView>
  </sheetViews>
  <sheetFormatPr defaultRowHeight="15" x14ac:dyDescent="0.25"/>
  <cols>
    <col min="1" max="1" width="37.7109375" bestFit="1" customWidth="1"/>
    <col min="2" max="2" width="43.140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15304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53900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87587</v>
      </c>
      <c r="T2">
        <f t="shared" ref="T2:Y2" si="1">SUMIF($B$6:$B$25,T1,$D$6:$D$25)</f>
        <v>948</v>
      </c>
      <c r="U2">
        <f t="shared" si="1"/>
        <v>70152</v>
      </c>
      <c r="V2">
        <f t="shared" si="1"/>
        <v>70347</v>
      </c>
      <c r="W2">
        <f t="shared" si="1"/>
        <v>195</v>
      </c>
      <c r="X2">
        <f t="shared" si="1"/>
        <v>0.80300000000000005</v>
      </c>
      <c r="Y2">
        <f t="shared" si="1"/>
        <v>38596</v>
      </c>
    </row>
    <row r="3" spans="1:25" x14ac:dyDescent="0.25">
      <c r="B3" t="s">
        <v>248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249</v>
      </c>
      <c r="C6" t="s">
        <v>172</v>
      </c>
      <c r="D6" s="1">
        <v>53900</v>
      </c>
      <c r="E6" t="s">
        <v>8</v>
      </c>
    </row>
    <row r="7" spans="1:25" x14ac:dyDescent="0.25">
      <c r="A7" t="s">
        <v>250</v>
      </c>
      <c r="C7" t="s">
        <v>7</v>
      </c>
      <c r="D7" s="1">
        <v>15304</v>
      </c>
    </row>
    <row r="8" spans="1:25" x14ac:dyDescent="0.25">
      <c r="B8" t="s">
        <v>11</v>
      </c>
      <c r="C8" t="s">
        <v>12</v>
      </c>
      <c r="D8" s="1">
        <v>87587</v>
      </c>
    </row>
    <row r="9" spans="1:25" x14ac:dyDescent="0.25">
      <c r="B9" t="s">
        <v>13</v>
      </c>
      <c r="C9" t="s">
        <v>12</v>
      </c>
      <c r="D9">
        <v>948</v>
      </c>
    </row>
    <row r="10" spans="1:25" x14ac:dyDescent="0.25">
      <c r="B10" t="s">
        <v>14</v>
      </c>
      <c r="C10" t="s">
        <v>12</v>
      </c>
      <c r="D10" s="1">
        <v>70152</v>
      </c>
    </row>
    <row r="11" spans="1:25" x14ac:dyDescent="0.25">
      <c r="B11" t="s">
        <v>15</v>
      </c>
      <c r="C11" t="s">
        <v>12</v>
      </c>
      <c r="D11" s="1">
        <v>70347</v>
      </c>
    </row>
    <row r="12" spans="1:25" x14ac:dyDescent="0.25">
      <c r="B12" t="s">
        <v>16</v>
      </c>
      <c r="C12" t="s">
        <v>12</v>
      </c>
      <c r="D12">
        <v>195</v>
      </c>
    </row>
    <row r="13" spans="1:25" x14ac:dyDescent="0.25">
      <c r="B13" t="s">
        <v>17</v>
      </c>
      <c r="C13" t="s">
        <v>12</v>
      </c>
      <c r="D13" s="2">
        <v>0.80300000000000005</v>
      </c>
    </row>
    <row r="14" spans="1:25" x14ac:dyDescent="0.25">
      <c r="B14" t="s">
        <v>18</v>
      </c>
      <c r="C14" t="s">
        <v>12</v>
      </c>
      <c r="D14" s="1">
        <v>38596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Y15"/>
  <sheetViews>
    <sheetView workbookViewId="0">
      <selection activeCell="B3" sqref="B3"/>
    </sheetView>
  </sheetViews>
  <sheetFormatPr defaultRowHeight="15" x14ac:dyDescent="0.25"/>
  <cols>
    <col min="1" max="1" width="37.28515625" bestFit="1" customWidth="1"/>
    <col min="2" max="2" width="42.855468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16382</v>
      </c>
      <c r="H2">
        <f t="shared" ref="H2:R2" si="0">SUMIF($C$6:$C$13,H1,$D$6:$D$13)</f>
        <v>0</v>
      </c>
      <c r="I2">
        <f t="shared" si="0"/>
        <v>0</v>
      </c>
      <c r="J2">
        <f t="shared" si="0"/>
        <v>235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45420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77761</v>
      </c>
      <c r="T2">
        <f t="shared" ref="T2:Y2" si="1">SUMIF($B$6:$B$25,T1,$D$6:$D$25)</f>
        <v>875</v>
      </c>
      <c r="U2">
        <f t="shared" si="1"/>
        <v>62912</v>
      </c>
      <c r="V2">
        <f t="shared" si="1"/>
        <v>63077</v>
      </c>
      <c r="W2">
        <f t="shared" si="1"/>
        <v>165</v>
      </c>
      <c r="X2">
        <f t="shared" si="1"/>
        <v>0.81100000000000005</v>
      </c>
      <c r="Y2">
        <f t="shared" si="1"/>
        <v>29038</v>
      </c>
    </row>
    <row r="3" spans="1:25" x14ac:dyDescent="0.25">
      <c r="B3" t="s">
        <v>244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245</v>
      </c>
      <c r="C6" t="s">
        <v>26</v>
      </c>
      <c r="D6">
        <v>235</v>
      </c>
      <c r="E6" t="s">
        <v>27</v>
      </c>
    </row>
    <row r="7" spans="1:25" x14ac:dyDescent="0.25">
      <c r="A7" t="s">
        <v>246</v>
      </c>
      <c r="C7" t="s">
        <v>172</v>
      </c>
      <c r="D7" s="1">
        <v>45420</v>
      </c>
      <c r="E7" t="s">
        <v>8</v>
      </c>
    </row>
    <row r="8" spans="1:25" x14ac:dyDescent="0.25">
      <c r="A8" t="s">
        <v>247</v>
      </c>
      <c r="C8" t="s">
        <v>7</v>
      </c>
      <c r="D8" s="1">
        <v>16382</v>
      </c>
    </row>
    <row r="9" spans="1:25" x14ac:dyDescent="0.25">
      <c r="B9" t="s">
        <v>11</v>
      </c>
      <c r="C9" t="s">
        <v>12</v>
      </c>
      <c r="D9" s="1">
        <v>77761</v>
      </c>
    </row>
    <row r="10" spans="1:25" x14ac:dyDescent="0.25">
      <c r="B10" t="s">
        <v>13</v>
      </c>
      <c r="C10" t="s">
        <v>12</v>
      </c>
      <c r="D10">
        <v>875</v>
      </c>
    </row>
    <row r="11" spans="1:25" x14ac:dyDescent="0.25">
      <c r="B11" t="s">
        <v>14</v>
      </c>
      <c r="C11" t="s">
        <v>12</v>
      </c>
      <c r="D11" s="1">
        <v>62912</v>
      </c>
    </row>
    <row r="12" spans="1:25" x14ac:dyDescent="0.25">
      <c r="B12" t="s">
        <v>15</v>
      </c>
      <c r="C12" t="s">
        <v>12</v>
      </c>
      <c r="D12" s="1">
        <v>63077</v>
      </c>
    </row>
    <row r="13" spans="1:25" x14ac:dyDescent="0.25">
      <c r="B13" t="s">
        <v>16</v>
      </c>
      <c r="C13" t="s">
        <v>12</v>
      </c>
      <c r="D13">
        <v>165</v>
      </c>
    </row>
    <row r="14" spans="1:25" x14ac:dyDescent="0.25">
      <c r="B14" t="s">
        <v>17</v>
      </c>
      <c r="C14" t="s">
        <v>12</v>
      </c>
      <c r="D14" s="2">
        <v>0.81100000000000005</v>
      </c>
    </row>
    <row r="15" spans="1:25" x14ac:dyDescent="0.25">
      <c r="B15" t="s">
        <v>18</v>
      </c>
      <c r="C15" t="s">
        <v>12</v>
      </c>
      <c r="D15" s="1">
        <v>29038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Y14"/>
  <sheetViews>
    <sheetView workbookViewId="0">
      <selection activeCell="B3" sqref="B3"/>
    </sheetView>
  </sheetViews>
  <sheetFormatPr defaultRowHeight="15" x14ac:dyDescent="0.25"/>
  <cols>
    <col min="1" max="1" width="26.140625" bestFit="1" customWidth="1"/>
    <col min="2" max="2" width="42.855468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15086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49086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81818</v>
      </c>
      <c r="T2">
        <f t="shared" ref="T2:Y2" si="1">SUMIF($B$6:$B$25,T1,$D$6:$D$25)</f>
        <v>834</v>
      </c>
      <c r="U2">
        <f t="shared" si="1"/>
        <v>65006</v>
      </c>
      <c r="V2">
        <f t="shared" si="1"/>
        <v>65217</v>
      </c>
      <c r="W2">
        <f t="shared" si="1"/>
        <v>211</v>
      </c>
      <c r="X2">
        <f t="shared" si="1"/>
        <v>0.79700000000000004</v>
      </c>
      <c r="Y2">
        <f t="shared" si="1"/>
        <v>34000</v>
      </c>
    </row>
    <row r="3" spans="1:25" x14ac:dyDescent="0.25">
      <c r="B3" t="s">
        <v>241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242</v>
      </c>
      <c r="C6" t="s">
        <v>7</v>
      </c>
      <c r="D6" s="1">
        <v>15086</v>
      </c>
    </row>
    <row r="7" spans="1:25" x14ac:dyDescent="0.25">
      <c r="A7" t="s">
        <v>243</v>
      </c>
      <c r="C7" t="s">
        <v>172</v>
      </c>
      <c r="D7" s="1">
        <v>49086</v>
      </c>
      <c r="E7" t="s">
        <v>8</v>
      </c>
    </row>
    <row r="8" spans="1:25" x14ac:dyDescent="0.25">
      <c r="B8" t="s">
        <v>11</v>
      </c>
      <c r="C8" t="s">
        <v>12</v>
      </c>
      <c r="D8" s="1">
        <v>81818</v>
      </c>
    </row>
    <row r="9" spans="1:25" x14ac:dyDescent="0.25">
      <c r="B9" t="s">
        <v>13</v>
      </c>
      <c r="C9" t="s">
        <v>12</v>
      </c>
      <c r="D9">
        <v>834</v>
      </c>
    </row>
    <row r="10" spans="1:25" x14ac:dyDescent="0.25">
      <c r="B10" t="s">
        <v>14</v>
      </c>
      <c r="C10" t="s">
        <v>12</v>
      </c>
      <c r="D10" s="1">
        <v>65006</v>
      </c>
    </row>
    <row r="11" spans="1:25" x14ac:dyDescent="0.25">
      <c r="B11" t="s">
        <v>15</v>
      </c>
      <c r="C11" t="s">
        <v>12</v>
      </c>
      <c r="D11" s="1">
        <v>65217</v>
      </c>
    </row>
    <row r="12" spans="1:25" x14ac:dyDescent="0.25">
      <c r="B12" t="s">
        <v>16</v>
      </c>
      <c r="C12" t="s">
        <v>12</v>
      </c>
      <c r="D12">
        <v>211</v>
      </c>
    </row>
    <row r="13" spans="1:25" x14ac:dyDescent="0.25">
      <c r="B13" t="s">
        <v>17</v>
      </c>
      <c r="C13" t="s">
        <v>12</v>
      </c>
      <c r="D13" s="2">
        <v>0.79700000000000004</v>
      </c>
    </row>
    <row r="14" spans="1:25" x14ac:dyDescent="0.25">
      <c r="B14" t="s">
        <v>18</v>
      </c>
      <c r="C14" t="s">
        <v>12</v>
      </c>
      <c r="D14" s="1">
        <v>34000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Y14"/>
  <sheetViews>
    <sheetView workbookViewId="0">
      <selection activeCell="B3" sqref="B3"/>
    </sheetView>
  </sheetViews>
  <sheetFormatPr defaultRowHeight="15" x14ac:dyDescent="0.25"/>
  <cols>
    <col min="1" max="1" width="24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11896</v>
      </c>
      <c r="H2">
        <f t="shared" ref="H2:R2" si="0">SUMIF($C$6:$C$13,H1,$D$6:$D$13)</f>
        <v>1747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17771</v>
      </c>
      <c r="T2">
        <f t="shared" ref="T2:Y2" si="1">SUMIF($B$6:$B$25,T1,$D$6:$D$25)</f>
        <v>222</v>
      </c>
      <c r="U2">
        <f t="shared" si="1"/>
        <v>13865</v>
      </c>
      <c r="V2">
        <f t="shared" si="1"/>
        <v>13898</v>
      </c>
      <c r="W2">
        <f t="shared" si="1"/>
        <v>33</v>
      </c>
      <c r="X2">
        <f t="shared" si="1"/>
        <v>0.78200000000000003</v>
      </c>
      <c r="Y2">
        <f t="shared" si="1"/>
        <v>10149</v>
      </c>
    </row>
    <row r="3" spans="1:25" x14ac:dyDescent="0.25">
      <c r="B3" t="s">
        <v>786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787</v>
      </c>
      <c r="C6" t="s">
        <v>7</v>
      </c>
      <c r="D6" s="1">
        <v>11896</v>
      </c>
      <c r="E6" t="s">
        <v>8</v>
      </c>
    </row>
    <row r="7" spans="1:25" x14ac:dyDescent="0.25">
      <c r="A7" t="s">
        <v>788</v>
      </c>
      <c r="C7" t="s">
        <v>10</v>
      </c>
      <c r="D7" s="1">
        <v>1747</v>
      </c>
    </row>
    <row r="8" spans="1:25" x14ac:dyDescent="0.25">
      <c r="B8" t="s">
        <v>11</v>
      </c>
      <c r="C8" t="s">
        <v>12</v>
      </c>
      <c r="D8" s="1">
        <v>17771</v>
      </c>
    </row>
    <row r="9" spans="1:25" x14ac:dyDescent="0.25">
      <c r="B9" t="s">
        <v>13</v>
      </c>
      <c r="C9" t="s">
        <v>12</v>
      </c>
      <c r="D9">
        <v>222</v>
      </c>
    </row>
    <row r="10" spans="1:25" x14ac:dyDescent="0.25">
      <c r="B10" t="s">
        <v>14</v>
      </c>
      <c r="C10" t="s">
        <v>12</v>
      </c>
      <c r="D10" s="1">
        <v>13865</v>
      </c>
    </row>
    <row r="11" spans="1:25" x14ac:dyDescent="0.25">
      <c r="B11" t="s">
        <v>15</v>
      </c>
      <c r="C11" t="s">
        <v>12</v>
      </c>
      <c r="D11" s="1">
        <v>13898</v>
      </c>
    </row>
    <row r="12" spans="1:25" x14ac:dyDescent="0.25">
      <c r="B12" t="s">
        <v>16</v>
      </c>
      <c r="C12" t="s">
        <v>12</v>
      </c>
      <c r="D12">
        <v>33</v>
      </c>
    </row>
    <row r="13" spans="1:25" x14ac:dyDescent="0.25">
      <c r="B13" t="s">
        <v>17</v>
      </c>
      <c r="C13" t="s">
        <v>12</v>
      </c>
      <c r="D13" s="2">
        <v>0.78200000000000003</v>
      </c>
    </row>
    <row r="14" spans="1:25" x14ac:dyDescent="0.25">
      <c r="B14" t="s">
        <v>18</v>
      </c>
      <c r="C14" t="s">
        <v>12</v>
      </c>
      <c r="D14" s="1">
        <v>10149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/>
  <dimension ref="A1:Y14"/>
  <sheetViews>
    <sheetView workbookViewId="0">
      <selection activeCell="B3" sqref="B3"/>
    </sheetView>
  </sheetViews>
  <sheetFormatPr defaultRowHeight="15" x14ac:dyDescent="0.25"/>
  <cols>
    <col min="1" max="1" width="42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42093</v>
      </c>
      <c r="H2">
        <f t="shared" ref="H2:R2" si="0">SUMIF($C$6:$C$13,H1,$D$6:$D$13)</f>
        <v>0</v>
      </c>
      <c r="I2">
        <f t="shared" si="0"/>
        <v>32768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89435</v>
      </c>
      <c r="T2">
        <f t="shared" ref="T2:Y2" si="1">SUMIF($B$6:$B$25,T1,$D$6:$D$25)</f>
        <v>1191</v>
      </c>
      <c r="U2">
        <f t="shared" si="1"/>
        <v>76052</v>
      </c>
      <c r="V2">
        <f t="shared" si="1"/>
        <v>76269</v>
      </c>
      <c r="W2">
        <f t="shared" si="1"/>
        <v>217</v>
      </c>
      <c r="X2">
        <f t="shared" si="1"/>
        <v>0.85299999999999998</v>
      </c>
      <c r="Y2">
        <f t="shared" si="1"/>
        <v>9325</v>
      </c>
    </row>
    <row r="3" spans="1:25" x14ac:dyDescent="0.25">
      <c r="B3" t="s">
        <v>238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239</v>
      </c>
      <c r="C6" t="s">
        <v>7</v>
      </c>
      <c r="D6" s="1">
        <v>42093</v>
      </c>
      <c r="E6" t="s">
        <v>8</v>
      </c>
    </row>
    <row r="7" spans="1:25" x14ac:dyDescent="0.25">
      <c r="A7" t="s">
        <v>240</v>
      </c>
      <c r="C7" t="s">
        <v>32</v>
      </c>
      <c r="D7" s="1">
        <v>32768</v>
      </c>
    </row>
    <row r="8" spans="1:25" x14ac:dyDescent="0.25">
      <c r="B8" t="s">
        <v>11</v>
      </c>
      <c r="C8" t="s">
        <v>12</v>
      </c>
      <c r="D8" s="1">
        <v>89435</v>
      </c>
    </row>
    <row r="9" spans="1:25" x14ac:dyDescent="0.25">
      <c r="B9" t="s">
        <v>13</v>
      </c>
      <c r="C9" t="s">
        <v>12</v>
      </c>
      <c r="D9" s="1">
        <v>1191</v>
      </c>
    </row>
    <row r="10" spans="1:25" x14ac:dyDescent="0.25">
      <c r="B10" t="s">
        <v>14</v>
      </c>
      <c r="C10" t="s">
        <v>12</v>
      </c>
      <c r="D10" s="1">
        <v>76052</v>
      </c>
    </row>
    <row r="11" spans="1:25" x14ac:dyDescent="0.25">
      <c r="B11" t="s">
        <v>15</v>
      </c>
      <c r="C11" t="s">
        <v>12</v>
      </c>
      <c r="D11" s="1">
        <v>76269</v>
      </c>
    </row>
    <row r="12" spans="1:25" x14ac:dyDescent="0.25">
      <c r="B12" t="s">
        <v>16</v>
      </c>
      <c r="C12" t="s">
        <v>12</v>
      </c>
      <c r="D12">
        <v>217</v>
      </c>
    </row>
    <row r="13" spans="1:25" x14ac:dyDescent="0.25">
      <c r="B13" t="s">
        <v>17</v>
      </c>
      <c r="C13" t="s">
        <v>12</v>
      </c>
      <c r="D13" s="2">
        <v>0.85299999999999998</v>
      </c>
    </row>
    <row r="14" spans="1:25" x14ac:dyDescent="0.25">
      <c r="B14" t="s">
        <v>18</v>
      </c>
      <c r="C14" t="s">
        <v>12</v>
      </c>
      <c r="D14" s="1">
        <v>9325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Y15"/>
  <sheetViews>
    <sheetView workbookViewId="0">
      <selection activeCell="B3" sqref="B3"/>
    </sheetView>
  </sheetViews>
  <sheetFormatPr defaultRowHeight="15" x14ac:dyDescent="0.25"/>
  <cols>
    <col min="1" max="1" width="35" bestFit="1" customWidth="1"/>
    <col min="2" max="2" width="44.425781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18800</v>
      </c>
      <c r="H2">
        <f t="shared" ref="H2:R2" si="0">SUMIF($C$6:$C$13,H1,$D$6:$D$13)</f>
        <v>0</v>
      </c>
      <c r="I2">
        <f t="shared" si="0"/>
        <v>21593</v>
      </c>
      <c r="J2">
        <f t="shared" si="0"/>
        <v>197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51596</v>
      </c>
      <c r="T2">
        <f t="shared" ref="T2:Y2" si="1">SUMIF($B$6:$B$25,T1,$D$6:$D$25)</f>
        <v>971</v>
      </c>
      <c r="U2">
        <f t="shared" si="1"/>
        <v>41561</v>
      </c>
      <c r="V2">
        <f t="shared" si="1"/>
        <v>41576</v>
      </c>
      <c r="W2">
        <f t="shared" si="1"/>
        <v>15</v>
      </c>
      <c r="X2">
        <f t="shared" si="1"/>
        <v>0.80600000000000005</v>
      </c>
      <c r="Y2">
        <f t="shared" si="1"/>
        <v>2793</v>
      </c>
    </row>
    <row r="3" spans="1:25" x14ac:dyDescent="0.25">
      <c r="B3" t="s">
        <v>234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235</v>
      </c>
      <c r="C6" t="s">
        <v>26</v>
      </c>
      <c r="D6">
        <v>197</v>
      </c>
      <c r="E6" t="s">
        <v>27</v>
      </c>
    </row>
    <row r="7" spans="1:25" x14ac:dyDescent="0.25">
      <c r="A7" t="s">
        <v>236</v>
      </c>
      <c r="C7" t="s">
        <v>32</v>
      </c>
      <c r="D7" s="1">
        <v>21593</v>
      </c>
      <c r="E7" t="s">
        <v>8</v>
      </c>
    </row>
    <row r="8" spans="1:25" x14ac:dyDescent="0.25">
      <c r="A8" t="s">
        <v>237</v>
      </c>
      <c r="C8" t="s">
        <v>7</v>
      </c>
      <c r="D8" s="1">
        <v>18800</v>
      </c>
    </row>
    <row r="9" spans="1:25" x14ac:dyDescent="0.25">
      <c r="B9" t="s">
        <v>11</v>
      </c>
      <c r="C9" t="s">
        <v>12</v>
      </c>
      <c r="D9" s="1">
        <v>51596</v>
      </c>
    </row>
    <row r="10" spans="1:25" x14ac:dyDescent="0.25">
      <c r="B10" t="s">
        <v>13</v>
      </c>
      <c r="C10" t="s">
        <v>12</v>
      </c>
      <c r="D10">
        <v>971</v>
      </c>
    </row>
    <row r="11" spans="1:25" x14ac:dyDescent="0.25">
      <c r="B11" t="s">
        <v>14</v>
      </c>
      <c r="C11" t="s">
        <v>12</v>
      </c>
      <c r="D11" s="1">
        <v>41561</v>
      </c>
    </row>
    <row r="12" spans="1:25" x14ac:dyDescent="0.25">
      <c r="B12" t="s">
        <v>15</v>
      </c>
      <c r="C12" t="s">
        <v>12</v>
      </c>
      <c r="D12" s="1">
        <v>41576</v>
      </c>
    </row>
    <row r="13" spans="1:25" x14ac:dyDescent="0.25">
      <c r="B13" t="s">
        <v>16</v>
      </c>
      <c r="C13" t="s">
        <v>12</v>
      </c>
      <c r="D13">
        <v>15</v>
      </c>
    </row>
    <row r="14" spans="1:25" x14ac:dyDescent="0.25">
      <c r="B14" t="s">
        <v>17</v>
      </c>
      <c r="C14" t="s">
        <v>12</v>
      </c>
      <c r="D14" s="2">
        <v>0.80600000000000005</v>
      </c>
    </row>
    <row r="15" spans="1:25" x14ac:dyDescent="0.25">
      <c r="B15" t="s">
        <v>18</v>
      </c>
      <c r="C15" t="s">
        <v>12</v>
      </c>
      <c r="D15" s="1">
        <v>2793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/>
  <dimension ref="A1:Y14"/>
  <sheetViews>
    <sheetView workbookViewId="0">
      <selection activeCell="B3" sqref="B3"/>
    </sheetView>
  </sheetViews>
  <sheetFormatPr defaultRowHeight="15" x14ac:dyDescent="0.25"/>
  <cols>
    <col min="1" max="1" width="33.85546875" bestFit="1" customWidth="1"/>
    <col min="2" max="2" width="47.5703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13005</v>
      </c>
      <c r="H2">
        <f t="shared" ref="H2:R2" si="0">SUMIF($C$6:$C$13,H1,$D$6:$D$13)</f>
        <v>0</v>
      </c>
      <c r="I2">
        <f t="shared" si="0"/>
        <v>10775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28518</v>
      </c>
      <c r="T2">
        <f t="shared" ref="T2:Y2" si="1">SUMIF($B$6:$B$25,T1,$D$6:$D$25)</f>
        <v>410</v>
      </c>
      <c r="U2">
        <f t="shared" si="1"/>
        <v>24190</v>
      </c>
      <c r="V2">
        <f t="shared" si="1"/>
        <v>24230</v>
      </c>
      <c r="W2">
        <f t="shared" si="1"/>
        <v>40</v>
      </c>
      <c r="X2">
        <f t="shared" si="1"/>
        <v>0.85</v>
      </c>
      <c r="Y2">
        <f t="shared" si="1"/>
        <v>2230</v>
      </c>
    </row>
    <row r="3" spans="1:25" x14ac:dyDescent="0.25">
      <c r="B3" t="s">
        <v>231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232</v>
      </c>
      <c r="C6" t="s">
        <v>32</v>
      </c>
      <c r="D6" s="1">
        <v>10775</v>
      </c>
    </row>
    <row r="7" spans="1:25" x14ac:dyDescent="0.25">
      <c r="A7" t="s">
        <v>233</v>
      </c>
      <c r="C7" t="s">
        <v>7</v>
      </c>
      <c r="D7" s="1">
        <v>13005</v>
      </c>
      <c r="E7" t="s">
        <v>8</v>
      </c>
    </row>
    <row r="8" spans="1:25" x14ac:dyDescent="0.25">
      <c r="B8" t="s">
        <v>11</v>
      </c>
      <c r="C8" t="s">
        <v>12</v>
      </c>
      <c r="D8" s="1">
        <v>28518</v>
      </c>
    </row>
    <row r="9" spans="1:25" x14ac:dyDescent="0.25">
      <c r="B9" t="s">
        <v>13</v>
      </c>
      <c r="C9" t="s">
        <v>12</v>
      </c>
      <c r="D9">
        <v>410</v>
      </c>
    </row>
    <row r="10" spans="1:25" x14ac:dyDescent="0.25">
      <c r="B10" t="s">
        <v>14</v>
      </c>
      <c r="C10" t="s">
        <v>12</v>
      </c>
      <c r="D10" s="1">
        <v>24190</v>
      </c>
    </row>
    <row r="11" spans="1:25" x14ac:dyDescent="0.25">
      <c r="B11" t="s">
        <v>15</v>
      </c>
      <c r="C11" t="s">
        <v>12</v>
      </c>
      <c r="D11" s="1">
        <v>24230</v>
      </c>
    </row>
    <row r="12" spans="1:25" x14ac:dyDescent="0.25">
      <c r="B12" t="s">
        <v>16</v>
      </c>
      <c r="C12" t="s">
        <v>12</v>
      </c>
      <c r="D12">
        <v>40</v>
      </c>
    </row>
    <row r="13" spans="1:25" x14ac:dyDescent="0.25">
      <c r="B13" t="s">
        <v>17</v>
      </c>
      <c r="C13" t="s">
        <v>12</v>
      </c>
      <c r="D13" s="2">
        <v>0.85</v>
      </c>
    </row>
    <row r="14" spans="1:25" x14ac:dyDescent="0.25">
      <c r="B14" t="s">
        <v>18</v>
      </c>
      <c r="C14" t="s">
        <v>12</v>
      </c>
      <c r="D14" s="1">
        <v>2230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/>
  <dimension ref="A1:Y14"/>
  <sheetViews>
    <sheetView workbookViewId="0">
      <selection activeCell="B3" sqref="B3"/>
    </sheetView>
  </sheetViews>
  <sheetFormatPr defaultRowHeight="15" x14ac:dyDescent="0.25"/>
  <cols>
    <col min="1" max="1" width="16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25530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37275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78148</v>
      </c>
      <c r="T2">
        <f t="shared" ref="T2:Y2" si="1">SUMIF($B$6:$B$25,T1,$D$6:$D$25)</f>
        <v>944</v>
      </c>
      <c r="U2">
        <f t="shared" si="1"/>
        <v>63749</v>
      </c>
      <c r="V2">
        <f t="shared" si="1"/>
        <v>63913</v>
      </c>
      <c r="W2">
        <f t="shared" si="1"/>
        <v>164</v>
      </c>
      <c r="X2">
        <f t="shared" si="1"/>
        <v>0.81799999999999995</v>
      </c>
      <c r="Y2">
        <f t="shared" si="1"/>
        <v>11745</v>
      </c>
    </row>
    <row r="3" spans="1:25" x14ac:dyDescent="0.25">
      <c r="B3" t="s">
        <v>228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229</v>
      </c>
      <c r="C6" t="s">
        <v>7</v>
      </c>
      <c r="D6" s="1">
        <v>25530</v>
      </c>
    </row>
    <row r="7" spans="1:25" x14ac:dyDescent="0.25">
      <c r="A7" t="s">
        <v>230</v>
      </c>
      <c r="C7" t="s">
        <v>172</v>
      </c>
      <c r="D7" s="1">
        <v>37275</v>
      </c>
      <c r="E7" t="s">
        <v>8</v>
      </c>
    </row>
    <row r="8" spans="1:25" x14ac:dyDescent="0.25">
      <c r="B8" t="s">
        <v>11</v>
      </c>
      <c r="C8" t="s">
        <v>12</v>
      </c>
      <c r="D8" s="1">
        <v>78148</v>
      </c>
    </row>
    <row r="9" spans="1:25" x14ac:dyDescent="0.25">
      <c r="B9" t="s">
        <v>13</v>
      </c>
      <c r="C9" t="s">
        <v>12</v>
      </c>
      <c r="D9">
        <v>944</v>
      </c>
    </row>
    <row r="10" spans="1:25" x14ac:dyDescent="0.25">
      <c r="B10" t="s">
        <v>14</v>
      </c>
      <c r="C10" t="s">
        <v>12</v>
      </c>
      <c r="D10" s="1">
        <v>63749</v>
      </c>
    </row>
    <row r="11" spans="1:25" x14ac:dyDescent="0.25">
      <c r="B11" t="s">
        <v>15</v>
      </c>
      <c r="C11" t="s">
        <v>12</v>
      </c>
      <c r="D11" s="1">
        <v>63913</v>
      </c>
    </row>
    <row r="12" spans="1:25" x14ac:dyDescent="0.25">
      <c r="B12" t="s">
        <v>16</v>
      </c>
      <c r="C12" t="s">
        <v>12</v>
      </c>
      <c r="D12">
        <v>164</v>
      </c>
    </row>
    <row r="13" spans="1:25" x14ac:dyDescent="0.25">
      <c r="B13" t="s">
        <v>17</v>
      </c>
      <c r="C13" t="s">
        <v>12</v>
      </c>
      <c r="D13" s="2">
        <v>0.81799999999999995</v>
      </c>
    </row>
    <row r="14" spans="1:25" x14ac:dyDescent="0.25">
      <c r="B14" t="s">
        <v>18</v>
      </c>
      <c r="C14" t="s">
        <v>12</v>
      </c>
      <c r="D14" s="1">
        <v>11745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/>
  <dimension ref="A1:Y14"/>
  <sheetViews>
    <sheetView workbookViewId="0">
      <selection activeCell="B3" sqref="B3"/>
    </sheetView>
  </sheetViews>
  <sheetFormatPr defaultRowHeight="15" x14ac:dyDescent="0.25"/>
  <cols>
    <col min="1" max="1" width="20.85546875" bestFit="1" customWidth="1"/>
    <col min="2" max="2" width="46.855468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29577</v>
      </c>
      <c r="H2">
        <f t="shared" ref="H2:R2" si="0">SUMIF($C$6:$C$13,H1,$D$6:$D$13)</f>
        <v>30563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71257</v>
      </c>
      <c r="T2">
        <f t="shared" ref="T2:Y2" si="1">SUMIF($B$6:$B$25,T1,$D$6:$D$25)</f>
        <v>748</v>
      </c>
      <c r="U2">
        <f t="shared" si="1"/>
        <v>60888</v>
      </c>
      <c r="V2">
        <f t="shared" si="1"/>
        <v>61018</v>
      </c>
      <c r="W2">
        <f t="shared" si="1"/>
        <v>130</v>
      </c>
      <c r="X2">
        <f t="shared" si="1"/>
        <v>0.85599999999999998</v>
      </c>
      <c r="Y2">
        <f t="shared" si="1"/>
        <v>986</v>
      </c>
    </row>
    <row r="3" spans="1:25" x14ac:dyDescent="0.25">
      <c r="B3" t="s">
        <v>225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226</v>
      </c>
      <c r="C6" t="s">
        <v>7</v>
      </c>
      <c r="D6" s="1">
        <v>29577</v>
      </c>
    </row>
    <row r="7" spans="1:25" x14ac:dyDescent="0.25">
      <c r="A7" t="s">
        <v>227</v>
      </c>
      <c r="C7" t="s">
        <v>10</v>
      </c>
      <c r="D7" s="1">
        <v>30563</v>
      </c>
      <c r="E7" t="s">
        <v>8</v>
      </c>
    </row>
    <row r="8" spans="1:25" x14ac:dyDescent="0.25">
      <c r="B8" t="s">
        <v>11</v>
      </c>
      <c r="C8" t="s">
        <v>12</v>
      </c>
      <c r="D8" s="1">
        <v>71257</v>
      </c>
    </row>
    <row r="9" spans="1:25" x14ac:dyDescent="0.25">
      <c r="B9" t="s">
        <v>13</v>
      </c>
      <c r="C9" t="s">
        <v>12</v>
      </c>
      <c r="D9">
        <v>748</v>
      </c>
    </row>
    <row r="10" spans="1:25" x14ac:dyDescent="0.25">
      <c r="B10" t="s">
        <v>14</v>
      </c>
      <c r="C10" t="s">
        <v>12</v>
      </c>
      <c r="D10" s="1">
        <v>60888</v>
      </c>
    </row>
    <row r="11" spans="1:25" x14ac:dyDescent="0.25">
      <c r="B11" t="s">
        <v>15</v>
      </c>
      <c r="C11" t="s">
        <v>12</v>
      </c>
      <c r="D11" s="1">
        <v>61018</v>
      </c>
    </row>
    <row r="12" spans="1:25" x14ac:dyDescent="0.25">
      <c r="B12" t="s">
        <v>16</v>
      </c>
      <c r="C12" t="s">
        <v>12</v>
      </c>
      <c r="D12">
        <v>130</v>
      </c>
    </row>
    <row r="13" spans="1:25" x14ac:dyDescent="0.25">
      <c r="B13" t="s">
        <v>17</v>
      </c>
      <c r="C13" t="s">
        <v>12</v>
      </c>
      <c r="D13" s="2">
        <v>0.85599999999999998</v>
      </c>
    </row>
    <row r="14" spans="1:25" x14ac:dyDescent="0.25">
      <c r="B14" t="s">
        <v>18</v>
      </c>
      <c r="C14" t="s">
        <v>12</v>
      </c>
      <c r="D14">
        <v>986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/>
  <dimension ref="A1:Y15"/>
  <sheetViews>
    <sheetView workbookViewId="0">
      <selection activeCell="B3" sqref="B3"/>
    </sheetView>
  </sheetViews>
  <sheetFormatPr defaultRowHeight="15" x14ac:dyDescent="0.25"/>
  <cols>
    <col min="1" max="1" width="34.7109375" bestFit="1" customWidth="1"/>
    <col min="2" max="2" width="44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23014</v>
      </c>
      <c r="H2">
        <f t="shared" ref="H2:R2" si="0">SUMIF($C$6:$C$13,H1,$D$6:$D$13)</f>
        <v>0</v>
      </c>
      <c r="I2">
        <f t="shared" si="0"/>
        <v>21874</v>
      </c>
      <c r="J2">
        <f t="shared" si="0"/>
        <v>329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54792</v>
      </c>
      <c r="T2">
        <f t="shared" ref="T2:Y2" si="1">SUMIF($B$6:$B$25,T1,$D$6:$D$25)</f>
        <v>1096</v>
      </c>
      <c r="U2">
        <f t="shared" si="1"/>
        <v>46313</v>
      </c>
      <c r="V2">
        <f t="shared" si="1"/>
        <v>46386</v>
      </c>
      <c r="W2">
        <f t="shared" si="1"/>
        <v>73</v>
      </c>
      <c r="X2">
        <f t="shared" si="1"/>
        <v>0.84699999999999998</v>
      </c>
      <c r="Y2">
        <f t="shared" si="1"/>
        <v>1140</v>
      </c>
    </row>
    <row r="3" spans="1:25" x14ac:dyDescent="0.25">
      <c r="B3" t="s">
        <v>221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222</v>
      </c>
      <c r="C6" t="s">
        <v>32</v>
      </c>
      <c r="D6" s="1">
        <v>21874</v>
      </c>
    </row>
    <row r="7" spans="1:25" x14ac:dyDescent="0.25">
      <c r="A7" t="s">
        <v>223</v>
      </c>
      <c r="C7" t="s">
        <v>26</v>
      </c>
      <c r="D7">
        <v>329</v>
      </c>
      <c r="E7" t="s">
        <v>27</v>
      </c>
    </row>
    <row r="8" spans="1:25" x14ac:dyDescent="0.25">
      <c r="A8" t="s">
        <v>224</v>
      </c>
      <c r="C8" t="s">
        <v>7</v>
      </c>
      <c r="D8" s="1">
        <v>23014</v>
      </c>
      <c r="E8" t="s">
        <v>8</v>
      </c>
    </row>
    <row r="9" spans="1:25" x14ac:dyDescent="0.25">
      <c r="B9" t="s">
        <v>11</v>
      </c>
      <c r="C9" t="s">
        <v>12</v>
      </c>
      <c r="D9" s="1">
        <v>54792</v>
      </c>
    </row>
    <row r="10" spans="1:25" x14ac:dyDescent="0.25">
      <c r="B10" t="s">
        <v>13</v>
      </c>
      <c r="C10" t="s">
        <v>12</v>
      </c>
      <c r="D10" s="1">
        <v>1096</v>
      </c>
    </row>
    <row r="11" spans="1:25" x14ac:dyDescent="0.25">
      <c r="B11" t="s">
        <v>14</v>
      </c>
      <c r="C11" t="s">
        <v>12</v>
      </c>
      <c r="D11" s="1">
        <v>46313</v>
      </c>
    </row>
    <row r="12" spans="1:25" x14ac:dyDescent="0.25">
      <c r="B12" t="s">
        <v>15</v>
      </c>
      <c r="C12" t="s">
        <v>12</v>
      </c>
      <c r="D12" s="1">
        <v>46386</v>
      </c>
    </row>
    <row r="13" spans="1:25" x14ac:dyDescent="0.25">
      <c r="B13" t="s">
        <v>16</v>
      </c>
      <c r="C13" t="s">
        <v>12</v>
      </c>
      <c r="D13">
        <v>73</v>
      </c>
    </row>
    <row r="14" spans="1:25" x14ac:dyDescent="0.25">
      <c r="B14" t="s">
        <v>17</v>
      </c>
      <c r="C14" t="s">
        <v>12</v>
      </c>
      <c r="D14" s="2">
        <v>0.84699999999999998</v>
      </c>
    </row>
    <row r="15" spans="1:25" x14ac:dyDescent="0.25">
      <c r="B15" t="s">
        <v>18</v>
      </c>
      <c r="C15" t="s">
        <v>12</v>
      </c>
      <c r="D15" s="1">
        <v>1140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/>
  <dimension ref="A1:Y14"/>
  <sheetViews>
    <sheetView workbookViewId="0">
      <selection activeCell="B3" sqref="B3"/>
    </sheetView>
  </sheetViews>
  <sheetFormatPr defaultRowHeight="15" x14ac:dyDescent="0.25"/>
  <cols>
    <col min="1" max="1" width="43.42578125" bestFit="1" customWidth="1"/>
    <col min="2" max="2" width="4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17539</v>
      </c>
      <c r="H2">
        <f t="shared" ref="H2:R2" si="0">SUMIF($C$6:$C$13,H1,$D$6:$D$13)</f>
        <v>26015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51422</v>
      </c>
      <c r="T2">
        <f t="shared" ref="T2:Y2" si="1">SUMIF($B$6:$B$25,T1,$D$6:$D$25)</f>
        <v>618</v>
      </c>
      <c r="U2">
        <f t="shared" si="1"/>
        <v>44172</v>
      </c>
      <c r="V2">
        <f t="shared" si="1"/>
        <v>44308</v>
      </c>
      <c r="W2">
        <f t="shared" si="1"/>
        <v>136</v>
      </c>
      <c r="X2">
        <f t="shared" si="1"/>
        <v>0.86199999999999999</v>
      </c>
      <c r="Y2">
        <f t="shared" si="1"/>
        <v>8476</v>
      </c>
    </row>
    <row r="3" spans="1:25" x14ac:dyDescent="0.25">
      <c r="B3" t="s">
        <v>218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219</v>
      </c>
      <c r="C6" t="s">
        <v>7</v>
      </c>
      <c r="D6" s="1">
        <v>17539</v>
      </c>
    </row>
    <row r="7" spans="1:25" x14ac:dyDescent="0.25">
      <c r="A7" t="s">
        <v>220</v>
      </c>
      <c r="C7" t="s">
        <v>10</v>
      </c>
      <c r="D7" s="1">
        <v>26015</v>
      </c>
      <c r="E7" t="s">
        <v>8</v>
      </c>
    </row>
    <row r="8" spans="1:25" x14ac:dyDescent="0.25">
      <c r="B8" t="s">
        <v>11</v>
      </c>
      <c r="C8" t="s">
        <v>12</v>
      </c>
      <c r="D8" s="1">
        <v>51422</v>
      </c>
    </row>
    <row r="9" spans="1:25" x14ac:dyDescent="0.25">
      <c r="B9" t="s">
        <v>13</v>
      </c>
      <c r="C9" t="s">
        <v>12</v>
      </c>
      <c r="D9">
        <v>618</v>
      </c>
    </row>
    <row r="10" spans="1:25" x14ac:dyDescent="0.25">
      <c r="B10" t="s">
        <v>14</v>
      </c>
      <c r="C10" t="s">
        <v>12</v>
      </c>
      <c r="D10" s="1">
        <v>44172</v>
      </c>
    </row>
    <row r="11" spans="1:25" x14ac:dyDescent="0.25">
      <c r="B11" t="s">
        <v>15</v>
      </c>
      <c r="C11" t="s">
        <v>12</v>
      </c>
      <c r="D11" s="1">
        <v>44308</v>
      </c>
    </row>
    <row r="12" spans="1:25" x14ac:dyDescent="0.25">
      <c r="B12" t="s">
        <v>16</v>
      </c>
      <c r="C12" t="s">
        <v>12</v>
      </c>
      <c r="D12">
        <v>136</v>
      </c>
    </row>
    <row r="13" spans="1:25" x14ac:dyDescent="0.25">
      <c r="B13" t="s">
        <v>17</v>
      </c>
      <c r="C13" t="s">
        <v>12</v>
      </c>
      <c r="D13" s="2">
        <v>0.86199999999999999</v>
      </c>
    </row>
    <row r="14" spans="1:25" x14ac:dyDescent="0.25">
      <c r="B14" t="s">
        <v>18</v>
      </c>
      <c r="C14" t="s">
        <v>12</v>
      </c>
      <c r="D14" s="1">
        <v>8476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/>
  <dimension ref="A1:Y15"/>
  <sheetViews>
    <sheetView workbookViewId="0">
      <selection activeCell="B3" sqref="B3"/>
    </sheetView>
  </sheetViews>
  <sheetFormatPr defaultRowHeight="15" x14ac:dyDescent="0.25"/>
  <cols>
    <col min="1" max="1" width="32.14062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22184</v>
      </c>
      <c r="H2">
        <f t="shared" ref="H2:R2" si="0">SUMIF($C$6:$C$13,H1,$D$6:$D$13)</f>
        <v>16888</v>
      </c>
      <c r="I2">
        <f t="shared" si="0"/>
        <v>0</v>
      </c>
      <c r="J2">
        <f t="shared" si="0"/>
        <v>278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46577</v>
      </c>
      <c r="T2">
        <f t="shared" ref="T2:Y2" si="1">SUMIF($B$6:$B$25,T1,$D$6:$D$25)</f>
        <v>579</v>
      </c>
      <c r="U2">
        <f t="shared" si="1"/>
        <v>39929</v>
      </c>
      <c r="V2">
        <f t="shared" si="1"/>
        <v>40100</v>
      </c>
      <c r="W2">
        <f t="shared" si="1"/>
        <v>171</v>
      </c>
      <c r="X2">
        <f t="shared" si="1"/>
        <v>0.86099999999999999</v>
      </c>
      <c r="Y2">
        <f t="shared" si="1"/>
        <v>5296</v>
      </c>
    </row>
    <row r="3" spans="1:25" x14ac:dyDescent="0.25">
      <c r="B3" t="s">
        <v>214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215</v>
      </c>
      <c r="C6" t="s">
        <v>7</v>
      </c>
      <c r="D6" s="1">
        <v>22184</v>
      </c>
      <c r="E6" t="s">
        <v>8</v>
      </c>
    </row>
    <row r="7" spans="1:25" x14ac:dyDescent="0.25">
      <c r="A7" t="s">
        <v>216</v>
      </c>
      <c r="C7" t="s">
        <v>10</v>
      </c>
      <c r="D7" s="1">
        <v>16888</v>
      </c>
    </row>
    <row r="8" spans="1:25" x14ac:dyDescent="0.25">
      <c r="A8" t="s">
        <v>217</v>
      </c>
      <c r="C8" t="s">
        <v>26</v>
      </c>
      <c r="D8">
        <v>278</v>
      </c>
      <c r="E8" t="s">
        <v>27</v>
      </c>
    </row>
    <row r="9" spans="1:25" x14ac:dyDescent="0.25">
      <c r="B9" t="s">
        <v>11</v>
      </c>
      <c r="C9" t="s">
        <v>12</v>
      </c>
      <c r="D9" s="1">
        <v>46577</v>
      </c>
    </row>
    <row r="10" spans="1:25" x14ac:dyDescent="0.25">
      <c r="B10" t="s">
        <v>13</v>
      </c>
      <c r="C10" t="s">
        <v>12</v>
      </c>
      <c r="D10">
        <v>579</v>
      </c>
    </row>
    <row r="11" spans="1:25" x14ac:dyDescent="0.25">
      <c r="B11" t="s">
        <v>14</v>
      </c>
      <c r="C11" t="s">
        <v>12</v>
      </c>
      <c r="D11" s="1">
        <v>39929</v>
      </c>
    </row>
    <row r="12" spans="1:25" x14ac:dyDescent="0.25">
      <c r="B12" t="s">
        <v>15</v>
      </c>
      <c r="C12" t="s">
        <v>12</v>
      </c>
      <c r="D12" s="1">
        <v>40100</v>
      </c>
    </row>
    <row r="13" spans="1:25" x14ac:dyDescent="0.25">
      <c r="B13" t="s">
        <v>16</v>
      </c>
      <c r="C13" t="s">
        <v>12</v>
      </c>
      <c r="D13">
        <v>171</v>
      </c>
    </row>
    <row r="14" spans="1:25" x14ac:dyDescent="0.25">
      <c r="B14" t="s">
        <v>17</v>
      </c>
      <c r="C14" t="s">
        <v>12</v>
      </c>
      <c r="D14" s="2">
        <v>0.86099999999999999</v>
      </c>
    </row>
    <row r="15" spans="1:25" x14ac:dyDescent="0.25">
      <c r="B15" t="s">
        <v>18</v>
      </c>
      <c r="C15" t="s">
        <v>12</v>
      </c>
      <c r="D15" s="1">
        <v>5296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/>
  <dimension ref="A1:Y14"/>
  <sheetViews>
    <sheetView workbookViewId="0">
      <selection activeCell="B3" sqref="B3"/>
    </sheetView>
  </sheetViews>
  <sheetFormatPr defaultRowHeight="15" x14ac:dyDescent="0.25"/>
  <cols>
    <col min="1" max="1" width="31.7109375" bestFit="1" customWidth="1"/>
    <col min="2" max="2" width="42.140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13285</v>
      </c>
      <c r="H2">
        <f t="shared" ref="H2:R2" si="0">SUMIF($C$6:$C$13,H1,$D$6:$D$13)</f>
        <v>9832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27950</v>
      </c>
      <c r="T2">
        <f t="shared" ref="T2:Y2" si="1">SUMIF($B$6:$B$25,T1,$D$6:$D$25)</f>
        <v>368</v>
      </c>
      <c r="U2">
        <f t="shared" si="1"/>
        <v>23485</v>
      </c>
      <c r="V2">
        <f t="shared" si="1"/>
        <v>23735</v>
      </c>
      <c r="W2">
        <f t="shared" si="1"/>
        <v>250</v>
      </c>
      <c r="X2">
        <f t="shared" si="1"/>
        <v>0.84899999999999998</v>
      </c>
      <c r="Y2">
        <f t="shared" si="1"/>
        <v>3453</v>
      </c>
    </row>
    <row r="3" spans="1:25" x14ac:dyDescent="0.25">
      <c r="B3" t="s">
        <v>211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212</v>
      </c>
      <c r="C6" t="s">
        <v>10</v>
      </c>
      <c r="D6" s="1">
        <v>9832</v>
      </c>
    </row>
    <row r="7" spans="1:25" x14ac:dyDescent="0.25">
      <c r="A7" t="s">
        <v>213</v>
      </c>
      <c r="C7" t="s">
        <v>7</v>
      </c>
      <c r="D7" s="1">
        <v>13285</v>
      </c>
      <c r="E7" t="s">
        <v>8</v>
      </c>
    </row>
    <row r="8" spans="1:25" x14ac:dyDescent="0.25">
      <c r="B8" t="s">
        <v>11</v>
      </c>
      <c r="C8" t="s">
        <v>12</v>
      </c>
      <c r="D8" s="1">
        <v>27950</v>
      </c>
    </row>
    <row r="9" spans="1:25" x14ac:dyDescent="0.25">
      <c r="B9" t="s">
        <v>13</v>
      </c>
      <c r="C9" t="s">
        <v>12</v>
      </c>
      <c r="D9">
        <v>368</v>
      </c>
    </row>
    <row r="10" spans="1:25" x14ac:dyDescent="0.25">
      <c r="B10" t="s">
        <v>14</v>
      </c>
      <c r="C10" t="s">
        <v>12</v>
      </c>
      <c r="D10" s="1">
        <v>23485</v>
      </c>
    </row>
    <row r="11" spans="1:25" x14ac:dyDescent="0.25">
      <c r="B11" t="s">
        <v>15</v>
      </c>
      <c r="C11" t="s">
        <v>12</v>
      </c>
      <c r="D11" s="1">
        <v>23735</v>
      </c>
    </row>
    <row r="12" spans="1:25" x14ac:dyDescent="0.25">
      <c r="B12" t="s">
        <v>16</v>
      </c>
      <c r="C12" t="s">
        <v>12</v>
      </c>
      <c r="D12">
        <v>250</v>
      </c>
    </row>
    <row r="13" spans="1:25" x14ac:dyDescent="0.25">
      <c r="B13" t="s">
        <v>17</v>
      </c>
      <c r="C13" t="s">
        <v>12</v>
      </c>
      <c r="D13" s="2">
        <v>0.84899999999999998</v>
      </c>
    </row>
    <row r="14" spans="1:25" x14ac:dyDescent="0.25">
      <c r="B14" t="s">
        <v>18</v>
      </c>
      <c r="C14" t="s">
        <v>12</v>
      </c>
      <c r="D14" s="1">
        <v>3453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/>
  <dimension ref="A1:Y14"/>
  <sheetViews>
    <sheetView workbookViewId="0">
      <selection activeCell="B3" sqref="B3"/>
    </sheetView>
  </sheetViews>
  <sheetFormatPr defaultRowHeight="15" x14ac:dyDescent="0.25"/>
  <cols>
    <col min="1" max="1" width="25.140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207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16415</v>
      </c>
      <c r="H2">
        <f t="shared" ref="H2:R2" si="0">SUMIF($C$6:$C$13,H1,$D$6:$D$13)</f>
        <v>10199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32725</v>
      </c>
      <c r="T2">
        <f t="shared" ref="T2:Y2" si="1">SUMIF($B$6:$B$25,T1,$D$6:$D$25)</f>
        <v>494</v>
      </c>
      <c r="U2">
        <f t="shared" si="1"/>
        <v>27108</v>
      </c>
      <c r="V2">
        <f t="shared" si="1"/>
        <v>27414</v>
      </c>
      <c r="W2">
        <f t="shared" si="1"/>
        <v>306</v>
      </c>
      <c r="X2">
        <f t="shared" si="1"/>
        <v>0.83799999999999997</v>
      </c>
      <c r="Y2">
        <f t="shared" si="1"/>
        <v>6216</v>
      </c>
    </row>
    <row r="3" spans="1:25" x14ac:dyDescent="0.25">
      <c r="B3" t="s">
        <v>208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209</v>
      </c>
      <c r="C6" t="s">
        <v>10</v>
      </c>
      <c r="D6" s="1">
        <v>10199</v>
      </c>
    </row>
    <row r="7" spans="1:25" x14ac:dyDescent="0.25">
      <c r="A7" t="s">
        <v>210</v>
      </c>
      <c r="C7" t="s">
        <v>7</v>
      </c>
      <c r="D7" s="1">
        <v>16415</v>
      </c>
      <c r="E7" t="s">
        <v>8</v>
      </c>
    </row>
    <row r="8" spans="1:25" x14ac:dyDescent="0.25">
      <c r="B8" t="s">
        <v>11</v>
      </c>
      <c r="C8" t="s">
        <v>12</v>
      </c>
      <c r="D8" s="1">
        <v>32725</v>
      </c>
    </row>
    <row r="9" spans="1:25" x14ac:dyDescent="0.25">
      <c r="B9" t="s">
        <v>13</v>
      </c>
      <c r="C9" t="s">
        <v>12</v>
      </c>
      <c r="D9">
        <v>494</v>
      </c>
    </row>
    <row r="10" spans="1:25" x14ac:dyDescent="0.25">
      <c r="B10" t="s">
        <v>14</v>
      </c>
      <c r="C10" t="s">
        <v>12</v>
      </c>
      <c r="D10" s="1">
        <v>27108</v>
      </c>
    </row>
    <row r="11" spans="1:25" x14ac:dyDescent="0.25">
      <c r="B11" t="s">
        <v>15</v>
      </c>
      <c r="C11" t="s">
        <v>12</v>
      </c>
      <c r="D11" s="1">
        <v>27414</v>
      </c>
    </row>
    <row r="12" spans="1:25" x14ac:dyDescent="0.25">
      <c r="B12" t="s">
        <v>16</v>
      </c>
      <c r="C12" t="s">
        <v>12</v>
      </c>
      <c r="D12">
        <v>306</v>
      </c>
    </row>
    <row r="13" spans="1:25" x14ac:dyDescent="0.25">
      <c r="B13" t="s">
        <v>17</v>
      </c>
      <c r="C13" t="s">
        <v>12</v>
      </c>
      <c r="D13" s="2">
        <v>0.83799999999999997</v>
      </c>
    </row>
    <row r="14" spans="1:25" x14ac:dyDescent="0.25">
      <c r="B14" t="s">
        <v>18</v>
      </c>
      <c r="C14" t="s">
        <v>12</v>
      </c>
      <c r="D14" s="1">
        <v>6216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Y14"/>
  <sheetViews>
    <sheetView workbookViewId="0">
      <selection activeCell="B3" sqref="B3"/>
    </sheetView>
  </sheetViews>
  <sheetFormatPr defaultRowHeight="15" x14ac:dyDescent="0.25"/>
  <cols>
    <col min="1" max="1" width="28" bestFit="1" customWidth="1"/>
    <col min="2" max="2" width="47.2851562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12535</v>
      </c>
      <c r="H2">
        <f t="shared" ref="H2:R2" si="0">SUMIF($C$6:$C$13,H1,$D$6:$D$13)</f>
        <v>1571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19215</v>
      </c>
      <c r="T2">
        <f t="shared" ref="T2:Y2" si="1">SUMIF($B$6:$B$25,T1,$D$6:$D$25)</f>
        <v>238</v>
      </c>
      <c r="U2">
        <f t="shared" si="1"/>
        <v>14344</v>
      </c>
      <c r="V2">
        <f t="shared" si="1"/>
        <v>14402</v>
      </c>
      <c r="W2">
        <f t="shared" si="1"/>
        <v>58</v>
      </c>
      <c r="X2">
        <f t="shared" si="1"/>
        <v>0.75</v>
      </c>
      <c r="Y2">
        <f t="shared" si="1"/>
        <v>10964</v>
      </c>
    </row>
    <row r="3" spans="1:25" x14ac:dyDescent="0.25">
      <c r="B3" t="s">
        <v>783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784</v>
      </c>
      <c r="C6" t="s">
        <v>10</v>
      </c>
      <c r="D6" s="1">
        <v>1571</v>
      </c>
      <c r="E6" t="s">
        <v>27</v>
      </c>
    </row>
    <row r="7" spans="1:25" x14ac:dyDescent="0.25">
      <c r="A7" t="s">
        <v>785</v>
      </c>
      <c r="C7" t="s">
        <v>7</v>
      </c>
      <c r="D7" s="1">
        <v>12535</v>
      </c>
      <c r="E7" t="s">
        <v>8</v>
      </c>
    </row>
    <row r="8" spans="1:25" x14ac:dyDescent="0.25">
      <c r="B8" t="s">
        <v>11</v>
      </c>
      <c r="C8" t="s">
        <v>12</v>
      </c>
      <c r="D8" s="1">
        <v>19215</v>
      </c>
    </row>
    <row r="9" spans="1:25" x14ac:dyDescent="0.25">
      <c r="B9" t="s">
        <v>13</v>
      </c>
      <c r="C9" t="s">
        <v>12</v>
      </c>
      <c r="D9">
        <v>238</v>
      </c>
    </row>
    <row r="10" spans="1:25" x14ac:dyDescent="0.25">
      <c r="B10" t="s">
        <v>14</v>
      </c>
      <c r="C10" t="s">
        <v>12</v>
      </c>
      <c r="D10" s="1">
        <v>14344</v>
      </c>
    </row>
    <row r="11" spans="1:25" x14ac:dyDescent="0.25">
      <c r="B11" t="s">
        <v>15</v>
      </c>
      <c r="C11" t="s">
        <v>12</v>
      </c>
      <c r="D11" s="1">
        <v>14402</v>
      </c>
    </row>
    <row r="12" spans="1:25" x14ac:dyDescent="0.25">
      <c r="B12" t="s">
        <v>16</v>
      </c>
      <c r="C12" t="s">
        <v>12</v>
      </c>
      <c r="D12">
        <v>58</v>
      </c>
    </row>
    <row r="13" spans="1:25" x14ac:dyDescent="0.25">
      <c r="B13" t="s">
        <v>17</v>
      </c>
      <c r="C13" t="s">
        <v>12</v>
      </c>
      <c r="D13" s="2">
        <v>0.75</v>
      </c>
    </row>
    <row r="14" spans="1:25" x14ac:dyDescent="0.25">
      <c r="B14" t="s">
        <v>18</v>
      </c>
      <c r="C14" t="s">
        <v>12</v>
      </c>
      <c r="D14" s="1">
        <v>10964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0"/>
  <dimension ref="A1:Y14"/>
  <sheetViews>
    <sheetView workbookViewId="0">
      <selection activeCell="B3" sqref="B3"/>
    </sheetView>
  </sheetViews>
  <sheetFormatPr defaultRowHeight="15" x14ac:dyDescent="0.25"/>
  <cols>
    <col min="1" max="1" width="38" bestFit="1" customWidth="1"/>
    <col min="2" max="2" width="43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22318</v>
      </c>
      <c r="H2">
        <f t="shared" ref="H2:R2" si="0">SUMIF($C$6:$C$13,H1,$D$6:$D$13)</f>
        <v>0</v>
      </c>
      <c r="I2">
        <f t="shared" si="0"/>
        <v>20779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49641</v>
      </c>
      <c r="T2">
        <f t="shared" ref="T2:Y2" si="1">SUMIF($B$6:$B$25,T1,$D$6:$D$25)</f>
        <v>612</v>
      </c>
      <c r="U2">
        <f t="shared" si="1"/>
        <v>43709</v>
      </c>
      <c r="V2">
        <f t="shared" si="1"/>
        <v>43777</v>
      </c>
      <c r="W2">
        <f t="shared" si="1"/>
        <v>68</v>
      </c>
      <c r="X2">
        <f t="shared" si="1"/>
        <v>0.88200000000000001</v>
      </c>
      <c r="Y2">
        <f t="shared" si="1"/>
        <v>1539</v>
      </c>
    </row>
    <row r="3" spans="1:25" x14ac:dyDescent="0.25">
      <c r="B3" t="s">
        <v>204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205</v>
      </c>
      <c r="C6" t="s">
        <v>7</v>
      </c>
      <c r="D6" s="1">
        <v>22318</v>
      </c>
      <c r="E6" t="s">
        <v>8</v>
      </c>
    </row>
    <row r="7" spans="1:25" x14ac:dyDescent="0.25">
      <c r="A7" t="s">
        <v>206</v>
      </c>
      <c r="C7" t="s">
        <v>32</v>
      </c>
      <c r="D7" s="1">
        <v>20779</v>
      </c>
    </row>
    <row r="8" spans="1:25" x14ac:dyDescent="0.25">
      <c r="B8" t="s">
        <v>11</v>
      </c>
      <c r="C8" t="s">
        <v>12</v>
      </c>
      <c r="D8" s="1">
        <v>49641</v>
      </c>
    </row>
    <row r="9" spans="1:25" x14ac:dyDescent="0.25">
      <c r="B9" t="s">
        <v>13</v>
      </c>
      <c r="C9" t="s">
        <v>12</v>
      </c>
      <c r="D9">
        <v>612</v>
      </c>
    </row>
    <row r="10" spans="1:25" x14ac:dyDescent="0.25">
      <c r="B10" t="s">
        <v>14</v>
      </c>
      <c r="C10" t="s">
        <v>12</v>
      </c>
      <c r="D10" s="1">
        <v>43709</v>
      </c>
    </row>
    <row r="11" spans="1:25" x14ac:dyDescent="0.25">
      <c r="B11" t="s">
        <v>15</v>
      </c>
      <c r="C11" t="s">
        <v>12</v>
      </c>
      <c r="D11" s="1">
        <v>43777</v>
      </c>
    </row>
    <row r="12" spans="1:25" x14ac:dyDescent="0.25">
      <c r="B12" t="s">
        <v>16</v>
      </c>
      <c r="C12" t="s">
        <v>12</v>
      </c>
      <c r="D12">
        <v>68</v>
      </c>
    </row>
    <row r="13" spans="1:25" x14ac:dyDescent="0.25">
      <c r="B13" t="s">
        <v>17</v>
      </c>
      <c r="C13" t="s">
        <v>12</v>
      </c>
      <c r="D13" s="2">
        <v>0.88200000000000001</v>
      </c>
    </row>
    <row r="14" spans="1:25" x14ac:dyDescent="0.25">
      <c r="B14" t="s">
        <v>18</v>
      </c>
      <c r="C14" t="s">
        <v>12</v>
      </c>
      <c r="D14" s="1">
        <v>1539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/>
  <dimension ref="A1:Y14"/>
  <sheetViews>
    <sheetView workbookViewId="0">
      <selection activeCell="B3" sqref="B3"/>
    </sheetView>
  </sheetViews>
  <sheetFormatPr defaultRowHeight="15" x14ac:dyDescent="0.25"/>
  <cols>
    <col min="1" max="1" width="18.5703125" bestFit="1" customWidth="1"/>
    <col min="2" max="2" width="43.5703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24251</v>
      </c>
      <c r="H2">
        <f t="shared" ref="H2:R2" si="0">SUMIF($C$6:$C$13,H1,$D$6:$D$13)</f>
        <v>0</v>
      </c>
      <c r="I2">
        <f t="shared" si="0"/>
        <v>43558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79155</v>
      </c>
      <c r="T2">
        <f t="shared" ref="T2:Y2" si="1">SUMIF($B$6:$B$25,T1,$D$6:$D$25)</f>
        <v>850</v>
      </c>
      <c r="U2">
        <f t="shared" si="1"/>
        <v>68659</v>
      </c>
      <c r="V2">
        <f t="shared" si="1"/>
        <v>68849</v>
      </c>
      <c r="W2">
        <f t="shared" si="1"/>
        <v>190</v>
      </c>
      <c r="X2">
        <f t="shared" si="1"/>
        <v>0.87</v>
      </c>
      <c r="Y2">
        <f t="shared" si="1"/>
        <v>19307</v>
      </c>
    </row>
    <row r="3" spans="1:25" x14ac:dyDescent="0.25">
      <c r="B3" t="s">
        <v>201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202</v>
      </c>
      <c r="C6" t="s">
        <v>32</v>
      </c>
      <c r="D6" s="1">
        <v>43558</v>
      </c>
      <c r="E6" t="s">
        <v>8</v>
      </c>
    </row>
    <row r="7" spans="1:25" x14ac:dyDescent="0.25">
      <c r="A7" t="s">
        <v>203</v>
      </c>
      <c r="C7" t="s">
        <v>7</v>
      </c>
      <c r="D7" s="1">
        <v>24251</v>
      </c>
    </row>
    <row r="8" spans="1:25" x14ac:dyDescent="0.25">
      <c r="B8" t="s">
        <v>11</v>
      </c>
      <c r="C8" t="s">
        <v>12</v>
      </c>
      <c r="D8" s="1">
        <v>79155</v>
      </c>
    </row>
    <row r="9" spans="1:25" x14ac:dyDescent="0.25">
      <c r="B9" t="s">
        <v>13</v>
      </c>
      <c r="C9" t="s">
        <v>12</v>
      </c>
      <c r="D9">
        <v>850</v>
      </c>
    </row>
    <row r="10" spans="1:25" x14ac:dyDescent="0.25">
      <c r="B10" t="s">
        <v>14</v>
      </c>
      <c r="C10" t="s">
        <v>12</v>
      </c>
      <c r="D10" s="1">
        <v>68659</v>
      </c>
    </row>
    <row r="11" spans="1:25" x14ac:dyDescent="0.25">
      <c r="B11" t="s">
        <v>15</v>
      </c>
      <c r="C11" t="s">
        <v>12</v>
      </c>
      <c r="D11" s="1">
        <v>68849</v>
      </c>
    </row>
    <row r="12" spans="1:25" x14ac:dyDescent="0.25">
      <c r="B12" t="s">
        <v>16</v>
      </c>
      <c r="C12" t="s">
        <v>12</v>
      </c>
      <c r="D12">
        <v>190</v>
      </c>
    </row>
    <row r="13" spans="1:25" x14ac:dyDescent="0.25">
      <c r="B13" t="s">
        <v>17</v>
      </c>
      <c r="C13" t="s">
        <v>12</v>
      </c>
      <c r="D13" s="2">
        <v>0.87</v>
      </c>
    </row>
    <row r="14" spans="1:25" x14ac:dyDescent="0.25">
      <c r="B14" t="s">
        <v>18</v>
      </c>
      <c r="C14" t="s">
        <v>12</v>
      </c>
      <c r="D14" s="1">
        <v>19307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/>
  <dimension ref="A1:Y14"/>
  <sheetViews>
    <sheetView workbookViewId="0">
      <selection activeCell="B3" sqref="B3"/>
    </sheetView>
  </sheetViews>
  <sheetFormatPr defaultRowHeight="15" x14ac:dyDescent="0.25"/>
  <cols>
    <col min="1" max="1" width="30.5703125" bestFit="1" customWidth="1"/>
    <col min="2" max="2" width="46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14061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55839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81897</v>
      </c>
      <c r="T2">
        <f t="shared" ref="T2:Y2" si="1">SUMIF($B$6:$B$25,T1,$D$6:$D$25)</f>
        <v>654</v>
      </c>
      <c r="U2">
        <f t="shared" si="1"/>
        <v>70554</v>
      </c>
      <c r="V2">
        <f t="shared" si="1"/>
        <v>70691</v>
      </c>
      <c r="W2">
        <f t="shared" si="1"/>
        <v>137</v>
      </c>
      <c r="X2">
        <f t="shared" si="1"/>
        <v>0.86299999999999999</v>
      </c>
      <c r="Y2">
        <f t="shared" si="1"/>
        <v>41778</v>
      </c>
    </row>
    <row r="3" spans="1:25" x14ac:dyDescent="0.25">
      <c r="B3" t="s">
        <v>198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199</v>
      </c>
      <c r="C6" t="s">
        <v>7</v>
      </c>
      <c r="D6" s="1">
        <v>14061</v>
      </c>
    </row>
    <row r="7" spans="1:25" x14ac:dyDescent="0.25">
      <c r="A7" t="s">
        <v>200</v>
      </c>
      <c r="C7" t="s">
        <v>172</v>
      </c>
      <c r="D7" s="1">
        <v>55839</v>
      </c>
      <c r="E7" t="s">
        <v>8</v>
      </c>
    </row>
    <row r="8" spans="1:25" x14ac:dyDescent="0.25">
      <c r="B8" t="s">
        <v>11</v>
      </c>
      <c r="C8" t="s">
        <v>12</v>
      </c>
      <c r="D8" s="1">
        <v>81897</v>
      </c>
    </row>
    <row r="9" spans="1:25" x14ac:dyDescent="0.25">
      <c r="B9" t="s">
        <v>13</v>
      </c>
      <c r="C9" t="s">
        <v>12</v>
      </c>
      <c r="D9">
        <v>654</v>
      </c>
    </row>
    <row r="10" spans="1:25" x14ac:dyDescent="0.25">
      <c r="B10" t="s">
        <v>14</v>
      </c>
      <c r="C10" t="s">
        <v>12</v>
      </c>
      <c r="D10" s="1">
        <v>70554</v>
      </c>
    </row>
    <row r="11" spans="1:25" x14ac:dyDescent="0.25">
      <c r="B11" t="s">
        <v>15</v>
      </c>
      <c r="C11" t="s">
        <v>12</v>
      </c>
      <c r="D11" s="1">
        <v>70691</v>
      </c>
    </row>
    <row r="12" spans="1:25" x14ac:dyDescent="0.25">
      <c r="B12" t="s">
        <v>16</v>
      </c>
      <c r="C12" t="s">
        <v>12</v>
      </c>
      <c r="D12">
        <v>137</v>
      </c>
    </row>
    <row r="13" spans="1:25" x14ac:dyDescent="0.25">
      <c r="B13" t="s">
        <v>17</v>
      </c>
      <c r="C13" t="s">
        <v>12</v>
      </c>
      <c r="D13" s="2">
        <v>0.86299999999999999</v>
      </c>
    </row>
    <row r="14" spans="1:25" x14ac:dyDescent="0.25">
      <c r="B14" t="s">
        <v>18</v>
      </c>
      <c r="C14" t="s">
        <v>12</v>
      </c>
      <c r="D14" s="1">
        <v>41778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/>
  <dimension ref="A1:Y14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41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17461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43211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71247</v>
      </c>
      <c r="T2">
        <f t="shared" ref="T2:Y2" si="1">SUMIF($B$6:$B$25,T1,$D$6:$D$25)</f>
        <v>769</v>
      </c>
      <c r="U2">
        <f t="shared" si="1"/>
        <v>61441</v>
      </c>
      <c r="V2">
        <f t="shared" si="1"/>
        <v>61725</v>
      </c>
      <c r="W2">
        <f t="shared" si="1"/>
        <v>284</v>
      </c>
      <c r="X2">
        <f t="shared" si="1"/>
        <v>0.86599999999999999</v>
      </c>
      <c r="Y2">
        <f t="shared" si="1"/>
        <v>25750</v>
      </c>
    </row>
    <row r="3" spans="1:25" x14ac:dyDescent="0.25">
      <c r="B3" t="s">
        <v>195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196</v>
      </c>
      <c r="C6" t="s">
        <v>172</v>
      </c>
      <c r="D6" s="1">
        <v>43211</v>
      </c>
      <c r="E6" t="s">
        <v>8</v>
      </c>
    </row>
    <row r="7" spans="1:25" x14ac:dyDescent="0.25">
      <c r="A7" t="s">
        <v>197</v>
      </c>
      <c r="C7" t="s">
        <v>7</v>
      </c>
      <c r="D7" s="1">
        <v>17461</v>
      </c>
    </row>
    <row r="8" spans="1:25" x14ac:dyDescent="0.25">
      <c r="B8" t="s">
        <v>11</v>
      </c>
      <c r="C8" t="s">
        <v>12</v>
      </c>
      <c r="D8" s="1">
        <v>71247</v>
      </c>
    </row>
    <row r="9" spans="1:25" x14ac:dyDescent="0.25">
      <c r="B9" t="s">
        <v>13</v>
      </c>
      <c r="C9" t="s">
        <v>12</v>
      </c>
      <c r="D9">
        <v>769</v>
      </c>
    </row>
    <row r="10" spans="1:25" x14ac:dyDescent="0.25">
      <c r="B10" t="s">
        <v>14</v>
      </c>
      <c r="C10" t="s">
        <v>12</v>
      </c>
      <c r="D10" s="1">
        <v>61441</v>
      </c>
    </row>
    <row r="11" spans="1:25" x14ac:dyDescent="0.25">
      <c r="B11" t="s">
        <v>15</v>
      </c>
      <c r="C11" t="s">
        <v>12</v>
      </c>
      <c r="D11" s="1">
        <v>61725</v>
      </c>
    </row>
    <row r="12" spans="1:25" x14ac:dyDescent="0.25">
      <c r="B12" t="s">
        <v>16</v>
      </c>
      <c r="C12" t="s">
        <v>12</v>
      </c>
      <c r="D12">
        <v>284</v>
      </c>
    </row>
    <row r="13" spans="1:25" x14ac:dyDescent="0.25">
      <c r="B13" t="s">
        <v>17</v>
      </c>
      <c r="C13" t="s">
        <v>12</v>
      </c>
      <c r="D13" s="2">
        <v>0.86599999999999999</v>
      </c>
    </row>
    <row r="14" spans="1:25" x14ac:dyDescent="0.25">
      <c r="B14" t="s">
        <v>18</v>
      </c>
      <c r="C14" t="s">
        <v>12</v>
      </c>
      <c r="D14" s="1">
        <v>25750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/>
  <dimension ref="A1:Y14"/>
  <sheetViews>
    <sheetView workbookViewId="0">
      <selection activeCell="B3" sqref="B3"/>
    </sheetView>
  </sheetViews>
  <sheetFormatPr defaultRowHeight="15" x14ac:dyDescent="0.25"/>
  <cols>
    <col min="1" max="1" width="18.140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6865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35510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51487</v>
      </c>
      <c r="T2">
        <f t="shared" ref="T2:Y2" si="1">SUMIF($B$6:$B$25,T1,$D$6:$D$25)</f>
        <v>495</v>
      </c>
      <c r="U2">
        <f t="shared" si="1"/>
        <v>42870</v>
      </c>
      <c r="V2">
        <f t="shared" si="1"/>
        <v>42913</v>
      </c>
      <c r="W2">
        <f t="shared" si="1"/>
        <v>43</v>
      </c>
      <c r="X2">
        <f t="shared" si="1"/>
        <v>0.83299999999999996</v>
      </c>
      <c r="Y2">
        <f t="shared" si="1"/>
        <v>28645</v>
      </c>
    </row>
    <row r="3" spans="1:25" x14ac:dyDescent="0.25">
      <c r="B3" t="s">
        <v>192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193</v>
      </c>
      <c r="C6" t="s">
        <v>172</v>
      </c>
      <c r="D6" s="1">
        <v>35510</v>
      </c>
      <c r="E6" t="s">
        <v>8</v>
      </c>
    </row>
    <row r="7" spans="1:25" x14ac:dyDescent="0.25">
      <c r="A7" t="s">
        <v>194</v>
      </c>
      <c r="C7" t="s">
        <v>7</v>
      </c>
      <c r="D7" s="1">
        <v>6865</v>
      </c>
    </row>
    <row r="8" spans="1:25" x14ac:dyDescent="0.25">
      <c r="B8" t="s">
        <v>11</v>
      </c>
      <c r="C8" t="s">
        <v>12</v>
      </c>
      <c r="D8" s="1">
        <v>51487</v>
      </c>
    </row>
    <row r="9" spans="1:25" x14ac:dyDescent="0.25">
      <c r="B9" t="s">
        <v>13</v>
      </c>
      <c r="C9" t="s">
        <v>12</v>
      </c>
      <c r="D9">
        <v>495</v>
      </c>
    </row>
    <row r="10" spans="1:25" x14ac:dyDescent="0.25">
      <c r="B10" t="s">
        <v>14</v>
      </c>
      <c r="C10" t="s">
        <v>12</v>
      </c>
      <c r="D10" s="1">
        <v>42870</v>
      </c>
    </row>
    <row r="11" spans="1:25" x14ac:dyDescent="0.25">
      <c r="B11" t="s">
        <v>15</v>
      </c>
      <c r="C11" t="s">
        <v>12</v>
      </c>
      <c r="D11" s="1">
        <v>42913</v>
      </c>
    </row>
    <row r="12" spans="1:25" x14ac:dyDescent="0.25">
      <c r="B12" t="s">
        <v>16</v>
      </c>
      <c r="C12" t="s">
        <v>12</v>
      </c>
      <c r="D12">
        <v>43</v>
      </c>
    </row>
    <row r="13" spans="1:25" x14ac:dyDescent="0.25">
      <c r="B13" t="s">
        <v>17</v>
      </c>
      <c r="C13" t="s">
        <v>12</v>
      </c>
      <c r="D13" s="2">
        <v>0.83299999999999996</v>
      </c>
    </row>
    <row r="14" spans="1:25" x14ac:dyDescent="0.25">
      <c r="B14" t="s">
        <v>18</v>
      </c>
      <c r="C14" t="s">
        <v>12</v>
      </c>
      <c r="D14" s="1">
        <v>28645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/>
  <dimension ref="A1:Y14"/>
  <sheetViews>
    <sheetView workbookViewId="0">
      <selection activeCell="B3" sqref="B3"/>
    </sheetView>
  </sheetViews>
  <sheetFormatPr defaultRowHeight="15" x14ac:dyDescent="0.25"/>
  <cols>
    <col min="1" max="1" width="20.140625" bestFit="1" customWidth="1"/>
    <col min="2" max="2" width="46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12813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45591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71085</v>
      </c>
      <c r="T2">
        <f t="shared" ref="T2:Y2" si="1">SUMIF($B$6:$B$25,T1,$D$6:$D$25)</f>
        <v>615</v>
      </c>
      <c r="U2">
        <f t="shared" si="1"/>
        <v>59019</v>
      </c>
      <c r="V2">
        <f t="shared" si="1"/>
        <v>59114</v>
      </c>
      <c r="W2">
        <f t="shared" si="1"/>
        <v>95</v>
      </c>
      <c r="X2">
        <f t="shared" si="1"/>
        <v>0.83199999999999996</v>
      </c>
      <c r="Y2">
        <f t="shared" si="1"/>
        <v>32778</v>
      </c>
    </row>
    <row r="3" spans="1:25" x14ac:dyDescent="0.25">
      <c r="B3" t="s">
        <v>189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190</v>
      </c>
      <c r="C6" t="s">
        <v>172</v>
      </c>
      <c r="D6" s="1">
        <v>45591</v>
      </c>
      <c r="E6" t="s">
        <v>8</v>
      </c>
    </row>
    <row r="7" spans="1:25" x14ac:dyDescent="0.25">
      <c r="A7" t="s">
        <v>191</v>
      </c>
      <c r="C7" t="s">
        <v>7</v>
      </c>
      <c r="D7" s="1">
        <v>12813</v>
      </c>
    </row>
    <row r="8" spans="1:25" x14ac:dyDescent="0.25">
      <c r="B8" t="s">
        <v>11</v>
      </c>
      <c r="C8" t="s">
        <v>12</v>
      </c>
      <c r="D8" s="1">
        <v>71085</v>
      </c>
    </row>
    <row r="9" spans="1:25" x14ac:dyDescent="0.25">
      <c r="B9" t="s">
        <v>13</v>
      </c>
      <c r="C9" t="s">
        <v>12</v>
      </c>
      <c r="D9">
        <v>615</v>
      </c>
    </row>
    <row r="10" spans="1:25" x14ac:dyDescent="0.25">
      <c r="B10" t="s">
        <v>14</v>
      </c>
      <c r="C10" t="s">
        <v>12</v>
      </c>
      <c r="D10" s="1">
        <v>59019</v>
      </c>
    </row>
    <row r="11" spans="1:25" x14ac:dyDescent="0.25">
      <c r="B11" t="s">
        <v>15</v>
      </c>
      <c r="C11" t="s">
        <v>12</v>
      </c>
      <c r="D11" s="1">
        <v>59114</v>
      </c>
    </row>
    <row r="12" spans="1:25" x14ac:dyDescent="0.25">
      <c r="B12" t="s">
        <v>16</v>
      </c>
      <c r="C12" t="s">
        <v>12</v>
      </c>
      <c r="D12">
        <v>95</v>
      </c>
    </row>
    <row r="13" spans="1:25" x14ac:dyDescent="0.25">
      <c r="B13" t="s">
        <v>17</v>
      </c>
      <c r="C13" t="s">
        <v>12</v>
      </c>
      <c r="D13" s="2">
        <v>0.83199999999999996</v>
      </c>
    </row>
    <row r="14" spans="1:25" x14ac:dyDescent="0.25">
      <c r="B14" t="s">
        <v>18</v>
      </c>
      <c r="C14" t="s">
        <v>12</v>
      </c>
      <c r="D14" s="1">
        <v>32778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/>
  <dimension ref="A1:Y15"/>
  <sheetViews>
    <sheetView workbookViewId="0">
      <selection activeCell="B3" sqref="B3"/>
    </sheetView>
  </sheetViews>
  <sheetFormatPr defaultRowHeight="15" x14ac:dyDescent="0.25"/>
  <cols>
    <col min="1" max="1" width="27.5703125" bestFit="1" customWidth="1"/>
    <col min="2" max="2" width="45.1406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21405</v>
      </c>
      <c r="H2">
        <f t="shared" ref="H2:R2" si="0">SUMIF($C$6:$C$13,H1,$D$6:$D$13)</f>
        <v>0</v>
      </c>
      <c r="I2">
        <f t="shared" si="0"/>
        <v>30003</v>
      </c>
      <c r="J2">
        <f t="shared" si="0"/>
        <v>297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59345</v>
      </c>
      <c r="T2">
        <f t="shared" ref="T2:Y2" si="1">SUMIF($B$6:$B$25,T1,$D$6:$D$25)</f>
        <v>833</v>
      </c>
      <c r="U2">
        <f t="shared" si="1"/>
        <v>52538</v>
      </c>
      <c r="V2">
        <f t="shared" si="1"/>
        <v>52642</v>
      </c>
      <c r="W2">
        <f t="shared" si="1"/>
        <v>104</v>
      </c>
      <c r="X2">
        <f t="shared" si="1"/>
        <v>0.88700000000000001</v>
      </c>
      <c r="Y2">
        <f t="shared" si="1"/>
        <v>8598</v>
      </c>
    </row>
    <row r="3" spans="1:25" x14ac:dyDescent="0.25">
      <c r="B3" t="s">
        <v>185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186</v>
      </c>
      <c r="C6" t="s">
        <v>7</v>
      </c>
      <c r="D6" s="1">
        <v>21405</v>
      </c>
    </row>
    <row r="7" spans="1:25" x14ac:dyDescent="0.25">
      <c r="A7" t="s">
        <v>187</v>
      </c>
      <c r="C7" t="s">
        <v>26</v>
      </c>
      <c r="D7">
        <v>297</v>
      </c>
      <c r="E7" t="s">
        <v>27</v>
      </c>
    </row>
    <row r="8" spans="1:25" x14ac:dyDescent="0.25">
      <c r="A8" t="s">
        <v>188</v>
      </c>
      <c r="C8" t="s">
        <v>32</v>
      </c>
      <c r="D8" s="1">
        <v>30003</v>
      </c>
      <c r="E8" t="s">
        <v>8</v>
      </c>
    </row>
    <row r="9" spans="1:25" x14ac:dyDescent="0.25">
      <c r="B9" t="s">
        <v>11</v>
      </c>
      <c r="C9" t="s">
        <v>12</v>
      </c>
      <c r="D9" s="1">
        <v>59345</v>
      </c>
    </row>
    <row r="10" spans="1:25" x14ac:dyDescent="0.25">
      <c r="B10" t="s">
        <v>13</v>
      </c>
      <c r="C10" t="s">
        <v>12</v>
      </c>
      <c r="D10">
        <v>833</v>
      </c>
    </row>
    <row r="11" spans="1:25" x14ac:dyDescent="0.25">
      <c r="B11" t="s">
        <v>14</v>
      </c>
      <c r="C11" t="s">
        <v>12</v>
      </c>
      <c r="D11" s="1">
        <v>52538</v>
      </c>
    </row>
    <row r="12" spans="1:25" x14ac:dyDescent="0.25">
      <c r="B12" t="s">
        <v>15</v>
      </c>
      <c r="C12" t="s">
        <v>12</v>
      </c>
      <c r="D12" s="1">
        <v>52642</v>
      </c>
    </row>
    <row r="13" spans="1:25" x14ac:dyDescent="0.25">
      <c r="B13" t="s">
        <v>16</v>
      </c>
      <c r="C13" t="s">
        <v>12</v>
      </c>
      <c r="D13">
        <v>104</v>
      </c>
    </row>
    <row r="14" spans="1:25" x14ac:dyDescent="0.25">
      <c r="B14" t="s">
        <v>17</v>
      </c>
      <c r="C14" t="s">
        <v>12</v>
      </c>
      <c r="D14" s="2">
        <v>0.88700000000000001</v>
      </c>
    </row>
    <row r="15" spans="1:25" x14ac:dyDescent="0.25">
      <c r="B15" t="s">
        <v>18</v>
      </c>
      <c r="C15" t="s">
        <v>12</v>
      </c>
      <c r="D15" s="1">
        <v>8598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/>
  <dimension ref="A1:Y16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44.285156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10674</v>
      </c>
      <c r="H2">
        <f t="shared" ref="H2:R2" si="0">SUMIF($C$6:$C$13,H1,$D$6:$D$13)</f>
        <v>0</v>
      </c>
      <c r="I2">
        <f t="shared" si="0"/>
        <v>0</v>
      </c>
      <c r="J2">
        <f t="shared" si="0"/>
        <v>305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1801</v>
      </c>
      <c r="O2">
        <f t="shared" si="0"/>
        <v>36636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57500</v>
      </c>
      <c r="T2">
        <f t="shared" ref="T2:Y2" si="1">SUMIF($B$6:$B$25,T1,$D$6:$D$25)</f>
        <v>723</v>
      </c>
      <c r="U2">
        <f t="shared" si="1"/>
        <v>50139</v>
      </c>
      <c r="V2">
        <f t="shared" si="1"/>
        <v>50209</v>
      </c>
      <c r="W2">
        <f t="shared" si="1"/>
        <v>70</v>
      </c>
      <c r="X2">
        <f t="shared" si="1"/>
        <v>0.873</v>
      </c>
      <c r="Y2">
        <f t="shared" si="1"/>
        <v>25962</v>
      </c>
    </row>
    <row r="3" spans="1:25" x14ac:dyDescent="0.25">
      <c r="B3" t="s">
        <v>180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181</v>
      </c>
      <c r="C6" t="s">
        <v>7</v>
      </c>
      <c r="D6" s="1">
        <v>10674</v>
      </c>
    </row>
    <row r="7" spans="1:25" x14ac:dyDescent="0.25">
      <c r="A7" t="s">
        <v>182</v>
      </c>
      <c r="C7" t="s">
        <v>172</v>
      </c>
      <c r="D7" s="1">
        <v>36636</v>
      </c>
      <c r="E7" t="s">
        <v>8</v>
      </c>
    </row>
    <row r="8" spans="1:25" x14ac:dyDescent="0.25">
      <c r="A8" t="s">
        <v>183</v>
      </c>
      <c r="C8" t="s">
        <v>169</v>
      </c>
      <c r="D8" s="1">
        <v>1801</v>
      </c>
      <c r="E8" t="s">
        <v>27</v>
      </c>
    </row>
    <row r="9" spans="1:25" x14ac:dyDescent="0.25">
      <c r="A9" t="s">
        <v>184</v>
      </c>
      <c r="C9" t="s">
        <v>26</v>
      </c>
      <c r="D9">
        <v>305</v>
      </c>
      <c r="E9" t="s">
        <v>27</v>
      </c>
    </row>
    <row r="10" spans="1:25" x14ac:dyDescent="0.25">
      <c r="B10" t="s">
        <v>11</v>
      </c>
      <c r="C10" t="s">
        <v>12</v>
      </c>
      <c r="D10" s="1">
        <v>57500</v>
      </c>
    </row>
    <row r="11" spans="1:25" x14ac:dyDescent="0.25">
      <c r="B11" t="s">
        <v>13</v>
      </c>
      <c r="C11" t="s">
        <v>12</v>
      </c>
      <c r="D11">
        <v>723</v>
      </c>
    </row>
    <row r="12" spans="1:25" x14ac:dyDescent="0.25">
      <c r="B12" t="s">
        <v>14</v>
      </c>
      <c r="C12" t="s">
        <v>12</v>
      </c>
      <c r="D12" s="1">
        <v>50139</v>
      </c>
    </row>
    <row r="13" spans="1:25" x14ac:dyDescent="0.25">
      <c r="B13" t="s">
        <v>15</v>
      </c>
      <c r="C13" t="s">
        <v>12</v>
      </c>
      <c r="D13" s="1">
        <v>50209</v>
      </c>
    </row>
    <row r="14" spans="1:25" x14ac:dyDescent="0.25">
      <c r="B14" t="s">
        <v>16</v>
      </c>
      <c r="C14" t="s">
        <v>12</v>
      </c>
      <c r="D14">
        <v>70</v>
      </c>
    </row>
    <row r="15" spans="1:25" x14ac:dyDescent="0.25">
      <c r="B15" t="s">
        <v>17</v>
      </c>
      <c r="C15" t="s">
        <v>12</v>
      </c>
      <c r="D15" s="2">
        <v>0.873</v>
      </c>
    </row>
    <row r="16" spans="1:25" x14ac:dyDescent="0.25">
      <c r="B16" t="s">
        <v>18</v>
      </c>
      <c r="C16" t="s">
        <v>12</v>
      </c>
      <c r="D16" s="1">
        <v>25962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9"/>
  <dimension ref="A1:Y14"/>
  <sheetViews>
    <sheetView workbookViewId="0">
      <selection activeCell="B3" sqref="B3"/>
    </sheetView>
  </sheetViews>
  <sheetFormatPr defaultRowHeight="15" x14ac:dyDescent="0.25"/>
  <cols>
    <col min="1" max="1" width="18.140625" bestFit="1" customWidth="1"/>
    <col min="2" max="2" width="47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12814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55877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78996</v>
      </c>
      <c r="T2">
        <f t="shared" ref="T2:Y2" si="1">SUMIF($B$6:$B$25,T1,$D$6:$D$25)</f>
        <v>712</v>
      </c>
      <c r="U2">
        <f t="shared" si="1"/>
        <v>69403</v>
      </c>
      <c r="V2">
        <f t="shared" si="1"/>
        <v>69590</v>
      </c>
      <c r="W2">
        <f t="shared" si="1"/>
        <v>187</v>
      </c>
      <c r="X2">
        <f t="shared" si="1"/>
        <v>0.88100000000000001</v>
      </c>
      <c r="Y2">
        <f t="shared" si="1"/>
        <v>43063</v>
      </c>
    </row>
    <row r="3" spans="1:25" x14ac:dyDescent="0.25">
      <c r="B3" t="s">
        <v>177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178</v>
      </c>
      <c r="C6" t="s">
        <v>7</v>
      </c>
      <c r="D6" s="1">
        <v>12814</v>
      </c>
    </row>
    <row r="7" spans="1:25" x14ac:dyDescent="0.25">
      <c r="A7" t="s">
        <v>179</v>
      </c>
      <c r="C7" t="s">
        <v>172</v>
      </c>
      <c r="D7" s="1">
        <v>55877</v>
      </c>
      <c r="E7" t="s">
        <v>8</v>
      </c>
    </row>
    <row r="8" spans="1:25" x14ac:dyDescent="0.25">
      <c r="B8" t="s">
        <v>11</v>
      </c>
      <c r="C8" t="s">
        <v>12</v>
      </c>
      <c r="D8" s="1">
        <v>78996</v>
      </c>
    </row>
    <row r="9" spans="1:25" x14ac:dyDescent="0.25">
      <c r="B9" t="s">
        <v>13</v>
      </c>
      <c r="C9" t="s">
        <v>12</v>
      </c>
      <c r="D9">
        <v>712</v>
      </c>
    </row>
    <row r="10" spans="1:25" x14ac:dyDescent="0.25">
      <c r="B10" t="s">
        <v>14</v>
      </c>
      <c r="C10" t="s">
        <v>12</v>
      </c>
      <c r="D10" s="1">
        <v>69403</v>
      </c>
    </row>
    <row r="11" spans="1:25" x14ac:dyDescent="0.25">
      <c r="B11" t="s">
        <v>15</v>
      </c>
      <c r="C11" t="s">
        <v>12</v>
      </c>
      <c r="D11" s="1">
        <v>69590</v>
      </c>
    </row>
    <row r="12" spans="1:25" x14ac:dyDescent="0.25">
      <c r="B12" t="s">
        <v>16</v>
      </c>
      <c r="C12" t="s">
        <v>12</v>
      </c>
      <c r="D12">
        <v>187</v>
      </c>
    </row>
    <row r="13" spans="1:25" x14ac:dyDescent="0.25">
      <c r="B13" t="s">
        <v>17</v>
      </c>
      <c r="C13" t="s">
        <v>12</v>
      </c>
      <c r="D13" s="2">
        <v>0.88100000000000001</v>
      </c>
    </row>
    <row r="14" spans="1:25" x14ac:dyDescent="0.25">
      <c r="B14" t="s">
        <v>18</v>
      </c>
      <c r="C14" t="s">
        <v>12</v>
      </c>
      <c r="D14" s="1">
        <v>43063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0"/>
  <dimension ref="A1:Y15"/>
  <sheetViews>
    <sheetView workbookViewId="0">
      <selection activeCell="B3" sqref="B3"/>
    </sheetView>
  </sheetViews>
  <sheetFormatPr defaultRowHeight="15" x14ac:dyDescent="0.25"/>
  <cols>
    <col min="1" max="1" width="35" bestFit="1" customWidth="1"/>
    <col min="2" max="2" width="49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25369</v>
      </c>
      <c r="H2">
        <f t="shared" ref="H2:R2" si="0">SUMIF($C$6:$C$13,H1,$D$6:$D$13)</f>
        <v>0</v>
      </c>
      <c r="I2">
        <f t="shared" si="0"/>
        <v>37090</v>
      </c>
      <c r="J2">
        <f t="shared" si="0"/>
        <v>201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71699</v>
      </c>
      <c r="T2">
        <f t="shared" ref="T2:Y2" si="1">SUMIF($B$6:$B$25,T1,$D$6:$D$25)</f>
        <v>672</v>
      </c>
      <c r="U2">
        <f t="shared" si="1"/>
        <v>63332</v>
      </c>
      <c r="V2">
        <f t="shared" si="1"/>
        <v>63474</v>
      </c>
      <c r="W2">
        <f t="shared" si="1"/>
        <v>142</v>
      </c>
      <c r="X2">
        <f t="shared" si="1"/>
        <v>0.88500000000000001</v>
      </c>
      <c r="Y2">
        <f t="shared" si="1"/>
        <v>11721</v>
      </c>
    </row>
    <row r="3" spans="1:25" x14ac:dyDescent="0.25">
      <c r="B3" t="s">
        <v>173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174</v>
      </c>
      <c r="C6" t="s">
        <v>7</v>
      </c>
      <c r="D6" s="1">
        <v>25369</v>
      </c>
    </row>
    <row r="7" spans="1:25" x14ac:dyDescent="0.25">
      <c r="A7" t="s">
        <v>175</v>
      </c>
      <c r="C7" t="s">
        <v>32</v>
      </c>
      <c r="D7" s="1">
        <v>37090</v>
      </c>
      <c r="E7" t="s">
        <v>8</v>
      </c>
    </row>
    <row r="8" spans="1:25" x14ac:dyDescent="0.25">
      <c r="A8" t="s">
        <v>176</v>
      </c>
      <c r="C8" t="s">
        <v>26</v>
      </c>
      <c r="D8">
        <v>201</v>
      </c>
      <c r="E8" t="s">
        <v>27</v>
      </c>
    </row>
    <row r="9" spans="1:25" x14ac:dyDescent="0.25">
      <c r="B9" t="s">
        <v>11</v>
      </c>
      <c r="C9" t="s">
        <v>12</v>
      </c>
      <c r="D9" s="1">
        <v>71699</v>
      </c>
    </row>
    <row r="10" spans="1:25" x14ac:dyDescent="0.25">
      <c r="B10" t="s">
        <v>13</v>
      </c>
      <c r="C10" t="s">
        <v>12</v>
      </c>
      <c r="D10">
        <v>672</v>
      </c>
    </row>
    <row r="11" spans="1:25" x14ac:dyDescent="0.25">
      <c r="B11" t="s">
        <v>14</v>
      </c>
      <c r="C11" t="s">
        <v>12</v>
      </c>
      <c r="D11" s="1">
        <v>63332</v>
      </c>
    </row>
    <row r="12" spans="1:25" x14ac:dyDescent="0.25">
      <c r="B12" t="s">
        <v>15</v>
      </c>
      <c r="C12" t="s">
        <v>12</v>
      </c>
      <c r="D12" s="1">
        <v>63474</v>
      </c>
    </row>
    <row r="13" spans="1:25" x14ac:dyDescent="0.25">
      <c r="B13" t="s">
        <v>16</v>
      </c>
      <c r="C13" t="s">
        <v>12</v>
      </c>
      <c r="D13">
        <v>142</v>
      </c>
    </row>
    <row r="14" spans="1:25" x14ac:dyDescent="0.25">
      <c r="B14" t="s">
        <v>17</v>
      </c>
      <c r="C14" t="s">
        <v>12</v>
      </c>
      <c r="D14" s="2">
        <v>0.88500000000000001</v>
      </c>
    </row>
    <row r="15" spans="1:25" x14ac:dyDescent="0.25">
      <c r="B15" t="s">
        <v>18</v>
      </c>
      <c r="C15" t="s">
        <v>12</v>
      </c>
      <c r="D15" s="1">
        <v>11721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Y15"/>
  <sheetViews>
    <sheetView workbookViewId="0">
      <selection activeCell="B3" sqref="B3"/>
    </sheetView>
  </sheetViews>
  <sheetFormatPr defaultRowHeight="15" x14ac:dyDescent="0.25"/>
  <cols>
    <col min="1" max="1" width="45.14062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11600</v>
      </c>
      <c r="H2">
        <f t="shared" ref="H2:R2" si="0">SUMIF($C$6:$C$13,H1,$D$6:$D$13)</f>
        <v>0</v>
      </c>
      <c r="I2">
        <f t="shared" si="0"/>
        <v>9519</v>
      </c>
      <c r="J2">
        <f t="shared" si="0"/>
        <v>681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27562</v>
      </c>
      <c r="T2">
        <f t="shared" ref="T2:Y2" si="1">SUMIF($B$6:$B$25,T1,$D$6:$D$25)</f>
        <v>258</v>
      </c>
      <c r="U2">
        <f t="shared" si="1"/>
        <v>22058</v>
      </c>
      <c r="V2">
        <f t="shared" si="1"/>
        <v>22136</v>
      </c>
      <c r="W2">
        <f t="shared" si="1"/>
        <v>78</v>
      </c>
      <c r="X2">
        <f t="shared" si="1"/>
        <v>0.80300000000000005</v>
      </c>
      <c r="Y2">
        <f t="shared" si="1"/>
        <v>2081</v>
      </c>
    </row>
    <row r="3" spans="1:25" x14ac:dyDescent="0.25">
      <c r="B3" t="s">
        <v>779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780</v>
      </c>
      <c r="C6" t="s">
        <v>32</v>
      </c>
      <c r="D6" s="1">
        <v>9519</v>
      </c>
    </row>
    <row r="7" spans="1:25" x14ac:dyDescent="0.25">
      <c r="A7" t="s">
        <v>781</v>
      </c>
      <c r="C7" t="s">
        <v>26</v>
      </c>
      <c r="D7">
        <v>681</v>
      </c>
      <c r="E7" t="s">
        <v>27</v>
      </c>
    </row>
    <row r="8" spans="1:25" x14ac:dyDescent="0.25">
      <c r="A8" t="s">
        <v>782</v>
      </c>
      <c r="C8" t="s">
        <v>7</v>
      </c>
      <c r="D8" s="1">
        <v>11600</v>
      </c>
      <c r="E8" t="s">
        <v>8</v>
      </c>
    </row>
    <row r="9" spans="1:25" x14ac:dyDescent="0.25">
      <c r="B9" t="s">
        <v>11</v>
      </c>
      <c r="C9" t="s">
        <v>12</v>
      </c>
      <c r="D9" s="1">
        <v>27562</v>
      </c>
    </row>
    <row r="10" spans="1:25" x14ac:dyDescent="0.25">
      <c r="B10" t="s">
        <v>13</v>
      </c>
      <c r="C10" t="s">
        <v>12</v>
      </c>
      <c r="D10">
        <v>258</v>
      </c>
    </row>
    <row r="11" spans="1:25" x14ac:dyDescent="0.25">
      <c r="B11" t="s">
        <v>14</v>
      </c>
      <c r="C11" t="s">
        <v>12</v>
      </c>
      <c r="D11" s="1">
        <v>22058</v>
      </c>
    </row>
    <row r="12" spans="1:25" x14ac:dyDescent="0.25">
      <c r="B12" t="s">
        <v>15</v>
      </c>
      <c r="C12" t="s">
        <v>12</v>
      </c>
      <c r="D12" s="1">
        <v>22136</v>
      </c>
    </row>
    <row r="13" spans="1:25" x14ac:dyDescent="0.25">
      <c r="B13" t="s">
        <v>16</v>
      </c>
      <c r="C13" t="s">
        <v>12</v>
      </c>
      <c r="D13">
        <v>78</v>
      </c>
    </row>
    <row r="14" spans="1:25" x14ac:dyDescent="0.25">
      <c r="B14" t="s">
        <v>17</v>
      </c>
      <c r="C14" t="s">
        <v>12</v>
      </c>
      <c r="D14" s="2">
        <v>0.80300000000000005</v>
      </c>
    </row>
    <row r="15" spans="1:25" x14ac:dyDescent="0.25">
      <c r="B15" t="s">
        <v>18</v>
      </c>
      <c r="C15" t="s">
        <v>12</v>
      </c>
      <c r="D15" s="1">
        <v>2081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/>
  <dimension ref="A1:Y15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12307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328</v>
      </c>
      <c r="O2">
        <f t="shared" si="0"/>
        <v>46466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68503</v>
      </c>
      <c r="T2">
        <f t="shared" ref="T2:Y2" si="1">SUMIF($B$6:$B$25,T1,$D$6:$D$25)</f>
        <v>634</v>
      </c>
      <c r="U2">
        <f t="shared" si="1"/>
        <v>59735</v>
      </c>
      <c r="V2">
        <f t="shared" si="1"/>
        <v>59796</v>
      </c>
      <c r="W2">
        <f t="shared" si="1"/>
        <v>61</v>
      </c>
      <c r="X2">
        <f t="shared" si="1"/>
        <v>0.873</v>
      </c>
      <c r="Y2">
        <f t="shared" si="1"/>
        <v>34159</v>
      </c>
    </row>
    <row r="3" spans="1:25" x14ac:dyDescent="0.25">
      <c r="B3" t="s">
        <v>167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168</v>
      </c>
      <c r="C6" t="s">
        <v>169</v>
      </c>
      <c r="D6">
        <v>328</v>
      </c>
      <c r="E6" t="s">
        <v>27</v>
      </c>
    </row>
    <row r="7" spans="1:25" x14ac:dyDescent="0.25">
      <c r="A7" t="s">
        <v>170</v>
      </c>
      <c r="C7" t="s">
        <v>7</v>
      </c>
      <c r="D7" s="1">
        <v>12307</v>
      </c>
    </row>
    <row r="8" spans="1:25" x14ac:dyDescent="0.25">
      <c r="A8" t="s">
        <v>171</v>
      </c>
      <c r="C8" t="s">
        <v>172</v>
      </c>
      <c r="D8" s="1">
        <v>46466</v>
      </c>
      <c r="E8" t="s">
        <v>8</v>
      </c>
    </row>
    <row r="9" spans="1:25" x14ac:dyDescent="0.25">
      <c r="B9" t="s">
        <v>11</v>
      </c>
      <c r="C9" t="s">
        <v>12</v>
      </c>
      <c r="D9" s="1">
        <v>68503</v>
      </c>
    </row>
    <row r="10" spans="1:25" x14ac:dyDescent="0.25">
      <c r="B10" t="s">
        <v>13</v>
      </c>
      <c r="C10" t="s">
        <v>12</v>
      </c>
      <c r="D10">
        <v>634</v>
      </c>
    </row>
    <row r="11" spans="1:25" x14ac:dyDescent="0.25">
      <c r="B11" t="s">
        <v>14</v>
      </c>
      <c r="C11" t="s">
        <v>12</v>
      </c>
      <c r="D11" s="1">
        <v>59735</v>
      </c>
    </row>
    <row r="12" spans="1:25" x14ac:dyDescent="0.25">
      <c r="B12" t="s">
        <v>15</v>
      </c>
      <c r="C12" t="s">
        <v>12</v>
      </c>
      <c r="D12" s="1">
        <v>59796</v>
      </c>
    </row>
    <row r="13" spans="1:25" x14ac:dyDescent="0.25">
      <c r="B13" t="s">
        <v>16</v>
      </c>
      <c r="C13" t="s">
        <v>12</v>
      </c>
      <c r="D13">
        <v>61</v>
      </c>
    </row>
    <row r="14" spans="1:25" x14ac:dyDescent="0.25">
      <c r="B14" t="s">
        <v>17</v>
      </c>
      <c r="C14" t="s">
        <v>12</v>
      </c>
      <c r="D14" s="2">
        <v>0.873</v>
      </c>
    </row>
    <row r="15" spans="1:25" x14ac:dyDescent="0.25">
      <c r="B15" t="s">
        <v>18</v>
      </c>
      <c r="C15" t="s">
        <v>12</v>
      </c>
      <c r="D15" s="1">
        <v>34159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2"/>
  <dimension ref="A1:Y15"/>
  <sheetViews>
    <sheetView workbookViewId="0">
      <selection activeCell="B3" sqref="B3"/>
    </sheetView>
  </sheetViews>
  <sheetFormatPr defaultRowHeight="15" x14ac:dyDescent="0.25"/>
  <cols>
    <col min="1" max="1" width="30.5703125" bestFit="1" customWidth="1"/>
    <col min="2" max="2" width="46.425781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24393</v>
      </c>
      <c r="H2">
        <f t="shared" ref="H2:R2" si="0">SUMIF($C$6:$C$13,H1,$D$6:$D$13)</f>
        <v>21351</v>
      </c>
      <c r="I2">
        <f t="shared" si="0"/>
        <v>0</v>
      </c>
      <c r="J2">
        <f t="shared" si="0"/>
        <v>1590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54042</v>
      </c>
      <c r="T2">
        <f t="shared" ref="T2:Y2" si="1">SUMIF($B$6:$B$25,T1,$D$6:$D$25)</f>
        <v>675</v>
      </c>
      <c r="U2">
        <f t="shared" si="1"/>
        <v>48009</v>
      </c>
      <c r="V2">
        <f t="shared" si="1"/>
        <v>48167</v>
      </c>
      <c r="W2">
        <f t="shared" si="1"/>
        <v>158</v>
      </c>
      <c r="X2">
        <f t="shared" si="1"/>
        <v>0.89100000000000001</v>
      </c>
      <c r="Y2">
        <f t="shared" si="1"/>
        <v>3042</v>
      </c>
    </row>
    <row r="3" spans="1:25" x14ac:dyDescent="0.25">
      <c r="B3" t="s">
        <v>163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164</v>
      </c>
      <c r="C6" t="s">
        <v>26</v>
      </c>
      <c r="D6" s="1">
        <v>1590</v>
      </c>
      <c r="E6" t="s">
        <v>27</v>
      </c>
    </row>
    <row r="7" spans="1:25" x14ac:dyDescent="0.25">
      <c r="A7" t="s">
        <v>165</v>
      </c>
      <c r="C7" t="s">
        <v>7</v>
      </c>
      <c r="D7" s="1">
        <v>24393</v>
      </c>
      <c r="E7" t="s">
        <v>8</v>
      </c>
    </row>
    <row r="8" spans="1:25" x14ac:dyDescent="0.25">
      <c r="A8" t="s">
        <v>166</v>
      </c>
      <c r="C8" t="s">
        <v>10</v>
      </c>
      <c r="D8" s="1">
        <v>21351</v>
      </c>
    </row>
    <row r="9" spans="1:25" x14ac:dyDescent="0.25">
      <c r="B9" t="s">
        <v>11</v>
      </c>
      <c r="C9" t="s">
        <v>12</v>
      </c>
      <c r="D9" s="1">
        <v>54042</v>
      </c>
    </row>
    <row r="10" spans="1:25" x14ac:dyDescent="0.25">
      <c r="B10" t="s">
        <v>13</v>
      </c>
      <c r="C10" t="s">
        <v>12</v>
      </c>
      <c r="D10">
        <v>675</v>
      </c>
    </row>
    <row r="11" spans="1:25" x14ac:dyDescent="0.25">
      <c r="B11" t="s">
        <v>14</v>
      </c>
      <c r="C11" t="s">
        <v>12</v>
      </c>
      <c r="D11" s="1">
        <v>48009</v>
      </c>
    </row>
    <row r="12" spans="1:25" x14ac:dyDescent="0.25">
      <c r="B12" t="s">
        <v>15</v>
      </c>
      <c r="C12" t="s">
        <v>12</v>
      </c>
      <c r="D12" s="1">
        <v>48167</v>
      </c>
    </row>
    <row r="13" spans="1:25" x14ac:dyDescent="0.25">
      <c r="B13" t="s">
        <v>16</v>
      </c>
      <c r="C13" t="s">
        <v>12</v>
      </c>
      <c r="D13">
        <v>158</v>
      </c>
    </row>
    <row r="14" spans="1:25" x14ac:dyDescent="0.25">
      <c r="B14" t="s">
        <v>17</v>
      </c>
      <c r="C14" t="s">
        <v>12</v>
      </c>
      <c r="D14" s="2">
        <v>0.89100000000000001</v>
      </c>
    </row>
    <row r="15" spans="1:25" x14ac:dyDescent="0.25">
      <c r="B15" t="s">
        <v>18</v>
      </c>
      <c r="C15" t="s">
        <v>12</v>
      </c>
      <c r="D15" s="1">
        <v>3042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3"/>
  <dimension ref="A1:Y14"/>
  <sheetViews>
    <sheetView workbookViewId="0">
      <selection activeCell="B3" sqref="B3"/>
    </sheetView>
  </sheetViews>
  <sheetFormatPr defaultRowHeight="15" x14ac:dyDescent="0.25"/>
  <cols>
    <col min="1" max="1" width="38" bestFit="1" customWidth="1"/>
    <col min="2" max="2" width="4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159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25128</v>
      </c>
      <c r="H2">
        <f t="shared" ref="H2:R2" si="0">SUMIF($C$6:$C$13,H1,$D$6:$D$13)</f>
        <v>20952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51635</v>
      </c>
      <c r="T2">
        <f t="shared" ref="T2:Y2" si="1">SUMIF($B$6:$B$25,T1,$D$6:$D$25)</f>
        <v>585</v>
      </c>
      <c r="U2">
        <f t="shared" si="1"/>
        <v>46665</v>
      </c>
      <c r="V2">
        <f t="shared" si="1"/>
        <v>46738</v>
      </c>
      <c r="W2">
        <f t="shared" si="1"/>
        <v>73</v>
      </c>
      <c r="X2">
        <f t="shared" si="1"/>
        <v>0.90500000000000003</v>
      </c>
      <c r="Y2">
        <f t="shared" si="1"/>
        <v>4176</v>
      </c>
    </row>
    <row r="3" spans="1:25" x14ac:dyDescent="0.25">
      <c r="B3" t="s">
        <v>160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161</v>
      </c>
      <c r="C6" t="s">
        <v>7</v>
      </c>
      <c r="D6" s="1">
        <v>25128</v>
      </c>
      <c r="E6" t="s">
        <v>8</v>
      </c>
    </row>
    <row r="7" spans="1:25" x14ac:dyDescent="0.25">
      <c r="A7" t="s">
        <v>162</v>
      </c>
      <c r="C7" t="s">
        <v>10</v>
      </c>
      <c r="D7" s="1">
        <v>20952</v>
      </c>
    </row>
    <row r="8" spans="1:25" x14ac:dyDescent="0.25">
      <c r="B8" t="s">
        <v>11</v>
      </c>
      <c r="C8" t="s">
        <v>12</v>
      </c>
      <c r="D8" s="1">
        <v>51635</v>
      </c>
    </row>
    <row r="9" spans="1:25" x14ac:dyDescent="0.25">
      <c r="B9" t="s">
        <v>13</v>
      </c>
      <c r="C9" t="s">
        <v>12</v>
      </c>
      <c r="D9">
        <v>585</v>
      </c>
    </row>
    <row r="10" spans="1:25" x14ac:dyDescent="0.25">
      <c r="B10" t="s">
        <v>14</v>
      </c>
      <c r="C10" t="s">
        <v>12</v>
      </c>
      <c r="D10" s="1">
        <v>46665</v>
      </c>
    </row>
    <row r="11" spans="1:25" x14ac:dyDescent="0.25">
      <c r="B11" t="s">
        <v>15</v>
      </c>
      <c r="C11" t="s">
        <v>12</v>
      </c>
      <c r="D11" s="1">
        <v>46738</v>
      </c>
    </row>
    <row r="12" spans="1:25" x14ac:dyDescent="0.25">
      <c r="B12" t="s">
        <v>16</v>
      </c>
      <c r="C12" t="s">
        <v>12</v>
      </c>
      <c r="D12">
        <v>73</v>
      </c>
    </row>
    <row r="13" spans="1:25" x14ac:dyDescent="0.25">
      <c r="B13" t="s">
        <v>17</v>
      </c>
      <c r="C13" t="s">
        <v>12</v>
      </c>
      <c r="D13" s="2">
        <v>0.90500000000000003</v>
      </c>
    </row>
    <row r="14" spans="1:25" x14ac:dyDescent="0.25">
      <c r="B14" t="s">
        <v>18</v>
      </c>
      <c r="C14" t="s">
        <v>12</v>
      </c>
      <c r="D14" s="1">
        <v>4176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4"/>
  <dimension ref="A1:Y14"/>
  <sheetViews>
    <sheetView workbookViewId="0">
      <selection activeCell="B3" sqref="B3"/>
    </sheetView>
  </sheetViews>
  <sheetFormatPr defaultRowHeight="15" x14ac:dyDescent="0.25"/>
  <cols>
    <col min="1" max="1" width="25.140625" bestFit="1" customWidth="1"/>
    <col min="2" max="2" width="41.5703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132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45525</v>
      </c>
      <c r="H2">
        <f t="shared" ref="H2:R2" si="0">SUMIF($C$6:$C$13,H1,$D$6:$D$13)</f>
        <v>0</v>
      </c>
      <c r="I2">
        <f t="shared" si="0"/>
        <v>33219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91942</v>
      </c>
      <c r="T2">
        <f t="shared" ref="T2:Y2" si="1">SUMIF($B$6:$B$25,T1,$D$6:$D$25)</f>
        <v>1229</v>
      </c>
      <c r="U2">
        <f t="shared" si="1"/>
        <v>79973</v>
      </c>
      <c r="V2">
        <f t="shared" si="1"/>
        <v>80164</v>
      </c>
      <c r="W2">
        <f t="shared" si="1"/>
        <v>191</v>
      </c>
      <c r="X2">
        <f t="shared" si="1"/>
        <v>0.872</v>
      </c>
      <c r="Y2">
        <f t="shared" si="1"/>
        <v>12306</v>
      </c>
    </row>
    <row r="3" spans="1:25" x14ac:dyDescent="0.25">
      <c r="B3" t="s">
        <v>156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157</v>
      </c>
      <c r="C6" t="s">
        <v>7</v>
      </c>
      <c r="D6" s="1">
        <v>45525</v>
      </c>
      <c r="E6" t="s">
        <v>8</v>
      </c>
    </row>
    <row r="7" spans="1:25" x14ac:dyDescent="0.25">
      <c r="A7" t="s">
        <v>158</v>
      </c>
      <c r="C7" t="s">
        <v>32</v>
      </c>
      <c r="D7" s="1">
        <v>33219</v>
      </c>
    </row>
    <row r="8" spans="1:25" x14ac:dyDescent="0.25">
      <c r="B8" t="s">
        <v>11</v>
      </c>
      <c r="C8" t="s">
        <v>12</v>
      </c>
      <c r="D8" s="1">
        <v>91942</v>
      </c>
    </row>
    <row r="9" spans="1:25" x14ac:dyDescent="0.25">
      <c r="B9" t="s">
        <v>13</v>
      </c>
      <c r="C9" t="s">
        <v>12</v>
      </c>
      <c r="D9" s="1">
        <v>1229</v>
      </c>
    </row>
    <row r="10" spans="1:25" x14ac:dyDescent="0.25">
      <c r="B10" t="s">
        <v>14</v>
      </c>
      <c r="C10" t="s">
        <v>12</v>
      </c>
      <c r="D10" s="1">
        <v>79973</v>
      </c>
    </row>
    <row r="11" spans="1:25" x14ac:dyDescent="0.25">
      <c r="B11" t="s">
        <v>15</v>
      </c>
      <c r="C11" t="s">
        <v>12</v>
      </c>
      <c r="D11" s="1">
        <v>80164</v>
      </c>
    </row>
    <row r="12" spans="1:25" x14ac:dyDescent="0.25">
      <c r="B12" t="s">
        <v>16</v>
      </c>
      <c r="C12" t="s">
        <v>12</v>
      </c>
      <c r="D12">
        <v>191</v>
      </c>
    </row>
    <row r="13" spans="1:25" x14ac:dyDescent="0.25">
      <c r="B13" t="s">
        <v>17</v>
      </c>
      <c r="C13" t="s">
        <v>12</v>
      </c>
      <c r="D13" s="2">
        <v>0.872</v>
      </c>
    </row>
    <row r="14" spans="1:25" x14ac:dyDescent="0.25">
      <c r="B14" t="s">
        <v>18</v>
      </c>
      <c r="C14" t="s">
        <v>12</v>
      </c>
      <c r="D14" s="1">
        <v>12306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5"/>
  <dimension ref="A1:Y15"/>
  <sheetViews>
    <sheetView workbookViewId="0">
      <selection activeCell="B3" sqref="B3"/>
    </sheetView>
  </sheetViews>
  <sheetFormatPr defaultRowHeight="15" x14ac:dyDescent="0.25"/>
  <cols>
    <col min="1" max="1" width="31.710937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132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31406</v>
      </c>
      <c r="H2">
        <f t="shared" ref="H2:R2" si="0">SUMIF($C$6:$C$13,H1,$D$6:$D$13)</f>
        <v>35348</v>
      </c>
      <c r="I2">
        <f t="shared" si="0"/>
        <v>0</v>
      </c>
      <c r="J2">
        <f t="shared" si="0"/>
        <v>384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78174</v>
      </c>
      <c r="T2">
        <f t="shared" ref="T2:Y2" si="1">SUMIF($B$6:$B$25,T1,$D$6:$D$25)</f>
        <v>909</v>
      </c>
      <c r="U2">
        <f t="shared" si="1"/>
        <v>68047</v>
      </c>
      <c r="V2">
        <f t="shared" si="1"/>
        <v>68203</v>
      </c>
      <c r="W2">
        <f t="shared" si="1"/>
        <v>156</v>
      </c>
      <c r="X2">
        <f t="shared" si="1"/>
        <v>0.872</v>
      </c>
      <c r="Y2">
        <f t="shared" si="1"/>
        <v>3942</v>
      </c>
    </row>
    <row r="3" spans="1:25" x14ac:dyDescent="0.25">
      <c r="B3" t="s">
        <v>152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153</v>
      </c>
      <c r="C6" t="s">
        <v>7</v>
      </c>
      <c r="D6" s="1">
        <v>31406</v>
      </c>
    </row>
    <row r="7" spans="1:25" x14ac:dyDescent="0.25">
      <c r="A7" t="s">
        <v>154</v>
      </c>
      <c r="C7" t="s">
        <v>10</v>
      </c>
      <c r="D7" s="1">
        <v>35348</v>
      </c>
      <c r="E7" t="s">
        <v>8</v>
      </c>
    </row>
    <row r="8" spans="1:25" x14ac:dyDescent="0.25">
      <c r="A8" t="s">
        <v>155</v>
      </c>
      <c r="C8" t="s">
        <v>26</v>
      </c>
      <c r="D8">
        <v>384</v>
      </c>
      <c r="E8" t="s">
        <v>27</v>
      </c>
    </row>
    <row r="9" spans="1:25" x14ac:dyDescent="0.25">
      <c r="B9" t="s">
        <v>11</v>
      </c>
      <c r="C9" t="s">
        <v>12</v>
      </c>
      <c r="D9" s="1">
        <v>78174</v>
      </c>
    </row>
    <row r="10" spans="1:25" x14ac:dyDescent="0.25">
      <c r="B10" t="s">
        <v>13</v>
      </c>
      <c r="C10" t="s">
        <v>12</v>
      </c>
      <c r="D10">
        <v>909</v>
      </c>
    </row>
    <row r="11" spans="1:25" x14ac:dyDescent="0.25">
      <c r="B11" t="s">
        <v>14</v>
      </c>
      <c r="C11" t="s">
        <v>12</v>
      </c>
      <c r="D11" s="1">
        <v>68047</v>
      </c>
    </row>
    <row r="12" spans="1:25" x14ac:dyDescent="0.25">
      <c r="B12" t="s">
        <v>15</v>
      </c>
      <c r="C12" t="s">
        <v>12</v>
      </c>
      <c r="D12" s="1">
        <v>68203</v>
      </c>
    </row>
    <row r="13" spans="1:25" x14ac:dyDescent="0.25">
      <c r="B13" t="s">
        <v>16</v>
      </c>
      <c r="C13" t="s">
        <v>12</v>
      </c>
      <c r="D13">
        <v>156</v>
      </c>
    </row>
    <row r="14" spans="1:25" x14ac:dyDescent="0.25">
      <c r="B14" t="s">
        <v>17</v>
      </c>
      <c r="C14" t="s">
        <v>12</v>
      </c>
      <c r="D14" s="2">
        <v>0.872</v>
      </c>
    </row>
    <row r="15" spans="1:25" x14ac:dyDescent="0.25">
      <c r="B15" t="s">
        <v>18</v>
      </c>
      <c r="C15" t="s">
        <v>12</v>
      </c>
      <c r="D15" s="1">
        <v>3942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6"/>
  <dimension ref="A1:Y14"/>
  <sheetViews>
    <sheetView workbookViewId="0">
      <selection activeCell="B3" sqref="B3"/>
    </sheetView>
  </sheetViews>
  <sheetFormatPr defaultRowHeight="15" x14ac:dyDescent="0.25"/>
  <cols>
    <col min="1" max="1" width="31.5703125" bestFit="1" customWidth="1"/>
    <col min="2" max="2" width="49.5703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132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31940</v>
      </c>
      <c r="H2">
        <f t="shared" ref="H2:R2" si="0">SUMIF($C$6:$C$13,H1,$D$6:$D$13)</f>
        <v>23727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63543</v>
      </c>
      <c r="T2">
        <f t="shared" ref="T2:Y2" si="1">SUMIF($B$6:$B$25,T1,$D$6:$D$25)</f>
        <v>824</v>
      </c>
      <c r="U2">
        <f t="shared" si="1"/>
        <v>56491</v>
      </c>
      <c r="V2">
        <f t="shared" si="1"/>
        <v>56632</v>
      </c>
      <c r="W2">
        <f t="shared" si="1"/>
        <v>141</v>
      </c>
      <c r="X2">
        <f t="shared" si="1"/>
        <v>0.89100000000000001</v>
      </c>
      <c r="Y2">
        <f t="shared" si="1"/>
        <v>8213</v>
      </c>
    </row>
    <row r="3" spans="1:25" x14ac:dyDescent="0.25">
      <c r="B3" t="s">
        <v>149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150</v>
      </c>
      <c r="C6" t="s">
        <v>10</v>
      </c>
      <c r="D6" s="1">
        <v>23727</v>
      </c>
    </row>
    <row r="7" spans="1:25" x14ac:dyDescent="0.25">
      <c r="A7" t="s">
        <v>151</v>
      </c>
      <c r="C7" t="s">
        <v>7</v>
      </c>
      <c r="D7" s="1">
        <v>31940</v>
      </c>
      <c r="E7" t="s">
        <v>8</v>
      </c>
    </row>
    <row r="8" spans="1:25" x14ac:dyDescent="0.25">
      <c r="B8" t="s">
        <v>11</v>
      </c>
      <c r="C8" t="s">
        <v>12</v>
      </c>
      <c r="D8" s="1">
        <v>63543</v>
      </c>
    </row>
    <row r="9" spans="1:25" x14ac:dyDescent="0.25">
      <c r="B9" t="s">
        <v>13</v>
      </c>
      <c r="C9" t="s">
        <v>12</v>
      </c>
      <c r="D9">
        <v>824</v>
      </c>
    </row>
    <row r="10" spans="1:25" x14ac:dyDescent="0.25">
      <c r="B10" t="s">
        <v>14</v>
      </c>
      <c r="C10" t="s">
        <v>12</v>
      </c>
      <c r="D10" s="1">
        <v>56491</v>
      </c>
    </row>
    <row r="11" spans="1:25" x14ac:dyDescent="0.25">
      <c r="B11" t="s">
        <v>15</v>
      </c>
      <c r="C11" t="s">
        <v>12</v>
      </c>
      <c r="D11" s="1">
        <v>56632</v>
      </c>
    </row>
    <row r="12" spans="1:25" x14ac:dyDescent="0.25">
      <c r="B12" t="s">
        <v>16</v>
      </c>
      <c r="C12" t="s">
        <v>12</v>
      </c>
      <c r="D12">
        <v>141</v>
      </c>
    </row>
    <row r="13" spans="1:25" x14ac:dyDescent="0.25">
      <c r="B13" t="s">
        <v>17</v>
      </c>
      <c r="C13" t="s">
        <v>12</v>
      </c>
      <c r="D13" s="2">
        <v>0.89100000000000001</v>
      </c>
    </row>
    <row r="14" spans="1:25" x14ac:dyDescent="0.25">
      <c r="B14" t="s">
        <v>18</v>
      </c>
      <c r="C14" t="s">
        <v>12</v>
      </c>
      <c r="D14" s="1">
        <v>8213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7"/>
  <dimension ref="A1:Y14"/>
  <sheetViews>
    <sheetView workbookViewId="0">
      <selection activeCell="B3" sqref="B3"/>
    </sheetView>
  </sheetViews>
  <sheetFormatPr defaultRowHeight="15" x14ac:dyDescent="0.25"/>
  <cols>
    <col min="1" max="1" width="30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132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37860</v>
      </c>
      <c r="H2">
        <f t="shared" ref="H2:R2" si="0">SUMIF($C$6:$C$13,H1,$D$6:$D$13)</f>
        <v>42984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90795</v>
      </c>
      <c r="T2">
        <f t="shared" ref="T2:Y2" si="1">SUMIF($B$6:$B$25,T1,$D$6:$D$25)</f>
        <v>800</v>
      </c>
      <c r="U2">
        <f t="shared" si="1"/>
        <v>81644</v>
      </c>
      <c r="V2">
        <f t="shared" si="1"/>
        <v>81836</v>
      </c>
      <c r="W2">
        <f t="shared" si="1"/>
        <v>192</v>
      </c>
      <c r="X2">
        <f t="shared" si="1"/>
        <v>0.90100000000000002</v>
      </c>
      <c r="Y2">
        <f t="shared" si="1"/>
        <v>5124</v>
      </c>
    </row>
    <row r="3" spans="1:25" x14ac:dyDescent="0.25">
      <c r="B3" t="s">
        <v>146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147</v>
      </c>
      <c r="C6" t="s">
        <v>7</v>
      </c>
      <c r="D6" s="1">
        <v>37860</v>
      </c>
    </row>
    <row r="7" spans="1:25" x14ac:dyDescent="0.25">
      <c r="A7" t="s">
        <v>148</v>
      </c>
      <c r="C7" t="s">
        <v>10</v>
      </c>
      <c r="D7" s="1">
        <v>42984</v>
      </c>
      <c r="E7" t="s">
        <v>8</v>
      </c>
    </row>
    <row r="8" spans="1:25" x14ac:dyDescent="0.25">
      <c r="B8" t="s">
        <v>11</v>
      </c>
      <c r="C8" t="s">
        <v>12</v>
      </c>
      <c r="D8" s="1">
        <v>90795</v>
      </c>
    </row>
    <row r="9" spans="1:25" x14ac:dyDescent="0.25">
      <c r="B9" t="s">
        <v>13</v>
      </c>
      <c r="C9" t="s">
        <v>12</v>
      </c>
      <c r="D9">
        <v>800</v>
      </c>
    </row>
    <row r="10" spans="1:25" x14ac:dyDescent="0.25">
      <c r="B10" t="s">
        <v>14</v>
      </c>
      <c r="C10" t="s">
        <v>12</v>
      </c>
      <c r="D10" s="1">
        <v>81644</v>
      </c>
    </row>
    <row r="11" spans="1:25" x14ac:dyDescent="0.25">
      <c r="B11" t="s">
        <v>15</v>
      </c>
      <c r="C11" t="s">
        <v>12</v>
      </c>
      <c r="D11" s="1">
        <v>81836</v>
      </c>
    </row>
    <row r="12" spans="1:25" x14ac:dyDescent="0.25">
      <c r="B12" t="s">
        <v>16</v>
      </c>
      <c r="C12" t="s">
        <v>12</v>
      </c>
      <c r="D12">
        <v>192</v>
      </c>
    </row>
    <row r="13" spans="1:25" x14ac:dyDescent="0.25">
      <c r="B13" t="s">
        <v>17</v>
      </c>
      <c r="C13" t="s">
        <v>12</v>
      </c>
      <c r="D13" s="2">
        <v>0.90100000000000002</v>
      </c>
    </row>
    <row r="14" spans="1:25" x14ac:dyDescent="0.25">
      <c r="B14" t="s">
        <v>18</v>
      </c>
      <c r="C14" t="s">
        <v>12</v>
      </c>
      <c r="D14" s="1">
        <v>5124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8"/>
  <dimension ref="A1:Y15"/>
  <sheetViews>
    <sheetView workbookViewId="0">
      <selection activeCell="B3" sqref="B3"/>
    </sheetView>
  </sheetViews>
  <sheetFormatPr defaultRowHeight="15" x14ac:dyDescent="0.25"/>
  <cols>
    <col min="1" max="1" width="29.85546875" bestFit="1" customWidth="1"/>
    <col min="2" max="2" width="50.855468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132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35043</v>
      </c>
      <c r="H2">
        <f t="shared" ref="H2:R2" si="0">SUMIF($C$6:$C$13,H1,$D$6:$D$13)</f>
        <v>45828</v>
      </c>
      <c r="I2">
        <f t="shared" si="0"/>
        <v>0</v>
      </c>
      <c r="J2">
        <f t="shared" si="0"/>
        <v>182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94406</v>
      </c>
      <c r="T2">
        <f t="shared" ref="T2:Y2" si="1">SUMIF($B$6:$B$25,T1,$D$6:$D$25)</f>
        <v>845</v>
      </c>
      <c r="U2">
        <f t="shared" si="1"/>
        <v>81898</v>
      </c>
      <c r="V2">
        <f t="shared" si="1"/>
        <v>82115</v>
      </c>
      <c r="W2">
        <f t="shared" si="1"/>
        <v>217</v>
      </c>
      <c r="X2">
        <f t="shared" si="1"/>
        <v>0.87</v>
      </c>
      <c r="Y2">
        <f t="shared" si="1"/>
        <v>10785</v>
      </c>
    </row>
    <row r="3" spans="1:25" x14ac:dyDescent="0.25">
      <c r="B3" t="s">
        <v>142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143</v>
      </c>
      <c r="C6" t="s">
        <v>7</v>
      </c>
      <c r="D6" s="1">
        <v>35043</v>
      </c>
    </row>
    <row r="7" spans="1:25" x14ac:dyDescent="0.25">
      <c r="A7" t="s">
        <v>144</v>
      </c>
      <c r="C7" t="s">
        <v>10</v>
      </c>
      <c r="D7" s="1">
        <v>45828</v>
      </c>
      <c r="E7" t="s">
        <v>8</v>
      </c>
    </row>
    <row r="8" spans="1:25" x14ac:dyDescent="0.25">
      <c r="A8" t="s">
        <v>145</v>
      </c>
      <c r="C8" t="s">
        <v>26</v>
      </c>
      <c r="D8">
        <v>182</v>
      </c>
      <c r="E8" t="s">
        <v>27</v>
      </c>
    </row>
    <row r="9" spans="1:25" x14ac:dyDescent="0.25">
      <c r="B9" t="s">
        <v>11</v>
      </c>
      <c r="C9" t="s">
        <v>12</v>
      </c>
      <c r="D9" s="1">
        <v>94406</v>
      </c>
    </row>
    <row r="10" spans="1:25" x14ac:dyDescent="0.25">
      <c r="B10" t="s">
        <v>13</v>
      </c>
      <c r="C10" t="s">
        <v>12</v>
      </c>
      <c r="D10">
        <v>845</v>
      </c>
    </row>
    <row r="11" spans="1:25" x14ac:dyDescent="0.25">
      <c r="B11" t="s">
        <v>14</v>
      </c>
      <c r="C11" t="s">
        <v>12</v>
      </c>
      <c r="D11" s="1">
        <v>81898</v>
      </c>
    </row>
    <row r="12" spans="1:25" x14ac:dyDescent="0.25">
      <c r="B12" t="s">
        <v>15</v>
      </c>
      <c r="C12" t="s">
        <v>12</v>
      </c>
      <c r="D12" s="1">
        <v>82115</v>
      </c>
    </row>
    <row r="13" spans="1:25" x14ac:dyDescent="0.25">
      <c r="B13" t="s">
        <v>16</v>
      </c>
      <c r="C13" t="s">
        <v>12</v>
      </c>
      <c r="D13">
        <v>217</v>
      </c>
    </row>
    <row r="14" spans="1:25" x14ac:dyDescent="0.25">
      <c r="B14" t="s">
        <v>17</v>
      </c>
      <c r="C14" t="s">
        <v>12</v>
      </c>
      <c r="D14" s="2">
        <v>0.87</v>
      </c>
    </row>
    <row r="15" spans="1:25" x14ac:dyDescent="0.25">
      <c r="B15" t="s">
        <v>18</v>
      </c>
      <c r="C15" t="s">
        <v>12</v>
      </c>
      <c r="D15" s="1">
        <v>10785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9"/>
  <dimension ref="A1:Y14"/>
  <sheetViews>
    <sheetView workbookViewId="0">
      <selection activeCell="B3" sqref="B3"/>
    </sheetView>
  </sheetViews>
  <sheetFormatPr defaultRowHeight="15" x14ac:dyDescent="0.25"/>
  <cols>
    <col min="1" max="1" width="41.140625" bestFit="1" customWidth="1"/>
    <col min="2" max="2" width="44.28515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132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33251</v>
      </c>
      <c r="H2">
        <f t="shared" ref="H2:R2" si="0">SUMIF($C$6:$C$13,H1,$D$6:$D$13)</f>
        <v>33861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76238</v>
      </c>
      <c r="T2">
        <f t="shared" ref="T2:Y2" si="1">SUMIF($B$6:$B$25,T1,$D$6:$D$25)</f>
        <v>770</v>
      </c>
      <c r="U2">
        <f t="shared" si="1"/>
        <v>67882</v>
      </c>
      <c r="V2">
        <f t="shared" si="1"/>
        <v>68074</v>
      </c>
      <c r="W2">
        <f t="shared" si="1"/>
        <v>192</v>
      </c>
      <c r="X2">
        <f t="shared" si="1"/>
        <v>0.89300000000000002</v>
      </c>
      <c r="Y2">
        <f t="shared" si="1"/>
        <v>610</v>
      </c>
    </row>
    <row r="3" spans="1:25" x14ac:dyDescent="0.25">
      <c r="B3" t="s">
        <v>139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140</v>
      </c>
      <c r="C6" t="s">
        <v>7</v>
      </c>
      <c r="D6" s="1">
        <v>33251</v>
      </c>
    </row>
    <row r="7" spans="1:25" x14ac:dyDescent="0.25">
      <c r="A7" t="s">
        <v>141</v>
      </c>
      <c r="C7" t="s">
        <v>10</v>
      </c>
      <c r="D7" s="1">
        <v>33861</v>
      </c>
      <c r="E7" t="s">
        <v>8</v>
      </c>
    </row>
    <row r="8" spans="1:25" x14ac:dyDescent="0.25">
      <c r="B8" t="s">
        <v>11</v>
      </c>
      <c r="C8" t="s">
        <v>12</v>
      </c>
      <c r="D8" s="1">
        <v>76238</v>
      </c>
    </row>
    <row r="9" spans="1:25" x14ac:dyDescent="0.25">
      <c r="B9" t="s">
        <v>13</v>
      </c>
      <c r="C9" t="s">
        <v>12</v>
      </c>
      <c r="D9">
        <v>770</v>
      </c>
    </row>
    <row r="10" spans="1:25" x14ac:dyDescent="0.25">
      <c r="B10" t="s">
        <v>14</v>
      </c>
      <c r="C10" t="s">
        <v>12</v>
      </c>
      <c r="D10" s="1">
        <v>67882</v>
      </c>
    </row>
    <row r="11" spans="1:25" x14ac:dyDescent="0.25">
      <c r="B11" t="s">
        <v>15</v>
      </c>
      <c r="C11" t="s">
        <v>12</v>
      </c>
      <c r="D11" s="1">
        <v>68074</v>
      </c>
    </row>
    <row r="12" spans="1:25" x14ac:dyDescent="0.25">
      <c r="B12" t="s">
        <v>16</v>
      </c>
      <c r="C12" t="s">
        <v>12</v>
      </c>
      <c r="D12">
        <v>192</v>
      </c>
    </row>
    <row r="13" spans="1:25" x14ac:dyDescent="0.25">
      <c r="B13" t="s">
        <v>17</v>
      </c>
      <c r="C13" t="s">
        <v>12</v>
      </c>
      <c r="D13" s="2">
        <v>0.89300000000000002</v>
      </c>
    </row>
    <row r="14" spans="1:25" x14ac:dyDescent="0.25">
      <c r="B14" t="s">
        <v>18</v>
      </c>
      <c r="C14" t="s">
        <v>12</v>
      </c>
      <c r="D14">
        <v>610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0"/>
  <dimension ref="A1:Y14"/>
  <sheetViews>
    <sheetView workbookViewId="0">
      <selection activeCell="B3" sqref="B3"/>
    </sheetView>
  </sheetViews>
  <sheetFormatPr defaultRowHeight="15" x14ac:dyDescent="0.25"/>
  <cols>
    <col min="1" max="1" width="35.5703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132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33198</v>
      </c>
      <c r="H2">
        <f t="shared" ref="H2:R2" si="0">SUMIF($C$6:$C$13,H1,$D$6:$D$13)</f>
        <v>25255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67280</v>
      </c>
      <c r="T2">
        <f t="shared" ref="T2:Y2" si="1">SUMIF($B$6:$B$25,T1,$D$6:$D$25)</f>
        <v>686</v>
      </c>
      <c r="U2">
        <f t="shared" si="1"/>
        <v>59139</v>
      </c>
      <c r="V2">
        <f t="shared" si="1"/>
        <v>59139</v>
      </c>
      <c r="W2">
        <f t="shared" si="1"/>
        <v>0</v>
      </c>
      <c r="X2">
        <f t="shared" si="1"/>
        <v>0.879</v>
      </c>
      <c r="Y2">
        <f t="shared" si="1"/>
        <v>7943</v>
      </c>
    </row>
    <row r="3" spans="1:25" x14ac:dyDescent="0.25">
      <c r="B3" t="s">
        <v>136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137</v>
      </c>
      <c r="C6" t="s">
        <v>7</v>
      </c>
      <c r="D6" s="1">
        <v>33198</v>
      </c>
      <c r="E6" t="s">
        <v>8</v>
      </c>
    </row>
    <row r="7" spans="1:25" x14ac:dyDescent="0.25">
      <c r="A7" t="s">
        <v>138</v>
      </c>
      <c r="C7" t="s">
        <v>10</v>
      </c>
      <c r="D7" s="1">
        <v>25255</v>
      </c>
    </row>
    <row r="8" spans="1:25" x14ac:dyDescent="0.25">
      <c r="B8" t="s">
        <v>11</v>
      </c>
      <c r="C8" t="s">
        <v>12</v>
      </c>
      <c r="D8" s="1">
        <v>67280</v>
      </c>
    </row>
    <row r="9" spans="1:25" x14ac:dyDescent="0.25">
      <c r="B9" t="s">
        <v>13</v>
      </c>
      <c r="C9" t="s">
        <v>12</v>
      </c>
      <c r="D9">
        <v>686</v>
      </c>
    </row>
    <row r="10" spans="1:25" x14ac:dyDescent="0.25">
      <c r="B10" t="s">
        <v>14</v>
      </c>
      <c r="C10" t="s">
        <v>12</v>
      </c>
      <c r="D10" s="1">
        <v>59139</v>
      </c>
    </row>
    <row r="11" spans="1:25" x14ac:dyDescent="0.25">
      <c r="B11" t="s">
        <v>15</v>
      </c>
      <c r="C11" t="s">
        <v>12</v>
      </c>
      <c r="D11" s="1">
        <v>59139</v>
      </c>
    </row>
    <row r="12" spans="1:25" x14ac:dyDescent="0.25">
      <c r="B12" t="s">
        <v>16</v>
      </c>
      <c r="C12" t="s">
        <v>12</v>
      </c>
      <c r="D12">
        <v>0</v>
      </c>
    </row>
    <row r="13" spans="1:25" x14ac:dyDescent="0.25">
      <c r="B13" t="s">
        <v>17</v>
      </c>
      <c r="C13" t="s">
        <v>12</v>
      </c>
      <c r="D13" s="2">
        <v>0.879</v>
      </c>
    </row>
    <row r="14" spans="1:25" x14ac:dyDescent="0.25">
      <c r="B14" t="s">
        <v>18</v>
      </c>
      <c r="C14" t="s">
        <v>12</v>
      </c>
      <c r="D14" s="1">
        <v>7943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Y14"/>
  <sheetViews>
    <sheetView workbookViewId="0">
      <selection activeCell="B3" sqref="B3"/>
    </sheetView>
  </sheetViews>
  <sheetFormatPr defaultRowHeight="15" x14ac:dyDescent="0.25"/>
  <cols>
    <col min="1" max="1" width="32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15476</v>
      </c>
      <c r="H2">
        <f t="shared" ref="H2:R2" si="0">SUMIF($C$6:$C$13,H1,$D$6:$D$13)</f>
        <v>0</v>
      </c>
      <c r="I2">
        <f t="shared" si="0"/>
        <v>4589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26322</v>
      </c>
      <c r="T2">
        <f t="shared" ref="T2:Y2" si="1">SUMIF($B$6:$B$25,T1,$D$6:$D$25)</f>
        <v>315</v>
      </c>
      <c r="U2">
        <f t="shared" si="1"/>
        <v>20380</v>
      </c>
      <c r="V2">
        <f t="shared" si="1"/>
        <v>20439</v>
      </c>
      <c r="W2">
        <f t="shared" si="1"/>
        <v>59</v>
      </c>
      <c r="X2">
        <f t="shared" si="1"/>
        <v>0.77600000000000002</v>
      </c>
      <c r="Y2">
        <f t="shared" si="1"/>
        <v>10887</v>
      </c>
    </row>
    <row r="3" spans="1:25" x14ac:dyDescent="0.25">
      <c r="B3" t="s">
        <v>776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777</v>
      </c>
      <c r="C6" t="s">
        <v>7</v>
      </c>
      <c r="D6" s="1">
        <v>15476</v>
      </c>
      <c r="E6" t="s">
        <v>8</v>
      </c>
    </row>
    <row r="7" spans="1:25" x14ac:dyDescent="0.25">
      <c r="A7" t="s">
        <v>778</v>
      </c>
      <c r="C7" t="s">
        <v>32</v>
      </c>
      <c r="D7" s="1">
        <v>4589</v>
      </c>
    </row>
    <row r="8" spans="1:25" x14ac:dyDescent="0.25">
      <c r="B8" t="s">
        <v>11</v>
      </c>
      <c r="C8" t="s">
        <v>12</v>
      </c>
      <c r="D8" s="1">
        <v>26322</v>
      </c>
    </row>
    <row r="9" spans="1:25" x14ac:dyDescent="0.25">
      <c r="B9" t="s">
        <v>13</v>
      </c>
      <c r="C9" t="s">
        <v>12</v>
      </c>
      <c r="D9">
        <v>315</v>
      </c>
    </row>
    <row r="10" spans="1:25" x14ac:dyDescent="0.25">
      <c r="B10" t="s">
        <v>14</v>
      </c>
      <c r="C10" t="s">
        <v>12</v>
      </c>
      <c r="D10" s="1">
        <v>20380</v>
      </c>
    </row>
    <row r="11" spans="1:25" x14ac:dyDescent="0.25">
      <c r="B11" t="s">
        <v>15</v>
      </c>
      <c r="C11" t="s">
        <v>12</v>
      </c>
      <c r="D11" s="1">
        <v>20439</v>
      </c>
    </row>
    <row r="12" spans="1:25" x14ac:dyDescent="0.25">
      <c r="B12" t="s">
        <v>16</v>
      </c>
      <c r="C12" t="s">
        <v>12</v>
      </c>
      <c r="D12">
        <v>59</v>
      </c>
    </row>
    <row r="13" spans="1:25" x14ac:dyDescent="0.25">
      <c r="B13" t="s">
        <v>17</v>
      </c>
      <c r="C13" t="s">
        <v>12</v>
      </c>
      <c r="D13" s="2">
        <v>0.77600000000000002</v>
      </c>
    </row>
    <row r="14" spans="1:25" x14ac:dyDescent="0.25">
      <c r="B14" t="s">
        <v>18</v>
      </c>
      <c r="C14" t="s">
        <v>12</v>
      </c>
      <c r="D14" s="1">
        <v>10887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1"/>
  <dimension ref="A1:Y14"/>
  <sheetViews>
    <sheetView workbookViewId="0">
      <selection activeCell="B3" sqref="B3"/>
    </sheetView>
  </sheetViews>
  <sheetFormatPr defaultRowHeight="15" x14ac:dyDescent="0.25"/>
  <cols>
    <col min="1" max="1" width="29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132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35232</v>
      </c>
      <c r="H2">
        <f t="shared" ref="H2:R2" si="0">SUMIF($C$6:$C$13,H1,$D$6:$D$13)</f>
        <v>26890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72566</v>
      </c>
      <c r="T2">
        <f t="shared" ref="T2:Y2" si="1">SUMIF($B$6:$B$25,T1,$D$6:$D$25)</f>
        <v>641</v>
      </c>
      <c r="U2">
        <f t="shared" si="1"/>
        <v>62763</v>
      </c>
      <c r="V2">
        <f t="shared" si="1"/>
        <v>63016</v>
      </c>
      <c r="W2">
        <f t="shared" si="1"/>
        <v>253</v>
      </c>
      <c r="X2">
        <f t="shared" si="1"/>
        <v>0.86799999999999999</v>
      </c>
      <c r="Y2">
        <f t="shared" si="1"/>
        <v>8342</v>
      </c>
    </row>
    <row r="3" spans="1:25" x14ac:dyDescent="0.25">
      <c r="B3" t="s">
        <v>133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134</v>
      </c>
      <c r="C6" t="s">
        <v>7</v>
      </c>
      <c r="D6" s="1">
        <v>35232</v>
      </c>
      <c r="E6" t="s">
        <v>8</v>
      </c>
    </row>
    <row r="7" spans="1:25" x14ac:dyDescent="0.25">
      <c r="A7" t="s">
        <v>135</v>
      </c>
      <c r="C7" t="s">
        <v>10</v>
      </c>
      <c r="D7" s="1">
        <v>26890</v>
      </c>
    </row>
    <row r="8" spans="1:25" x14ac:dyDescent="0.25">
      <c r="B8" t="s">
        <v>11</v>
      </c>
      <c r="C8" t="s">
        <v>12</v>
      </c>
      <c r="D8" s="1">
        <v>72566</v>
      </c>
    </row>
    <row r="9" spans="1:25" x14ac:dyDescent="0.25">
      <c r="B9" t="s">
        <v>13</v>
      </c>
      <c r="C9" t="s">
        <v>12</v>
      </c>
      <c r="D9">
        <v>641</v>
      </c>
    </row>
    <row r="10" spans="1:25" x14ac:dyDescent="0.25">
      <c r="B10" t="s">
        <v>14</v>
      </c>
      <c r="C10" t="s">
        <v>12</v>
      </c>
      <c r="D10" s="1">
        <v>62763</v>
      </c>
    </row>
    <row r="11" spans="1:25" x14ac:dyDescent="0.25">
      <c r="B11" t="s">
        <v>15</v>
      </c>
      <c r="C11" t="s">
        <v>12</v>
      </c>
      <c r="D11" s="1">
        <v>63016</v>
      </c>
    </row>
    <row r="12" spans="1:25" x14ac:dyDescent="0.25">
      <c r="B12" t="s">
        <v>16</v>
      </c>
      <c r="C12" t="s">
        <v>12</v>
      </c>
      <c r="D12">
        <v>253</v>
      </c>
    </row>
    <row r="13" spans="1:25" x14ac:dyDescent="0.25">
      <c r="B13" t="s">
        <v>17</v>
      </c>
      <c r="C13" t="s">
        <v>12</v>
      </c>
      <c r="D13" s="2">
        <v>0.86799999999999999</v>
      </c>
    </row>
    <row r="14" spans="1:25" x14ac:dyDescent="0.25">
      <c r="B14" t="s">
        <v>18</v>
      </c>
      <c r="C14" t="s">
        <v>12</v>
      </c>
      <c r="D14" s="1">
        <v>8342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2"/>
  <dimension ref="A1:Y14"/>
  <sheetViews>
    <sheetView workbookViewId="0">
      <selection activeCell="B3" sqref="B3"/>
    </sheetView>
  </sheetViews>
  <sheetFormatPr defaultRowHeight="15" x14ac:dyDescent="0.25"/>
  <cols>
    <col min="1" max="1" width="47.140625" bestFit="1" customWidth="1"/>
    <col min="2" max="2" width="44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21367</v>
      </c>
      <c r="H2">
        <f t="shared" ref="H2:R2" si="0">SUMIF($C$6:$C$13,H1,$D$6:$D$13)</f>
        <v>12954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40176</v>
      </c>
      <c r="T2">
        <f t="shared" ref="T2:Y2" si="1">SUMIF($B$6:$B$25,T1,$D$6:$D$25)</f>
        <v>712</v>
      </c>
      <c r="U2">
        <f t="shared" si="1"/>
        <v>35033</v>
      </c>
      <c r="V2">
        <f t="shared" si="1"/>
        <v>35097</v>
      </c>
      <c r="W2">
        <f t="shared" si="1"/>
        <v>64</v>
      </c>
      <c r="X2">
        <f t="shared" si="1"/>
        <v>0.874</v>
      </c>
      <c r="Y2">
        <f t="shared" si="1"/>
        <v>8413</v>
      </c>
    </row>
    <row r="3" spans="1:25" x14ac:dyDescent="0.25">
      <c r="B3" t="s">
        <v>129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130</v>
      </c>
      <c r="C6" t="s">
        <v>7</v>
      </c>
      <c r="D6" s="1">
        <v>21367</v>
      </c>
      <c r="E6" t="s">
        <v>8</v>
      </c>
    </row>
    <row r="7" spans="1:25" x14ac:dyDescent="0.25">
      <c r="A7" t="s">
        <v>131</v>
      </c>
      <c r="C7" t="s">
        <v>10</v>
      </c>
      <c r="D7" s="1">
        <v>12954</v>
      </c>
    </row>
    <row r="8" spans="1:25" x14ac:dyDescent="0.25">
      <c r="B8" t="s">
        <v>11</v>
      </c>
      <c r="C8" t="s">
        <v>12</v>
      </c>
      <c r="D8" s="1">
        <v>40176</v>
      </c>
    </row>
    <row r="9" spans="1:25" x14ac:dyDescent="0.25">
      <c r="B9" t="s">
        <v>13</v>
      </c>
      <c r="C9" t="s">
        <v>12</v>
      </c>
      <c r="D9">
        <v>712</v>
      </c>
    </row>
    <row r="10" spans="1:25" x14ac:dyDescent="0.25">
      <c r="B10" t="s">
        <v>14</v>
      </c>
      <c r="C10" t="s">
        <v>12</v>
      </c>
      <c r="D10" s="1">
        <v>35033</v>
      </c>
    </row>
    <row r="11" spans="1:25" x14ac:dyDescent="0.25">
      <c r="B11" t="s">
        <v>15</v>
      </c>
      <c r="C11" t="s">
        <v>12</v>
      </c>
      <c r="D11" s="1">
        <v>35097</v>
      </c>
    </row>
    <row r="12" spans="1:25" x14ac:dyDescent="0.25">
      <c r="B12" t="s">
        <v>16</v>
      </c>
      <c r="C12" t="s">
        <v>12</v>
      </c>
      <c r="D12">
        <v>64</v>
      </c>
    </row>
    <row r="13" spans="1:25" x14ac:dyDescent="0.25">
      <c r="B13" t="s">
        <v>17</v>
      </c>
      <c r="C13" t="s">
        <v>12</v>
      </c>
      <c r="D13" s="2">
        <v>0.874</v>
      </c>
    </row>
    <row r="14" spans="1:25" x14ac:dyDescent="0.25">
      <c r="B14" t="s">
        <v>18</v>
      </c>
      <c r="C14" t="s">
        <v>12</v>
      </c>
      <c r="D14" s="1">
        <v>8413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3"/>
  <dimension ref="A1:Y14"/>
  <sheetViews>
    <sheetView workbookViewId="0">
      <selection activeCell="B3" sqref="B3"/>
    </sheetView>
  </sheetViews>
  <sheetFormatPr defaultRowHeight="15" x14ac:dyDescent="0.25"/>
  <cols>
    <col min="1" max="1" width="41.42578125" bestFit="1" customWidth="1"/>
    <col min="2" max="2" width="42.5703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25876</v>
      </c>
      <c r="H2">
        <f t="shared" ref="H2:R2" si="0">SUMIF($C$6:$C$13,H1,$D$6:$D$13)</f>
        <v>27919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63101</v>
      </c>
      <c r="T2">
        <f t="shared" ref="T2:Y2" si="1">SUMIF($B$6:$B$25,T1,$D$6:$D$25)</f>
        <v>720</v>
      </c>
      <c r="U2">
        <f t="shared" si="1"/>
        <v>54515</v>
      </c>
      <c r="V2">
        <f t="shared" si="1"/>
        <v>54643</v>
      </c>
      <c r="W2">
        <f t="shared" si="1"/>
        <v>128</v>
      </c>
      <c r="X2">
        <f t="shared" si="1"/>
        <v>0.86599999999999999</v>
      </c>
      <c r="Y2">
        <f t="shared" si="1"/>
        <v>2043</v>
      </c>
    </row>
    <row r="3" spans="1:25" x14ac:dyDescent="0.25">
      <c r="B3" t="s">
        <v>126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127</v>
      </c>
      <c r="C6" t="s">
        <v>7</v>
      </c>
      <c r="D6" s="1">
        <v>25876</v>
      </c>
    </row>
    <row r="7" spans="1:25" x14ac:dyDescent="0.25">
      <c r="A7" t="s">
        <v>128</v>
      </c>
      <c r="C7" t="s">
        <v>10</v>
      </c>
      <c r="D7" s="1">
        <v>27919</v>
      </c>
      <c r="E7" t="s">
        <v>8</v>
      </c>
    </row>
    <row r="8" spans="1:25" x14ac:dyDescent="0.25">
      <c r="B8" t="s">
        <v>11</v>
      </c>
      <c r="C8" t="s">
        <v>12</v>
      </c>
      <c r="D8" s="1">
        <v>63101</v>
      </c>
    </row>
    <row r="9" spans="1:25" x14ac:dyDescent="0.25">
      <c r="B9" t="s">
        <v>13</v>
      </c>
      <c r="C9" t="s">
        <v>12</v>
      </c>
      <c r="D9">
        <v>720</v>
      </c>
    </row>
    <row r="10" spans="1:25" x14ac:dyDescent="0.25">
      <c r="B10" t="s">
        <v>14</v>
      </c>
      <c r="C10" t="s">
        <v>12</v>
      </c>
      <c r="D10" s="1">
        <v>54515</v>
      </c>
    </row>
    <row r="11" spans="1:25" x14ac:dyDescent="0.25">
      <c r="B11" t="s">
        <v>15</v>
      </c>
      <c r="C11" t="s">
        <v>12</v>
      </c>
      <c r="D11" s="1">
        <v>54643</v>
      </c>
    </row>
    <row r="12" spans="1:25" x14ac:dyDescent="0.25">
      <c r="B12" t="s">
        <v>16</v>
      </c>
      <c r="C12" t="s">
        <v>12</v>
      </c>
      <c r="D12">
        <v>128</v>
      </c>
    </row>
    <row r="13" spans="1:25" x14ac:dyDescent="0.25">
      <c r="B13" t="s">
        <v>17</v>
      </c>
      <c r="C13" t="s">
        <v>12</v>
      </c>
      <c r="D13" s="2">
        <v>0.86599999999999999</v>
      </c>
    </row>
    <row r="14" spans="1:25" x14ac:dyDescent="0.25">
      <c r="B14" t="s">
        <v>18</v>
      </c>
      <c r="C14" t="s">
        <v>12</v>
      </c>
      <c r="D14" s="1">
        <v>2043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4"/>
  <dimension ref="A1:Y14"/>
  <sheetViews>
    <sheetView workbookViewId="0">
      <selection activeCell="B3" sqref="B3"/>
    </sheetView>
  </sheetViews>
  <sheetFormatPr defaultRowHeight="15" x14ac:dyDescent="0.25"/>
  <cols>
    <col min="1" max="1" width="30.855468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21223</v>
      </c>
      <c r="H2">
        <f t="shared" ref="H2:R2" si="0">SUMIF($C$6:$C$13,H1,$D$6:$D$13)</f>
        <v>15954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43224</v>
      </c>
      <c r="T2">
        <f t="shared" ref="T2:Y2" si="1">SUMIF($B$6:$B$25,T1,$D$6:$D$25)</f>
        <v>422</v>
      </c>
      <c r="U2">
        <f t="shared" si="1"/>
        <v>37599</v>
      </c>
      <c r="V2">
        <f t="shared" si="1"/>
        <v>37688</v>
      </c>
      <c r="W2">
        <f t="shared" si="1"/>
        <v>89</v>
      </c>
      <c r="X2">
        <f t="shared" si="1"/>
        <v>0.872</v>
      </c>
      <c r="Y2">
        <f t="shared" si="1"/>
        <v>5269</v>
      </c>
    </row>
    <row r="3" spans="1:25" x14ac:dyDescent="0.25">
      <c r="B3" t="s">
        <v>123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124</v>
      </c>
      <c r="C6" t="s">
        <v>7</v>
      </c>
      <c r="D6" s="1">
        <v>21223</v>
      </c>
      <c r="E6" t="s">
        <v>8</v>
      </c>
    </row>
    <row r="7" spans="1:25" x14ac:dyDescent="0.25">
      <c r="A7" t="s">
        <v>125</v>
      </c>
      <c r="C7" t="s">
        <v>10</v>
      </c>
      <c r="D7" s="1">
        <v>15954</v>
      </c>
    </row>
    <row r="8" spans="1:25" x14ac:dyDescent="0.25">
      <c r="B8" t="s">
        <v>11</v>
      </c>
      <c r="C8" t="s">
        <v>12</v>
      </c>
      <c r="D8" s="1">
        <v>43224</v>
      </c>
    </row>
    <row r="9" spans="1:25" x14ac:dyDescent="0.25">
      <c r="B9" t="s">
        <v>13</v>
      </c>
      <c r="C9" t="s">
        <v>12</v>
      </c>
      <c r="D9">
        <v>422</v>
      </c>
    </row>
    <row r="10" spans="1:25" x14ac:dyDescent="0.25">
      <c r="B10" t="s">
        <v>14</v>
      </c>
      <c r="C10" t="s">
        <v>12</v>
      </c>
      <c r="D10" s="1">
        <v>37599</v>
      </c>
    </row>
    <row r="11" spans="1:25" x14ac:dyDescent="0.25">
      <c r="B11" t="s">
        <v>15</v>
      </c>
      <c r="C11" t="s">
        <v>12</v>
      </c>
      <c r="D11" s="1">
        <v>37688</v>
      </c>
    </row>
    <row r="12" spans="1:25" x14ac:dyDescent="0.25">
      <c r="B12" t="s">
        <v>16</v>
      </c>
      <c r="C12" t="s">
        <v>12</v>
      </c>
      <c r="D12">
        <v>89</v>
      </c>
    </row>
    <row r="13" spans="1:25" x14ac:dyDescent="0.25">
      <c r="B13" t="s">
        <v>17</v>
      </c>
      <c r="C13" t="s">
        <v>12</v>
      </c>
      <c r="D13" s="2">
        <v>0.872</v>
      </c>
    </row>
    <row r="14" spans="1:25" x14ac:dyDescent="0.25">
      <c r="B14" t="s">
        <v>18</v>
      </c>
      <c r="C14" t="s">
        <v>12</v>
      </c>
      <c r="D14" s="1">
        <v>5269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5"/>
  <dimension ref="A1:Y14"/>
  <sheetViews>
    <sheetView workbookViewId="0">
      <selection activeCell="B3" sqref="B3"/>
    </sheetView>
  </sheetViews>
  <sheetFormatPr defaultRowHeight="15" x14ac:dyDescent="0.25"/>
  <cols>
    <col min="1" max="1" width="31.5703125" bestFit="1" customWidth="1"/>
    <col min="2" max="2" width="41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25660</v>
      </c>
      <c r="H2">
        <f t="shared" ref="H2:R2" si="0">SUMIF($C$6:$C$13,H1,$D$6:$D$13)</f>
        <v>0</v>
      </c>
      <c r="I2">
        <f t="shared" si="0"/>
        <v>24855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59226</v>
      </c>
      <c r="T2">
        <f t="shared" ref="T2:Y2" si="1">SUMIF($B$6:$B$25,T1,$D$6:$D$25)</f>
        <v>729</v>
      </c>
      <c r="U2">
        <f t="shared" si="1"/>
        <v>51244</v>
      </c>
      <c r="V2">
        <f t="shared" si="1"/>
        <v>51372</v>
      </c>
      <c r="W2">
        <f t="shared" si="1"/>
        <v>128</v>
      </c>
      <c r="X2">
        <f t="shared" si="1"/>
        <v>0.86699999999999999</v>
      </c>
      <c r="Y2">
        <f t="shared" si="1"/>
        <v>805</v>
      </c>
    </row>
    <row r="3" spans="1:25" x14ac:dyDescent="0.25">
      <c r="B3" t="s">
        <v>120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121</v>
      </c>
      <c r="C6" t="s">
        <v>7</v>
      </c>
      <c r="D6" s="1">
        <v>25660</v>
      </c>
      <c r="E6" t="s">
        <v>8</v>
      </c>
    </row>
    <row r="7" spans="1:25" x14ac:dyDescent="0.25">
      <c r="A7" t="s">
        <v>122</v>
      </c>
      <c r="C7" t="s">
        <v>32</v>
      </c>
      <c r="D7" s="1">
        <v>24855</v>
      </c>
    </row>
    <row r="8" spans="1:25" x14ac:dyDescent="0.25">
      <c r="B8" t="s">
        <v>11</v>
      </c>
      <c r="C8" t="s">
        <v>12</v>
      </c>
      <c r="D8" s="1">
        <v>59226</v>
      </c>
    </row>
    <row r="9" spans="1:25" x14ac:dyDescent="0.25">
      <c r="B9" t="s">
        <v>13</v>
      </c>
      <c r="C9" t="s">
        <v>12</v>
      </c>
      <c r="D9">
        <v>729</v>
      </c>
    </row>
    <row r="10" spans="1:25" x14ac:dyDescent="0.25">
      <c r="B10" t="s">
        <v>14</v>
      </c>
      <c r="C10" t="s">
        <v>12</v>
      </c>
      <c r="D10" s="1">
        <v>51244</v>
      </c>
    </row>
    <row r="11" spans="1:25" x14ac:dyDescent="0.25">
      <c r="B11" t="s">
        <v>15</v>
      </c>
      <c r="C11" t="s">
        <v>12</v>
      </c>
      <c r="D11" s="1">
        <v>51372</v>
      </c>
    </row>
    <row r="12" spans="1:25" x14ac:dyDescent="0.25">
      <c r="B12" t="s">
        <v>16</v>
      </c>
      <c r="C12" t="s">
        <v>12</v>
      </c>
      <c r="D12">
        <v>128</v>
      </c>
    </row>
    <row r="13" spans="1:25" x14ac:dyDescent="0.25">
      <c r="B13" t="s">
        <v>17</v>
      </c>
      <c r="C13" t="s">
        <v>12</v>
      </c>
      <c r="D13" s="2">
        <v>0.86699999999999999</v>
      </c>
    </row>
    <row r="14" spans="1:25" x14ac:dyDescent="0.25">
      <c r="B14" t="s">
        <v>18</v>
      </c>
      <c r="C14" t="s">
        <v>12</v>
      </c>
      <c r="D14">
        <v>805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6"/>
  <dimension ref="A1:Y14"/>
  <sheetViews>
    <sheetView workbookViewId="0">
      <selection activeCell="B3" sqref="B3"/>
    </sheetView>
  </sheetViews>
  <sheetFormatPr defaultRowHeight="15" x14ac:dyDescent="0.25"/>
  <cols>
    <col min="1" max="1" width="32.5703125" bestFit="1" customWidth="1"/>
    <col min="2" max="2" width="43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31691</v>
      </c>
      <c r="H2">
        <f t="shared" ref="H2:R2" si="0">SUMIF($C$6:$C$13,H1,$D$6:$D$13)</f>
        <v>33579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76259</v>
      </c>
      <c r="T2">
        <f t="shared" ref="T2:Y2" si="1">SUMIF($B$6:$B$25,T1,$D$6:$D$25)</f>
        <v>770</v>
      </c>
      <c r="U2">
        <f t="shared" si="1"/>
        <v>66040</v>
      </c>
      <c r="V2">
        <f t="shared" si="1"/>
        <v>66283</v>
      </c>
      <c r="W2">
        <f t="shared" si="1"/>
        <v>243</v>
      </c>
      <c r="X2">
        <f t="shared" si="1"/>
        <v>0.86899999999999999</v>
      </c>
      <c r="Y2">
        <f t="shared" si="1"/>
        <v>1888</v>
      </c>
    </row>
    <row r="3" spans="1:25" x14ac:dyDescent="0.25">
      <c r="B3" t="s">
        <v>117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118</v>
      </c>
      <c r="C6" t="s">
        <v>7</v>
      </c>
      <c r="D6" s="1">
        <v>31691</v>
      </c>
    </row>
    <row r="7" spans="1:25" x14ac:dyDescent="0.25">
      <c r="A7" t="s">
        <v>119</v>
      </c>
      <c r="C7" t="s">
        <v>10</v>
      </c>
      <c r="D7" s="1">
        <v>33579</v>
      </c>
      <c r="E7" t="s">
        <v>8</v>
      </c>
    </row>
    <row r="8" spans="1:25" x14ac:dyDescent="0.25">
      <c r="B8" t="s">
        <v>11</v>
      </c>
      <c r="C8" t="s">
        <v>12</v>
      </c>
      <c r="D8" s="1">
        <v>76259</v>
      </c>
    </row>
    <row r="9" spans="1:25" x14ac:dyDescent="0.25">
      <c r="B9" t="s">
        <v>13</v>
      </c>
      <c r="C9" t="s">
        <v>12</v>
      </c>
      <c r="D9">
        <v>770</v>
      </c>
    </row>
    <row r="10" spans="1:25" x14ac:dyDescent="0.25">
      <c r="B10" t="s">
        <v>14</v>
      </c>
      <c r="C10" t="s">
        <v>12</v>
      </c>
      <c r="D10" s="1">
        <v>66040</v>
      </c>
    </row>
    <row r="11" spans="1:25" x14ac:dyDescent="0.25">
      <c r="B11" t="s">
        <v>15</v>
      </c>
      <c r="C11" t="s">
        <v>12</v>
      </c>
      <c r="D11" s="1">
        <v>66283</v>
      </c>
    </row>
    <row r="12" spans="1:25" x14ac:dyDescent="0.25">
      <c r="B12" t="s">
        <v>16</v>
      </c>
      <c r="C12" t="s">
        <v>12</v>
      </c>
      <c r="D12">
        <v>243</v>
      </c>
    </row>
    <row r="13" spans="1:25" x14ac:dyDescent="0.25">
      <c r="B13" t="s">
        <v>17</v>
      </c>
      <c r="C13" t="s">
        <v>12</v>
      </c>
      <c r="D13" s="2">
        <v>0.86899999999999999</v>
      </c>
    </row>
    <row r="14" spans="1:25" x14ac:dyDescent="0.25">
      <c r="B14" t="s">
        <v>18</v>
      </c>
      <c r="C14" t="s">
        <v>12</v>
      </c>
      <c r="D14" s="1">
        <v>1888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7"/>
  <dimension ref="A1:Y15"/>
  <sheetViews>
    <sheetView workbookViewId="0">
      <selection activeCell="B3" sqref="B3"/>
    </sheetView>
  </sheetViews>
  <sheetFormatPr defaultRowHeight="15" x14ac:dyDescent="0.25"/>
  <cols>
    <col min="1" max="1" width="32.28515625" bestFit="1" customWidth="1"/>
    <col min="2" max="2" width="45.285156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26505</v>
      </c>
      <c r="H2">
        <f t="shared" ref="H2:R2" si="0">SUMIF($C$6:$C$13,H1,$D$6:$D$13)</f>
        <v>0</v>
      </c>
      <c r="I2">
        <f t="shared" si="0"/>
        <v>22278</v>
      </c>
      <c r="J2">
        <f t="shared" si="0"/>
        <v>213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58237</v>
      </c>
      <c r="T2">
        <f t="shared" ref="T2:Y2" si="1">SUMIF($B$6:$B$25,T1,$D$6:$D$25)</f>
        <v>876</v>
      </c>
      <c r="U2">
        <f t="shared" si="1"/>
        <v>49872</v>
      </c>
      <c r="V2">
        <f t="shared" si="1"/>
        <v>50008</v>
      </c>
      <c r="W2">
        <f t="shared" si="1"/>
        <v>136</v>
      </c>
      <c r="X2">
        <f t="shared" si="1"/>
        <v>0.85899999999999999</v>
      </c>
      <c r="Y2">
        <f t="shared" si="1"/>
        <v>4227</v>
      </c>
    </row>
    <row r="3" spans="1:25" x14ac:dyDescent="0.25">
      <c r="B3" t="s">
        <v>113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114</v>
      </c>
      <c r="C6" t="s">
        <v>32</v>
      </c>
      <c r="D6" s="1">
        <v>22278</v>
      </c>
    </row>
    <row r="7" spans="1:25" x14ac:dyDescent="0.25">
      <c r="A7" t="s">
        <v>115</v>
      </c>
      <c r="C7" t="s">
        <v>26</v>
      </c>
      <c r="D7">
        <v>213</v>
      </c>
      <c r="E7" t="s">
        <v>27</v>
      </c>
    </row>
    <row r="8" spans="1:25" x14ac:dyDescent="0.25">
      <c r="A8" t="s">
        <v>116</v>
      </c>
      <c r="C8" t="s">
        <v>7</v>
      </c>
      <c r="D8" s="1">
        <v>26505</v>
      </c>
      <c r="E8" t="s">
        <v>8</v>
      </c>
    </row>
    <row r="9" spans="1:25" x14ac:dyDescent="0.25">
      <c r="B9" t="s">
        <v>11</v>
      </c>
      <c r="C9" t="s">
        <v>12</v>
      </c>
      <c r="D9" s="1">
        <v>58237</v>
      </c>
    </row>
    <row r="10" spans="1:25" x14ac:dyDescent="0.25">
      <c r="B10" t="s">
        <v>13</v>
      </c>
      <c r="C10" t="s">
        <v>12</v>
      </c>
      <c r="D10">
        <v>876</v>
      </c>
    </row>
    <row r="11" spans="1:25" x14ac:dyDescent="0.25">
      <c r="B11" t="s">
        <v>14</v>
      </c>
      <c r="C11" t="s">
        <v>12</v>
      </c>
      <c r="D11" s="1">
        <v>49872</v>
      </c>
    </row>
    <row r="12" spans="1:25" x14ac:dyDescent="0.25">
      <c r="B12" t="s">
        <v>15</v>
      </c>
      <c r="C12" t="s">
        <v>12</v>
      </c>
      <c r="D12" s="1">
        <v>50008</v>
      </c>
    </row>
    <row r="13" spans="1:25" x14ac:dyDescent="0.25">
      <c r="B13" t="s">
        <v>16</v>
      </c>
      <c r="C13" t="s">
        <v>12</v>
      </c>
      <c r="D13">
        <v>136</v>
      </c>
    </row>
    <row r="14" spans="1:25" x14ac:dyDescent="0.25">
      <c r="B14" t="s">
        <v>17</v>
      </c>
      <c r="C14" t="s">
        <v>12</v>
      </c>
      <c r="D14" s="2">
        <v>0.85899999999999999</v>
      </c>
    </row>
    <row r="15" spans="1:25" x14ac:dyDescent="0.25">
      <c r="B15" t="s">
        <v>18</v>
      </c>
      <c r="C15" t="s">
        <v>12</v>
      </c>
      <c r="D15" s="1">
        <v>4227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8"/>
  <dimension ref="A1:Y14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26912</v>
      </c>
      <c r="H2">
        <f t="shared" ref="H2:R2" si="0">SUMIF($C$6:$C$13,H1,$D$6:$D$13)</f>
        <v>0</v>
      </c>
      <c r="I2">
        <f t="shared" si="0"/>
        <v>25938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62217</v>
      </c>
      <c r="T2">
        <f t="shared" ref="T2:Y2" si="1">SUMIF($B$6:$B$25,T1,$D$6:$D$25)</f>
        <v>876</v>
      </c>
      <c r="U2">
        <f t="shared" si="1"/>
        <v>53726</v>
      </c>
      <c r="V2">
        <f t="shared" si="1"/>
        <v>53901</v>
      </c>
      <c r="W2">
        <f t="shared" si="1"/>
        <v>175</v>
      </c>
      <c r="X2">
        <f t="shared" si="1"/>
        <v>0.86599999999999999</v>
      </c>
      <c r="Y2">
        <f t="shared" si="1"/>
        <v>974</v>
      </c>
    </row>
    <row r="3" spans="1:25" x14ac:dyDescent="0.25">
      <c r="B3" t="s">
        <v>110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111</v>
      </c>
      <c r="C6" t="s">
        <v>7</v>
      </c>
      <c r="D6" s="1">
        <v>26912</v>
      </c>
      <c r="E6" t="s">
        <v>8</v>
      </c>
    </row>
    <row r="7" spans="1:25" x14ac:dyDescent="0.25">
      <c r="A7" t="s">
        <v>112</v>
      </c>
      <c r="C7" t="s">
        <v>32</v>
      </c>
      <c r="D7" s="1">
        <v>25938</v>
      </c>
    </row>
    <row r="8" spans="1:25" x14ac:dyDescent="0.25">
      <c r="B8" t="s">
        <v>11</v>
      </c>
      <c r="C8" t="s">
        <v>12</v>
      </c>
      <c r="D8" s="1">
        <v>62217</v>
      </c>
    </row>
    <row r="9" spans="1:25" x14ac:dyDescent="0.25">
      <c r="B9" t="s">
        <v>13</v>
      </c>
      <c r="C9" t="s">
        <v>12</v>
      </c>
      <c r="D9">
        <v>876</v>
      </c>
    </row>
    <row r="10" spans="1:25" x14ac:dyDescent="0.25">
      <c r="B10" t="s">
        <v>14</v>
      </c>
      <c r="C10" t="s">
        <v>12</v>
      </c>
      <c r="D10" s="1">
        <v>53726</v>
      </c>
    </row>
    <row r="11" spans="1:25" x14ac:dyDescent="0.25">
      <c r="B11" t="s">
        <v>15</v>
      </c>
      <c r="C11" t="s">
        <v>12</v>
      </c>
      <c r="D11" s="1">
        <v>53901</v>
      </c>
    </row>
    <row r="12" spans="1:25" x14ac:dyDescent="0.25">
      <c r="B12" t="s">
        <v>16</v>
      </c>
      <c r="C12" t="s">
        <v>12</v>
      </c>
      <c r="D12">
        <v>175</v>
      </c>
    </row>
    <row r="13" spans="1:25" x14ac:dyDescent="0.25">
      <c r="B13" t="s">
        <v>17</v>
      </c>
      <c r="C13" t="s">
        <v>12</v>
      </c>
      <c r="D13" s="2">
        <v>0.86599999999999999</v>
      </c>
    </row>
    <row r="14" spans="1:25" x14ac:dyDescent="0.25">
      <c r="B14" t="s">
        <v>18</v>
      </c>
      <c r="C14" t="s">
        <v>12</v>
      </c>
      <c r="D14">
        <v>974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9"/>
  <dimension ref="A1:Y14"/>
  <sheetViews>
    <sheetView workbookViewId="0">
      <selection activeCell="B3" sqref="B3"/>
    </sheetView>
  </sheetViews>
  <sheetFormatPr defaultRowHeight="15" x14ac:dyDescent="0.25"/>
  <cols>
    <col min="1" max="1" width="29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35218</v>
      </c>
      <c r="H2">
        <f t="shared" ref="H2:R2" si="0">SUMIF($C$6:$C$13,H1,$D$6:$D$13)</f>
        <v>35419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81566</v>
      </c>
      <c r="T2">
        <f t="shared" ref="T2:Y2" si="1">SUMIF($B$6:$B$25,T1,$D$6:$D$25)</f>
        <v>946</v>
      </c>
      <c r="U2">
        <f t="shared" si="1"/>
        <v>71583</v>
      </c>
      <c r="V2">
        <f t="shared" si="1"/>
        <v>71791</v>
      </c>
      <c r="W2">
        <f t="shared" si="1"/>
        <v>208</v>
      </c>
      <c r="X2">
        <f t="shared" si="1"/>
        <v>0.88</v>
      </c>
      <c r="Y2">
        <f t="shared" si="1"/>
        <v>201</v>
      </c>
    </row>
    <row r="3" spans="1:25" x14ac:dyDescent="0.25">
      <c r="B3" t="s">
        <v>107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108</v>
      </c>
      <c r="C6" t="s">
        <v>10</v>
      </c>
      <c r="D6" s="1">
        <v>35419</v>
      </c>
      <c r="E6" t="s">
        <v>8</v>
      </c>
    </row>
    <row r="7" spans="1:25" x14ac:dyDescent="0.25">
      <c r="A7" t="s">
        <v>109</v>
      </c>
      <c r="C7" t="s">
        <v>7</v>
      </c>
      <c r="D7" s="1">
        <v>35218</v>
      </c>
    </row>
    <row r="8" spans="1:25" x14ac:dyDescent="0.25">
      <c r="B8" t="s">
        <v>11</v>
      </c>
      <c r="C8" t="s">
        <v>12</v>
      </c>
      <c r="D8" s="1">
        <v>81566</v>
      </c>
    </row>
    <row r="9" spans="1:25" x14ac:dyDescent="0.25">
      <c r="B9" t="s">
        <v>13</v>
      </c>
      <c r="C9" t="s">
        <v>12</v>
      </c>
      <c r="D9">
        <v>946</v>
      </c>
    </row>
    <row r="10" spans="1:25" x14ac:dyDescent="0.25">
      <c r="B10" t="s">
        <v>14</v>
      </c>
      <c r="C10" t="s">
        <v>12</v>
      </c>
      <c r="D10" s="1">
        <v>71583</v>
      </c>
    </row>
    <row r="11" spans="1:25" x14ac:dyDescent="0.25">
      <c r="B11" t="s">
        <v>15</v>
      </c>
      <c r="C11" t="s">
        <v>12</v>
      </c>
      <c r="D11" s="1">
        <v>71791</v>
      </c>
    </row>
    <row r="12" spans="1:25" x14ac:dyDescent="0.25">
      <c r="B12" t="s">
        <v>16</v>
      </c>
      <c r="C12" t="s">
        <v>12</v>
      </c>
      <c r="D12">
        <v>208</v>
      </c>
    </row>
    <row r="13" spans="1:25" x14ac:dyDescent="0.25">
      <c r="B13" t="s">
        <v>17</v>
      </c>
      <c r="C13" t="s">
        <v>12</v>
      </c>
      <c r="D13" s="2">
        <v>0.88</v>
      </c>
    </row>
    <row r="14" spans="1:25" x14ac:dyDescent="0.25">
      <c r="B14" t="s">
        <v>18</v>
      </c>
      <c r="C14" t="s">
        <v>12</v>
      </c>
      <c r="D14">
        <v>201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0"/>
  <dimension ref="A1:Y14"/>
  <sheetViews>
    <sheetView workbookViewId="0">
      <selection activeCell="B3" sqref="B3"/>
    </sheetView>
  </sheetViews>
  <sheetFormatPr defaultRowHeight="15" x14ac:dyDescent="0.25"/>
  <cols>
    <col min="1" max="1" width="32.140625" bestFit="1" customWidth="1"/>
    <col min="2" max="2" width="46.855468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18769</v>
      </c>
      <c r="H2">
        <f t="shared" ref="H2:R2" si="0">SUMIF($C$6:$C$13,H1,$D$6:$D$13)</f>
        <v>35510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65390</v>
      </c>
      <c r="T2">
        <f t="shared" ref="T2:Y2" si="1">SUMIF($B$6:$B$25,T1,$D$6:$D$25)</f>
        <v>605</v>
      </c>
      <c r="U2">
        <f t="shared" si="1"/>
        <v>54884</v>
      </c>
      <c r="V2">
        <f t="shared" si="1"/>
        <v>55106</v>
      </c>
      <c r="W2">
        <f t="shared" si="1"/>
        <v>222</v>
      </c>
      <c r="X2">
        <f t="shared" si="1"/>
        <v>0.84299999999999997</v>
      </c>
      <c r="Y2">
        <f t="shared" si="1"/>
        <v>16741</v>
      </c>
    </row>
    <row r="3" spans="1:25" x14ac:dyDescent="0.25">
      <c r="B3" t="s">
        <v>104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105</v>
      </c>
      <c r="C6" t="s">
        <v>10</v>
      </c>
      <c r="D6" s="1">
        <v>35510</v>
      </c>
      <c r="E6" t="s">
        <v>8</v>
      </c>
    </row>
    <row r="7" spans="1:25" x14ac:dyDescent="0.25">
      <c r="A7" t="s">
        <v>106</v>
      </c>
      <c r="C7" t="s">
        <v>7</v>
      </c>
      <c r="D7" s="1">
        <v>18769</v>
      </c>
    </row>
    <row r="8" spans="1:25" x14ac:dyDescent="0.25">
      <c r="B8" t="s">
        <v>11</v>
      </c>
      <c r="C8" t="s">
        <v>12</v>
      </c>
      <c r="D8" s="1">
        <v>65390</v>
      </c>
    </row>
    <row r="9" spans="1:25" x14ac:dyDescent="0.25">
      <c r="B9" t="s">
        <v>13</v>
      </c>
      <c r="C9" t="s">
        <v>12</v>
      </c>
      <c r="D9">
        <v>605</v>
      </c>
    </row>
    <row r="10" spans="1:25" x14ac:dyDescent="0.25">
      <c r="B10" t="s">
        <v>14</v>
      </c>
      <c r="C10" t="s">
        <v>12</v>
      </c>
      <c r="D10" s="1">
        <v>54884</v>
      </c>
    </row>
    <row r="11" spans="1:25" x14ac:dyDescent="0.25">
      <c r="B11" t="s">
        <v>15</v>
      </c>
      <c r="C11" t="s">
        <v>12</v>
      </c>
      <c r="D11" s="1">
        <v>55106</v>
      </c>
    </row>
    <row r="12" spans="1:25" x14ac:dyDescent="0.25">
      <c r="B12" t="s">
        <v>16</v>
      </c>
      <c r="C12" t="s">
        <v>12</v>
      </c>
      <c r="D12">
        <v>222</v>
      </c>
    </row>
    <row r="13" spans="1:25" x14ac:dyDescent="0.25">
      <c r="B13" t="s">
        <v>17</v>
      </c>
      <c r="C13" t="s">
        <v>12</v>
      </c>
      <c r="D13" s="2">
        <v>0.84299999999999997</v>
      </c>
    </row>
    <row r="14" spans="1:25" x14ac:dyDescent="0.25">
      <c r="B14" t="s">
        <v>18</v>
      </c>
      <c r="C14" t="s">
        <v>12</v>
      </c>
      <c r="D14" s="1">
        <v>16741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4"/>
  <sheetViews>
    <sheetView workbookViewId="0">
      <selection activeCell="B3" sqref="B3"/>
    </sheetView>
  </sheetViews>
  <sheetFormatPr defaultRowHeight="15" x14ac:dyDescent="0.25"/>
  <cols>
    <col min="1" max="1" width="23.855468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12999</v>
      </c>
      <c r="H2">
        <f t="shared" ref="H2:R2" si="0">SUMIF($C$6:$C$13,H1,$D$6:$D$13)</f>
        <v>0</v>
      </c>
      <c r="I2">
        <f t="shared" si="0"/>
        <v>4698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24278</v>
      </c>
      <c r="T2">
        <f t="shared" ref="T2:Y2" si="1">SUMIF($B$6:$B$25,T1,$D$6:$D$25)</f>
        <v>162</v>
      </c>
      <c r="U2">
        <f t="shared" si="1"/>
        <v>17859</v>
      </c>
      <c r="V2">
        <f t="shared" si="1"/>
        <v>17912</v>
      </c>
      <c r="W2">
        <f t="shared" si="1"/>
        <v>53</v>
      </c>
      <c r="X2">
        <f t="shared" si="1"/>
        <v>0.73799999999999999</v>
      </c>
      <c r="Y2">
        <f t="shared" si="1"/>
        <v>8301</v>
      </c>
    </row>
    <row r="3" spans="1:25" x14ac:dyDescent="0.25">
      <c r="B3" t="s">
        <v>836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837</v>
      </c>
      <c r="C6" t="s">
        <v>32</v>
      </c>
      <c r="D6" s="1">
        <v>4698</v>
      </c>
    </row>
    <row r="7" spans="1:25" x14ac:dyDescent="0.25">
      <c r="A7" t="s">
        <v>838</v>
      </c>
      <c r="C7" t="s">
        <v>7</v>
      </c>
      <c r="D7" s="1">
        <v>12999</v>
      </c>
      <c r="E7" t="s">
        <v>8</v>
      </c>
    </row>
    <row r="8" spans="1:25" x14ac:dyDescent="0.25">
      <c r="B8" t="s">
        <v>11</v>
      </c>
      <c r="C8" t="s">
        <v>12</v>
      </c>
      <c r="D8" s="1">
        <v>24278</v>
      </c>
    </row>
    <row r="9" spans="1:25" x14ac:dyDescent="0.25">
      <c r="B9" t="s">
        <v>13</v>
      </c>
      <c r="C9" t="s">
        <v>12</v>
      </c>
      <c r="D9">
        <v>162</v>
      </c>
    </row>
    <row r="10" spans="1:25" x14ac:dyDescent="0.25">
      <c r="B10" t="s">
        <v>14</v>
      </c>
      <c r="C10" t="s">
        <v>12</v>
      </c>
      <c r="D10" s="1">
        <v>17859</v>
      </c>
    </row>
    <row r="11" spans="1:25" x14ac:dyDescent="0.25">
      <c r="B11" t="s">
        <v>15</v>
      </c>
      <c r="C11" t="s">
        <v>12</v>
      </c>
      <c r="D11" s="1">
        <v>17912</v>
      </c>
    </row>
    <row r="12" spans="1:25" x14ac:dyDescent="0.25">
      <c r="B12" t="s">
        <v>16</v>
      </c>
      <c r="C12" t="s">
        <v>12</v>
      </c>
      <c r="D12">
        <v>53</v>
      </c>
    </row>
    <row r="13" spans="1:25" x14ac:dyDescent="0.25">
      <c r="B13" t="s">
        <v>17</v>
      </c>
      <c r="C13" t="s">
        <v>12</v>
      </c>
      <c r="D13" s="2">
        <v>0.73799999999999999</v>
      </c>
    </row>
    <row r="14" spans="1:25" x14ac:dyDescent="0.25">
      <c r="B14" t="s">
        <v>18</v>
      </c>
      <c r="C14" t="s">
        <v>12</v>
      </c>
      <c r="D14" s="1">
        <v>8301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Y15"/>
  <sheetViews>
    <sheetView workbookViewId="0">
      <selection activeCell="B3" sqref="B3"/>
    </sheetView>
  </sheetViews>
  <sheetFormatPr defaultRowHeight="15" x14ac:dyDescent="0.25"/>
  <cols>
    <col min="1" max="1" width="36.85546875" bestFit="1" customWidth="1"/>
    <col min="2" max="2" width="43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8278</v>
      </c>
      <c r="H2">
        <f t="shared" ref="H2:R2" si="0">SUMIF($C$6:$C$13,H1,$D$6:$D$13)</f>
        <v>0</v>
      </c>
      <c r="I2">
        <f t="shared" si="0"/>
        <v>2530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4187</v>
      </c>
      <c r="S2">
        <f>SUMIF($B$6:$B$25,S1,$D$6:$D$25)</f>
        <v>19303</v>
      </c>
      <c r="T2">
        <f t="shared" ref="T2:Y2" si="1">SUMIF($B$6:$B$25,T1,$D$6:$D$25)</f>
        <v>143</v>
      </c>
      <c r="U2">
        <f t="shared" si="1"/>
        <v>15138</v>
      </c>
      <c r="V2">
        <f t="shared" si="1"/>
        <v>15166</v>
      </c>
      <c r="W2">
        <f t="shared" si="1"/>
        <v>28</v>
      </c>
      <c r="X2">
        <f t="shared" si="1"/>
        <v>0.78600000000000003</v>
      </c>
      <c r="Y2">
        <f t="shared" si="1"/>
        <v>4091</v>
      </c>
    </row>
    <row r="3" spans="1:25" x14ac:dyDescent="0.25">
      <c r="B3" t="s">
        <v>772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773</v>
      </c>
      <c r="C6" t="s">
        <v>32</v>
      </c>
      <c r="D6" s="1">
        <v>2530</v>
      </c>
    </row>
    <row r="7" spans="1:25" x14ac:dyDescent="0.25">
      <c r="A7" t="s">
        <v>774</v>
      </c>
      <c r="C7" t="s">
        <v>7</v>
      </c>
      <c r="D7" s="1">
        <v>8278</v>
      </c>
      <c r="E7" t="s">
        <v>8</v>
      </c>
    </row>
    <row r="8" spans="1:25" x14ac:dyDescent="0.25">
      <c r="A8" t="s">
        <v>775</v>
      </c>
      <c r="C8" t="s">
        <v>770</v>
      </c>
      <c r="D8" s="1">
        <v>4187</v>
      </c>
    </row>
    <row r="9" spans="1:25" x14ac:dyDescent="0.25">
      <c r="B9" t="s">
        <v>11</v>
      </c>
      <c r="C9" t="s">
        <v>12</v>
      </c>
      <c r="D9" s="1">
        <v>19303</v>
      </c>
    </row>
    <row r="10" spans="1:25" x14ac:dyDescent="0.25">
      <c r="B10" t="s">
        <v>13</v>
      </c>
      <c r="C10" t="s">
        <v>12</v>
      </c>
      <c r="D10">
        <v>143</v>
      </c>
    </row>
    <row r="11" spans="1:25" x14ac:dyDescent="0.25">
      <c r="B11" t="s">
        <v>14</v>
      </c>
      <c r="C11" t="s">
        <v>12</v>
      </c>
      <c r="D11" s="1">
        <v>15138</v>
      </c>
    </row>
    <row r="12" spans="1:25" x14ac:dyDescent="0.25">
      <c r="B12" t="s">
        <v>15</v>
      </c>
      <c r="C12" t="s">
        <v>12</v>
      </c>
      <c r="D12" s="1">
        <v>15166</v>
      </c>
    </row>
    <row r="13" spans="1:25" x14ac:dyDescent="0.25">
      <c r="B13" t="s">
        <v>16</v>
      </c>
      <c r="C13" t="s">
        <v>12</v>
      </c>
      <c r="D13">
        <v>28</v>
      </c>
    </row>
    <row r="14" spans="1:25" x14ac:dyDescent="0.25">
      <c r="B14" t="s">
        <v>17</v>
      </c>
      <c r="C14" t="s">
        <v>12</v>
      </c>
      <c r="D14" s="2">
        <v>0.78600000000000003</v>
      </c>
    </row>
    <row r="15" spans="1:25" x14ac:dyDescent="0.25">
      <c r="B15" t="s">
        <v>18</v>
      </c>
      <c r="C15" t="s">
        <v>12</v>
      </c>
      <c r="D15" s="1">
        <v>4091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1"/>
  <dimension ref="A1:Y14"/>
  <sheetViews>
    <sheetView workbookViewId="0">
      <selection activeCell="B3" sqref="B3"/>
    </sheetView>
  </sheetViews>
  <sheetFormatPr defaultRowHeight="15" x14ac:dyDescent="0.25"/>
  <cols>
    <col min="1" max="1" width="32" bestFit="1" customWidth="1"/>
    <col min="2" max="2" width="48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17448</v>
      </c>
      <c r="H2">
        <f t="shared" ref="H2:R2" si="0">SUMIF($C$6:$C$13,H1,$D$6:$D$13)</f>
        <v>23724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52903</v>
      </c>
      <c r="T2">
        <f t="shared" ref="T2:Y2" si="1">SUMIF($B$6:$B$25,T1,$D$6:$D$25)</f>
        <v>632</v>
      </c>
      <c r="U2">
        <f t="shared" si="1"/>
        <v>41804</v>
      </c>
      <c r="V2">
        <f t="shared" si="1"/>
        <v>41934</v>
      </c>
      <c r="W2">
        <f t="shared" si="1"/>
        <v>130</v>
      </c>
      <c r="X2">
        <f t="shared" si="1"/>
        <v>0.79300000000000004</v>
      </c>
      <c r="Y2">
        <f t="shared" si="1"/>
        <v>6276</v>
      </c>
    </row>
    <row r="3" spans="1:25" x14ac:dyDescent="0.25">
      <c r="B3" t="s">
        <v>101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102</v>
      </c>
      <c r="C6" t="s">
        <v>7</v>
      </c>
      <c r="D6" s="1">
        <v>17448</v>
      </c>
    </row>
    <row r="7" spans="1:25" x14ac:dyDescent="0.25">
      <c r="A7" t="s">
        <v>103</v>
      </c>
      <c r="C7" t="s">
        <v>10</v>
      </c>
      <c r="D7" s="1">
        <v>23724</v>
      </c>
      <c r="E7" t="s">
        <v>8</v>
      </c>
    </row>
    <row r="8" spans="1:25" x14ac:dyDescent="0.25">
      <c r="B8" t="s">
        <v>11</v>
      </c>
      <c r="C8" t="s">
        <v>12</v>
      </c>
      <c r="D8" s="1">
        <v>52903</v>
      </c>
    </row>
    <row r="9" spans="1:25" x14ac:dyDescent="0.25">
      <c r="B9" t="s">
        <v>13</v>
      </c>
      <c r="C9" t="s">
        <v>12</v>
      </c>
      <c r="D9">
        <v>632</v>
      </c>
    </row>
    <row r="10" spans="1:25" x14ac:dyDescent="0.25">
      <c r="B10" t="s">
        <v>14</v>
      </c>
      <c r="C10" t="s">
        <v>12</v>
      </c>
      <c r="D10" s="1">
        <v>41804</v>
      </c>
    </row>
    <row r="11" spans="1:25" x14ac:dyDescent="0.25">
      <c r="B11" t="s">
        <v>15</v>
      </c>
      <c r="C11" t="s">
        <v>12</v>
      </c>
      <c r="D11" s="1">
        <v>41934</v>
      </c>
    </row>
    <row r="12" spans="1:25" x14ac:dyDescent="0.25">
      <c r="B12" t="s">
        <v>16</v>
      </c>
      <c r="C12" t="s">
        <v>12</v>
      </c>
      <c r="D12">
        <v>130</v>
      </c>
    </row>
    <row r="13" spans="1:25" x14ac:dyDescent="0.25">
      <c r="B13" t="s">
        <v>17</v>
      </c>
      <c r="C13" t="s">
        <v>12</v>
      </c>
      <c r="D13" s="2">
        <v>0.79300000000000004</v>
      </c>
    </row>
    <row r="14" spans="1:25" x14ac:dyDescent="0.25">
      <c r="B14" t="s">
        <v>18</v>
      </c>
      <c r="C14" t="s">
        <v>12</v>
      </c>
      <c r="D14" s="1">
        <v>6276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2"/>
  <dimension ref="A1:Y14"/>
  <sheetViews>
    <sheetView workbookViewId="0">
      <selection activeCell="B3" sqref="B3"/>
    </sheetView>
  </sheetViews>
  <sheetFormatPr defaultRowHeight="15" x14ac:dyDescent="0.25"/>
  <cols>
    <col min="1" max="1" width="42.140625" bestFit="1" customWidth="1"/>
    <col min="2" max="2" width="41.5703125" bestFit="1" customWidth="1"/>
    <col min="3" max="3" width="6.57031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0</v>
      </c>
      <c r="H2">
        <f t="shared" ref="H2:R2" si="0">SUMIF($C$6:$C$13,H1,$D$6:$D$13)</f>
        <v>33431</v>
      </c>
      <c r="I2">
        <f t="shared" si="0"/>
        <v>0</v>
      </c>
      <c r="J2">
        <f t="shared" si="0"/>
        <v>25384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71965</v>
      </c>
      <c r="T2">
        <f t="shared" ref="T2:Y2" si="1">SUMIF($B$6:$B$25,T1,$D$6:$D$25)</f>
        <v>1115</v>
      </c>
      <c r="U2">
        <f t="shared" si="1"/>
        <v>59930</v>
      </c>
      <c r="V2">
        <f t="shared" si="1"/>
        <v>60210</v>
      </c>
      <c r="W2">
        <f t="shared" si="1"/>
        <v>280</v>
      </c>
      <c r="X2">
        <f t="shared" si="1"/>
        <v>0.83699999999999997</v>
      </c>
      <c r="Y2">
        <f t="shared" si="1"/>
        <v>8047</v>
      </c>
    </row>
    <row r="3" spans="1:25" x14ac:dyDescent="0.25">
      <c r="B3" t="s">
        <v>98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99</v>
      </c>
      <c r="C6" t="s">
        <v>26</v>
      </c>
      <c r="D6" s="1">
        <v>25384</v>
      </c>
    </row>
    <row r="7" spans="1:25" x14ac:dyDescent="0.25">
      <c r="A7" t="s">
        <v>100</v>
      </c>
      <c r="C7" t="s">
        <v>10</v>
      </c>
      <c r="D7" s="1">
        <v>33431</v>
      </c>
      <c r="E7" t="s">
        <v>8</v>
      </c>
    </row>
    <row r="8" spans="1:25" x14ac:dyDescent="0.25">
      <c r="B8" t="s">
        <v>11</v>
      </c>
      <c r="C8" t="s">
        <v>12</v>
      </c>
      <c r="D8" s="1">
        <v>71965</v>
      </c>
    </row>
    <row r="9" spans="1:25" x14ac:dyDescent="0.25">
      <c r="B9" t="s">
        <v>13</v>
      </c>
      <c r="C9" t="s">
        <v>12</v>
      </c>
      <c r="D9" s="1">
        <v>1115</v>
      </c>
    </row>
    <row r="10" spans="1:25" x14ac:dyDescent="0.25">
      <c r="B10" t="s">
        <v>14</v>
      </c>
      <c r="C10" t="s">
        <v>12</v>
      </c>
      <c r="D10" s="1">
        <v>59930</v>
      </c>
    </row>
    <row r="11" spans="1:25" x14ac:dyDescent="0.25">
      <c r="B11" t="s">
        <v>15</v>
      </c>
      <c r="C11" t="s">
        <v>12</v>
      </c>
      <c r="D11" s="1">
        <v>60210</v>
      </c>
    </row>
    <row r="12" spans="1:25" x14ac:dyDescent="0.25">
      <c r="B12" t="s">
        <v>16</v>
      </c>
      <c r="C12" t="s">
        <v>12</v>
      </c>
      <c r="D12">
        <v>280</v>
      </c>
    </row>
    <row r="13" spans="1:25" x14ac:dyDescent="0.25">
      <c r="B13" t="s">
        <v>17</v>
      </c>
      <c r="C13" t="s">
        <v>12</v>
      </c>
      <c r="D13" s="2">
        <v>0.83699999999999997</v>
      </c>
    </row>
    <row r="14" spans="1:25" x14ac:dyDescent="0.25">
      <c r="B14" t="s">
        <v>18</v>
      </c>
      <c r="C14" t="s">
        <v>12</v>
      </c>
      <c r="D14" s="1">
        <v>8047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3"/>
  <dimension ref="A1:Y15"/>
  <sheetViews>
    <sheetView workbookViewId="0">
      <selection activeCell="B3" sqref="B3"/>
    </sheetView>
  </sheetViews>
  <sheetFormatPr defaultRowHeight="15" x14ac:dyDescent="0.25"/>
  <cols>
    <col min="1" max="1" width="34" bestFit="1" customWidth="1"/>
    <col min="2" max="2" width="43.57031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24650</v>
      </c>
      <c r="H2">
        <f t="shared" ref="H2:R2" si="0">SUMIF($C$6:$C$13,H1,$D$6:$D$13)</f>
        <v>40620</v>
      </c>
      <c r="I2">
        <f t="shared" si="0"/>
        <v>0</v>
      </c>
      <c r="J2">
        <f t="shared" si="0"/>
        <v>148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81268</v>
      </c>
      <c r="T2">
        <f t="shared" ref="T2:Y2" si="1">SUMIF($B$6:$B$25,T1,$D$6:$D$25)</f>
        <v>666</v>
      </c>
      <c r="U2">
        <f t="shared" si="1"/>
        <v>66084</v>
      </c>
      <c r="V2">
        <f t="shared" si="1"/>
        <v>66274</v>
      </c>
      <c r="W2">
        <f t="shared" si="1"/>
        <v>190</v>
      </c>
      <c r="X2">
        <f t="shared" si="1"/>
        <v>0.81499999999999995</v>
      </c>
      <c r="Y2">
        <f t="shared" si="1"/>
        <v>15970</v>
      </c>
    </row>
    <row r="3" spans="1:25" x14ac:dyDescent="0.25">
      <c r="B3" t="s">
        <v>94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95</v>
      </c>
      <c r="C6" t="s">
        <v>7</v>
      </c>
      <c r="D6" s="1">
        <v>24650</v>
      </c>
    </row>
    <row r="7" spans="1:25" x14ac:dyDescent="0.25">
      <c r="A7" t="s">
        <v>96</v>
      </c>
      <c r="C7" t="s">
        <v>10</v>
      </c>
      <c r="D7" s="1">
        <v>40620</v>
      </c>
      <c r="E7" t="s">
        <v>8</v>
      </c>
    </row>
    <row r="8" spans="1:25" x14ac:dyDescent="0.25">
      <c r="A8" t="s">
        <v>97</v>
      </c>
      <c r="C8" t="s">
        <v>26</v>
      </c>
      <c r="D8">
        <v>148</v>
      </c>
      <c r="E8" t="s">
        <v>27</v>
      </c>
    </row>
    <row r="9" spans="1:25" x14ac:dyDescent="0.25">
      <c r="B9" t="s">
        <v>11</v>
      </c>
      <c r="C9" t="s">
        <v>12</v>
      </c>
      <c r="D9" s="1">
        <v>81268</v>
      </c>
    </row>
    <row r="10" spans="1:25" x14ac:dyDescent="0.25">
      <c r="B10" t="s">
        <v>13</v>
      </c>
      <c r="C10" t="s">
        <v>12</v>
      </c>
      <c r="D10">
        <v>666</v>
      </c>
    </row>
    <row r="11" spans="1:25" x14ac:dyDescent="0.25">
      <c r="B11" t="s">
        <v>14</v>
      </c>
      <c r="C11" t="s">
        <v>12</v>
      </c>
      <c r="D11" s="1">
        <v>66084</v>
      </c>
    </row>
    <row r="12" spans="1:25" x14ac:dyDescent="0.25">
      <c r="B12" t="s">
        <v>15</v>
      </c>
      <c r="C12" t="s">
        <v>12</v>
      </c>
      <c r="D12" s="1">
        <v>66274</v>
      </c>
    </row>
    <row r="13" spans="1:25" x14ac:dyDescent="0.25">
      <c r="B13" t="s">
        <v>16</v>
      </c>
      <c r="C13" t="s">
        <v>12</v>
      </c>
      <c r="D13">
        <v>190</v>
      </c>
    </row>
    <row r="14" spans="1:25" x14ac:dyDescent="0.25">
      <c r="B14" t="s">
        <v>17</v>
      </c>
      <c r="C14" t="s">
        <v>12</v>
      </c>
      <c r="D14" s="2">
        <v>0.81499999999999995</v>
      </c>
    </row>
    <row r="15" spans="1:25" x14ac:dyDescent="0.25">
      <c r="B15" t="s">
        <v>18</v>
      </c>
      <c r="C15" t="s">
        <v>12</v>
      </c>
      <c r="D15" s="1">
        <v>15970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4"/>
  <dimension ref="A1:Y14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  <col min="2" max="2" width="49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19497</v>
      </c>
      <c r="H2">
        <f t="shared" ref="H2:R2" si="0">SUMIF($C$6:$C$13,H1,$D$6:$D$13)</f>
        <v>34617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64409</v>
      </c>
      <c r="T2">
        <f t="shared" ref="T2:Y2" si="1">SUMIF($B$6:$B$25,T1,$D$6:$D$25)</f>
        <v>683</v>
      </c>
      <c r="U2">
        <f t="shared" si="1"/>
        <v>54797</v>
      </c>
      <c r="V2">
        <f t="shared" si="1"/>
        <v>54982</v>
      </c>
      <c r="W2">
        <f t="shared" si="1"/>
        <v>185</v>
      </c>
      <c r="X2">
        <f t="shared" si="1"/>
        <v>0.85399999999999998</v>
      </c>
      <c r="Y2">
        <f t="shared" si="1"/>
        <v>15120</v>
      </c>
    </row>
    <row r="3" spans="1:25" x14ac:dyDescent="0.25">
      <c r="B3" t="s">
        <v>91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92</v>
      </c>
      <c r="C6" t="s">
        <v>10</v>
      </c>
      <c r="D6" s="1">
        <v>34617</v>
      </c>
      <c r="E6" t="s">
        <v>8</v>
      </c>
    </row>
    <row r="7" spans="1:25" x14ac:dyDescent="0.25">
      <c r="A7" t="s">
        <v>93</v>
      </c>
      <c r="C7" t="s">
        <v>7</v>
      </c>
      <c r="D7" s="1">
        <v>19497</v>
      </c>
    </row>
    <row r="8" spans="1:25" x14ac:dyDescent="0.25">
      <c r="B8" t="s">
        <v>11</v>
      </c>
      <c r="C8" t="s">
        <v>12</v>
      </c>
      <c r="D8" s="1">
        <v>64409</v>
      </c>
    </row>
    <row r="9" spans="1:25" x14ac:dyDescent="0.25">
      <c r="B9" t="s">
        <v>13</v>
      </c>
      <c r="C9" t="s">
        <v>12</v>
      </c>
      <c r="D9">
        <v>683</v>
      </c>
    </row>
    <row r="10" spans="1:25" x14ac:dyDescent="0.25">
      <c r="B10" t="s">
        <v>14</v>
      </c>
      <c r="C10" t="s">
        <v>12</v>
      </c>
      <c r="D10" s="1">
        <v>54797</v>
      </c>
    </row>
    <row r="11" spans="1:25" x14ac:dyDescent="0.25">
      <c r="B11" t="s">
        <v>15</v>
      </c>
      <c r="C11" t="s">
        <v>12</v>
      </c>
      <c r="D11" s="1">
        <v>54982</v>
      </c>
    </row>
    <row r="12" spans="1:25" x14ac:dyDescent="0.25">
      <c r="B12" t="s">
        <v>16</v>
      </c>
      <c r="C12" t="s">
        <v>12</v>
      </c>
      <c r="D12">
        <v>185</v>
      </c>
    </row>
    <row r="13" spans="1:25" x14ac:dyDescent="0.25">
      <c r="B13" t="s">
        <v>17</v>
      </c>
      <c r="C13" t="s">
        <v>12</v>
      </c>
      <c r="D13" s="2">
        <v>0.85399999999999998</v>
      </c>
    </row>
    <row r="14" spans="1:25" x14ac:dyDescent="0.25">
      <c r="B14" t="s">
        <v>18</v>
      </c>
      <c r="C14" t="s">
        <v>12</v>
      </c>
      <c r="D14" s="1">
        <v>15120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5"/>
  <dimension ref="A1:Y14"/>
  <sheetViews>
    <sheetView workbookViewId="0">
      <selection activeCell="B3" sqref="B3"/>
    </sheetView>
  </sheetViews>
  <sheetFormatPr defaultRowHeight="15" x14ac:dyDescent="0.25"/>
  <cols>
    <col min="1" max="1" width="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87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35527</v>
      </c>
      <c r="H2">
        <f t="shared" ref="H2:R2" si="0">SUMIF($C$6:$C$13,H1,$D$6:$D$13)</f>
        <v>46151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98632</v>
      </c>
      <c r="T2">
        <f t="shared" ref="T2:Y2" si="1">SUMIF($B$6:$B$25,T1,$D$6:$D$25)</f>
        <v>1086</v>
      </c>
      <c r="U2">
        <f t="shared" si="1"/>
        <v>82764</v>
      </c>
      <c r="V2">
        <f t="shared" si="1"/>
        <v>82961</v>
      </c>
      <c r="W2">
        <f t="shared" si="1"/>
        <v>197</v>
      </c>
      <c r="X2">
        <f t="shared" si="1"/>
        <v>0.84099999999999997</v>
      </c>
      <c r="Y2">
        <f t="shared" si="1"/>
        <v>10624</v>
      </c>
    </row>
    <row r="3" spans="1:25" x14ac:dyDescent="0.25">
      <c r="B3" t="s">
        <v>88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89</v>
      </c>
      <c r="C6" t="s">
        <v>10</v>
      </c>
      <c r="D6" s="1">
        <v>46151</v>
      </c>
      <c r="E6" t="s">
        <v>8</v>
      </c>
    </row>
    <row r="7" spans="1:25" x14ac:dyDescent="0.25">
      <c r="A7" t="s">
        <v>90</v>
      </c>
      <c r="C7" t="s">
        <v>7</v>
      </c>
      <c r="D7" s="1">
        <v>35527</v>
      </c>
    </row>
    <row r="8" spans="1:25" x14ac:dyDescent="0.25">
      <c r="B8" t="s">
        <v>11</v>
      </c>
      <c r="C8" t="s">
        <v>12</v>
      </c>
      <c r="D8" s="1">
        <v>98632</v>
      </c>
    </row>
    <row r="9" spans="1:25" x14ac:dyDescent="0.25">
      <c r="B9" t="s">
        <v>13</v>
      </c>
      <c r="C9" t="s">
        <v>12</v>
      </c>
      <c r="D9" s="1">
        <v>1086</v>
      </c>
    </row>
    <row r="10" spans="1:25" x14ac:dyDescent="0.25">
      <c r="B10" t="s">
        <v>14</v>
      </c>
      <c r="C10" t="s">
        <v>12</v>
      </c>
      <c r="D10" s="1">
        <v>82764</v>
      </c>
    </row>
    <row r="11" spans="1:25" x14ac:dyDescent="0.25">
      <c r="B11" t="s">
        <v>15</v>
      </c>
      <c r="C11" t="s">
        <v>12</v>
      </c>
      <c r="D11" s="1">
        <v>82961</v>
      </c>
    </row>
    <row r="12" spans="1:25" x14ac:dyDescent="0.25">
      <c r="B12" t="s">
        <v>16</v>
      </c>
      <c r="C12" t="s">
        <v>12</v>
      </c>
      <c r="D12">
        <v>197</v>
      </c>
    </row>
    <row r="13" spans="1:25" x14ac:dyDescent="0.25">
      <c r="B13" t="s">
        <v>17</v>
      </c>
      <c r="C13" t="s">
        <v>12</v>
      </c>
      <c r="D13" s="2">
        <v>0.84099999999999997</v>
      </c>
    </row>
    <row r="14" spans="1:25" x14ac:dyDescent="0.25">
      <c r="B14" t="s">
        <v>18</v>
      </c>
      <c r="C14" t="s">
        <v>12</v>
      </c>
      <c r="D14" s="1">
        <v>10624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6"/>
  <dimension ref="A1:Y14"/>
  <sheetViews>
    <sheetView workbookViewId="0">
      <selection activeCell="B3" sqref="B3"/>
    </sheetView>
  </sheetViews>
  <sheetFormatPr defaultRowHeight="15" x14ac:dyDescent="0.25"/>
  <cols>
    <col min="1" max="1" width="33.28515625" bestFit="1" customWidth="1"/>
    <col min="2" max="2" width="54.140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26782</v>
      </c>
      <c r="H2">
        <f t="shared" ref="H2:R2" si="0">SUMIF($C$6:$C$13,H1,$D$6:$D$13)</f>
        <v>0</v>
      </c>
      <c r="I2">
        <f t="shared" si="0"/>
        <v>24911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60910</v>
      </c>
      <c r="T2">
        <f t="shared" ref="T2:Y2" si="1">SUMIF($B$6:$B$25,T1,$D$6:$D$25)</f>
        <v>839</v>
      </c>
      <c r="U2">
        <f t="shared" si="1"/>
        <v>52532</v>
      </c>
      <c r="V2">
        <f t="shared" si="1"/>
        <v>52765</v>
      </c>
      <c r="W2">
        <f t="shared" si="1"/>
        <v>233</v>
      </c>
      <c r="X2">
        <f t="shared" si="1"/>
        <v>0.86599999999999999</v>
      </c>
      <c r="Y2">
        <f t="shared" si="1"/>
        <v>1871</v>
      </c>
    </row>
    <row r="3" spans="1:25" x14ac:dyDescent="0.25">
      <c r="B3" t="s">
        <v>84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85</v>
      </c>
      <c r="C6" t="s">
        <v>32</v>
      </c>
      <c r="D6" s="1">
        <v>24911</v>
      </c>
    </row>
    <row r="7" spans="1:25" x14ac:dyDescent="0.25">
      <c r="A7" t="s">
        <v>86</v>
      </c>
      <c r="C7" t="s">
        <v>7</v>
      </c>
      <c r="D7" s="1">
        <v>26782</v>
      </c>
      <c r="E7" t="s">
        <v>8</v>
      </c>
    </row>
    <row r="8" spans="1:25" x14ac:dyDescent="0.25">
      <c r="B8" t="s">
        <v>11</v>
      </c>
      <c r="C8" t="s">
        <v>12</v>
      </c>
      <c r="D8" s="1">
        <v>60910</v>
      </c>
    </row>
    <row r="9" spans="1:25" x14ac:dyDescent="0.25">
      <c r="B9" t="s">
        <v>13</v>
      </c>
      <c r="C9" t="s">
        <v>12</v>
      </c>
      <c r="D9">
        <v>839</v>
      </c>
    </row>
    <row r="10" spans="1:25" x14ac:dyDescent="0.25">
      <c r="B10" t="s">
        <v>14</v>
      </c>
      <c r="C10" t="s">
        <v>12</v>
      </c>
      <c r="D10" s="1">
        <v>52532</v>
      </c>
    </row>
    <row r="11" spans="1:25" x14ac:dyDescent="0.25">
      <c r="B11" t="s">
        <v>15</v>
      </c>
      <c r="C11" t="s">
        <v>12</v>
      </c>
      <c r="D11" s="1">
        <v>52765</v>
      </c>
    </row>
    <row r="12" spans="1:25" x14ac:dyDescent="0.25">
      <c r="B12" t="s">
        <v>16</v>
      </c>
      <c r="C12" t="s">
        <v>12</v>
      </c>
      <c r="D12">
        <v>233</v>
      </c>
    </row>
    <row r="13" spans="1:25" x14ac:dyDescent="0.25">
      <c r="B13" t="s">
        <v>17</v>
      </c>
      <c r="C13" t="s">
        <v>12</v>
      </c>
      <c r="D13" s="2">
        <v>0.86599999999999999</v>
      </c>
    </row>
    <row r="14" spans="1:25" x14ac:dyDescent="0.25">
      <c r="B14" t="s">
        <v>18</v>
      </c>
      <c r="C14" t="s">
        <v>12</v>
      </c>
      <c r="D14" s="1">
        <v>1871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7"/>
  <dimension ref="A1:Y17"/>
  <sheetViews>
    <sheetView workbookViewId="0">
      <selection activeCell="B3" sqref="B3"/>
    </sheetView>
  </sheetViews>
  <sheetFormatPr defaultRowHeight="15" x14ac:dyDescent="0.25"/>
  <cols>
    <col min="1" max="1" width="33.28515625" bestFit="1" customWidth="1"/>
    <col min="2" max="2" width="45.28515625" bestFit="1" customWidth="1"/>
    <col min="3" max="3" width="8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25714</v>
      </c>
      <c r="H2">
        <f t="shared" ref="H2:R2" si="0">SUMIF($C$6:$C$13,H1,$D$6:$D$13)</f>
        <v>0</v>
      </c>
      <c r="I2">
        <f t="shared" si="0"/>
        <v>34151</v>
      </c>
      <c r="J2">
        <f t="shared" si="0"/>
        <v>669</v>
      </c>
      <c r="K2">
        <f t="shared" si="0"/>
        <v>0</v>
      </c>
      <c r="L2">
        <f t="shared" si="0"/>
        <v>2630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74095</v>
      </c>
      <c r="T2">
        <f t="shared" ref="T2:Y2" si="1">SUMIF($B$6:$B$25,T1,$D$6:$D$25)</f>
        <v>1223</v>
      </c>
      <c r="U2">
        <f t="shared" si="1"/>
        <v>64387</v>
      </c>
      <c r="V2">
        <f t="shared" si="1"/>
        <v>64758</v>
      </c>
      <c r="W2">
        <f t="shared" si="1"/>
        <v>371</v>
      </c>
      <c r="X2">
        <f t="shared" si="1"/>
        <v>0.874</v>
      </c>
      <c r="Y2">
        <f t="shared" si="1"/>
        <v>8437</v>
      </c>
    </row>
    <row r="3" spans="1:25" x14ac:dyDescent="0.25">
      <c r="B3" t="s">
        <v>78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79</v>
      </c>
      <c r="C6" t="s">
        <v>51</v>
      </c>
      <c r="D6" s="1">
        <v>2630</v>
      </c>
      <c r="E6" t="s">
        <v>27</v>
      </c>
    </row>
    <row r="7" spans="1:25" x14ac:dyDescent="0.25">
      <c r="A7" t="s">
        <v>80</v>
      </c>
      <c r="C7" t="s">
        <v>26</v>
      </c>
      <c r="D7">
        <v>279</v>
      </c>
      <c r="E7" t="s">
        <v>27</v>
      </c>
    </row>
    <row r="8" spans="1:25" x14ac:dyDescent="0.25">
      <c r="A8" t="s">
        <v>81</v>
      </c>
      <c r="C8" t="s">
        <v>26</v>
      </c>
      <c r="D8">
        <v>390</v>
      </c>
      <c r="E8" t="s">
        <v>27</v>
      </c>
    </row>
    <row r="9" spans="1:25" x14ac:dyDescent="0.25">
      <c r="A9" t="s">
        <v>82</v>
      </c>
      <c r="C9" t="s">
        <v>32</v>
      </c>
      <c r="D9" s="1">
        <v>34151</v>
      </c>
      <c r="E9" t="s">
        <v>8</v>
      </c>
    </row>
    <row r="10" spans="1:25" x14ac:dyDescent="0.25">
      <c r="A10" t="s">
        <v>83</v>
      </c>
      <c r="C10" t="s">
        <v>7</v>
      </c>
      <c r="D10" s="1">
        <v>25714</v>
      </c>
    </row>
    <row r="11" spans="1:25" x14ac:dyDescent="0.25">
      <c r="B11" t="s">
        <v>11</v>
      </c>
      <c r="C11" t="s">
        <v>12</v>
      </c>
      <c r="D11" s="1">
        <v>74095</v>
      </c>
    </row>
    <row r="12" spans="1:25" x14ac:dyDescent="0.25">
      <c r="B12" t="s">
        <v>13</v>
      </c>
      <c r="C12" t="s">
        <v>12</v>
      </c>
      <c r="D12" s="1">
        <v>1223</v>
      </c>
      <c r="E12" s="1"/>
    </row>
    <row r="13" spans="1:25" x14ac:dyDescent="0.25">
      <c r="B13" t="s">
        <v>14</v>
      </c>
      <c r="C13" t="s">
        <v>12</v>
      </c>
      <c r="D13" s="1">
        <v>64387</v>
      </c>
    </row>
    <row r="14" spans="1:25" x14ac:dyDescent="0.25">
      <c r="B14" t="s">
        <v>15</v>
      </c>
      <c r="C14" t="s">
        <v>12</v>
      </c>
      <c r="D14" s="1">
        <v>64758</v>
      </c>
    </row>
    <row r="15" spans="1:25" x14ac:dyDescent="0.25">
      <c r="B15" t="s">
        <v>16</v>
      </c>
      <c r="C15" t="s">
        <v>12</v>
      </c>
      <c r="D15">
        <v>371</v>
      </c>
    </row>
    <row r="16" spans="1:25" x14ac:dyDescent="0.25">
      <c r="B16" t="s">
        <v>17</v>
      </c>
      <c r="C16" t="s">
        <v>12</v>
      </c>
      <c r="D16" s="2">
        <v>0.874</v>
      </c>
    </row>
    <row r="17" spans="2:4" x14ac:dyDescent="0.25">
      <c r="B17" t="s">
        <v>18</v>
      </c>
      <c r="C17" t="s">
        <v>12</v>
      </c>
      <c r="D17" s="1">
        <v>8437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8"/>
  <dimension ref="A1:Y14"/>
  <sheetViews>
    <sheetView workbookViewId="0">
      <selection activeCell="B3" sqref="B3"/>
    </sheetView>
  </sheetViews>
  <sheetFormatPr defaultRowHeight="15" x14ac:dyDescent="0.25"/>
  <cols>
    <col min="1" max="1" width="31.5703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43504</v>
      </c>
      <c r="H2">
        <f t="shared" ref="H2:R2" si="0">SUMIF($C$6:$C$13,H1,$D$6:$D$13)</f>
        <v>38319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93168</v>
      </c>
      <c r="T2">
        <f t="shared" ref="T2:Y2" si="1">SUMIF($B$6:$B$25,T1,$D$6:$D$25)</f>
        <v>1081</v>
      </c>
      <c r="U2">
        <f t="shared" si="1"/>
        <v>82904</v>
      </c>
      <c r="V2">
        <f t="shared" si="1"/>
        <v>83127</v>
      </c>
      <c r="W2">
        <f t="shared" si="1"/>
        <v>223</v>
      </c>
      <c r="X2">
        <f t="shared" si="1"/>
        <v>0.89200000000000002</v>
      </c>
      <c r="Y2">
        <f t="shared" si="1"/>
        <v>5185</v>
      </c>
    </row>
    <row r="3" spans="1:25" x14ac:dyDescent="0.25">
      <c r="B3" t="s">
        <v>75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76</v>
      </c>
      <c r="C6" t="s">
        <v>10</v>
      </c>
      <c r="D6" s="1">
        <v>38319</v>
      </c>
    </row>
    <row r="7" spans="1:25" x14ac:dyDescent="0.25">
      <c r="A7" t="s">
        <v>77</v>
      </c>
      <c r="C7" t="s">
        <v>7</v>
      </c>
      <c r="D7" s="1">
        <v>43504</v>
      </c>
      <c r="E7" t="s">
        <v>8</v>
      </c>
    </row>
    <row r="8" spans="1:25" x14ac:dyDescent="0.25">
      <c r="B8" t="s">
        <v>11</v>
      </c>
      <c r="C8" t="s">
        <v>12</v>
      </c>
      <c r="D8" s="1">
        <v>93168</v>
      </c>
    </row>
    <row r="9" spans="1:25" x14ac:dyDescent="0.25">
      <c r="B9" t="s">
        <v>13</v>
      </c>
      <c r="C9" t="s">
        <v>12</v>
      </c>
      <c r="D9" s="1">
        <v>1081</v>
      </c>
    </row>
    <row r="10" spans="1:25" x14ac:dyDescent="0.25">
      <c r="B10" t="s">
        <v>14</v>
      </c>
      <c r="C10" t="s">
        <v>12</v>
      </c>
      <c r="D10" s="1">
        <v>82904</v>
      </c>
    </row>
    <row r="11" spans="1:25" x14ac:dyDescent="0.25">
      <c r="B11" t="s">
        <v>15</v>
      </c>
      <c r="C11" t="s">
        <v>12</v>
      </c>
      <c r="D11" s="1">
        <v>83127</v>
      </c>
    </row>
    <row r="12" spans="1:25" x14ac:dyDescent="0.25">
      <c r="B12" t="s">
        <v>16</v>
      </c>
      <c r="C12" t="s">
        <v>12</v>
      </c>
      <c r="D12">
        <v>223</v>
      </c>
    </row>
    <row r="13" spans="1:25" x14ac:dyDescent="0.25">
      <c r="B13" t="s">
        <v>17</v>
      </c>
      <c r="C13" t="s">
        <v>12</v>
      </c>
      <c r="D13" s="2">
        <v>0.89200000000000002</v>
      </c>
    </row>
    <row r="14" spans="1:25" x14ac:dyDescent="0.25">
      <c r="B14" t="s">
        <v>18</v>
      </c>
      <c r="C14" t="s">
        <v>12</v>
      </c>
      <c r="D14" s="1">
        <v>5185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9"/>
  <dimension ref="A1:Y16"/>
  <sheetViews>
    <sheetView workbookViewId="0">
      <selection activeCell="B3" sqref="B3"/>
    </sheetView>
  </sheetViews>
  <sheetFormatPr defaultRowHeight="15" x14ac:dyDescent="0.25"/>
  <cols>
    <col min="1" max="1" width="40.28515625" bestFit="1" customWidth="1"/>
    <col min="2" max="2" width="45.855468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34646</v>
      </c>
      <c r="H2">
        <f t="shared" ref="H2:R2" si="0">SUMIF($C$6:$C$13,H1,$D$6:$D$13)</f>
        <v>0</v>
      </c>
      <c r="I2">
        <f t="shared" si="0"/>
        <v>44194</v>
      </c>
      <c r="J2">
        <f t="shared" si="0"/>
        <v>772</v>
      </c>
      <c r="K2">
        <f t="shared" si="0"/>
        <v>0</v>
      </c>
      <c r="L2">
        <f t="shared" si="0"/>
        <v>0</v>
      </c>
      <c r="M2">
        <f t="shared" si="0"/>
        <v>200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93176</v>
      </c>
      <c r="T2">
        <f t="shared" ref="T2:Y2" si="1">SUMIF($B$6:$B$25,T1,$D$6:$D$25)</f>
        <v>959</v>
      </c>
      <c r="U2">
        <f t="shared" si="1"/>
        <v>80771</v>
      </c>
      <c r="V2">
        <f t="shared" si="1"/>
        <v>81019</v>
      </c>
      <c r="W2">
        <f t="shared" si="1"/>
        <v>248</v>
      </c>
      <c r="X2">
        <f t="shared" si="1"/>
        <v>0.87</v>
      </c>
      <c r="Y2">
        <f t="shared" si="1"/>
        <v>9548</v>
      </c>
    </row>
    <row r="3" spans="1:25" x14ac:dyDescent="0.25">
      <c r="B3" t="s">
        <v>69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70</v>
      </c>
      <c r="C6" t="s">
        <v>7</v>
      </c>
      <c r="D6" s="1">
        <v>34646</v>
      </c>
    </row>
    <row r="7" spans="1:25" x14ac:dyDescent="0.25">
      <c r="A7" t="s">
        <v>71</v>
      </c>
      <c r="C7" t="s">
        <v>26</v>
      </c>
      <c r="D7">
        <v>772</v>
      </c>
      <c r="E7" t="s">
        <v>27</v>
      </c>
    </row>
    <row r="8" spans="1:25" x14ac:dyDescent="0.25">
      <c r="A8" t="s">
        <v>72</v>
      </c>
      <c r="C8" t="s">
        <v>73</v>
      </c>
      <c r="D8">
        <v>200</v>
      </c>
      <c r="E8" t="s">
        <v>27</v>
      </c>
    </row>
    <row r="9" spans="1:25" x14ac:dyDescent="0.25">
      <c r="A9" t="s">
        <v>74</v>
      </c>
      <c r="C9" t="s">
        <v>32</v>
      </c>
      <c r="D9" s="1">
        <v>44194</v>
      </c>
      <c r="E9" t="s">
        <v>8</v>
      </c>
    </row>
    <row r="10" spans="1:25" x14ac:dyDescent="0.25">
      <c r="B10" t="s">
        <v>11</v>
      </c>
      <c r="C10" t="s">
        <v>12</v>
      </c>
      <c r="D10" s="1">
        <v>93176</v>
      </c>
    </row>
    <row r="11" spans="1:25" x14ac:dyDescent="0.25">
      <c r="B11" t="s">
        <v>13</v>
      </c>
      <c r="C11" t="s">
        <v>12</v>
      </c>
      <c r="D11">
        <v>959</v>
      </c>
    </row>
    <row r="12" spans="1:25" x14ac:dyDescent="0.25">
      <c r="B12" t="s">
        <v>14</v>
      </c>
      <c r="C12" t="s">
        <v>12</v>
      </c>
      <c r="D12" s="1">
        <v>80771</v>
      </c>
    </row>
    <row r="13" spans="1:25" x14ac:dyDescent="0.25">
      <c r="B13" t="s">
        <v>15</v>
      </c>
      <c r="C13" t="s">
        <v>12</v>
      </c>
      <c r="D13" s="1">
        <v>81019</v>
      </c>
    </row>
    <row r="14" spans="1:25" x14ac:dyDescent="0.25">
      <c r="B14" t="s">
        <v>16</v>
      </c>
      <c r="C14" t="s">
        <v>12</v>
      </c>
      <c r="D14">
        <v>248</v>
      </c>
    </row>
    <row r="15" spans="1:25" x14ac:dyDescent="0.25">
      <c r="B15" t="s">
        <v>17</v>
      </c>
      <c r="C15" t="s">
        <v>12</v>
      </c>
      <c r="D15" s="2">
        <v>0.87</v>
      </c>
    </row>
    <row r="16" spans="1:25" x14ac:dyDescent="0.25">
      <c r="B16" t="s">
        <v>18</v>
      </c>
      <c r="C16" t="s">
        <v>12</v>
      </c>
      <c r="D16" s="1">
        <v>9548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/>
  <dimension ref="A1:Y14"/>
  <sheetViews>
    <sheetView workbookViewId="0">
      <selection activeCell="B3" sqref="B3"/>
    </sheetView>
  </sheetViews>
  <sheetFormatPr defaultRowHeight="15" x14ac:dyDescent="0.25"/>
  <cols>
    <col min="1" max="1" width="25.28515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38538</v>
      </c>
      <c r="H2">
        <f t="shared" ref="H2:R2" si="0">SUMIF($C$6:$C$13,H1,$D$6:$D$13)</f>
        <v>0</v>
      </c>
      <c r="I2">
        <f t="shared" si="0"/>
        <v>34416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85908</v>
      </c>
      <c r="T2">
        <f t="shared" ref="T2:Y2" si="1">SUMIF($B$6:$B$25,T1,$D$6:$D$25)</f>
        <v>1329</v>
      </c>
      <c r="U2">
        <f t="shared" si="1"/>
        <v>74283</v>
      </c>
      <c r="V2">
        <f t="shared" si="1"/>
        <v>74520</v>
      </c>
      <c r="W2">
        <f t="shared" si="1"/>
        <v>237</v>
      </c>
      <c r="X2">
        <f t="shared" si="1"/>
        <v>0.86699999999999999</v>
      </c>
      <c r="Y2">
        <f t="shared" si="1"/>
        <v>4122</v>
      </c>
    </row>
    <row r="3" spans="1:25" x14ac:dyDescent="0.25">
      <c r="B3" t="s">
        <v>66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67</v>
      </c>
      <c r="C6" t="s">
        <v>7</v>
      </c>
      <c r="D6" s="1">
        <v>38538</v>
      </c>
      <c r="E6" t="s">
        <v>8</v>
      </c>
    </row>
    <row r="7" spans="1:25" x14ac:dyDescent="0.25">
      <c r="A7" t="s">
        <v>68</v>
      </c>
      <c r="C7" t="s">
        <v>32</v>
      </c>
      <c r="D7" s="1">
        <v>34416</v>
      </c>
    </row>
    <row r="8" spans="1:25" x14ac:dyDescent="0.25">
      <c r="B8" t="s">
        <v>11</v>
      </c>
      <c r="C8" t="s">
        <v>12</v>
      </c>
      <c r="D8" s="1">
        <v>85908</v>
      </c>
    </row>
    <row r="9" spans="1:25" x14ac:dyDescent="0.25">
      <c r="B9" t="s">
        <v>13</v>
      </c>
      <c r="C9" t="s">
        <v>12</v>
      </c>
      <c r="D9" s="1">
        <v>1329</v>
      </c>
    </row>
    <row r="10" spans="1:25" x14ac:dyDescent="0.25">
      <c r="B10" t="s">
        <v>14</v>
      </c>
      <c r="C10" t="s">
        <v>12</v>
      </c>
      <c r="D10" s="1">
        <v>74283</v>
      </c>
    </row>
    <row r="11" spans="1:25" x14ac:dyDescent="0.25">
      <c r="B11" t="s">
        <v>15</v>
      </c>
      <c r="C11" t="s">
        <v>12</v>
      </c>
      <c r="D11" s="1">
        <v>74520</v>
      </c>
    </row>
    <row r="12" spans="1:25" x14ac:dyDescent="0.25">
      <c r="B12" t="s">
        <v>16</v>
      </c>
      <c r="C12" t="s">
        <v>12</v>
      </c>
      <c r="D12">
        <v>237</v>
      </c>
    </row>
    <row r="13" spans="1:25" x14ac:dyDescent="0.25">
      <c r="B13" t="s">
        <v>17</v>
      </c>
      <c r="C13" t="s">
        <v>12</v>
      </c>
      <c r="D13" s="2">
        <v>0.86699999999999999</v>
      </c>
    </row>
    <row r="14" spans="1:25" x14ac:dyDescent="0.25">
      <c r="B14" t="s">
        <v>18</v>
      </c>
      <c r="C14" t="s">
        <v>12</v>
      </c>
      <c r="D14" s="1">
        <v>4122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Y16"/>
  <sheetViews>
    <sheetView workbookViewId="0">
      <selection activeCell="B3" sqref="B3"/>
    </sheetView>
  </sheetViews>
  <sheetFormatPr defaultRowHeight="15" x14ac:dyDescent="0.25"/>
  <cols>
    <col min="1" max="1" width="30.5703125" bestFit="1" customWidth="1"/>
    <col min="2" max="2" width="40.855468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12168</v>
      </c>
      <c r="H2">
        <f t="shared" ref="H2:R2" si="0">SUMIF($C$6:$C$13,H1,$D$6:$D$13)</f>
        <v>0</v>
      </c>
      <c r="I2">
        <f t="shared" si="0"/>
        <v>5618</v>
      </c>
      <c r="J2">
        <f t="shared" si="0"/>
        <v>3867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476</v>
      </c>
      <c r="S2">
        <f>SUMIF($B$6:$B$25,S1,$D$6:$D$25)</f>
        <v>29789</v>
      </c>
      <c r="T2">
        <f t="shared" ref="T2:Y2" si="1">SUMIF($B$6:$B$25,T1,$D$6:$D$25)</f>
        <v>224</v>
      </c>
      <c r="U2">
        <f t="shared" si="1"/>
        <v>22353</v>
      </c>
      <c r="V2">
        <f t="shared" si="1"/>
        <v>22409</v>
      </c>
      <c r="W2">
        <f t="shared" si="1"/>
        <v>56</v>
      </c>
      <c r="X2">
        <f t="shared" si="1"/>
        <v>0.752</v>
      </c>
      <c r="Y2">
        <f t="shared" si="1"/>
        <v>6550</v>
      </c>
    </row>
    <row r="3" spans="1:25" x14ac:dyDescent="0.25">
      <c r="B3" t="s">
        <v>766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767</v>
      </c>
      <c r="C6" t="s">
        <v>32</v>
      </c>
      <c r="D6" s="1">
        <v>5618</v>
      </c>
    </row>
    <row r="7" spans="1:25" x14ac:dyDescent="0.25">
      <c r="A7" t="s">
        <v>768</v>
      </c>
      <c r="C7" t="s">
        <v>7</v>
      </c>
      <c r="D7" s="1">
        <v>12168</v>
      </c>
      <c r="E7" t="s">
        <v>8</v>
      </c>
    </row>
    <row r="8" spans="1:25" x14ac:dyDescent="0.25">
      <c r="A8" t="s">
        <v>769</v>
      </c>
      <c r="C8" t="s">
        <v>770</v>
      </c>
      <c r="D8">
        <v>476</v>
      </c>
      <c r="E8" t="s">
        <v>27</v>
      </c>
    </row>
    <row r="9" spans="1:25" x14ac:dyDescent="0.25">
      <c r="A9" t="s">
        <v>771</v>
      </c>
      <c r="C9" t="s">
        <v>26</v>
      </c>
      <c r="D9" s="1">
        <v>3867</v>
      </c>
    </row>
    <row r="10" spans="1:25" x14ac:dyDescent="0.25">
      <c r="B10" t="s">
        <v>11</v>
      </c>
      <c r="C10" t="s">
        <v>12</v>
      </c>
      <c r="D10" s="1">
        <v>29789</v>
      </c>
    </row>
    <row r="11" spans="1:25" x14ac:dyDescent="0.25">
      <c r="B11" t="s">
        <v>13</v>
      </c>
      <c r="C11" t="s">
        <v>12</v>
      </c>
      <c r="D11">
        <v>224</v>
      </c>
    </row>
    <row r="12" spans="1:25" x14ac:dyDescent="0.25">
      <c r="B12" t="s">
        <v>14</v>
      </c>
      <c r="C12" t="s">
        <v>12</v>
      </c>
      <c r="D12" s="1">
        <v>22353</v>
      </c>
    </row>
    <row r="13" spans="1:25" x14ac:dyDescent="0.25">
      <c r="B13" t="s">
        <v>15</v>
      </c>
      <c r="C13" t="s">
        <v>12</v>
      </c>
      <c r="D13" s="1">
        <v>22409</v>
      </c>
    </row>
    <row r="14" spans="1:25" x14ac:dyDescent="0.25">
      <c r="B14" t="s">
        <v>16</v>
      </c>
      <c r="C14" t="s">
        <v>12</v>
      </c>
      <c r="D14">
        <v>56</v>
      </c>
    </row>
    <row r="15" spans="1:25" x14ac:dyDescent="0.25">
      <c r="B15" t="s">
        <v>17</v>
      </c>
      <c r="C15" t="s">
        <v>12</v>
      </c>
      <c r="D15" s="2">
        <v>0.752</v>
      </c>
    </row>
    <row r="16" spans="1:25" x14ac:dyDescent="0.25">
      <c r="B16" t="s">
        <v>18</v>
      </c>
      <c r="C16" t="s">
        <v>12</v>
      </c>
      <c r="D16" s="1">
        <v>6550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Y14"/>
  <sheetViews>
    <sheetView workbookViewId="0">
      <selection activeCell="B3" sqref="B3"/>
    </sheetView>
  </sheetViews>
  <sheetFormatPr defaultRowHeight="15" x14ac:dyDescent="0.25"/>
  <cols>
    <col min="1" max="1" width="27.855468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22084</v>
      </c>
      <c r="H2">
        <f t="shared" ref="H2:R2" si="0">SUMIF($C$6:$C$13,H1,$D$6:$D$13)</f>
        <v>19277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46786</v>
      </c>
      <c r="T2">
        <f t="shared" ref="T2:Y2" si="1">SUMIF($B$6:$B$25,T1,$D$6:$D$25)</f>
        <v>631</v>
      </c>
      <c r="U2">
        <f t="shared" si="1"/>
        <v>41992</v>
      </c>
      <c r="V2">
        <f t="shared" si="1"/>
        <v>42108</v>
      </c>
      <c r="W2">
        <f t="shared" si="1"/>
        <v>116</v>
      </c>
      <c r="X2">
        <f t="shared" si="1"/>
        <v>0.9</v>
      </c>
      <c r="Y2">
        <f t="shared" si="1"/>
        <v>2807</v>
      </c>
    </row>
    <row r="3" spans="1:25" x14ac:dyDescent="0.25">
      <c r="B3" t="s">
        <v>63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64</v>
      </c>
      <c r="C6" t="s">
        <v>7</v>
      </c>
      <c r="D6" s="1">
        <v>22084</v>
      </c>
      <c r="E6" t="s">
        <v>8</v>
      </c>
    </row>
    <row r="7" spans="1:25" x14ac:dyDescent="0.25">
      <c r="A7" t="s">
        <v>65</v>
      </c>
      <c r="C7" t="s">
        <v>10</v>
      </c>
      <c r="D7" s="1">
        <v>19277</v>
      </c>
    </row>
    <row r="8" spans="1:25" x14ac:dyDescent="0.25">
      <c r="B8" t="s">
        <v>11</v>
      </c>
      <c r="C8" t="s">
        <v>12</v>
      </c>
      <c r="D8" s="1">
        <v>46786</v>
      </c>
    </row>
    <row r="9" spans="1:25" x14ac:dyDescent="0.25">
      <c r="B9" t="s">
        <v>13</v>
      </c>
      <c r="C9" t="s">
        <v>12</v>
      </c>
      <c r="D9">
        <v>631</v>
      </c>
    </row>
    <row r="10" spans="1:25" x14ac:dyDescent="0.25">
      <c r="B10" t="s">
        <v>14</v>
      </c>
      <c r="C10" t="s">
        <v>12</v>
      </c>
      <c r="D10" s="1">
        <v>41992</v>
      </c>
    </row>
    <row r="11" spans="1:25" x14ac:dyDescent="0.25">
      <c r="B11" t="s">
        <v>15</v>
      </c>
      <c r="C11" t="s">
        <v>12</v>
      </c>
      <c r="D11" s="1">
        <v>42108</v>
      </c>
    </row>
    <row r="12" spans="1:25" x14ac:dyDescent="0.25">
      <c r="B12" t="s">
        <v>16</v>
      </c>
      <c r="C12" t="s">
        <v>12</v>
      </c>
      <c r="D12">
        <v>116</v>
      </c>
    </row>
    <row r="13" spans="1:25" x14ac:dyDescent="0.25">
      <c r="B13" t="s">
        <v>17</v>
      </c>
      <c r="C13" t="s">
        <v>12</v>
      </c>
      <c r="D13" s="2">
        <v>0.9</v>
      </c>
    </row>
    <row r="14" spans="1:25" x14ac:dyDescent="0.25">
      <c r="B14" t="s">
        <v>18</v>
      </c>
      <c r="C14" t="s">
        <v>12</v>
      </c>
      <c r="D14" s="1">
        <v>2807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"/>
  <dimension ref="A1:Y14"/>
  <sheetViews>
    <sheetView workbookViewId="0">
      <selection activeCell="B3" sqref="B3"/>
    </sheetView>
  </sheetViews>
  <sheetFormatPr defaultRowHeight="15" x14ac:dyDescent="0.25"/>
  <cols>
    <col min="1" max="1" width="28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32429</v>
      </c>
      <c r="H2">
        <f t="shared" ref="H2:R2" si="0">SUMIF($C$6:$C$13,H1,$D$6:$D$13)</f>
        <v>31233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74410</v>
      </c>
      <c r="T2">
        <f t="shared" ref="T2:Y2" si="1">SUMIF($B$6:$B$25,T1,$D$6:$D$25)</f>
        <v>952</v>
      </c>
      <c r="U2">
        <f t="shared" si="1"/>
        <v>64614</v>
      </c>
      <c r="V2">
        <f t="shared" si="1"/>
        <v>64778</v>
      </c>
      <c r="W2">
        <f t="shared" si="1"/>
        <v>164</v>
      </c>
      <c r="X2">
        <f t="shared" si="1"/>
        <v>0.871</v>
      </c>
      <c r="Y2">
        <f t="shared" si="1"/>
        <v>1196</v>
      </c>
    </row>
    <row r="3" spans="1:25" x14ac:dyDescent="0.25">
      <c r="B3" t="s">
        <v>60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61</v>
      </c>
      <c r="C6" t="s">
        <v>7</v>
      </c>
      <c r="D6" s="1">
        <v>32429</v>
      </c>
      <c r="E6" t="s">
        <v>8</v>
      </c>
    </row>
    <row r="7" spans="1:25" x14ac:dyDescent="0.25">
      <c r="A7" t="s">
        <v>62</v>
      </c>
      <c r="C7" t="s">
        <v>10</v>
      </c>
      <c r="D7" s="1">
        <v>31233</v>
      </c>
    </row>
    <row r="8" spans="1:25" x14ac:dyDescent="0.25">
      <c r="B8" t="s">
        <v>11</v>
      </c>
      <c r="C8" t="s">
        <v>12</v>
      </c>
      <c r="D8" s="1">
        <v>74410</v>
      </c>
    </row>
    <row r="9" spans="1:25" x14ac:dyDescent="0.25">
      <c r="B9" t="s">
        <v>13</v>
      </c>
      <c r="C9" t="s">
        <v>12</v>
      </c>
      <c r="D9">
        <v>952</v>
      </c>
    </row>
    <row r="10" spans="1:25" x14ac:dyDescent="0.25">
      <c r="B10" t="s">
        <v>14</v>
      </c>
      <c r="C10" t="s">
        <v>12</v>
      </c>
      <c r="D10" s="1">
        <v>64614</v>
      </c>
    </row>
    <row r="11" spans="1:25" x14ac:dyDescent="0.25">
      <c r="B11" t="s">
        <v>15</v>
      </c>
      <c r="C11" t="s">
        <v>12</v>
      </c>
      <c r="D11" s="1">
        <v>64778</v>
      </c>
    </row>
    <row r="12" spans="1:25" x14ac:dyDescent="0.25">
      <c r="B12" t="s">
        <v>16</v>
      </c>
      <c r="C12" t="s">
        <v>12</v>
      </c>
      <c r="D12">
        <v>164</v>
      </c>
    </row>
    <row r="13" spans="1:25" x14ac:dyDescent="0.25">
      <c r="B13" t="s">
        <v>17</v>
      </c>
      <c r="C13" t="s">
        <v>12</v>
      </c>
      <c r="D13" s="2">
        <v>0.871</v>
      </c>
    </row>
    <row r="14" spans="1:25" x14ac:dyDescent="0.25">
      <c r="B14" t="s">
        <v>18</v>
      </c>
      <c r="C14" t="s">
        <v>12</v>
      </c>
      <c r="D14" s="1">
        <v>1196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3"/>
  <dimension ref="A1:Y14"/>
  <sheetViews>
    <sheetView workbookViewId="0">
      <selection activeCell="B3" sqref="B3"/>
    </sheetView>
  </sheetViews>
  <sheetFormatPr defaultRowHeight="15" x14ac:dyDescent="0.25"/>
  <cols>
    <col min="1" max="1" width="22.140625" bestFit="1" customWidth="1"/>
    <col min="2" max="2" width="40.855468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32165</v>
      </c>
      <c r="H2">
        <f t="shared" ref="H2:R2" si="0">SUMIF($C$6:$C$13,H1,$D$6:$D$13)</f>
        <v>29527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70135</v>
      </c>
      <c r="T2">
        <f t="shared" ref="T2:Y2" si="1">SUMIF($B$6:$B$25,T1,$D$6:$D$25)</f>
        <v>759</v>
      </c>
      <c r="U2">
        <f t="shared" si="1"/>
        <v>62451</v>
      </c>
      <c r="V2">
        <f t="shared" si="1"/>
        <v>62649</v>
      </c>
      <c r="W2">
        <f t="shared" si="1"/>
        <v>198</v>
      </c>
      <c r="X2">
        <f t="shared" si="1"/>
        <v>0.89300000000000002</v>
      </c>
      <c r="Y2">
        <f t="shared" si="1"/>
        <v>2638</v>
      </c>
    </row>
    <row r="3" spans="1:25" x14ac:dyDescent="0.25">
      <c r="B3" t="s">
        <v>57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58</v>
      </c>
      <c r="C6" t="s">
        <v>7</v>
      </c>
      <c r="D6" s="1">
        <v>32165</v>
      </c>
      <c r="E6" t="s">
        <v>8</v>
      </c>
    </row>
    <row r="7" spans="1:25" x14ac:dyDescent="0.25">
      <c r="A7" t="s">
        <v>59</v>
      </c>
      <c r="C7" t="s">
        <v>10</v>
      </c>
      <c r="D7" s="1">
        <v>29527</v>
      </c>
    </row>
    <row r="8" spans="1:25" x14ac:dyDescent="0.25">
      <c r="B8" t="s">
        <v>11</v>
      </c>
      <c r="C8" t="s">
        <v>12</v>
      </c>
      <c r="D8" s="1">
        <v>70135</v>
      </c>
    </row>
    <row r="9" spans="1:25" x14ac:dyDescent="0.25">
      <c r="B9" t="s">
        <v>13</v>
      </c>
      <c r="C9" t="s">
        <v>12</v>
      </c>
      <c r="D9">
        <v>759</v>
      </c>
    </row>
    <row r="10" spans="1:25" x14ac:dyDescent="0.25">
      <c r="B10" t="s">
        <v>14</v>
      </c>
      <c r="C10" t="s">
        <v>12</v>
      </c>
      <c r="D10" s="1">
        <v>62451</v>
      </c>
    </row>
    <row r="11" spans="1:25" x14ac:dyDescent="0.25">
      <c r="B11" t="s">
        <v>15</v>
      </c>
      <c r="C11" t="s">
        <v>12</v>
      </c>
      <c r="D11" s="1">
        <v>62649</v>
      </c>
    </row>
    <row r="12" spans="1:25" x14ac:dyDescent="0.25">
      <c r="B12" t="s">
        <v>16</v>
      </c>
      <c r="C12" t="s">
        <v>12</v>
      </c>
      <c r="D12">
        <v>198</v>
      </c>
    </row>
    <row r="13" spans="1:25" x14ac:dyDescent="0.25">
      <c r="B13" t="s">
        <v>17</v>
      </c>
      <c r="C13" t="s">
        <v>12</v>
      </c>
      <c r="D13" s="2">
        <v>0.89300000000000002</v>
      </c>
    </row>
    <row r="14" spans="1:25" x14ac:dyDescent="0.25">
      <c r="B14" t="s">
        <v>18</v>
      </c>
      <c r="C14" t="s">
        <v>12</v>
      </c>
      <c r="D14" s="1">
        <v>2638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4"/>
  <dimension ref="A1:Y14"/>
  <sheetViews>
    <sheetView workbookViewId="0">
      <selection activeCell="B3" sqref="B3"/>
    </sheetView>
  </sheetViews>
  <sheetFormatPr defaultRowHeight="15" x14ac:dyDescent="0.25"/>
  <cols>
    <col min="1" max="1" width="30.140625" bestFit="1" customWidth="1"/>
    <col min="2" max="2" width="44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37923</v>
      </c>
      <c r="H2">
        <f t="shared" ref="H2:R2" si="0">SUMIF($C$6:$C$13,H1,$D$6:$D$13)</f>
        <v>0</v>
      </c>
      <c r="I2">
        <f t="shared" si="0"/>
        <v>42870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95328</v>
      </c>
      <c r="T2">
        <f t="shared" ref="T2:Y2" si="1">SUMIF($B$6:$B$25,T1,$D$6:$D$25)</f>
        <v>1212</v>
      </c>
      <c r="U2">
        <f t="shared" si="1"/>
        <v>82005</v>
      </c>
      <c r="V2">
        <f t="shared" si="1"/>
        <v>82251</v>
      </c>
      <c r="W2">
        <f t="shared" si="1"/>
        <v>246</v>
      </c>
      <c r="X2">
        <f t="shared" si="1"/>
        <v>0.86299999999999999</v>
      </c>
      <c r="Y2">
        <f t="shared" si="1"/>
        <v>4947</v>
      </c>
    </row>
    <row r="3" spans="1:25" x14ac:dyDescent="0.25">
      <c r="B3" t="s">
        <v>54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55</v>
      </c>
      <c r="C6" t="s">
        <v>32</v>
      </c>
      <c r="D6" s="1">
        <v>42870</v>
      </c>
      <c r="E6" t="s">
        <v>8</v>
      </c>
    </row>
    <row r="7" spans="1:25" x14ac:dyDescent="0.25">
      <c r="A7" t="s">
        <v>56</v>
      </c>
      <c r="C7" t="s">
        <v>7</v>
      </c>
      <c r="D7" s="1">
        <v>37923</v>
      </c>
    </row>
    <row r="8" spans="1:25" x14ac:dyDescent="0.25">
      <c r="B8" t="s">
        <v>11</v>
      </c>
      <c r="C8" t="s">
        <v>12</v>
      </c>
      <c r="D8" s="1">
        <v>95328</v>
      </c>
    </row>
    <row r="9" spans="1:25" x14ac:dyDescent="0.25">
      <c r="B9" t="s">
        <v>13</v>
      </c>
      <c r="C9" t="s">
        <v>12</v>
      </c>
      <c r="D9" s="1">
        <v>1212</v>
      </c>
    </row>
    <row r="10" spans="1:25" x14ac:dyDescent="0.25">
      <c r="B10" t="s">
        <v>14</v>
      </c>
      <c r="C10" t="s">
        <v>12</v>
      </c>
      <c r="D10" s="1">
        <v>82005</v>
      </c>
    </row>
    <row r="11" spans="1:25" x14ac:dyDescent="0.25">
      <c r="B11" t="s">
        <v>15</v>
      </c>
      <c r="C11" t="s">
        <v>12</v>
      </c>
      <c r="D11" s="1">
        <v>82251</v>
      </c>
    </row>
    <row r="12" spans="1:25" x14ac:dyDescent="0.25">
      <c r="B12" t="s">
        <v>16</v>
      </c>
      <c r="C12" t="s">
        <v>12</v>
      </c>
      <c r="D12">
        <v>246</v>
      </c>
    </row>
    <row r="13" spans="1:25" x14ac:dyDescent="0.25">
      <c r="B13" t="s">
        <v>17</v>
      </c>
      <c r="C13" t="s">
        <v>12</v>
      </c>
      <c r="D13" s="2">
        <v>0.86299999999999999</v>
      </c>
    </row>
    <row r="14" spans="1:25" x14ac:dyDescent="0.25">
      <c r="B14" t="s">
        <v>18</v>
      </c>
      <c r="C14" t="s">
        <v>12</v>
      </c>
      <c r="D14" s="1">
        <v>4947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5"/>
  <dimension ref="A1:Y16"/>
  <sheetViews>
    <sheetView workbookViewId="0">
      <selection activeCell="B3" sqref="B3"/>
    </sheetView>
  </sheetViews>
  <sheetFormatPr defaultRowHeight="15" x14ac:dyDescent="0.25"/>
  <cols>
    <col min="1" max="1" width="34.140625" bestFit="1" customWidth="1"/>
    <col min="2" max="2" width="41.5703125" bestFit="1" customWidth="1"/>
    <col min="3" max="3" width="9.5703125" bestFit="1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25491</v>
      </c>
      <c r="H2">
        <f t="shared" ref="H2:R2" si="0">SUMIF($C$6:$C$13,H1,$D$6:$D$13)</f>
        <v>0</v>
      </c>
      <c r="I2">
        <f t="shared" si="0"/>
        <v>27364</v>
      </c>
      <c r="J2">
        <f t="shared" si="0"/>
        <v>0</v>
      </c>
      <c r="K2">
        <f t="shared" si="0"/>
        <v>257</v>
      </c>
      <c r="L2">
        <f t="shared" si="0"/>
        <v>3530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69009</v>
      </c>
      <c r="T2">
        <f t="shared" ref="T2:Y2" si="1">SUMIF($B$6:$B$25,T1,$D$6:$D$25)</f>
        <v>1070</v>
      </c>
      <c r="U2">
        <f t="shared" si="1"/>
        <v>57712</v>
      </c>
      <c r="V2">
        <f t="shared" si="1"/>
        <v>57912</v>
      </c>
      <c r="W2">
        <f t="shared" si="1"/>
        <v>200</v>
      </c>
      <c r="X2">
        <f t="shared" si="1"/>
        <v>0.83899999999999997</v>
      </c>
      <c r="Y2">
        <f t="shared" si="1"/>
        <v>1873</v>
      </c>
    </row>
    <row r="3" spans="1:25" x14ac:dyDescent="0.25">
      <c r="B3" t="s">
        <v>47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48</v>
      </c>
      <c r="C6" t="s">
        <v>7</v>
      </c>
      <c r="D6" s="1">
        <v>25491</v>
      </c>
    </row>
    <row r="7" spans="1:25" x14ac:dyDescent="0.25">
      <c r="A7" t="s">
        <v>49</v>
      </c>
      <c r="C7" t="s">
        <v>32</v>
      </c>
      <c r="D7" s="1">
        <v>27364</v>
      </c>
      <c r="E7" t="s">
        <v>8</v>
      </c>
    </row>
    <row r="8" spans="1:25" x14ac:dyDescent="0.25">
      <c r="A8" t="s">
        <v>50</v>
      </c>
      <c r="C8" t="s">
        <v>51</v>
      </c>
      <c r="D8" s="1">
        <v>3530</v>
      </c>
      <c r="E8" t="s">
        <v>27</v>
      </c>
    </row>
    <row r="9" spans="1:25" x14ac:dyDescent="0.25">
      <c r="A9" t="s">
        <v>52</v>
      </c>
      <c r="C9" t="s">
        <v>53</v>
      </c>
      <c r="D9">
        <v>257</v>
      </c>
      <c r="E9" t="s">
        <v>27</v>
      </c>
    </row>
    <row r="10" spans="1:25" x14ac:dyDescent="0.25">
      <c r="B10" t="s">
        <v>11</v>
      </c>
      <c r="C10" t="s">
        <v>12</v>
      </c>
      <c r="D10" s="1">
        <v>69009</v>
      </c>
    </row>
    <row r="11" spans="1:25" x14ac:dyDescent="0.25">
      <c r="B11" t="s">
        <v>13</v>
      </c>
      <c r="C11" t="s">
        <v>12</v>
      </c>
      <c r="D11" s="1">
        <v>1070</v>
      </c>
    </row>
    <row r="12" spans="1:25" x14ac:dyDescent="0.25">
      <c r="B12" t="s">
        <v>14</v>
      </c>
      <c r="C12" t="s">
        <v>12</v>
      </c>
      <c r="D12" s="1">
        <v>57712</v>
      </c>
    </row>
    <row r="13" spans="1:25" x14ac:dyDescent="0.25">
      <c r="B13" t="s">
        <v>15</v>
      </c>
      <c r="C13" t="s">
        <v>12</v>
      </c>
      <c r="D13" s="1">
        <v>57912</v>
      </c>
    </row>
    <row r="14" spans="1:25" x14ac:dyDescent="0.25">
      <c r="B14" t="s">
        <v>16</v>
      </c>
      <c r="C14" t="s">
        <v>12</v>
      </c>
      <c r="D14">
        <v>200</v>
      </c>
    </row>
    <row r="15" spans="1:25" x14ac:dyDescent="0.25">
      <c r="B15" t="s">
        <v>17</v>
      </c>
      <c r="C15" t="s">
        <v>12</v>
      </c>
      <c r="D15" s="2">
        <v>0.83899999999999997</v>
      </c>
    </row>
    <row r="16" spans="1:25" x14ac:dyDescent="0.25">
      <c r="B16" t="s">
        <v>18</v>
      </c>
      <c r="C16" t="s">
        <v>12</v>
      </c>
      <c r="D16" s="1">
        <v>1873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6"/>
  <dimension ref="A1:Y14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43.5703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32263</v>
      </c>
      <c r="H2">
        <f t="shared" ref="H2:R2" si="0">SUMIF($C$6:$C$13,H1,$D$6:$D$13)</f>
        <v>36198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80714</v>
      </c>
      <c r="T2">
        <f t="shared" ref="T2:Y2" si="1">SUMIF($B$6:$B$25,T1,$D$6:$D$25)</f>
        <v>848</v>
      </c>
      <c r="U2">
        <f t="shared" si="1"/>
        <v>69309</v>
      </c>
      <c r="V2">
        <f t="shared" si="1"/>
        <v>69519</v>
      </c>
      <c r="W2">
        <f t="shared" si="1"/>
        <v>210</v>
      </c>
      <c r="X2">
        <f t="shared" si="1"/>
        <v>0.86099999999999999</v>
      </c>
      <c r="Y2">
        <f t="shared" si="1"/>
        <v>3935</v>
      </c>
    </row>
    <row r="3" spans="1:25" x14ac:dyDescent="0.25">
      <c r="B3" t="s">
        <v>44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45</v>
      </c>
      <c r="C6" t="s">
        <v>10</v>
      </c>
      <c r="D6" s="1">
        <v>36198</v>
      </c>
      <c r="E6" t="s">
        <v>8</v>
      </c>
    </row>
    <row r="7" spans="1:25" x14ac:dyDescent="0.25">
      <c r="A7" t="s">
        <v>46</v>
      </c>
      <c r="C7" t="s">
        <v>7</v>
      </c>
      <c r="D7" s="1">
        <v>32263</v>
      </c>
    </row>
    <row r="8" spans="1:25" x14ac:dyDescent="0.25">
      <c r="B8" t="s">
        <v>11</v>
      </c>
      <c r="C8" t="s">
        <v>12</v>
      </c>
      <c r="D8" s="1">
        <v>80714</v>
      </c>
    </row>
    <row r="9" spans="1:25" x14ac:dyDescent="0.25">
      <c r="B9" t="s">
        <v>13</v>
      </c>
      <c r="C9" t="s">
        <v>12</v>
      </c>
      <c r="D9">
        <v>848</v>
      </c>
    </row>
    <row r="10" spans="1:25" x14ac:dyDescent="0.25">
      <c r="B10" t="s">
        <v>14</v>
      </c>
      <c r="C10" t="s">
        <v>12</v>
      </c>
      <c r="D10" s="1">
        <v>69309</v>
      </c>
    </row>
    <row r="11" spans="1:25" x14ac:dyDescent="0.25">
      <c r="B11" t="s">
        <v>15</v>
      </c>
      <c r="C11" t="s">
        <v>12</v>
      </c>
      <c r="D11" s="1">
        <v>69519</v>
      </c>
    </row>
    <row r="12" spans="1:25" x14ac:dyDescent="0.25">
      <c r="B12" t="s">
        <v>16</v>
      </c>
      <c r="C12" t="s">
        <v>12</v>
      </c>
      <c r="D12">
        <v>210</v>
      </c>
    </row>
    <row r="13" spans="1:25" x14ac:dyDescent="0.25">
      <c r="B13" t="s">
        <v>17</v>
      </c>
      <c r="C13" t="s">
        <v>12</v>
      </c>
      <c r="D13" s="2">
        <v>0.86099999999999999</v>
      </c>
    </row>
    <row r="14" spans="1:25" x14ac:dyDescent="0.25">
      <c r="B14" t="s">
        <v>18</v>
      </c>
      <c r="C14" t="s">
        <v>12</v>
      </c>
      <c r="D14" s="1">
        <v>3935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7"/>
  <dimension ref="A1:Y15"/>
  <sheetViews>
    <sheetView workbookViewId="0">
      <selection activeCell="B3" sqref="B3"/>
    </sheetView>
  </sheetViews>
  <sheetFormatPr defaultRowHeight="15" x14ac:dyDescent="0.25"/>
  <cols>
    <col min="1" max="1" width="32.140625" bestFit="1" customWidth="1"/>
    <col min="2" max="2" width="45.855468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20654</v>
      </c>
      <c r="H2">
        <f t="shared" ref="H2:R2" si="0">SUMIF($C$6:$C$13,H1,$D$6:$D$13)</f>
        <v>16212</v>
      </c>
      <c r="I2">
        <f t="shared" si="0"/>
        <v>0</v>
      </c>
      <c r="J2">
        <f t="shared" si="0"/>
        <v>243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41960</v>
      </c>
      <c r="T2">
        <f t="shared" ref="T2:Y2" si="1">SUMIF($B$6:$B$25,T1,$D$6:$D$25)</f>
        <v>691</v>
      </c>
      <c r="U2">
        <f t="shared" si="1"/>
        <v>37800</v>
      </c>
      <c r="V2">
        <f t="shared" si="1"/>
        <v>37903</v>
      </c>
      <c r="W2">
        <f t="shared" si="1"/>
        <v>103</v>
      </c>
      <c r="X2">
        <f t="shared" si="1"/>
        <v>0.90300000000000002</v>
      </c>
      <c r="Y2">
        <f t="shared" si="1"/>
        <v>4442</v>
      </c>
    </row>
    <row r="3" spans="1:25" x14ac:dyDescent="0.25">
      <c r="B3" t="s">
        <v>40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41</v>
      </c>
      <c r="C6" t="s">
        <v>10</v>
      </c>
      <c r="D6" s="1">
        <v>16212</v>
      </c>
    </row>
    <row r="7" spans="1:25" x14ac:dyDescent="0.25">
      <c r="A7" t="s">
        <v>42</v>
      </c>
      <c r="C7" t="s">
        <v>26</v>
      </c>
      <c r="D7">
        <v>243</v>
      </c>
      <c r="E7" t="s">
        <v>27</v>
      </c>
    </row>
    <row r="8" spans="1:25" x14ac:dyDescent="0.25">
      <c r="A8" t="s">
        <v>43</v>
      </c>
      <c r="C8" t="s">
        <v>7</v>
      </c>
      <c r="D8" s="1">
        <v>20654</v>
      </c>
      <c r="E8" t="s">
        <v>8</v>
      </c>
    </row>
    <row r="9" spans="1:25" x14ac:dyDescent="0.25">
      <c r="B9" t="s">
        <v>11</v>
      </c>
      <c r="C9" t="s">
        <v>12</v>
      </c>
      <c r="D9" s="1">
        <v>41960</v>
      </c>
    </row>
    <row r="10" spans="1:25" x14ac:dyDescent="0.25">
      <c r="B10" t="s">
        <v>13</v>
      </c>
      <c r="C10" t="s">
        <v>12</v>
      </c>
      <c r="D10">
        <v>691</v>
      </c>
    </row>
    <row r="11" spans="1:25" x14ac:dyDescent="0.25">
      <c r="B11" t="s">
        <v>14</v>
      </c>
      <c r="C11" t="s">
        <v>12</v>
      </c>
      <c r="D11" s="1">
        <v>37800</v>
      </c>
    </row>
    <row r="12" spans="1:25" x14ac:dyDescent="0.25">
      <c r="B12" t="s">
        <v>15</v>
      </c>
      <c r="C12" t="s">
        <v>12</v>
      </c>
      <c r="D12" s="1">
        <v>37903</v>
      </c>
    </row>
    <row r="13" spans="1:25" x14ac:dyDescent="0.25">
      <c r="B13" t="s">
        <v>16</v>
      </c>
      <c r="C13" t="s">
        <v>12</v>
      </c>
      <c r="D13">
        <v>103</v>
      </c>
    </row>
    <row r="14" spans="1:25" x14ac:dyDescent="0.25">
      <c r="B14" t="s">
        <v>17</v>
      </c>
      <c r="C14" t="s">
        <v>12</v>
      </c>
      <c r="D14" s="2">
        <v>0.90300000000000002</v>
      </c>
    </row>
    <row r="15" spans="1:25" x14ac:dyDescent="0.25">
      <c r="B15" t="s">
        <v>18</v>
      </c>
      <c r="C15" t="s">
        <v>12</v>
      </c>
      <c r="D15" s="1">
        <v>4442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8"/>
  <dimension ref="A1:Y14"/>
  <sheetViews>
    <sheetView workbookViewId="0">
      <selection activeCell="B3" sqref="B3"/>
    </sheetView>
  </sheetViews>
  <sheetFormatPr defaultRowHeight="15" x14ac:dyDescent="0.25"/>
  <cols>
    <col min="1" max="1" width="29.28515625" bestFit="1" customWidth="1"/>
    <col min="2" max="2" width="44.855468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33334</v>
      </c>
      <c r="H2">
        <f t="shared" ref="H2:R2" si="0">SUMIF($C$6:$C$13,H1,$D$6:$D$13)</f>
        <v>22890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65550</v>
      </c>
      <c r="T2">
        <f t="shared" ref="T2:Y2" si="1">SUMIF($B$6:$B$25,T1,$D$6:$D$25)</f>
        <v>834</v>
      </c>
      <c r="U2">
        <f t="shared" si="1"/>
        <v>57058</v>
      </c>
      <c r="V2">
        <f t="shared" si="1"/>
        <v>57297</v>
      </c>
      <c r="W2">
        <f t="shared" si="1"/>
        <v>239</v>
      </c>
      <c r="X2">
        <f t="shared" si="1"/>
        <v>0.874</v>
      </c>
      <c r="Y2">
        <f t="shared" si="1"/>
        <v>10444</v>
      </c>
    </row>
    <row r="3" spans="1:25" x14ac:dyDescent="0.25">
      <c r="B3" t="s">
        <v>37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38</v>
      </c>
      <c r="C6" t="s">
        <v>10</v>
      </c>
      <c r="D6" s="1">
        <v>22890</v>
      </c>
    </row>
    <row r="7" spans="1:25" x14ac:dyDescent="0.25">
      <c r="A7" t="s">
        <v>39</v>
      </c>
      <c r="C7" t="s">
        <v>7</v>
      </c>
      <c r="D7" s="1">
        <v>33334</v>
      </c>
      <c r="E7" t="s">
        <v>8</v>
      </c>
    </row>
    <row r="8" spans="1:25" x14ac:dyDescent="0.25">
      <c r="B8" t="s">
        <v>11</v>
      </c>
      <c r="C8" t="s">
        <v>12</v>
      </c>
      <c r="D8" s="1">
        <v>65550</v>
      </c>
    </row>
    <row r="9" spans="1:25" x14ac:dyDescent="0.25">
      <c r="B9" t="s">
        <v>13</v>
      </c>
      <c r="C9" t="s">
        <v>12</v>
      </c>
      <c r="D9">
        <v>834</v>
      </c>
    </row>
    <row r="10" spans="1:25" x14ac:dyDescent="0.25">
      <c r="B10" t="s">
        <v>14</v>
      </c>
      <c r="C10" t="s">
        <v>12</v>
      </c>
      <c r="D10" s="1">
        <v>57058</v>
      </c>
    </row>
    <row r="11" spans="1:25" x14ac:dyDescent="0.25">
      <c r="B11" t="s">
        <v>15</v>
      </c>
      <c r="C11" t="s">
        <v>12</v>
      </c>
      <c r="D11" s="1">
        <v>57297</v>
      </c>
    </row>
    <row r="12" spans="1:25" x14ac:dyDescent="0.25">
      <c r="B12" t="s">
        <v>16</v>
      </c>
      <c r="C12" t="s">
        <v>12</v>
      </c>
      <c r="D12">
        <v>239</v>
      </c>
    </row>
    <row r="13" spans="1:25" x14ac:dyDescent="0.25">
      <c r="B13" t="s">
        <v>17</v>
      </c>
      <c r="C13" t="s">
        <v>12</v>
      </c>
      <c r="D13" s="2">
        <v>0.874</v>
      </c>
    </row>
    <row r="14" spans="1:25" x14ac:dyDescent="0.25">
      <c r="B14" t="s">
        <v>18</v>
      </c>
      <c r="C14" t="s">
        <v>12</v>
      </c>
      <c r="D14" s="1">
        <v>10444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9"/>
  <dimension ref="A1:Y14"/>
  <sheetViews>
    <sheetView workbookViewId="0">
      <selection activeCell="B3" sqref="B3"/>
    </sheetView>
  </sheetViews>
  <sheetFormatPr defaultRowHeight="15" x14ac:dyDescent="0.25"/>
  <cols>
    <col min="1" max="1" width="19.5703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24161</v>
      </c>
      <c r="H2">
        <f t="shared" ref="H2:R2" si="0">SUMIF($C$6:$C$13,H1,$D$6:$D$13)</f>
        <v>20891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52383</v>
      </c>
      <c r="T2">
        <f t="shared" ref="T2:Y2" si="1">SUMIF($B$6:$B$25,T1,$D$6:$D$25)</f>
        <v>730</v>
      </c>
      <c r="U2">
        <f t="shared" si="1"/>
        <v>45782</v>
      </c>
      <c r="V2">
        <f t="shared" si="1"/>
        <v>45905</v>
      </c>
      <c r="W2">
        <f t="shared" si="1"/>
        <v>123</v>
      </c>
      <c r="X2">
        <f t="shared" si="1"/>
        <v>0.876</v>
      </c>
      <c r="Y2">
        <f t="shared" si="1"/>
        <v>3270</v>
      </c>
    </row>
    <row r="3" spans="1:25" x14ac:dyDescent="0.25">
      <c r="B3" t="s">
        <v>34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35</v>
      </c>
      <c r="C6" t="s">
        <v>10</v>
      </c>
      <c r="D6" s="1">
        <v>20891</v>
      </c>
    </row>
    <row r="7" spans="1:25" x14ac:dyDescent="0.25">
      <c r="A7" t="s">
        <v>36</v>
      </c>
      <c r="C7" t="s">
        <v>7</v>
      </c>
      <c r="D7" s="1">
        <v>24161</v>
      </c>
      <c r="E7" t="s">
        <v>8</v>
      </c>
    </row>
    <row r="8" spans="1:25" x14ac:dyDescent="0.25">
      <c r="B8" t="s">
        <v>11</v>
      </c>
      <c r="C8" t="s">
        <v>12</v>
      </c>
      <c r="D8" s="1">
        <v>52383</v>
      </c>
    </row>
    <row r="9" spans="1:25" x14ac:dyDescent="0.25">
      <c r="B9" t="s">
        <v>13</v>
      </c>
      <c r="C9" t="s">
        <v>12</v>
      </c>
      <c r="D9">
        <v>730</v>
      </c>
    </row>
    <row r="10" spans="1:25" x14ac:dyDescent="0.25">
      <c r="B10" t="s">
        <v>14</v>
      </c>
      <c r="C10" t="s">
        <v>12</v>
      </c>
      <c r="D10" s="1">
        <v>45782</v>
      </c>
    </row>
    <row r="11" spans="1:25" x14ac:dyDescent="0.25">
      <c r="B11" t="s">
        <v>15</v>
      </c>
      <c r="C11" t="s">
        <v>12</v>
      </c>
      <c r="D11" s="1">
        <v>45905</v>
      </c>
    </row>
    <row r="12" spans="1:25" x14ac:dyDescent="0.25">
      <c r="B12" t="s">
        <v>16</v>
      </c>
      <c r="C12" t="s">
        <v>12</v>
      </c>
      <c r="D12">
        <v>123</v>
      </c>
    </row>
    <row r="13" spans="1:25" x14ac:dyDescent="0.25">
      <c r="B13" t="s">
        <v>17</v>
      </c>
      <c r="C13" t="s">
        <v>12</v>
      </c>
      <c r="D13" s="2">
        <v>0.876</v>
      </c>
    </row>
    <row r="14" spans="1:25" x14ac:dyDescent="0.25">
      <c r="B14" t="s">
        <v>18</v>
      </c>
      <c r="C14" t="s">
        <v>12</v>
      </c>
      <c r="D14" s="1">
        <v>3270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0"/>
  <dimension ref="A1:Y15"/>
  <sheetViews>
    <sheetView workbookViewId="0">
      <selection activeCell="B3" sqref="B3"/>
    </sheetView>
  </sheetViews>
  <sheetFormatPr defaultRowHeight="15" x14ac:dyDescent="0.25"/>
  <cols>
    <col min="1" max="1" width="24" bestFit="1" customWidth="1"/>
    <col min="2" max="2" width="41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21407</v>
      </c>
      <c r="H2">
        <f t="shared" ref="H2:R2" si="0">SUMIF($C$6:$C$13,H1,$D$6:$D$13)</f>
        <v>0</v>
      </c>
      <c r="I2">
        <f t="shared" si="0"/>
        <v>9546</v>
      </c>
      <c r="J2">
        <f t="shared" si="0"/>
        <v>180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37536</v>
      </c>
      <c r="T2">
        <f t="shared" ref="T2:Y2" si="1">SUMIF($B$6:$B$25,T1,$D$6:$D$25)</f>
        <v>744</v>
      </c>
      <c r="U2">
        <f t="shared" si="1"/>
        <v>31877</v>
      </c>
      <c r="V2">
        <f t="shared" si="1"/>
        <v>32096</v>
      </c>
      <c r="W2">
        <f t="shared" si="1"/>
        <v>219</v>
      </c>
      <c r="X2">
        <f t="shared" si="1"/>
        <v>0.85499999999999998</v>
      </c>
      <c r="Y2">
        <f t="shared" si="1"/>
        <v>11861</v>
      </c>
    </row>
    <row r="3" spans="1:25" x14ac:dyDescent="0.25">
      <c r="B3" t="s">
        <v>29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30</v>
      </c>
      <c r="C6" t="s">
        <v>7</v>
      </c>
      <c r="D6" s="1">
        <v>21407</v>
      </c>
      <c r="E6" t="s">
        <v>8</v>
      </c>
    </row>
    <row r="7" spans="1:25" x14ac:dyDescent="0.25">
      <c r="A7" t="s">
        <v>31</v>
      </c>
      <c r="C7" t="s">
        <v>32</v>
      </c>
      <c r="D7" s="1">
        <v>9546</v>
      </c>
    </row>
    <row r="8" spans="1:25" x14ac:dyDescent="0.25">
      <c r="A8" t="s">
        <v>33</v>
      </c>
      <c r="C8" t="s">
        <v>26</v>
      </c>
      <c r="D8">
        <v>180</v>
      </c>
      <c r="E8" t="s">
        <v>27</v>
      </c>
    </row>
    <row r="9" spans="1:25" x14ac:dyDescent="0.25">
      <c r="B9" t="s">
        <v>11</v>
      </c>
      <c r="C9" t="s">
        <v>12</v>
      </c>
      <c r="D9" s="1">
        <v>37536</v>
      </c>
    </row>
    <row r="10" spans="1:25" x14ac:dyDescent="0.25">
      <c r="B10" t="s">
        <v>13</v>
      </c>
      <c r="C10" t="s">
        <v>12</v>
      </c>
      <c r="D10">
        <v>744</v>
      </c>
    </row>
    <row r="11" spans="1:25" x14ac:dyDescent="0.25">
      <c r="B11" t="s">
        <v>14</v>
      </c>
      <c r="C11" t="s">
        <v>12</v>
      </c>
      <c r="D11" s="1">
        <v>31877</v>
      </c>
    </row>
    <row r="12" spans="1:25" x14ac:dyDescent="0.25">
      <c r="B12" t="s">
        <v>15</v>
      </c>
      <c r="C12" t="s">
        <v>12</v>
      </c>
      <c r="D12" s="1">
        <v>32096</v>
      </c>
    </row>
    <row r="13" spans="1:25" x14ac:dyDescent="0.25">
      <c r="B13" t="s">
        <v>16</v>
      </c>
      <c r="C13" t="s">
        <v>12</v>
      </c>
      <c r="D13">
        <v>219</v>
      </c>
    </row>
    <row r="14" spans="1:25" x14ac:dyDescent="0.25">
      <c r="B14" t="s">
        <v>17</v>
      </c>
      <c r="C14" t="s">
        <v>12</v>
      </c>
      <c r="D14" s="2">
        <v>0.85499999999999998</v>
      </c>
    </row>
    <row r="15" spans="1:25" x14ac:dyDescent="0.25">
      <c r="B15" t="s">
        <v>18</v>
      </c>
      <c r="C15" t="s">
        <v>12</v>
      </c>
      <c r="D15" s="1">
        <v>11861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Y14"/>
  <sheetViews>
    <sheetView workbookViewId="0">
      <selection activeCell="B3" sqref="B3"/>
    </sheetView>
  </sheetViews>
  <sheetFormatPr defaultRowHeight="15" x14ac:dyDescent="0.25"/>
  <cols>
    <col min="1" max="1" width="36" bestFit="1" customWidth="1"/>
    <col min="2" max="2" width="45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15625</v>
      </c>
      <c r="H2">
        <f t="shared" ref="H2:R2" si="0">SUMIF($C$6:$C$13,H1,$D$6:$D$13)</f>
        <v>0</v>
      </c>
      <c r="I2">
        <f t="shared" si="0"/>
        <v>4661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27360</v>
      </c>
      <c r="T2">
        <f t="shared" ref="T2:Y2" si="1">SUMIF($B$6:$B$25,T1,$D$6:$D$25)</f>
        <v>425</v>
      </c>
      <c r="U2">
        <f t="shared" si="1"/>
        <v>20711</v>
      </c>
      <c r="V2">
        <f t="shared" si="1"/>
        <v>20754</v>
      </c>
      <c r="W2">
        <f t="shared" si="1"/>
        <v>43</v>
      </c>
      <c r="X2">
        <f t="shared" si="1"/>
        <v>0.75900000000000001</v>
      </c>
      <c r="Y2">
        <f t="shared" si="1"/>
        <v>10964</v>
      </c>
    </row>
    <row r="3" spans="1:25" x14ac:dyDescent="0.25">
      <c r="B3" t="s">
        <v>763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764</v>
      </c>
      <c r="C6" t="s">
        <v>32</v>
      </c>
      <c r="D6" s="1">
        <v>4661</v>
      </c>
    </row>
    <row r="7" spans="1:25" x14ac:dyDescent="0.25">
      <c r="A7" t="s">
        <v>765</v>
      </c>
      <c r="C7" t="s">
        <v>7</v>
      </c>
      <c r="D7" s="1">
        <v>15625</v>
      </c>
      <c r="E7" t="s">
        <v>8</v>
      </c>
    </row>
    <row r="8" spans="1:25" x14ac:dyDescent="0.25">
      <c r="B8" t="s">
        <v>11</v>
      </c>
      <c r="C8" t="s">
        <v>12</v>
      </c>
      <c r="D8" s="1">
        <v>27360</v>
      </c>
    </row>
    <row r="9" spans="1:25" x14ac:dyDescent="0.25">
      <c r="B9" t="s">
        <v>13</v>
      </c>
      <c r="C9" t="s">
        <v>12</v>
      </c>
      <c r="D9">
        <v>425</v>
      </c>
    </row>
    <row r="10" spans="1:25" x14ac:dyDescent="0.25">
      <c r="B10" t="s">
        <v>14</v>
      </c>
      <c r="C10" t="s">
        <v>12</v>
      </c>
      <c r="D10" s="1">
        <v>20711</v>
      </c>
    </row>
    <row r="11" spans="1:25" x14ac:dyDescent="0.25">
      <c r="B11" t="s">
        <v>15</v>
      </c>
      <c r="C11" t="s">
        <v>12</v>
      </c>
      <c r="D11" s="1">
        <v>20754</v>
      </c>
    </row>
    <row r="12" spans="1:25" x14ac:dyDescent="0.25">
      <c r="B12" t="s">
        <v>16</v>
      </c>
      <c r="C12" t="s">
        <v>12</v>
      </c>
      <c r="D12">
        <v>43</v>
      </c>
    </row>
    <row r="13" spans="1:25" x14ac:dyDescent="0.25">
      <c r="B13" t="s">
        <v>17</v>
      </c>
      <c r="C13" t="s">
        <v>12</v>
      </c>
      <c r="D13" s="2">
        <v>0.75900000000000001</v>
      </c>
    </row>
    <row r="14" spans="1:25" x14ac:dyDescent="0.25">
      <c r="B14" t="s">
        <v>18</v>
      </c>
      <c r="C14" t="s">
        <v>12</v>
      </c>
      <c r="D14" s="1">
        <v>10964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/>
  <dimension ref="A1:Y15"/>
  <sheetViews>
    <sheetView workbookViewId="0">
      <selection activeCell="B3" sqref="B3"/>
    </sheetView>
  </sheetViews>
  <sheetFormatPr defaultRowHeight="15" x14ac:dyDescent="0.25"/>
  <cols>
    <col min="1" max="1" width="23.570312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19376</v>
      </c>
      <c r="H2">
        <f t="shared" ref="H2:R2" si="0">SUMIF($C$6:$C$13,H1,$D$6:$D$13)</f>
        <v>18005</v>
      </c>
      <c r="I2">
        <f t="shared" si="0"/>
        <v>0</v>
      </c>
      <c r="J2">
        <f t="shared" si="0"/>
        <v>406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43876</v>
      </c>
      <c r="T2">
        <f t="shared" ref="T2:Y2" si="1">SUMIF($B$6:$B$25,T1,$D$6:$D$25)</f>
        <v>525</v>
      </c>
      <c r="U2">
        <f t="shared" si="1"/>
        <v>38312</v>
      </c>
      <c r="V2">
        <f t="shared" si="1"/>
        <v>38439</v>
      </c>
      <c r="W2">
        <f t="shared" si="1"/>
        <v>127</v>
      </c>
      <c r="X2">
        <f t="shared" si="1"/>
        <v>0.876</v>
      </c>
      <c r="Y2">
        <f t="shared" si="1"/>
        <v>1371</v>
      </c>
    </row>
    <row r="3" spans="1:25" x14ac:dyDescent="0.25">
      <c r="B3" t="s">
        <v>22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23</v>
      </c>
      <c r="C6" t="s">
        <v>7</v>
      </c>
      <c r="D6" s="1">
        <v>19376</v>
      </c>
      <c r="E6" t="s">
        <v>8</v>
      </c>
    </row>
    <row r="7" spans="1:25" x14ac:dyDescent="0.25">
      <c r="A7" t="s">
        <v>24</v>
      </c>
      <c r="C7" t="s">
        <v>10</v>
      </c>
      <c r="D7" s="1">
        <v>18005</v>
      </c>
    </row>
    <row r="8" spans="1:25" x14ac:dyDescent="0.25">
      <c r="A8" t="s">
        <v>25</v>
      </c>
      <c r="C8" t="s">
        <v>26</v>
      </c>
      <c r="D8">
        <v>406</v>
      </c>
      <c r="E8" t="s">
        <v>27</v>
      </c>
    </row>
    <row r="9" spans="1:25" x14ac:dyDescent="0.25">
      <c r="B9" t="s">
        <v>11</v>
      </c>
      <c r="C9" t="s">
        <v>12</v>
      </c>
      <c r="D9" s="1">
        <v>43876</v>
      </c>
    </row>
    <row r="10" spans="1:25" x14ac:dyDescent="0.25">
      <c r="B10" t="s">
        <v>13</v>
      </c>
      <c r="C10" t="s">
        <v>12</v>
      </c>
      <c r="D10">
        <v>525</v>
      </c>
    </row>
    <row r="11" spans="1:25" x14ac:dyDescent="0.25">
      <c r="B11" t="s">
        <v>14</v>
      </c>
      <c r="C11" t="s">
        <v>12</v>
      </c>
      <c r="D11" s="1">
        <v>38312</v>
      </c>
    </row>
    <row r="12" spans="1:25" x14ac:dyDescent="0.25">
      <c r="B12" t="s">
        <v>15</v>
      </c>
      <c r="C12" t="s">
        <v>12</v>
      </c>
      <c r="D12" s="1">
        <v>38439</v>
      </c>
    </row>
    <row r="13" spans="1:25" x14ac:dyDescent="0.25">
      <c r="B13" t="s">
        <v>16</v>
      </c>
      <c r="C13" t="s">
        <v>12</v>
      </c>
      <c r="D13">
        <v>127</v>
      </c>
    </row>
    <row r="14" spans="1:25" x14ac:dyDescent="0.25">
      <c r="B14" t="s">
        <v>17</v>
      </c>
      <c r="C14" t="s">
        <v>12</v>
      </c>
      <c r="D14" s="2">
        <v>0.876</v>
      </c>
    </row>
    <row r="15" spans="1:25" x14ac:dyDescent="0.25">
      <c r="B15" t="s">
        <v>18</v>
      </c>
      <c r="C15" t="s">
        <v>12</v>
      </c>
      <c r="D15" s="1">
        <v>1371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2"/>
  <dimension ref="A1:Y14"/>
  <sheetViews>
    <sheetView workbookViewId="0">
      <selection activeCell="B3" sqref="B3"/>
    </sheetView>
  </sheetViews>
  <sheetFormatPr defaultRowHeight="15" x14ac:dyDescent="0.25"/>
  <cols>
    <col min="1" max="1" width="26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23343</v>
      </c>
      <c r="H2">
        <f t="shared" ref="H2:R2" si="0">SUMIF($C$6:$C$13,H1,$D$6:$D$13)</f>
        <v>19306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51207</v>
      </c>
      <c r="T2">
        <f t="shared" ref="T2:Y2" si="1">SUMIF($B$6:$B$25,T1,$D$6:$D$25)</f>
        <v>660</v>
      </c>
      <c r="U2">
        <f t="shared" si="1"/>
        <v>43309</v>
      </c>
      <c r="V2">
        <f t="shared" si="1"/>
        <v>43431</v>
      </c>
      <c r="W2">
        <f t="shared" si="1"/>
        <v>122</v>
      </c>
      <c r="X2">
        <f t="shared" si="1"/>
        <v>0.84799999999999998</v>
      </c>
      <c r="Y2">
        <f t="shared" si="1"/>
        <v>4037</v>
      </c>
    </row>
    <row r="3" spans="1:25" x14ac:dyDescent="0.25">
      <c r="B3" t="s">
        <v>19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20</v>
      </c>
      <c r="C6" t="s">
        <v>10</v>
      </c>
      <c r="D6" s="1">
        <v>19306</v>
      </c>
    </row>
    <row r="7" spans="1:25" x14ac:dyDescent="0.25">
      <c r="A7" t="s">
        <v>21</v>
      </c>
      <c r="C7" t="s">
        <v>7</v>
      </c>
      <c r="D7" s="1">
        <v>23343</v>
      </c>
      <c r="E7" t="s">
        <v>8</v>
      </c>
    </row>
    <row r="8" spans="1:25" x14ac:dyDescent="0.25">
      <c r="B8" t="s">
        <v>11</v>
      </c>
      <c r="C8" t="s">
        <v>12</v>
      </c>
      <c r="D8" s="1">
        <v>51207</v>
      </c>
    </row>
    <row r="9" spans="1:25" x14ac:dyDescent="0.25">
      <c r="B9" t="s">
        <v>13</v>
      </c>
      <c r="C9" t="s">
        <v>12</v>
      </c>
      <c r="D9">
        <v>660</v>
      </c>
    </row>
    <row r="10" spans="1:25" x14ac:dyDescent="0.25">
      <c r="B10" t="s">
        <v>14</v>
      </c>
      <c r="C10" t="s">
        <v>12</v>
      </c>
      <c r="D10" s="1">
        <v>43309</v>
      </c>
    </row>
    <row r="11" spans="1:25" x14ac:dyDescent="0.25">
      <c r="B11" t="s">
        <v>15</v>
      </c>
      <c r="C11" t="s">
        <v>12</v>
      </c>
      <c r="D11" s="1">
        <v>43431</v>
      </c>
      <c r="F11" s="1"/>
    </row>
    <row r="12" spans="1:25" x14ac:dyDescent="0.25">
      <c r="B12" t="s">
        <v>16</v>
      </c>
      <c r="C12" t="s">
        <v>12</v>
      </c>
      <c r="D12">
        <v>122</v>
      </c>
      <c r="F12" s="1"/>
    </row>
    <row r="13" spans="1:25" x14ac:dyDescent="0.25">
      <c r="B13" t="s">
        <v>17</v>
      </c>
      <c r="C13" t="s">
        <v>12</v>
      </c>
      <c r="D13" s="2">
        <v>0.84799999999999998</v>
      </c>
    </row>
    <row r="14" spans="1:25" x14ac:dyDescent="0.25">
      <c r="B14" t="s">
        <v>18</v>
      </c>
      <c r="C14" t="s">
        <v>12</v>
      </c>
      <c r="D14" s="1">
        <v>4037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3"/>
  <dimension ref="A1:Y14"/>
  <sheetViews>
    <sheetView workbookViewId="0">
      <selection activeCell="B3" sqref="B3"/>
    </sheetView>
  </sheetViews>
  <sheetFormatPr defaultRowHeight="15" x14ac:dyDescent="0.25"/>
  <cols>
    <col min="1" max="1" width="28.7109375" bestFit="1" customWidth="1"/>
    <col min="2" max="2" width="45.85546875" bestFit="1" customWidth="1"/>
    <col min="3" max="3" width="6.140625" customWidth="1"/>
    <col min="4" max="4" width="13.28515625" bestFit="1" customWidth="1"/>
    <col min="5" max="5" width="11.5703125" bestFit="1" customWidth="1"/>
    <col min="7" max="7" width="11.28515625" customWidth="1"/>
  </cols>
  <sheetData>
    <row r="1" spans="1:25" x14ac:dyDescent="0.25">
      <c r="B1" t="s">
        <v>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21473</v>
      </c>
      <c r="H2">
        <f t="shared" ref="H2:R2" si="0">SUMIF($C$6:$C$13,H1,$D$6:$D$13)</f>
        <v>14047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41974</v>
      </c>
      <c r="T2">
        <f t="shared" ref="T2:Y2" si="1">SUMIF($B$6:$B$25,T1,$D$6:$D$25)</f>
        <v>531</v>
      </c>
      <c r="U2">
        <f t="shared" si="1"/>
        <v>36051</v>
      </c>
      <c r="V2">
        <f t="shared" si="1"/>
        <v>36142</v>
      </c>
      <c r="W2">
        <f t="shared" si="1"/>
        <v>91</v>
      </c>
      <c r="X2">
        <f t="shared" si="1"/>
        <v>0.86099999999999999</v>
      </c>
      <c r="Y2">
        <f t="shared" si="1"/>
        <v>7426</v>
      </c>
    </row>
    <row r="3" spans="1:25" x14ac:dyDescent="0.25">
      <c r="B3" t="s">
        <v>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</v>
      </c>
      <c r="C6" t="s">
        <v>7</v>
      </c>
      <c r="D6" s="1">
        <v>21473</v>
      </c>
      <c r="E6" t="s">
        <v>8</v>
      </c>
    </row>
    <row r="7" spans="1:25" x14ac:dyDescent="0.25">
      <c r="A7" t="s">
        <v>9</v>
      </c>
      <c r="C7" t="s">
        <v>10</v>
      </c>
      <c r="D7" s="1">
        <v>14047</v>
      </c>
    </row>
    <row r="8" spans="1:25" x14ac:dyDescent="0.25">
      <c r="B8" t="s">
        <v>11</v>
      </c>
      <c r="C8" t="s">
        <v>12</v>
      </c>
      <c r="D8" s="1">
        <v>41974</v>
      </c>
    </row>
    <row r="9" spans="1:25" x14ac:dyDescent="0.25">
      <c r="B9" t="s">
        <v>13</v>
      </c>
      <c r="C9" t="s">
        <v>12</v>
      </c>
      <c r="D9">
        <v>531</v>
      </c>
    </row>
    <row r="10" spans="1:25" x14ac:dyDescent="0.25">
      <c r="B10" t="s">
        <v>14</v>
      </c>
      <c r="C10" t="s">
        <v>12</v>
      </c>
      <c r="D10" s="1">
        <v>36051</v>
      </c>
    </row>
    <row r="11" spans="1:25" x14ac:dyDescent="0.25">
      <c r="B11" t="s">
        <v>15</v>
      </c>
      <c r="C11" t="s">
        <v>12</v>
      </c>
      <c r="D11" s="1">
        <v>36142</v>
      </c>
    </row>
    <row r="12" spans="1:25" x14ac:dyDescent="0.25">
      <c r="B12" t="s">
        <v>16</v>
      </c>
      <c r="C12" t="s">
        <v>12</v>
      </c>
      <c r="D12">
        <v>91</v>
      </c>
    </row>
    <row r="13" spans="1:25" x14ac:dyDescent="0.25">
      <c r="B13" t="s">
        <v>17</v>
      </c>
      <c r="C13" t="s">
        <v>12</v>
      </c>
      <c r="D13" s="2">
        <v>0.86099999999999999</v>
      </c>
    </row>
    <row r="14" spans="1:25" x14ac:dyDescent="0.25">
      <c r="B14" t="s">
        <v>18</v>
      </c>
      <c r="C14" t="s">
        <v>12</v>
      </c>
      <c r="D14" s="1">
        <v>7426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6"/>
  <dimension ref="A1:AC228"/>
  <sheetViews>
    <sheetView tabSelected="1" zoomScale="85" zoomScaleNormal="85" workbookViewId="0">
      <selection activeCell="A223" sqref="A223"/>
    </sheetView>
  </sheetViews>
  <sheetFormatPr defaultRowHeight="15" x14ac:dyDescent="0.25"/>
  <cols>
    <col min="1" max="1" width="58.140625" customWidth="1"/>
    <col min="2" max="2" width="16.5703125" customWidth="1"/>
    <col min="3" max="3" width="12.140625" customWidth="1"/>
    <col min="7" max="7" width="11.42578125" customWidth="1"/>
    <col min="15" max="15" width="9.140625" style="6"/>
    <col min="17" max="17" width="12" customWidth="1"/>
    <col min="18" max="18" width="9.7109375" customWidth="1"/>
    <col min="19" max="19" width="8" customWidth="1"/>
    <col min="20" max="20" width="10.28515625" customWidth="1"/>
    <col min="24" max="24" width="11.140625" customWidth="1"/>
  </cols>
  <sheetData>
    <row r="1" spans="1:29" s="4" customFormat="1" ht="44.25" customHeight="1" x14ac:dyDescent="0.25">
      <c r="A1" s="4" t="s">
        <v>843</v>
      </c>
      <c r="B1" s="4" t="s">
        <v>1067</v>
      </c>
      <c r="C1" s="4" t="s">
        <v>7</v>
      </c>
      <c r="D1" s="4" t="s">
        <v>10</v>
      </c>
      <c r="E1" s="4" t="s">
        <v>32</v>
      </c>
      <c r="F1" s="4" t="s">
        <v>26</v>
      </c>
      <c r="G1" s="4" t="s">
        <v>53</v>
      </c>
      <c r="H1" s="4" t="s">
        <v>51</v>
      </c>
      <c r="I1" s="4" t="s">
        <v>73</v>
      </c>
      <c r="J1" s="4" t="s">
        <v>169</v>
      </c>
      <c r="K1" s="4" t="s">
        <v>172</v>
      </c>
      <c r="L1" s="4" t="s">
        <v>608</v>
      </c>
      <c r="M1" s="4" t="s">
        <v>612</v>
      </c>
      <c r="N1" s="4" t="s">
        <v>770</v>
      </c>
      <c r="O1" s="5" t="s">
        <v>11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W1" s="4" t="s">
        <v>1068</v>
      </c>
      <c r="X1" s="4" t="s">
        <v>1066</v>
      </c>
      <c r="Y1" s="4" t="s">
        <v>1070</v>
      </c>
      <c r="AA1" s="4" t="s">
        <v>1071</v>
      </c>
    </row>
    <row r="2" spans="1:29" x14ac:dyDescent="0.25">
      <c r="A2" t="s">
        <v>1</v>
      </c>
      <c r="B2" s="3" t="s">
        <v>844</v>
      </c>
      <c r="C2">
        <v>21473</v>
      </c>
      <c r="D2">
        <v>14047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v>41974</v>
      </c>
      <c r="P2">
        <v>531</v>
      </c>
      <c r="Q2">
        <v>36051</v>
      </c>
      <c r="R2">
        <v>36142</v>
      </c>
      <c r="S2">
        <v>91</v>
      </c>
      <c r="T2">
        <v>0.86099999999999999</v>
      </c>
      <c r="U2">
        <v>7426</v>
      </c>
      <c r="V2">
        <f>D2+E2+K2-C2</f>
        <v>-7426</v>
      </c>
      <c r="W2">
        <f>V2/Q2</f>
        <v>-0.20598596432831268</v>
      </c>
      <c r="Y2" t="s">
        <v>1069</v>
      </c>
      <c r="Z2" t="s">
        <v>7</v>
      </c>
      <c r="AA2" t="s">
        <v>1069</v>
      </c>
      <c r="AB2" t="s">
        <v>7</v>
      </c>
      <c r="AC2" t="str">
        <f>IF(AND(V2&lt;0,V2&gt;-2000),V2,"")</f>
        <v/>
      </c>
    </row>
    <row r="3" spans="1:29" x14ac:dyDescent="0.25">
      <c r="A3" t="s">
        <v>19</v>
      </c>
      <c r="B3" s="3" t="s">
        <v>845</v>
      </c>
      <c r="C3">
        <v>23343</v>
      </c>
      <c r="D3">
        <v>19306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6">
        <v>51207</v>
      </c>
      <c r="P3">
        <v>660</v>
      </c>
      <c r="Q3">
        <v>43309</v>
      </c>
      <c r="R3">
        <v>43431</v>
      </c>
      <c r="S3">
        <v>122</v>
      </c>
      <c r="T3">
        <v>0.84799999999999998</v>
      </c>
      <c r="U3">
        <v>4037</v>
      </c>
      <c r="V3">
        <f t="shared" ref="V3:V66" si="0">D3+E3+K3-C3</f>
        <v>-4037</v>
      </c>
      <c r="W3">
        <f t="shared" ref="W3:W66" si="1">V3/Q3</f>
        <v>-9.3213881641229304E-2</v>
      </c>
      <c r="X3">
        <f>COUNTIF(V2:V223,"&lt;0")-COUNTIF(V2:V223,"&lt;-2000")</f>
        <v>25</v>
      </c>
      <c r="Y3">
        <f>COUNTIF($W$2:$W$223,"&lt;0")-COUNTIF($W$2:$W$223,"&lt;-0.05")</f>
        <v>26</v>
      </c>
      <c r="Z3">
        <f>COUNTIF($W$2:$W$223,"&lt;0.05")-COUNTIF($W$2:$W$223,"&lt;0")</f>
        <v>15</v>
      </c>
      <c r="AA3">
        <f>COUNTIF($W$2:$W$223,"&lt;0")-COUNTIF($W$2:$W$223,"&lt;-0.1")</f>
        <v>43</v>
      </c>
      <c r="AB3">
        <f>COUNTIF($W$2:$W$223,"&lt;0.1")-COUNTIF($W$2:$W$223,"&lt;0")</f>
        <v>28</v>
      </c>
      <c r="AC3" t="str">
        <f t="shared" ref="AC3:AC66" si="2">IF(AND(V3&lt;0,V3&gt;-2000),V3,"")</f>
        <v/>
      </c>
    </row>
    <row r="4" spans="1:29" x14ac:dyDescent="0.25">
      <c r="A4" t="s">
        <v>22</v>
      </c>
      <c r="B4" s="3" t="s">
        <v>846</v>
      </c>
      <c r="C4">
        <v>19376</v>
      </c>
      <c r="D4">
        <v>18005</v>
      </c>
      <c r="E4">
        <v>0</v>
      </c>
      <c r="F4">
        <v>406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6">
        <v>43876</v>
      </c>
      <c r="P4">
        <v>525</v>
      </c>
      <c r="Q4">
        <v>38312</v>
      </c>
      <c r="R4">
        <v>38439</v>
      </c>
      <c r="S4">
        <v>127</v>
      </c>
      <c r="T4">
        <v>0.876</v>
      </c>
      <c r="U4">
        <v>1371</v>
      </c>
      <c r="V4">
        <f t="shared" si="0"/>
        <v>-1371</v>
      </c>
      <c r="W4">
        <f t="shared" si="1"/>
        <v>-3.5785132595531427E-2</v>
      </c>
      <c r="AC4">
        <f t="shared" si="2"/>
        <v>-1371</v>
      </c>
    </row>
    <row r="5" spans="1:29" x14ac:dyDescent="0.25">
      <c r="A5" t="s">
        <v>29</v>
      </c>
      <c r="B5" s="3" t="s">
        <v>847</v>
      </c>
      <c r="C5">
        <v>21407</v>
      </c>
      <c r="D5">
        <v>0</v>
      </c>
      <c r="E5">
        <v>9546</v>
      </c>
      <c r="F5">
        <v>180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6">
        <v>37536</v>
      </c>
      <c r="P5">
        <v>744</v>
      </c>
      <c r="Q5">
        <v>31877</v>
      </c>
      <c r="R5">
        <v>32096</v>
      </c>
      <c r="S5">
        <v>219</v>
      </c>
      <c r="T5">
        <v>0.85499999999999998</v>
      </c>
      <c r="U5">
        <v>11861</v>
      </c>
      <c r="V5">
        <f t="shared" si="0"/>
        <v>-11861</v>
      </c>
      <c r="W5">
        <f t="shared" si="1"/>
        <v>-0.37208645732032503</v>
      </c>
      <c r="AC5" t="str">
        <f t="shared" si="2"/>
        <v/>
      </c>
    </row>
    <row r="6" spans="1:29" x14ac:dyDescent="0.25">
      <c r="A6" t="s">
        <v>34</v>
      </c>
      <c r="B6" s="3" t="s">
        <v>848</v>
      </c>
      <c r="C6">
        <v>24161</v>
      </c>
      <c r="D6">
        <v>20891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6">
        <v>52383</v>
      </c>
      <c r="P6">
        <v>730</v>
      </c>
      <c r="Q6">
        <v>45782</v>
      </c>
      <c r="R6">
        <v>45905</v>
      </c>
      <c r="S6">
        <v>123</v>
      </c>
      <c r="T6">
        <v>0.876</v>
      </c>
      <c r="U6">
        <v>3270</v>
      </c>
      <c r="V6">
        <f t="shared" si="0"/>
        <v>-3270</v>
      </c>
      <c r="W6">
        <f t="shared" si="1"/>
        <v>-7.142545105063125E-2</v>
      </c>
      <c r="AC6" t="str">
        <f t="shared" si="2"/>
        <v/>
      </c>
    </row>
    <row r="7" spans="1:29" x14ac:dyDescent="0.25">
      <c r="A7" t="s">
        <v>37</v>
      </c>
      <c r="B7" s="3" t="s">
        <v>849</v>
      </c>
      <c r="C7">
        <v>33334</v>
      </c>
      <c r="D7">
        <v>22890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6">
        <v>65550</v>
      </c>
      <c r="P7">
        <v>834</v>
      </c>
      <c r="Q7">
        <v>57058</v>
      </c>
      <c r="R7">
        <v>57297</v>
      </c>
      <c r="S7">
        <v>239</v>
      </c>
      <c r="T7">
        <v>0.874</v>
      </c>
      <c r="U7">
        <v>10444</v>
      </c>
      <c r="V7">
        <f t="shared" si="0"/>
        <v>-10444</v>
      </c>
      <c r="W7">
        <f t="shared" si="1"/>
        <v>-0.18304181709839112</v>
      </c>
      <c r="AC7" t="str">
        <f t="shared" si="2"/>
        <v/>
      </c>
    </row>
    <row r="8" spans="1:29" x14ac:dyDescent="0.25">
      <c r="A8" t="s">
        <v>40</v>
      </c>
      <c r="B8" s="3" t="s">
        <v>850</v>
      </c>
      <c r="C8">
        <v>20654</v>
      </c>
      <c r="D8">
        <v>16212</v>
      </c>
      <c r="E8">
        <v>0</v>
      </c>
      <c r="F8">
        <v>243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6">
        <v>41960</v>
      </c>
      <c r="P8">
        <v>691</v>
      </c>
      <c r="Q8">
        <v>37800</v>
      </c>
      <c r="R8">
        <v>37903</v>
      </c>
      <c r="S8">
        <v>103</v>
      </c>
      <c r="T8">
        <v>0.90300000000000002</v>
      </c>
      <c r="U8">
        <v>4442</v>
      </c>
      <c r="V8">
        <f t="shared" si="0"/>
        <v>-4442</v>
      </c>
      <c r="W8">
        <f t="shared" si="1"/>
        <v>-0.11751322751322751</v>
      </c>
      <c r="AC8" t="str">
        <f t="shared" si="2"/>
        <v/>
      </c>
    </row>
    <row r="9" spans="1:29" x14ac:dyDescent="0.25">
      <c r="A9" t="s">
        <v>44</v>
      </c>
      <c r="B9" s="3" t="s">
        <v>851</v>
      </c>
      <c r="C9">
        <v>32263</v>
      </c>
      <c r="D9">
        <v>36198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6">
        <v>80714</v>
      </c>
      <c r="P9">
        <v>848</v>
      </c>
      <c r="Q9">
        <v>69309</v>
      </c>
      <c r="R9">
        <v>69519</v>
      </c>
      <c r="S9">
        <v>210</v>
      </c>
      <c r="T9">
        <v>0.86099999999999999</v>
      </c>
      <c r="U9">
        <v>3935</v>
      </c>
      <c r="V9">
        <f t="shared" si="0"/>
        <v>3935</v>
      </c>
      <c r="W9">
        <f t="shared" si="1"/>
        <v>5.6774733440101574E-2</v>
      </c>
      <c r="AC9" t="str">
        <f t="shared" si="2"/>
        <v/>
      </c>
    </row>
    <row r="10" spans="1:29" x14ac:dyDescent="0.25">
      <c r="A10" t="s">
        <v>47</v>
      </c>
      <c r="B10" s="3" t="s">
        <v>852</v>
      </c>
      <c r="C10">
        <v>25491</v>
      </c>
      <c r="D10">
        <v>0</v>
      </c>
      <c r="E10">
        <v>27364</v>
      </c>
      <c r="F10">
        <v>0</v>
      </c>
      <c r="G10">
        <v>257</v>
      </c>
      <c r="H10">
        <v>3530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6">
        <v>69009</v>
      </c>
      <c r="P10">
        <v>1070</v>
      </c>
      <c r="Q10">
        <v>57712</v>
      </c>
      <c r="R10">
        <v>57912</v>
      </c>
      <c r="S10">
        <v>200</v>
      </c>
      <c r="T10">
        <v>0.83899999999999997</v>
      </c>
      <c r="U10">
        <v>1873</v>
      </c>
      <c r="V10">
        <f t="shared" si="0"/>
        <v>1873</v>
      </c>
      <c r="W10">
        <f t="shared" si="1"/>
        <v>3.2454255614083723E-2</v>
      </c>
      <c r="AC10" t="str">
        <f t="shared" si="2"/>
        <v/>
      </c>
    </row>
    <row r="11" spans="1:29" x14ac:dyDescent="0.25">
      <c r="A11" t="s">
        <v>54</v>
      </c>
      <c r="B11" s="3" t="s">
        <v>853</v>
      </c>
      <c r="C11">
        <v>37923</v>
      </c>
      <c r="D11">
        <v>0</v>
      </c>
      <c r="E11">
        <v>42870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6">
        <v>95328</v>
      </c>
      <c r="P11">
        <v>1212</v>
      </c>
      <c r="Q11">
        <v>82005</v>
      </c>
      <c r="R11">
        <v>82251</v>
      </c>
      <c r="S11">
        <v>246</v>
      </c>
      <c r="T11">
        <v>0.86299999999999999</v>
      </c>
      <c r="U11">
        <v>4947</v>
      </c>
      <c r="V11">
        <f t="shared" si="0"/>
        <v>4947</v>
      </c>
      <c r="W11">
        <f t="shared" si="1"/>
        <v>6.0325589903054692E-2</v>
      </c>
      <c r="AC11" t="str">
        <f t="shared" si="2"/>
        <v/>
      </c>
    </row>
    <row r="12" spans="1:29" x14ac:dyDescent="0.25">
      <c r="A12" t="s">
        <v>57</v>
      </c>
      <c r="B12" s="3" t="s">
        <v>854</v>
      </c>
      <c r="C12">
        <v>32165</v>
      </c>
      <c r="D12">
        <v>29527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6">
        <v>70135</v>
      </c>
      <c r="P12">
        <v>759</v>
      </c>
      <c r="Q12">
        <v>62451</v>
      </c>
      <c r="R12">
        <v>62649</v>
      </c>
      <c r="S12">
        <v>198</v>
      </c>
      <c r="T12">
        <v>0.89300000000000002</v>
      </c>
      <c r="U12">
        <v>2638</v>
      </c>
      <c r="V12">
        <f t="shared" si="0"/>
        <v>-2638</v>
      </c>
      <c r="W12">
        <f t="shared" si="1"/>
        <v>-4.2241117035756032E-2</v>
      </c>
      <c r="AC12" t="str">
        <f t="shared" si="2"/>
        <v/>
      </c>
    </row>
    <row r="13" spans="1:29" x14ac:dyDescent="0.25">
      <c r="A13" t="s">
        <v>60</v>
      </c>
      <c r="B13" s="3" t="s">
        <v>855</v>
      </c>
      <c r="C13">
        <v>32429</v>
      </c>
      <c r="D13">
        <v>31233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6">
        <v>74410</v>
      </c>
      <c r="P13">
        <v>952</v>
      </c>
      <c r="Q13">
        <v>64614</v>
      </c>
      <c r="R13">
        <v>64778</v>
      </c>
      <c r="S13">
        <v>164</v>
      </c>
      <c r="T13">
        <v>0.871</v>
      </c>
      <c r="U13">
        <v>1196</v>
      </c>
      <c r="V13">
        <f t="shared" si="0"/>
        <v>-1196</v>
      </c>
      <c r="W13">
        <f t="shared" si="1"/>
        <v>-1.8509920450676325E-2</v>
      </c>
      <c r="AC13">
        <f t="shared" si="2"/>
        <v>-1196</v>
      </c>
    </row>
    <row r="14" spans="1:29" x14ac:dyDescent="0.25">
      <c r="A14" t="s">
        <v>63</v>
      </c>
      <c r="B14" s="3" t="s">
        <v>856</v>
      </c>
      <c r="C14">
        <v>22084</v>
      </c>
      <c r="D14">
        <v>19277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6">
        <v>46786</v>
      </c>
      <c r="P14">
        <v>631</v>
      </c>
      <c r="Q14">
        <v>41992</v>
      </c>
      <c r="R14">
        <v>42108</v>
      </c>
      <c r="S14">
        <v>116</v>
      </c>
      <c r="T14">
        <v>0.9</v>
      </c>
      <c r="U14">
        <v>2807</v>
      </c>
      <c r="V14">
        <f t="shared" si="0"/>
        <v>-2807</v>
      </c>
      <c r="W14">
        <f t="shared" si="1"/>
        <v>-6.6846065917317579E-2</v>
      </c>
      <c r="AC14" t="str">
        <f t="shared" si="2"/>
        <v/>
      </c>
    </row>
    <row r="15" spans="1:29" x14ac:dyDescent="0.25">
      <c r="A15" t="s">
        <v>66</v>
      </c>
      <c r="B15" s="3" t="s">
        <v>857</v>
      </c>
      <c r="C15">
        <v>38538</v>
      </c>
      <c r="D15">
        <v>0</v>
      </c>
      <c r="E15">
        <v>34416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6">
        <v>85908</v>
      </c>
      <c r="P15">
        <v>1329</v>
      </c>
      <c r="Q15">
        <v>74283</v>
      </c>
      <c r="R15">
        <v>74520</v>
      </c>
      <c r="S15">
        <v>237</v>
      </c>
      <c r="T15">
        <v>0.86699999999999999</v>
      </c>
      <c r="U15">
        <v>4122</v>
      </c>
      <c r="V15">
        <f t="shared" si="0"/>
        <v>-4122</v>
      </c>
      <c r="W15">
        <f t="shared" si="1"/>
        <v>-5.549048907556238E-2</v>
      </c>
      <c r="AC15" t="str">
        <f t="shared" si="2"/>
        <v/>
      </c>
    </row>
    <row r="16" spans="1:29" x14ac:dyDescent="0.25">
      <c r="A16" t="s">
        <v>69</v>
      </c>
      <c r="B16" s="3" t="s">
        <v>858</v>
      </c>
      <c r="C16">
        <v>34646</v>
      </c>
      <c r="D16">
        <v>0</v>
      </c>
      <c r="E16">
        <v>44194</v>
      </c>
      <c r="F16">
        <v>772</v>
      </c>
      <c r="G16">
        <v>0</v>
      </c>
      <c r="H16">
        <v>0</v>
      </c>
      <c r="I16">
        <v>200</v>
      </c>
      <c r="J16">
        <v>0</v>
      </c>
      <c r="K16">
        <v>0</v>
      </c>
      <c r="L16">
        <v>0</v>
      </c>
      <c r="M16">
        <v>0</v>
      </c>
      <c r="N16">
        <v>0</v>
      </c>
      <c r="O16" s="6">
        <v>93176</v>
      </c>
      <c r="P16">
        <v>959</v>
      </c>
      <c r="Q16">
        <v>80771</v>
      </c>
      <c r="R16">
        <v>81019</v>
      </c>
      <c r="S16">
        <v>248</v>
      </c>
      <c r="T16">
        <v>0.87</v>
      </c>
      <c r="U16">
        <v>9548</v>
      </c>
      <c r="V16">
        <f t="shared" si="0"/>
        <v>9548</v>
      </c>
      <c r="W16">
        <f t="shared" si="1"/>
        <v>0.11821074395513241</v>
      </c>
      <c r="AC16" t="str">
        <f t="shared" si="2"/>
        <v/>
      </c>
    </row>
    <row r="17" spans="1:29" x14ac:dyDescent="0.25">
      <c r="A17" t="s">
        <v>75</v>
      </c>
      <c r="B17" s="3" t="s">
        <v>859</v>
      </c>
      <c r="C17">
        <v>43504</v>
      </c>
      <c r="D17">
        <v>38319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6">
        <v>93168</v>
      </c>
      <c r="P17">
        <v>1081</v>
      </c>
      <c r="Q17">
        <v>82904</v>
      </c>
      <c r="R17">
        <v>83127</v>
      </c>
      <c r="S17">
        <v>223</v>
      </c>
      <c r="T17">
        <v>0.89200000000000002</v>
      </c>
      <c r="U17">
        <v>5185</v>
      </c>
      <c r="V17">
        <f t="shared" si="0"/>
        <v>-5185</v>
      </c>
      <c r="W17">
        <f t="shared" si="1"/>
        <v>-6.2542217504583608E-2</v>
      </c>
      <c r="AC17" t="str">
        <f t="shared" si="2"/>
        <v/>
      </c>
    </row>
    <row r="18" spans="1:29" x14ac:dyDescent="0.25">
      <c r="A18" t="s">
        <v>78</v>
      </c>
      <c r="B18" s="3" t="s">
        <v>860</v>
      </c>
      <c r="C18">
        <v>25714</v>
      </c>
      <c r="D18">
        <v>0</v>
      </c>
      <c r="E18">
        <v>34151</v>
      </c>
      <c r="F18">
        <v>669</v>
      </c>
      <c r="G18">
        <v>0</v>
      </c>
      <c r="H18">
        <v>2630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6">
        <v>74095</v>
      </c>
      <c r="P18">
        <v>1223</v>
      </c>
      <c r="Q18">
        <v>64387</v>
      </c>
      <c r="R18">
        <v>64758</v>
      </c>
      <c r="S18">
        <v>371</v>
      </c>
      <c r="T18">
        <v>0.874</v>
      </c>
      <c r="U18">
        <v>8437</v>
      </c>
      <c r="V18">
        <f t="shared" si="0"/>
        <v>8437</v>
      </c>
      <c r="W18">
        <f t="shared" si="1"/>
        <v>0.13103576808983181</v>
      </c>
      <c r="AC18" t="str">
        <f t="shared" si="2"/>
        <v/>
      </c>
    </row>
    <row r="19" spans="1:29" x14ac:dyDescent="0.25">
      <c r="A19" t="s">
        <v>84</v>
      </c>
      <c r="B19" s="3" t="s">
        <v>861</v>
      </c>
      <c r="C19">
        <v>26782</v>
      </c>
      <c r="D19">
        <v>0</v>
      </c>
      <c r="E19">
        <v>24911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6">
        <v>60910</v>
      </c>
      <c r="P19">
        <v>839</v>
      </c>
      <c r="Q19">
        <v>52532</v>
      </c>
      <c r="R19">
        <v>52765</v>
      </c>
      <c r="S19">
        <v>233</v>
      </c>
      <c r="T19">
        <v>0.86599999999999999</v>
      </c>
      <c r="U19">
        <v>1871</v>
      </c>
      <c r="V19">
        <f t="shared" si="0"/>
        <v>-1871</v>
      </c>
      <c r="W19">
        <f t="shared" si="1"/>
        <v>-3.5616386202695499E-2</v>
      </c>
      <c r="AC19">
        <f t="shared" si="2"/>
        <v>-1871</v>
      </c>
    </row>
    <row r="20" spans="1:29" x14ac:dyDescent="0.25">
      <c r="A20" t="s">
        <v>88</v>
      </c>
      <c r="B20" s="3" t="s">
        <v>862</v>
      </c>
      <c r="C20">
        <v>35527</v>
      </c>
      <c r="D20">
        <v>46151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6">
        <v>98632</v>
      </c>
      <c r="P20">
        <v>1086</v>
      </c>
      <c r="Q20">
        <v>82764</v>
      </c>
      <c r="R20">
        <v>82961</v>
      </c>
      <c r="S20">
        <v>197</v>
      </c>
      <c r="T20">
        <v>0.84099999999999997</v>
      </c>
      <c r="U20">
        <v>10624</v>
      </c>
      <c r="V20">
        <f t="shared" si="0"/>
        <v>10624</v>
      </c>
      <c r="W20">
        <f t="shared" si="1"/>
        <v>0.12836498960900874</v>
      </c>
      <c r="AC20" t="str">
        <f t="shared" si="2"/>
        <v/>
      </c>
    </row>
    <row r="21" spans="1:29" x14ac:dyDescent="0.25">
      <c r="A21" t="s">
        <v>91</v>
      </c>
      <c r="B21" s="3" t="s">
        <v>863</v>
      </c>
      <c r="C21">
        <v>19497</v>
      </c>
      <c r="D21">
        <v>34617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6">
        <v>64409</v>
      </c>
      <c r="P21">
        <v>683</v>
      </c>
      <c r="Q21">
        <v>54797</v>
      </c>
      <c r="R21">
        <v>54982</v>
      </c>
      <c r="S21">
        <v>185</v>
      </c>
      <c r="T21">
        <v>0.85399999999999998</v>
      </c>
      <c r="U21">
        <v>15120</v>
      </c>
      <c r="V21">
        <f t="shared" si="0"/>
        <v>15120</v>
      </c>
      <c r="W21">
        <f t="shared" si="1"/>
        <v>0.27592751427997886</v>
      </c>
      <c r="AC21" t="str">
        <f t="shared" si="2"/>
        <v/>
      </c>
    </row>
    <row r="22" spans="1:29" x14ac:dyDescent="0.25">
      <c r="A22" t="s">
        <v>94</v>
      </c>
      <c r="B22" s="3" t="s">
        <v>864</v>
      </c>
      <c r="C22">
        <v>24650</v>
      </c>
      <c r="D22">
        <v>40620</v>
      </c>
      <c r="E22">
        <v>0</v>
      </c>
      <c r="F22">
        <v>148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6">
        <v>81268</v>
      </c>
      <c r="P22">
        <v>666</v>
      </c>
      <c r="Q22">
        <v>66084</v>
      </c>
      <c r="R22">
        <v>66274</v>
      </c>
      <c r="S22">
        <v>190</v>
      </c>
      <c r="T22">
        <v>0.81499999999999995</v>
      </c>
      <c r="U22">
        <v>15970</v>
      </c>
      <c r="V22">
        <f t="shared" si="0"/>
        <v>15970</v>
      </c>
      <c r="W22">
        <f t="shared" si="1"/>
        <v>0.24166212698989165</v>
      </c>
      <c r="AC22" t="str">
        <f t="shared" si="2"/>
        <v/>
      </c>
    </row>
    <row r="23" spans="1:29" x14ac:dyDescent="0.25">
      <c r="A23" t="s">
        <v>98</v>
      </c>
      <c r="B23" s="3" t="s">
        <v>865</v>
      </c>
      <c r="C23">
        <v>0</v>
      </c>
      <c r="D23">
        <v>33431</v>
      </c>
      <c r="E23">
        <v>0</v>
      </c>
      <c r="F23">
        <v>25384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6">
        <v>71965</v>
      </c>
      <c r="P23">
        <v>1115</v>
      </c>
      <c r="Q23">
        <v>59930</v>
      </c>
      <c r="R23">
        <v>60210</v>
      </c>
      <c r="S23">
        <v>280</v>
      </c>
      <c r="T23">
        <v>0.83699999999999997</v>
      </c>
      <c r="U23">
        <v>8047</v>
      </c>
      <c r="V23">
        <f t="shared" si="0"/>
        <v>33431</v>
      </c>
      <c r="W23">
        <f t="shared" si="1"/>
        <v>0.55783413982980146</v>
      </c>
      <c r="AC23" t="str">
        <f t="shared" si="2"/>
        <v/>
      </c>
    </row>
    <row r="24" spans="1:29" x14ac:dyDescent="0.25">
      <c r="A24" t="s">
        <v>101</v>
      </c>
      <c r="B24" s="3" t="s">
        <v>866</v>
      </c>
      <c r="C24">
        <v>17448</v>
      </c>
      <c r="D24">
        <v>23724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6">
        <v>52903</v>
      </c>
      <c r="P24">
        <v>632</v>
      </c>
      <c r="Q24">
        <v>41804</v>
      </c>
      <c r="R24">
        <v>41934</v>
      </c>
      <c r="S24">
        <v>130</v>
      </c>
      <c r="T24">
        <v>0.79300000000000004</v>
      </c>
      <c r="U24">
        <v>6276</v>
      </c>
      <c r="V24">
        <f t="shared" si="0"/>
        <v>6276</v>
      </c>
      <c r="W24">
        <f t="shared" si="1"/>
        <v>0.15012917424169936</v>
      </c>
      <c r="AC24" t="str">
        <f t="shared" si="2"/>
        <v/>
      </c>
    </row>
    <row r="25" spans="1:29" x14ac:dyDescent="0.25">
      <c r="A25" t="s">
        <v>104</v>
      </c>
      <c r="B25" s="3" t="s">
        <v>867</v>
      </c>
      <c r="C25">
        <v>18769</v>
      </c>
      <c r="D25">
        <v>35510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6">
        <v>65390</v>
      </c>
      <c r="P25">
        <v>605</v>
      </c>
      <c r="Q25">
        <v>54884</v>
      </c>
      <c r="R25">
        <v>55106</v>
      </c>
      <c r="S25">
        <v>222</v>
      </c>
      <c r="T25">
        <v>0.84299999999999997</v>
      </c>
      <c r="U25">
        <v>16741</v>
      </c>
      <c r="V25">
        <f t="shared" si="0"/>
        <v>16741</v>
      </c>
      <c r="W25">
        <f t="shared" si="1"/>
        <v>0.30502514393994606</v>
      </c>
      <c r="AC25" t="str">
        <f t="shared" si="2"/>
        <v/>
      </c>
    </row>
    <row r="26" spans="1:29" x14ac:dyDescent="0.25">
      <c r="A26" t="s">
        <v>107</v>
      </c>
      <c r="B26" s="3" t="s">
        <v>868</v>
      </c>
      <c r="C26">
        <v>35218</v>
      </c>
      <c r="D26">
        <v>35419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6">
        <v>81566</v>
      </c>
      <c r="P26">
        <v>946</v>
      </c>
      <c r="Q26">
        <v>71583</v>
      </c>
      <c r="R26">
        <v>71791</v>
      </c>
      <c r="S26">
        <v>208</v>
      </c>
      <c r="T26">
        <v>0.88</v>
      </c>
      <c r="U26">
        <v>201</v>
      </c>
      <c r="V26">
        <f t="shared" si="0"/>
        <v>201</v>
      </c>
      <c r="W26">
        <f t="shared" si="1"/>
        <v>2.8079292569464817E-3</v>
      </c>
      <c r="AC26" t="str">
        <f t="shared" si="2"/>
        <v/>
      </c>
    </row>
    <row r="27" spans="1:29" x14ac:dyDescent="0.25">
      <c r="A27" t="s">
        <v>110</v>
      </c>
      <c r="B27" s="3" t="s">
        <v>869</v>
      </c>
      <c r="C27">
        <v>26912</v>
      </c>
      <c r="D27">
        <v>0</v>
      </c>
      <c r="E27">
        <v>25938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6">
        <v>62217</v>
      </c>
      <c r="P27">
        <v>876</v>
      </c>
      <c r="Q27">
        <v>53726</v>
      </c>
      <c r="R27">
        <v>53901</v>
      </c>
      <c r="S27">
        <v>175</v>
      </c>
      <c r="T27">
        <v>0.86599999999999999</v>
      </c>
      <c r="U27">
        <v>974</v>
      </c>
      <c r="V27">
        <f t="shared" si="0"/>
        <v>-974</v>
      </c>
      <c r="W27">
        <f t="shared" si="1"/>
        <v>-1.8129025053046942E-2</v>
      </c>
      <c r="AC27">
        <f t="shared" si="2"/>
        <v>-974</v>
      </c>
    </row>
    <row r="28" spans="1:29" x14ac:dyDescent="0.25">
      <c r="A28" t="s">
        <v>113</v>
      </c>
      <c r="B28" s="3" t="s">
        <v>870</v>
      </c>
      <c r="C28">
        <v>26505</v>
      </c>
      <c r="D28">
        <v>0</v>
      </c>
      <c r="E28">
        <v>22278</v>
      </c>
      <c r="F28">
        <v>213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6">
        <v>58237</v>
      </c>
      <c r="P28">
        <v>876</v>
      </c>
      <c r="Q28">
        <v>49872</v>
      </c>
      <c r="R28">
        <v>50008</v>
      </c>
      <c r="S28">
        <v>136</v>
      </c>
      <c r="T28">
        <v>0.85899999999999999</v>
      </c>
      <c r="U28">
        <v>4227</v>
      </c>
      <c r="V28">
        <f t="shared" si="0"/>
        <v>-4227</v>
      </c>
      <c r="W28">
        <f t="shared" si="1"/>
        <v>-8.4756977863330127E-2</v>
      </c>
      <c r="AC28" t="str">
        <f t="shared" si="2"/>
        <v/>
      </c>
    </row>
    <row r="29" spans="1:29" x14ac:dyDescent="0.25">
      <c r="A29" t="s">
        <v>117</v>
      </c>
      <c r="B29" s="3" t="s">
        <v>871</v>
      </c>
      <c r="C29">
        <v>31691</v>
      </c>
      <c r="D29">
        <v>33579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6">
        <v>76259</v>
      </c>
      <c r="P29">
        <v>770</v>
      </c>
      <c r="Q29">
        <v>66040</v>
      </c>
      <c r="R29">
        <v>66283</v>
      </c>
      <c r="S29">
        <v>243</v>
      </c>
      <c r="T29">
        <v>0.86899999999999999</v>
      </c>
      <c r="U29">
        <v>1888</v>
      </c>
      <c r="V29">
        <f t="shared" si="0"/>
        <v>1888</v>
      </c>
      <c r="W29">
        <f t="shared" si="1"/>
        <v>2.8588734100545125E-2</v>
      </c>
      <c r="AC29" t="str">
        <f t="shared" si="2"/>
        <v/>
      </c>
    </row>
    <row r="30" spans="1:29" x14ac:dyDescent="0.25">
      <c r="A30" t="s">
        <v>120</v>
      </c>
      <c r="B30" s="3" t="s">
        <v>872</v>
      </c>
      <c r="C30">
        <v>25660</v>
      </c>
      <c r="D30">
        <v>0</v>
      </c>
      <c r="E30">
        <v>24855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6">
        <v>59226</v>
      </c>
      <c r="P30">
        <v>729</v>
      </c>
      <c r="Q30">
        <v>51244</v>
      </c>
      <c r="R30">
        <v>51372</v>
      </c>
      <c r="S30">
        <v>128</v>
      </c>
      <c r="T30">
        <v>0.86699999999999999</v>
      </c>
      <c r="U30">
        <v>805</v>
      </c>
      <c r="V30">
        <f t="shared" si="0"/>
        <v>-805</v>
      </c>
      <c r="W30">
        <f t="shared" si="1"/>
        <v>-1.570915619389587E-2</v>
      </c>
      <c r="AC30">
        <f t="shared" si="2"/>
        <v>-805</v>
      </c>
    </row>
    <row r="31" spans="1:29" x14ac:dyDescent="0.25">
      <c r="A31" t="s">
        <v>123</v>
      </c>
      <c r="B31" s="3" t="s">
        <v>873</v>
      </c>
      <c r="C31">
        <v>21223</v>
      </c>
      <c r="D31">
        <v>15954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6">
        <v>43224</v>
      </c>
      <c r="P31">
        <v>422</v>
      </c>
      <c r="Q31">
        <v>37599</v>
      </c>
      <c r="R31">
        <v>37688</v>
      </c>
      <c r="S31">
        <v>89</v>
      </c>
      <c r="T31">
        <v>0.872</v>
      </c>
      <c r="U31">
        <v>5269</v>
      </c>
      <c r="V31">
        <f t="shared" si="0"/>
        <v>-5269</v>
      </c>
      <c r="W31">
        <f t="shared" si="1"/>
        <v>-0.14013670576345116</v>
      </c>
      <c r="AC31" t="str">
        <f t="shared" si="2"/>
        <v/>
      </c>
    </row>
    <row r="32" spans="1:29" x14ac:dyDescent="0.25">
      <c r="A32" t="s">
        <v>126</v>
      </c>
      <c r="B32" s="3" t="s">
        <v>874</v>
      </c>
      <c r="C32">
        <v>25876</v>
      </c>
      <c r="D32">
        <v>27919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6">
        <v>63101</v>
      </c>
      <c r="P32">
        <v>720</v>
      </c>
      <c r="Q32">
        <v>54515</v>
      </c>
      <c r="R32">
        <v>54643</v>
      </c>
      <c r="S32">
        <v>128</v>
      </c>
      <c r="T32">
        <v>0.86599999999999999</v>
      </c>
      <c r="U32">
        <v>2043</v>
      </c>
      <c r="V32">
        <f t="shared" si="0"/>
        <v>2043</v>
      </c>
      <c r="W32">
        <f t="shared" si="1"/>
        <v>3.7475924057598829E-2</v>
      </c>
      <c r="AC32" t="str">
        <f t="shared" si="2"/>
        <v/>
      </c>
    </row>
    <row r="33" spans="1:29" x14ac:dyDescent="0.25">
      <c r="A33" t="s">
        <v>129</v>
      </c>
      <c r="B33" s="3" t="s">
        <v>875</v>
      </c>
      <c r="C33">
        <v>21367</v>
      </c>
      <c r="D33">
        <v>12954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6">
        <v>40176</v>
      </c>
      <c r="P33">
        <v>712</v>
      </c>
      <c r="Q33">
        <v>35033</v>
      </c>
      <c r="R33">
        <v>35097</v>
      </c>
      <c r="S33">
        <v>64</v>
      </c>
      <c r="T33">
        <v>0.874</v>
      </c>
      <c r="U33">
        <v>8413</v>
      </c>
      <c r="V33">
        <f t="shared" si="0"/>
        <v>-8413</v>
      </c>
      <c r="W33">
        <f t="shared" si="1"/>
        <v>-0.24014500613707077</v>
      </c>
      <c r="AC33" t="str">
        <f t="shared" si="2"/>
        <v/>
      </c>
    </row>
    <row r="34" spans="1:29" x14ac:dyDescent="0.25">
      <c r="A34" t="s">
        <v>133</v>
      </c>
      <c r="B34" s="3" t="s">
        <v>876</v>
      </c>
      <c r="C34">
        <v>35232</v>
      </c>
      <c r="D34">
        <v>26890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6">
        <v>72566</v>
      </c>
      <c r="P34">
        <v>641</v>
      </c>
      <c r="Q34">
        <v>62763</v>
      </c>
      <c r="R34">
        <v>63016</v>
      </c>
      <c r="S34">
        <v>253</v>
      </c>
      <c r="T34">
        <v>0.86799999999999999</v>
      </c>
      <c r="U34">
        <v>8342</v>
      </c>
      <c r="V34">
        <f t="shared" si="0"/>
        <v>-8342</v>
      </c>
      <c r="W34">
        <f t="shared" si="1"/>
        <v>-0.13291270334432706</v>
      </c>
      <c r="AC34" t="str">
        <f t="shared" si="2"/>
        <v/>
      </c>
    </row>
    <row r="35" spans="1:29" x14ac:dyDescent="0.25">
      <c r="A35" t="s">
        <v>136</v>
      </c>
      <c r="B35" s="3" t="s">
        <v>877</v>
      </c>
      <c r="C35">
        <v>33198</v>
      </c>
      <c r="D35">
        <v>25255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6">
        <v>67280</v>
      </c>
      <c r="P35">
        <v>686</v>
      </c>
      <c r="Q35">
        <v>59139</v>
      </c>
      <c r="R35">
        <v>59139</v>
      </c>
      <c r="S35">
        <v>0</v>
      </c>
      <c r="T35">
        <v>0.879</v>
      </c>
      <c r="U35">
        <v>7943</v>
      </c>
      <c r="V35">
        <f t="shared" si="0"/>
        <v>-7943</v>
      </c>
      <c r="W35">
        <f t="shared" si="1"/>
        <v>-0.13431069176009064</v>
      </c>
      <c r="AC35" t="str">
        <f t="shared" si="2"/>
        <v/>
      </c>
    </row>
    <row r="36" spans="1:29" x14ac:dyDescent="0.25">
      <c r="A36" t="s">
        <v>139</v>
      </c>
      <c r="B36" s="3" t="s">
        <v>878</v>
      </c>
      <c r="C36">
        <v>33251</v>
      </c>
      <c r="D36">
        <v>33861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6">
        <v>76238</v>
      </c>
      <c r="P36">
        <v>770</v>
      </c>
      <c r="Q36">
        <v>67882</v>
      </c>
      <c r="R36">
        <v>68074</v>
      </c>
      <c r="S36">
        <v>192</v>
      </c>
      <c r="T36">
        <v>0.89300000000000002</v>
      </c>
      <c r="U36">
        <v>610</v>
      </c>
      <c r="V36">
        <f t="shared" si="0"/>
        <v>610</v>
      </c>
      <c r="W36">
        <f t="shared" si="1"/>
        <v>8.9861819038920474E-3</v>
      </c>
      <c r="AC36" t="str">
        <f t="shared" si="2"/>
        <v/>
      </c>
    </row>
    <row r="37" spans="1:29" x14ac:dyDescent="0.25">
      <c r="A37" t="s">
        <v>142</v>
      </c>
      <c r="B37" s="3" t="s">
        <v>879</v>
      </c>
      <c r="C37">
        <v>35043</v>
      </c>
      <c r="D37">
        <v>45828</v>
      </c>
      <c r="E37">
        <v>0</v>
      </c>
      <c r="F37">
        <v>182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6">
        <v>94406</v>
      </c>
      <c r="P37">
        <v>845</v>
      </c>
      <c r="Q37">
        <v>81898</v>
      </c>
      <c r="R37">
        <v>82115</v>
      </c>
      <c r="S37">
        <v>217</v>
      </c>
      <c r="T37">
        <v>0.87</v>
      </c>
      <c r="U37">
        <v>10785</v>
      </c>
      <c r="V37">
        <f t="shared" si="0"/>
        <v>10785</v>
      </c>
      <c r="W37">
        <f t="shared" si="1"/>
        <v>0.13168819751398081</v>
      </c>
      <c r="AC37" t="str">
        <f t="shared" si="2"/>
        <v/>
      </c>
    </row>
    <row r="38" spans="1:29" x14ac:dyDescent="0.25">
      <c r="A38" t="s">
        <v>146</v>
      </c>
      <c r="B38" s="3" t="s">
        <v>880</v>
      </c>
      <c r="C38">
        <v>37860</v>
      </c>
      <c r="D38">
        <v>42984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6">
        <v>90795</v>
      </c>
      <c r="P38">
        <v>800</v>
      </c>
      <c r="Q38">
        <v>81644</v>
      </c>
      <c r="R38">
        <v>81836</v>
      </c>
      <c r="S38">
        <v>192</v>
      </c>
      <c r="T38">
        <v>0.90100000000000002</v>
      </c>
      <c r="U38">
        <v>5124</v>
      </c>
      <c r="V38">
        <f t="shared" si="0"/>
        <v>5124</v>
      </c>
      <c r="W38">
        <f t="shared" si="1"/>
        <v>6.2760276321591299E-2</v>
      </c>
      <c r="AC38" t="str">
        <f t="shared" si="2"/>
        <v/>
      </c>
    </row>
    <row r="39" spans="1:29" x14ac:dyDescent="0.25">
      <c r="A39" t="s">
        <v>149</v>
      </c>
      <c r="B39" s="3" t="s">
        <v>881</v>
      </c>
      <c r="C39">
        <v>31940</v>
      </c>
      <c r="D39">
        <v>23727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6">
        <v>63543</v>
      </c>
      <c r="P39">
        <v>824</v>
      </c>
      <c r="Q39">
        <v>56491</v>
      </c>
      <c r="R39">
        <v>56632</v>
      </c>
      <c r="S39">
        <v>141</v>
      </c>
      <c r="T39">
        <v>0.89100000000000001</v>
      </c>
      <c r="U39">
        <v>8213</v>
      </c>
      <c r="V39">
        <f t="shared" si="0"/>
        <v>-8213</v>
      </c>
      <c r="W39">
        <f t="shared" si="1"/>
        <v>-0.14538599068878227</v>
      </c>
      <c r="AC39" t="str">
        <f t="shared" si="2"/>
        <v/>
      </c>
    </row>
    <row r="40" spans="1:29" x14ac:dyDescent="0.25">
      <c r="A40" t="s">
        <v>152</v>
      </c>
      <c r="B40" s="3" t="s">
        <v>882</v>
      </c>
      <c r="C40">
        <v>31406</v>
      </c>
      <c r="D40">
        <v>35348</v>
      </c>
      <c r="E40">
        <v>0</v>
      </c>
      <c r="F40">
        <v>384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6">
        <v>78174</v>
      </c>
      <c r="P40">
        <v>909</v>
      </c>
      <c r="Q40">
        <v>68047</v>
      </c>
      <c r="R40">
        <v>68203</v>
      </c>
      <c r="S40">
        <v>156</v>
      </c>
      <c r="T40">
        <v>0.872</v>
      </c>
      <c r="U40">
        <v>3942</v>
      </c>
      <c r="V40">
        <f t="shared" si="0"/>
        <v>3942</v>
      </c>
      <c r="W40">
        <f t="shared" si="1"/>
        <v>5.7930548003585755E-2</v>
      </c>
      <c r="AC40" t="str">
        <f t="shared" si="2"/>
        <v/>
      </c>
    </row>
    <row r="41" spans="1:29" x14ac:dyDescent="0.25">
      <c r="A41" t="s">
        <v>156</v>
      </c>
      <c r="B41" s="3" t="s">
        <v>883</v>
      </c>
      <c r="C41">
        <v>45525</v>
      </c>
      <c r="D41">
        <v>0</v>
      </c>
      <c r="E41">
        <v>33219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6">
        <v>91942</v>
      </c>
      <c r="P41">
        <v>1229</v>
      </c>
      <c r="Q41">
        <v>79973</v>
      </c>
      <c r="R41">
        <v>80164</v>
      </c>
      <c r="S41">
        <v>191</v>
      </c>
      <c r="T41">
        <v>0.872</v>
      </c>
      <c r="U41">
        <v>12306</v>
      </c>
      <c r="V41">
        <f t="shared" si="0"/>
        <v>-12306</v>
      </c>
      <c r="W41">
        <f t="shared" si="1"/>
        <v>-0.15387693346504444</v>
      </c>
      <c r="AC41" t="str">
        <f t="shared" si="2"/>
        <v/>
      </c>
    </row>
    <row r="42" spans="1:29" x14ac:dyDescent="0.25">
      <c r="A42" t="s">
        <v>160</v>
      </c>
      <c r="B42" s="3" t="s">
        <v>884</v>
      </c>
      <c r="C42">
        <v>25128</v>
      </c>
      <c r="D42">
        <v>20952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6">
        <v>51635</v>
      </c>
      <c r="P42">
        <v>585</v>
      </c>
      <c r="Q42">
        <v>46665</v>
      </c>
      <c r="R42">
        <v>46738</v>
      </c>
      <c r="S42">
        <v>73</v>
      </c>
      <c r="T42">
        <v>0.90500000000000003</v>
      </c>
      <c r="U42">
        <v>4176</v>
      </c>
      <c r="V42">
        <f t="shared" si="0"/>
        <v>-4176</v>
      </c>
      <c r="W42">
        <f t="shared" si="1"/>
        <v>-8.9488910318225645E-2</v>
      </c>
      <c r="AC42" t="str">
        <f t="shared" si="2"/>
        <v/>
      </c>
    </row>
    <row r="43" spans="1:29" x14ac:dyDescent="0.25">
      <c r="A43" t="s">
        <v>163</v>
      </c>
      <c r="B43" s="3" t="s">
        <v>885</v>
      </c>
      <c r="C43">
        <v>24393</v>
      </c>
      <c r="D43">
        <v>21351</v>
      </c>
      <c r="E43">
        <v>0</v>
      </c>
      <c r="F43">
        <v>1590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6">
        <v>54042</v>
      </c>
      <c r="P43">
        <v>675</v>
      </c>
      <c r="Q43">
        <v>48009</v>
      </c>
      <c r="R43">
        <v>48167</v>
      </c>
      <c r="S43">
        <v>158</v>
      </c>
      <c r="T43">
        <v>0.89100000000000001</v>
      </c>
      <c r="U43">
        <v>3042</v>
      </c>
      <c r="V43">
        <f t="shared" si="0"/>
        <v>-3042</v>
      </c>
      <c r="W43">
        <f t="shared" si="1"/>
        <v>-6.3363119415109664E-2</v>
      </c>
      <c r="AC43" t="str">
        <f t="shared" si="2"/>
        <v/>
      </c>
    </row>
    <row r="44" spans="1:29" x14ac:dyDescent="0.25">
      <c r="A44" t="s">
        <v>167</v>
      </c>
      <c r="B44" s="3" t="s">
        <v>886</v>
      </c>
      <c r="C44">
        <v>12307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328</v>
      </c>
      <c r="K44">
        <v>46466</v>
      </c>
      <c r="L44">
        <v>0</v>
      </c>
      <c r="M44">
        <v>0</v>
      </c>
      <c r="N44">
        <v>0</v>
      </c>
      <c r="O44" s="6">
        <v>68503</v>
      </c>
      <c r="P44">
        <v>634</v>
      </c>
      <c r="Q44">
        <v>59735</v>
      </c>
      <c r="R44">
        <v>59796</v>
      </c>
      <c r="S44">
        <v>61</v>
      </c>
      <c r="T44">
        <v>0.873</v>
      </c>
      <c r="U44">
        <v>34159</v>
      </c>
      <c r="V44">
        <f t="shared" si="0"/>
        <v>34159</v>
      </c>
      <c r="W44">
        <f t="shared" si="1"/>
        <v>0.57184230350715659</v>
      </c>
      <c r="AC44" t="str">
        <f t="shared" si="2"/>
        <v/>
      </c>
    </row>
    <row r="45" spans="1:29" x14ac:dyDescent="0.25">
      <c r="A45" t="s">
        <v>173</v>
      </c>
      <c r="B45" s="3" t="s">
        <v>887</v>
      </c>
      <c r="C45">
        <v>25369</v>
      </c>
      <c r="D45">
        <v>0</v>
      </c>
      <c r="E45">
        <v>37090</v>
      </c>
      <c r="F45">
        <v>201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6">
        <v>71699</v>
      </c>
      <c r="P45">
        <v>672</v>
      </c>
      <c r="Q45">
        <v>63332</v>
      </c>
      <c r="R45">
        <v>63474</v>
      </c>
      <c r="S45">
        <v>142</v>
      </c>
      <c r="T45">
        <v>0.88500000000000001</v>
      </c>
      <c r="U45">
        <v>11721</v>
      </c>
      <c r="V45">
        <f t="shared" si="0"/>
        <v>11721</v>
      </c>
      <c r="W45">
        <f t="shared" si="1"/>
        <v>0.1850723173119434</v>
      </c>
      <c r="AC45" t="str">
        <f t="shared" si="2"/>
        <v/>
      </c>
    </row>
    <row r="46" spans="1:29" x14ac:dyDescent="0.25">
      <c r="A46" t="s">
        <v>177</v>
      </c>
      <c r="B46" s="3" t="s">
        <v>888</v>
      </c>
      <c r="C46">
        <v>12814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55877</v>
      </c>
      <c r="L46">
        <v>0</v>
      </c>
      <c r="M46">
        <v>0</v>
      </c>
      <c r="N46">
        <v>0</v>
      </c>
      <c r="O46" s="6">
        <v>78996</v>
      </c>
      <c r="P46">
        <v>712</v>
      </c>
      <c r="Q46">
        <v>69403</v>
      </c>
      <c r="R46">
        <v>69590</v>
      </c>
      <c r="S46">
        <v>187</v>
      </c>
      <c r="T46">
        <v>0.88100000000000001</v>
      </c>
      <c r="U46">
        <v>43063</v>
      </c>
      <c r="V46">
        <f t="shared" si="0"/>
        <v>43063</v>
      </c>
      <c r="W46">
        <f t="shared" si="1"/>
        <v>0.62047750097258048</v>
      </c>
      <c r="AC46" t="str">
        <f t="shared" si="2"/>
        <v/>
      </c>
    </row>
    <row r="47" spans="1:29" x14ac:dyDescent="0.25">
      <c r="A47" t="s">
        <v>180</v>
      </c>
      <c r="B47" s="3" t="s">
        <v>889</v>
      </c>
      <c r="C47">
        <v>10674</v>
      </c>
      <c r="D47">
        <v>0</v>
      </c>
      <c r="E47">
        <v>0</v>
      </c>
      <c r="F47">
        <v>305</v>
      </c>
      <c r="G47">
        <v>0</v>
      </c>
      <c r="H47">
        <v>0</v>
      </c>
      <c r="I47">
        <v>0</v>
      </c>
      <c r="J47">
        <v>1801</v>
      </c>
      <c r="K47">
        <v>36636</v>
      </c>
      <c r="L47">
        <v>0</v>
      </c>
      <c r="M47">
        <v>0</v>
      </c>
      <c r="N47">
        <v>0</v>
      </c>
      <c r="O47" s="6">
        <v>57500</v>
      </c>
      <c r="P47">
        <v>723</v>
      </c>
      <c r="Q47">
        <v>50139</v>
      </c>
      <c r="R47">
        <v>50209</v>
      </c>
      <c r="S47">
        <v>70</v>
      </c>
      <c r="T47">
        <v>0.873</v>
      </c>
      <c r="U47">
        <v>25962</v>
      </c>
      <c r="V47">
        <f t="shared" si="0"/>
        <v>25962</v>
      </c>
      <c r="W47">
        <f t="shared" si="1"/>
        <v>0.51780051456949683</v>
      </c>
      <c r="AC47" t="str">
        <f t="shared" si="2"/>
        <v/>
      </c>
    </row>
    <row r="48" spans="1:29" x14ac:dyDescent="0.25">
      <c r="A48" t="s">
        <v>185</v>
      </c>
      <c r="B48" s="3" t="s">
        <v>890</v>
      </c>
      <c r="C48">
        <v>21405</v>
      </c>
      <c r="D48">
        <v>0</v>
      </c>
      <c r="E48">
        <v>30003</v>
      </c>
      <c r="F48">
        <v>297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6">
        <v>59345</v>
      </c>
      <c r="P48">
        <v>833</v>
      </c>
      <c r="Q48">
        <v>52538</v>
      </c>
      <c r="R48">
        <v>52642</v>
      </c>
      <c r="S48">
        <v>104</v>
      </c>
      <c r="T48">
        <v>0.88700000000000001</v>
      </c>
      <c r="U48">
        <v>8598</v>
      </c>
      <c r="V48">
        <f t="shared" si="0"/>
        <v>8598</v>
      </c>
      <c r="W48">
        <f t="shared" si="1"/>
        <v>0.16365297498953138</v>
      </c>
      <c r="AC48" t="str">
        <f t="shared" si="2"/>
        <v/>
      </c>
    </row>
    <row r="49" spans="1:29" x14ac:dyDescent="0.25">
      <c r="A49" t="s">
        <v>189</v>
      </c>
      <c r="B49" s="3" t="s">
        <v>891</v>
      </c>
      <c r="C49">
        <v>12813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45591</v>
      </c>
      <c r="L49">
        <v>0</v>
      </c>
      <c r="M49">
        <v>0</v>
      </c>
      <c r="N49">
        <v>0</v>
      </c>
      <c r="O49" s="6">
        <v>71085</v>
      </c>
      <c r="P49">
        <v>615</v>
      </c>
      <c r="Q49">
        <v>59019</v>
      </c>
      <c r="R49">
        <v>59114</v>
      </c>
      <c r="S49">
        <v>95</v>
      </c>
      <c r="T49">
        <v>0.83199999999999996</v>
      </c>
      <c r="U49">
        <v>32778</v>
      </c>
      <c r="V49">
        <f t="shared" si="0"/>
        <v>32778</v>
      </c>
      <c r="W49">
        <f t="shared" si="1"/>
        <v>0.55538047069587759</v>
      </c>
      <c r="AC49" t="str">
        <f t="shared" si="2"/>
        <v/>
      </c>
    </row>
    <row r="50" spans="1:29" x14ac:dyDescent="0.25">
      <c r="A50" t="s">
        <v>192</v>
      </c>
      <c r="B50" s="3" t="s">
        <v>892</v>
      </c>
      <c r="C50">
        <v>6865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35510</v>
      </c>
      <c r="L50">
        <v>0</v>
      </c>
      <c r="M50">
        <v>0</v>
      </c>
      <c r="N50">
        <v>0</v>
      </c>
      <c r="O50" s="6">
        <v>51487</v>
      </c>
      <c r="P50">
        <v>495</v>
      </c>
      <c r="Q50">
        <v>42870</v>
      </c>
      <c r="R50">
        <v>42913</v>
      </c>
      <c r="S50">
        <v>43</v>
      </c>
      <c r="T50">
        <v>0.83299999999999996</v>
      </c>
      <c r="U50">
        <v>28645</v>
      </c>
      <c r="V50">
        <f t="shared" si="0"/>
        <v>28645</v>
      </c>
      <c r="W50">
        <f t="shared" si="1"/>
        <v>0.66818287846979241</v>
      </c>
      <c r="AC50" t="str">
        <f t="shared" si="2"/>
        <v/>
      </c>
    </row>
    <row r="51" spans="1:29" x14ac:dyDescent="0.25">
      <c r="A51" t="s">
        <v>195</v>
      </c>
      <c r="B51" s="3" t="s">
        <v>893</v>
      </c>
      <c r="C51">
        <v>17461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43211</v>
      </c>
      <c r="L51">
        <v>0</v>
      </c>
      <c r="M51">
        <v>0</v>
      </c>
      <c r="N51">
        <v>0</v>
      </c>
      <c r="O51" s="6">
        <v>71247</v>
      </c>
      <c r="P51">
        <v>769</v>
      </c>
      <c r="Q51">
        <v>61441</v>
      </c>
      <c r="R51">
        <v>61725</v>
      </c>
      <c r="S51">
        <v>284</v>
      </c>
      <c r="T51">
        <v>0.86599999999999999</v>
      </c>
      <c r="U51">
        <v>25750</v>
      </c>
      <c r="V51">
        <f t="shared" si="0"/>
        <v>25750</v>
      </c>
      <c r="W51">
        <f t="shared" si="1"/>
        <v>0.41910125160723294</v>
      </c>
      <c r="AC51" t="str">
        <f t="shared" si="2"/>
        <v/>
      </c>
    </row>
    <row r="52" spans="1:29" x14ac:dyDescent="0.25">
      <c r="A52" t="s">
        <v>198</v>
      </c>
      <c r="B52" s="3" t="s">
        <v>894</v>
      </c>
      <c r="C52">
        <v>14061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55839</v>
      </c>
      <c r="L52">
        <v>0</v>
      </c>
      <c r="M52">
        <v>0</v>
      </c>
      <c r="N52">
        <v>0</v>
      </c>
      <c r="O52" s="6">
        <v>81897</v>
      </c>
      <c r="P52">
        <v>654</v>
      </c>
      <c r="Q52">
        <v>70554</v>
      </c>
      <c r="R52">
        <v>70691</v>
      </c>
      <c r="S52">
        <v>137</v>
      </c>
      <c r="T52">
        <v>0.86299999999999999</v>
      </c>
      <c r="U52">
        <v>41778</v>
      </c>
      <c r="V52">
        <f t="shared" si="0"/>
        <v>41778</v>
      </c>
      <c r="W52">
        <f t="shared" si="1"/>
        <v>0.59214218896164639</v>
      </c>
      <c r="AC52" t="str">
        <f t="shared" si="2"/>
        <v/>
      </c>
    </row>
    <row r="53" spans="1:29" x14ac:dyDescent="0.25">
      <c r="A53" t="s">
        <v>201</v>
      </c>
      <c r="B53" s="3" t="s">
        <v>895</v>
      </c>
      <c r="C53">
        <v>24251</v>
      </c>
      <c r="D53">
        <v>0</v>
      </c>
      <c r="E53">
        <v>43558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6">
        <v>79155</v>
      </c>
      <c r="P53">
        <v>850</v>
      </c>
      <c r="Q53">
        <v>68659</v>
      </c>
      <c r="R53">
        <v>68849</v>
      </c>
      <c r="S53">
        <v>190</v>
      </c>
      <c r="T53">
        <v>0.87</v>
      </c>
      <c r="U53">
        <v>19307</v>
      </c>
      <c r="V53">
        <f t="shared" si="0"/>
        <v>19307</v>
      </c>
      <c r="W53">
        <f t="shared" si="1"/>
        <v>0.28120129917417963</v>
      </c>
      <c r="AC53" t="str">
        <f t="shared" si="2"/>
        <v/>
      </c>
    </row>
    <row r="54" spans="1:29" x14ac:dyDescent="0.25">
      <c r="A54" t="s">
        <v>204</v>
      </c>
      <c r="B54" s="3" t="s">
        <v>896</v>
      </c>
      <c r="C54">
        <v>22318</v>
      </c>
      <c r="D54">
        <v>0</v>
      </c>
      <c r="E54">
        <v>20779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6">
        <v>49641</v>
      </c>
      <c r="P54">
        <v>612</v>
      </c>
      <c r="Q54">
        <v>43709</v>
      </c>
      <c r="R54">
        <v>43777</v>
      </c>
      <c r="S54">
        <v>68</v>
      </c>
      <c r="T54">
        <v>0.88200000000000001</v>
      </c>
      <c r="U54">
        <v>1539</v>
      </c>
      <c r="V54">
        <f t="shared" si="0"/>
        <v>-1539</v>
      </c>
      <c r="W54">
        <f t="shared" si="1"/>
        <v>-3.5210139788144315E-2</v>
      </c>
      <c r="AC54">
        <f t="shared" si="2"/>
        <v>-1539</v>
      </c>
    </row>
    <row r="55" spans="1:29" x14ac:dyDescent="0.25">
      <c r="A55" t="s">
        <v>208</v>
      </c>
      <c r="B55" s="3" t="s">
        <v>897</v>
      </c>
      <c r="C55">
        <v>16415</v>
      </c>
      <c r="D55">
        <v>10199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6">
        <v>32725</v>
      </c>
      <c r="P55">
        <v>494</v>
      </c>
      <c r="Q55">
        <v>27108</v>
      </c>
      <c r="R55">
        <v>27414</v>
      </c>
      <c r="S55">
        <v>306</v>
      </c>
      <c r="T55">
        <v>0.83799999999999997</v>
      </c>
      <c r="U55">
        <v>6216</v>
      </c>
      <c r="V55">
        <f t="shared" si="0"/>
        <v>-6216</v>
      </c>
      <c r="W55">
        <f t="shared" si="1"/>
        <v>-0.22930500221336875</v>
      </c>
      <c r="AC55" t="str">
        <f t="shared" si="2"/>
        <v/>
      </c>
    </row>
    <row r="56" spans="1:29" x14ac:dyDescent="0.25">
      <c r="A56" t="s">
        <v>211</v>
      </c>
      <c r="B56" s="3" t="s">
        <v>898</v>
      </c>
      <c r="C56">
        <v>13285</v>
      </c>
      <c r="D56">
        <v>9832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6">
        <v>27950</v>
      </c>
      <c r="P56">
        <v>368</v>
      </c>
      <c r="Q56">
        <v>23485</v>
      </c>
      <c r="R56">
        <v>23735</v>
      </c>
      <c r="S56">
        <v>250</v>
      </c>
      <c r="T56">
        <v>0.84899999999999998</v>
      </c>
      <c r="U56">
        <v>3453</v>
      </c>
      <c r="V56">
        <f t="shared" si="0"/>
        <v>-3453</v>
      </c>
      <c r="W56">
        <f t="shared" si="1"/>
        <v>-0.1470300191611667</v>
      </c>
      <c r="AC56" t="str">
        <f t="shared" si="2"/>
        <v/>
      </c>
    </row>
    <row r="57" spans="1:29" x14ac:dyDescent="0.25">
      <c r="A57" t="s">
        <v>214</v>
      </c>
      <c r="B57" s="3" t="s">
        <v>899</v>
      </c>
      <c r="C57">
        <v>22184</v>
      </c>
      <c r="D57">
        <v>16888</v>
      </c>
      <c r="E57">
        <v>0</v>
      </c>
      <c r="F57">
        <v>278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6">
        <v>46577</v>
      </c>
      <c r="P57">
        <v>579</v>
      </c>
      <c r="Q57">
        <v>39929</v>
      </c>
      <c r="R57">
        <v>40100</v>
      </c>
      <c r="S57">
        <v>171</v>
      </c>
      <c r="T57">
        <v>0.86099999999999999</v>
      </c>
      <c r="U57">
        <v>5296</v>
      </c>
      <c r="V57">
        <f t="shared" si="0"/>
        <v>-5296</v>
      </c>
      <c r="W57">
        <f t="shared" si="1"/>
        <v>-0.13263542788449498</v>
      </c>
      <c r="AC57" t="str">
        <f t="shared" si="2"/>
        <v/>
      </c>
    </row>
    <row r="58" spans="1:29" x14ac:dyDescent="0.25">
      <c r="A58" t="s">
        <v>218</v>
      </c>
      <c r="B58" s="3" t="s">
        <v>900</v>
      </c>
      <c r="C58">
        <v>17539</v>
      </c>
      <c r="D58">
        <v>26015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6">
        <v>51422</v>
      </c>
      <c r="P58">
        <v>618</v>
      </c>
      <c r="Q58">
        <v>44172</v>
      </c>
      <c r="R58">
        <v>44308</v>
      </c>
      <c r="S58">
        <v>136</v>
      </c>
      <c r="T58">
        <v>0.86199999999999999</v>
      </c>
      <c r="U58">
        <v>8476</v>
      </c>
      <c r="V58">
        <f t="shared" si="0"/>
        <v>8476</v>
      </c>
      <c r="W58">
        <f t="shared" si="1"/>
        <v>0.19188626279090826</v>
      </c>
      <c r="AC58" t="str">
        <f t="shared" si="2"/>
        <v/>
      </c>
    </row>
    <row r="59" spans="1:29" x14ac:dyDescent="0.25">
      <c r="A59" t="s">
        <v>221</v>
      </c>
      <c r="B59" s="3" t="s">
        <v>901</v>
      </c>
      <c r="C59">
        <v>23014</v>
      </c>
      <c r="D59">
        <v>0</v>
      </c>
      <c r="E59">
        <v>21874</v>
      </c>
      <c r="F59">
        <v>329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6">
        <v>54792</v>
      </c>
      <c r="P59">
        <v>1096</v>
      </c>
      <c r="Q59">
        <v>46313</v>
      </c>
      <c r="R59">
        <v>46386</v>
      </c>
      <c r="S59">
        <v>73</v>
      </c>
      <c r="T59">
        <v>0.84699999999999998</v>
      </c>
      <c r="U59">
        <v>1140</v>
      </c>
      <c r="V59">
        <f t="shared" si="0"/>
        <v>-1140</v>
      </c>
      <c r="W59">
        <f t="shared" si="1"/>
        <v>-2.4615118865113469E-2</v>
      </c>
      <c r="AC59">
        <f t="shared" si="2"/>
        <v>-1140</v>
      </c>
    </row>
    <row r="60" spans="1:29" x14ac:dyDescent="0.25">
      <c r="A60" t="s">
        <v>225</v>
      </c>
      <c r="B60" s="3" t="s">
        <v>902</v>
      </c>
      <c r="C60">
        <v>29577</v>
      </c>
      <c r="D60">
        <v>30563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6">
        <v>71257</v>
      </c>
      <c r="P60">
        <v>748</v>
      </c>
      <c r="Q60">
        <v>60888</v>
      </c>
      <c r="R60">
        <v>61018</v>
      </c>
      <c r="S60">
        <v>130</v>
      </c>
      <c r="T60">
        <v>0.85599999999999998</v>
      </c>
      <c r="U60">
        <v>986</v>
      </c>
      <c r="V60">
        <f t="shared" si="0"/>
        <v>986</v>
      </c>
      <c r="W60">
        <f t="shared" si="1"/>
        <v>1.6193667060833004E-2</v>
      </c>
      <c r="AC60" t="str">
        <f t="shared" si="2"/>
        <v/>
      </c>
    </row>
    <row r="61" spans="1:29" x14ac:dyDescent="0.25">
      <c r="A61" t="s">
        <v>228</v>
      </c>
      <c r="B61" s="3" t="s">
        <v>903</v>
      </c>
      <c r="C61">
        <v>25530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37275</v>
      </c>
      <c r="L61">
        <v>0</v>
      </c>
      <c r="M61">
        <v>0</v>
      </c>
      <c r="N61">
        <v>0</v>
      </c>
      <c r="O61" s="6">
        <v>78148</v>
      </c>
      <c r="P61">
        <v>944</v>
      </c>
      <c r="Q61">
        <v>63749</v>
      </c>
      <c r="R61">
        <v>63913</v>
      </c>
      <c r="S61">
        <v>164</v>
      </c>
      <c r="T61">
        <v>0.81799999999999995</v>
      </c>
      <c r="U61">
        <v>11745</v>
      </c>
      <c r="V61">
        <f t="shared" si="0"/>
        <v>11745</v>
      </c>
      <c r="W61">
        <f t="shared" si="1"/>
        <v>0.18423818412837847</v>
      </c>
      <c r="AC61" t="str">
        <f t="shared" si="2"/>
        <v/>
      </c>
    </row>
    <row r="62" spans="1:29" x14ac:dyDescent="0.25">
      <c r="A62" t="s">
        <v>231</v>
      </c>
      <c r="B62" s="3" t="s">
        <v>904</v>
      </c>
      <c r="C62">
        <v>13005</v>
      </c>
      <c r="D62">
        <v>0</v>
      </c>
      <c r="E62">
        <v>10775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6">
        <v>28518</v>
      </c>
      <c r="P62">
        <v>410</v>
      </c>
      <c r="Q62">
        <v>24190</v>
      </c>
      <c r="R62">
        <v>24230</v>
      </c>
      <c r="S62">
        <v>40</v>
      </c>
      <c r="T62">
        <v>0.85</v>
      </c>
      <c r="U62">
        <v>2230</v>
      </c>
      <c r="V62">
        <f t="shared" si="0"/>
        <v>-2230</v>
      </c>
      <c r="W62">
        <f t="shared" si="1"/>
        <v>-9.2186854071930543E-2</v>
      </c>
      <c r="AC62" t="str">
        <f t="shared" si="2"/>
        <v/>
      </c>
    </row>
    <row r="63" spans="1:29" x14ac:dyDescent="0.25">
      <c r="A63" t="s">
        <v>234</v>
      </c>
      <c r="B63" s="3" t="s">
        <v>905</v>
      </c>
      <c r="C63">
        <v>18800</v>
      </c>
      <c r="D63">
        <v>0</v>
      </c>
      <c r="E63">
        <v>21593</v>
      </c>
      <c r="F63">
        <v>197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6">
        <v>51596</v>
      </c>
      <c r="P63">
        <v>971</v>
      </c>
      <c r="Q63">
        <v>41561</v>
      </c>
      <c r="R63">
        <v>41576</v>
      </c>
      <c r="S63">
        <v>15</v>
      </c>
      <c r="T63">
        <v>0.80600000000000005</v>
      </c>
      <c r="U63">
        <v>2793</v>
      </c>
      <c r="V63">
        <f t="shared" si="0"/>
        <v>2793</v>
      </c>
      <c r="W63">
        <f t="shared" si="1"/>
        <v>6.7202425350689349E-2</v>
      </c>
      <c r="AC63" t="str">
        <f t="shared" si="2"/>
        <v/>
      </c>
    </row>
    <row r="64" spans="1:29" x14ac:dyDescent="0.25">
      <c r="A64" t="s">
        <v>238</v>
      </c>
      <c r="B64" s="3" t="s">
        <v>906</v>
      </c>
      <c r="C64">
        <v>42093</v>
      </c>
      <c r="D64">
        <v>0</v>
      </c>
      <c r="E64">
        <v>32768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6">
        <v>89435</v>
      </c>
      <c r="P64">
        <v>1191</v>
      </c>
      <c r="Q64">
        <v>76052</v>
      </c>
      <c r="R64">
        <v>76269</v>
      </c>
      <c r="S64">
        <v>217</v>
      </c>
      <c r="T64">
        <v>0.85299999999999998</v>
      </c>
      <c r="U64">
        <v>9325</v>
      </c>
      <c r="V64">
        <f t="shared" si="0"/>
        <v>-9325</v>
      </c>
      <c r="W64">
        <f t="shared" si="1"/>
        <v>-0.12261347499079576</v>
      </c>
      <c r="AC64" t="str">
        <f t="shared" si="2"/>
        <v/>
      </c>
    </row>
    <row r="65" spans="1:29" x14ac:dyDescent="0.25">
      <c r="A65" t="s">
        <v>241</v>
      </c>
      <c r="B65" s="3" t="s">
        <v>907</v>
      </c>
      <c r="C65">
        <v>15086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49086</v>
      </c>
      <c r="L65">
        <v>0</v>
      </c>
      <c r="M65">
        <v>0</v>
      </c>
      <c r="N65">
        <v>0</v>
      </c>
      <c r="O65" s="6">
        <v>81818</v>
      </c>
      <c r="P65">
        <v>834</v>
      </c>
      <c r="Q65">
        <v>65006</v>
      </c>
      <c r="R65">
        <v>65217</v>
      </c>
      <c r="S65">
        <v>211</v>
      </c>
      <c r="T65">
        <v>0.79700000000000004</v>
      </c>
      <c r="U65">
        <v>34000</v>
      </c>
      <c r="V65">
        <f t="shared" si="0"/>
        <v>34000</v>
      </c>
      <c r="W65">
        <f t="shared" si="1"/>
        <v>0.52302864350982992</v>
      </c>
      <c r="AC65" t="str">
        <f t="shared" si="2"/>
        <v/>
      </c>
    </row>
    <row r="66" spans="1:29" x14ac:dyDescent="0.25">
      <c r="A66" t="s">
        <v>244</v>
      </c>
      <c r="B66" s="3" t="s">
        <v>908</v>
      </c>
      <c r="C66">
        <v>16382</v>
      </c>
      <c r="D66">
        <v>0</v>
      </c>
      <c r="E66">
        <v>0</v>
      </c>
      <c r="F66">
        <v>235</v>
      </c>
      <c r="G66">
        <v>0</v>
      </c>
      <c r="H66">
        <v>0</v>
      </c>
      <c r="I66">
        <v>0</v>
      </c>
      <c r="J66">
        <v>0</v>
      </c>
      <c r="K66">
        <v>45420</v>
      </c>
      <c r="L66">
        <v>0</v>
      </c>
      <c r="M66">
        <v>0</v>
      </c>
      <c r="N66">
        <v>0</v>
      </c>
      <c r="O66" s="6">
        <v>77761</v>
      </c>
      <c r="P66">
        <v>875</v>
      </c>
      <c r="Q66">
        <v>62912</v>
      </c>
      <c r="R66">
        <v>63077</v>
      </c>
      <c r="S66">
        <v>165</v>
      </c>
      <c r="T66">
        <v>0.81100000000000005</v>
      </c>
      <c r="U66">
        <v>29038</v>
      </c>
      <c r="V66">
        <f t="shared" si="0"/>
        <v>29038</v>
      </c>
      <c r="W66">
        <f t="shared" si="1"/>
        <v>0.4615653611393693</v>
      </c>
      <c r="AC66" t="str">
        <f t="shared" si="2"/>
        <v/>
      </c>
    </row>
    <row r="67" spans="1:29" x14ac:dyDescent="0.25">
      <c r="A67" t="s">
        <v>248</v>
      </c>
      <c r="B67" s="3" t="s">
        <v>909</v>
      </c>
      <c r="C67">
        <v>15304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53900</v>
      </c>
      <c r="L67">
        <v>0</v>
      </c>
      <c r="M67">
        <v>0</v>
      </c>
      <c r="N67">
        <v>0</v>
      </c>
      <c r="O67" s="6">
        <v>87587</v>
      </c>
      <c r="P67">
        <v>948</v>
      </c>
      <c r="Q67">
        <v>70152</v>
      </c>
      <c r="R67">
        <v>70347</v>
      </c>
      <c r="S67">
        <v>195</v>
      </c>
      <c r="T67">
        <v>0.80300000000000005</v>
      </c>
      <c r="U67">
        <v>38596</v>
      </c>
      <c r="V67">
        <f t="shared" ref="V67:V130" si="3">D67+E67+K67-C67</f>
        <v>38596</v>
      </c>
      <c r="W67">
        <f t="shared" ref="W67:W130" si="4">V67/Q67</f>
        <v>0.5501767590375185</v>
      </c>
      <c r="AC67" t="str">
        <f t="shared" ref="AC67:AC130" si="5">IF(AND(V67&lt;0,V67&gt;-2000),V67,"")</f>
        <v/>
      </c>
    </row>
    <row r="68" spans="1:29" x14ac:dyDescent="0.25">
      <c r="A68" t="s">
        <v>251</v>
      </c>
      <c r="B68" s="3" t="s">
        <v>910</v>
      </c>
      <c r="C68">
        <v>14218</v>
      </c>
      <c r="D68">
        <v>13136</v>
      </c>
      <c r="E68">
        <v>0</v>
      </c>
      <c r="F68">
        <v>447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6">
        <v>33540</v>
      </c>
      <c r="P68">
        <v>407</v>
      </c>
      <c r="Q68">
        <v>28208</v>
      </c>
      <c r="R68">
        <v>28282</v>
      </c>
      <c r="S68">
        <v>74</v>
      </c>
      <c r="T68">
        <v>0.84299999999999997</v>
      </c>
      <c r="U68">
        <v>1082</v>
      </c>
      <c r="V68">
        <f t="shared" si="3"/>
        <v>-1082</v>
      </c>
      <c r="W68">
        <f t="shared" si="4"/>
        <v>-3.8357912648893933E-2</v>
      </c>
      <c r="AC68">
        <f t="shared" si="5"/>
        <v>-1082</v>
      </c>
    </row>
    <row r="69" spans="1:29" x14ac:dyDescent="0.25">
      <c r="A69" t="s">
        <v>255</v>
      </c>
      <c r="B69" s="3" t="s">
        <v>911</v>
      </c>
      <c r="C69">
        <v>16882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21939</v>
      </c>
      <c r="L69">
        <v>0</v>
      </c>
      <c r="M69">
        <v>0</v>
      </c>
      <c r="N69">
        <v>0</v>
      </c>
      <c r="O69" s="6">
        <v>49205</v>
      </c>
      <c r="P69">
        <v>687</v>
      </c>
      <c r="Q69">
        <v>39508</v>
      </c>
      <c r="R69">
        <v>39586</v>
      </c>
      <c r="S69">
        <v>78</v>
      </c>
      <c r="T69">
        <v>0.80500000000000005</v>
      </c>
      <c r="U69">
        <v>5057</v>
      </c>
      <c r="V69">
        <f t="shared" si="3"/>
        <v>5057</v>
      </c>
      <c r="W69">
        <f t="shared" si="4"/>
        <v>0.12799939252809558</v>
      </c>
      <c r="AC69" t="str">
        <f t="shared" si="5"/>
        <v/>
      </c>
    </row>
    <row r="70" spans="1:29" x14ac:dyDescent="0.25">
      <c r="A70" t="s">
        <v>258</v>
      </c>
      <c r="B70" s="3" t="s">
        <v>912</v>
      </c>
      <c r="C70">
        <v>16253</v>
      </c>
      <c r="D70">
        <v>11756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6">
        <v>33503</v>
      </c>
      <c r="P70">
        <v>532</v>
      </c>
      <c r="Q70">
        <v>28541</v>
      </c>
      <c r="R70">
        <v>28613</v>
      </c>
      <c r="S70">
        <v>72</v>
      </c>
      <c r="T70">
        <v>0.85399999999999998</v>
      </c>
      <c r="U70">
        <v>4497</v>
      </c>
      <c r="V70">
        <f t="shared" si="3"/>
        <v>-4497</v>
      </c>
      <c r="W70">
        <f t="shared" si="4"/>
        <v>-0.15756280438667181</v>
      </c>
      <c r="AC70" t="str">
        <f t="shared" si="5"/>
        <v/>
      </c>
    </row>
    <row r="71" spans="1:29" x14ac:dyDescent="0.25">
      <c r="A71" t="s">
        <v>261</v>
      </c>
      <c r="B71" s="3" t="s">
        <v>913</v>
      </c>
      <c r="C71">
        <v>21463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26863</v>
      </c>
      <c r="L71">
        <v>0</v>
      </c>
      <c r="M71">
        <v>0</v>
      </c>
      <c r="N71">
        <v>0</v>
      </c>
      <c r="O71" s="6">
        <v>63619</v>
      </c>
      <c r="P71">
        <v>816</v>
      </c>
      <c r="Q71">
        <v>49142</v>
      </c>
      <c r="R71">
        <v>49265</v>
      </c>
      <c r="S71">
        <v>123</v>
      </c>
      <c r="T71">
        <v>0.77400000000000002</v>
      </c>
      <c r="U71">
        <v>5400</v>
      </c>
      <c r="V71">
        <f t="shared" si="3"/>
        <v>5400</v>
      </c>
      <c r="W71">
        <f t="shared" si="4"/>
        <v>0.10988563754018965</v>
      </c>
      <c r="AC71" t="str">
        <f t="shared" si="5"/>
        <v/>
      </c>
    </row>
    <row r="72" spans="1:29" x14ac:dyDescent="0.25">
      <c r="A72" t="s">
        <v>264</v>
      </c>
      <c r="B72" s="3" t="s">
        <v>914</v>
      </c>
      <c r="C72">
        <v>32249</v>
      </c>
      <c r="D72">
        <v>0</v>
      </c>
      <c r="E72">
        <v>47558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6">
        <v>97092</v>
      </c>
      <c r="P72">
        <v>1429</v>
      </c>
      <c r="Q72">
        <v>81236</v>
      </c>
      <c r="R72">
        <v>81411</v>
      </c>
      <c r="S72">
        <v>175</v>
      </c>
      <c r="T72">
        <v>0.83799999999999997</v>
      </c>
      <c r="U72">
        <v>15309</v>
      </c>
      <c r="V72">
        <f t="shared" si="3"/>
        <v>15309</v>
      </c>
      <c r="W72">
        <f t="shared" si="4"/>
        <v>0.18845093308385444</v>
      </c>
      <c r="AC72" t="str">
        <f t="shared" si="5"/>
        <v/>
      </c>
    </row>
    <row r="73" spans="1:29" x14ac:dyDescent="0.25">
      <c r="A73" t="s">
        <v>267</v>
      </c>
      <c r="B73" s="3" t="s">
        <v>915</v>
      </c>
      <c r="C73">
        <v>20670</v>
      </c>
      <c r="D73">
        <v>0</v>
      </c>
      <c r="E73">
        <v>12743</v>
      </c>
      <c r="F73">
        <v>337</v>
      </c>
      <c r="G73">
        <v>0</v>
      </c>
      <c r="H73">
        <v>2053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6">
        <v>45485</v>
      </c>
      <c r="P73">
        <v>1040</v>
      </c>
      <c r="Q73">
        <v>36843</v>
      </c>
      <c r="R73">
        <v>36944</v>
      </c>
      <c r="S73">
        <v>101</v>
      </c>
      <c r="T73">
        <v>0.81200000000000006</v>
      </c>
      <c r="U73">
        <v>7927</v>
      </c>
      <c r="V73">
        <f t="shared" si="3"/>
        <v>-7927</v>
      </c>
      <c r="W73">
        <f t="shared" si="4"/>
        <v>-0.21515620334934724</v>
      </c>
      <c r="AC73" t="str">
        <f t="shared" si="5"/>
        <v/>
      </c>
    </row>
    <row r="74" spans="1:29" x14ac:dyDescent="0.25">
      <c r="A74" t="s">
        <v>272</v>
      </c>
      <c r="B74" s="3" t="s">
        <v>916</v>
      </c>
      <c r="C74">
        <v>24875</v>
      </c>
      <c r="D74">
        <v>0</v>
      </c>
      <c r="E74">
        <v>17489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6">
        <v>51498</v>
      </c>
      <c r="P74">
        <v>1008</v>
      </c>
      <c r="Q74">
        <v>43372</v>
      </c>
      <c r="R74">
        <v>43597</v>
      </c>
      <c r="S74">
        <v>225</v>
      </c>
      <c r="T74">
        <v>0.84699999999999998</v>
      </c>
      <c r="U74">
        <v>7386</v>
      </c>
      <c r="V74">
        <f t="shared" si="3"/>
        <v>-7386</v>
      </c>
      <c r="W74">
        <f t="shared" si="4"/>
        <v>-0.17029419902241077</v>
      </c>
      <c r="AC74" t="str">
        <f t="shared" si="5"/>
        <v/>
      </c>
    </row>
    <row r="75" spans="1:29" x14ac:dyDescent="0.25">
      <c r="A75" t="s">
        <v>275</v>
      </c>
      <c r="B75" s="3" t="s">
        <v>917</v>
      </c>
      <c r="C75">
        <v>32140</v>
      </c>
      <c r="D75">
        <v>0</v>
      </c>
      <c r="E75">
        <v>40308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6">
        <v>88300</v>
      </c>
      <c r="P75">
        <v>1133</v>
      </c>
      <c r="Q75">
        <v>73581</v>
      </c>
      <c r="R75">
        <v>73752</v>
      </c>
      <c r="S75">
        <v>171</v>
      </c>
      <c r="T75">
        <v>0.83499999999999996</v>
      </c>
      <c r="U75">
        <v>8168</v>
      </c>
      <c r="V75">
        <f t="shared" si="3"/>
        <v>8168</v>
      </c>
      <c r="W75">
        <f t="shared" si="4"/>
        <v>0.11100691754664926</v>
      </c>
      <c r="AC75" t="str">
        <f t="shared" si="5"/>
        <v/>
      </c>
    </row>
    <row r="76" spans="1:29" x14ac:dyDescent="0.25">
      <c r="A76" t="s">
        <v>278</v>
      </c>
      <c r="B76" s="3" t="s">
        <v>918</v>
      </c>
      <c r="C76">
        <v>17176</v>
      </c>
      <c r="D76">
        <v>0</v>
      </c>
      <c r="E76">
        <v>15068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6">
        <v>39924</v>
      </c>
      <c r="P76">
        <v>716</v>
      </c>
      <c r="Q76">
        <v>32960</v>
      </c>
      <c r="R76">
        <v>33069</v>
      </c>
      <c r="S76">
        <v>109</v>
      </c>
      <c r="T76">
        <v>0.82799999999999996</v>
      </c>
      <c r="U76">
        <v>2108</v>
      </c>
      <c r="V76">
        <f t="shared" si="3"/>
        <v>-2108</v>
      </c>
      <c r="W76">
        <f t="shared" si="4"/>
        <v>-6.3956310679611647E-2</v>
      </c>
      <c r="AC76" t="str">
        <f t="shared" si="5"/>
        <v/>
      </c>
    </row>
    <row r="77" spans="1:29" x14ac:dyDescent="0.25">
      <c r="A77" t="s">
        <v>281</v>
      </c>
      <c r="B77" s="3" t="s">
        <v>919</v>
      </c>
      <c r="C77">
        <v>20086</v>
      </c>
      <c r="D77">
        <v>0</v>
      </c>
      <c r="E77">
        <v>0</v>
      </c>
      <c r="F77">
        <v>279</v>
      </c>
      <c r="G77">
        <v>0</v>
      </c>
      <c r="H77">
        <v>0</v>
      </c>
      <c r="I77">
        <v>0</v>
      </c>
      <c r="J77">
        <v>0</v>
      </c>
      <c r="K77">
        <v>27399</v>
      </c>
      <c r="L77">
        <v>0</v>
      </c>
      <c r="M77">
        <v>0</v>
      </c>
      <c r="N77">
        <v>0</v>
      </c>
      <c r="O77" s="6">
        <v>60483</v>
      </c>
      <c r="P77">
        <v>885</v>
      </c>
      <c r="Q77">
        <v>48649</v>
      </c>
      <c r="R77">
        <v>48839</v>
      </c>
      <c r="S77">
        <v>190</v>
      </c>
      <c r="T77">
        <v>0.80700000000000005</v>
      </c>
      <c r="U77">
        <v>7313</v>
      </c>
      <c r="V77">
        <f t="shared" si="3"/>
        <v>7313</v>
      </c>
      <c r="W77">
        <f t="shared" si="4"/>
        <v>0.15032169212111246</v>
      </c>
      <c r="AC77" t="str">
        <f t="shared" si="5"/>
        <v/>
      </c>
    </row>
    <row r="78" spans="1:29" x14ac:dyDescent="0.25">
      <c r="A78" t="s">
        <v>285</v>
      </c>
      <c r="B78" s="3" t="s">
        <v>920</v>
      </c>
      <c r="C78">
        <v>28225</v>
      </c>
      <c r="D78">
        <v>0</v>
      </c>
      <c r="E78">
        <v>23897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6">
        <v>64499</v>
      </c>
      <c r="P78">
        <v>1115</v>
      </c>
      <c r="Q78">
        <v>53237</v>
      </c>
      <c r="R78">
        <v>53395</v>
      </c>
      <c r="S78">
        <v>158</v>
      </c>
      <c r="T78">
        <v>0.82799999999999996</v>
      </c>
      <c r="U78">
        <v>4328</v>
      </c>
      <c r="V78">
        <f t="shared" si="3"/>
        <v>-4328</v>
      </c>
      <c r="W78">
        <f t="shared" si="4"/>
        <v>-8.1296842421624063E-2</v>
      </c>
      <c r="AC78" t="str">
        <f t="shared" si="5"/>
        <v/>
      </c>
    </row>
    <row r="79" spans="1:29" x14ac:dyDescent="0.25">
      <c r="A79" t="s">
        <v>289</v>
      </c>
      <c r="B79" s="3" t="s">
        <v>921</v>
      </c>
      <c r="C79">
        <v>10506</v>
      </c>
      <c r="D79">
        <v>0</v>
      </c>
      <c r="E79">
        <v>0</v>
      </c>
      <c r="F79">
        <v>409</v>
      </c>
      <c r="G79">
        <v>0</v>
      </c>
      <c r="H79">
        <v>912</v>
      </c>
      <c r="I79">
        <v>0</v>
      </c>
      <c r="J79">
        <v>0</v>
      </c>
      <c r="K79">
        <v>10044</v>
      </c>
      <c r="L79">
        <v>0</v>
      </c>
      <c r="M79">
        <v>0</v>
      </c>
      <c r="N79">
        <v>0</v>
      </c>
      <c r="O79" s="6">
        <v>27980</v>
      </c>
      <c r="P79">
        <v>877</v>
      </c>
      <c r="Q79">
        <v>22748</v>
      </c>
      <c r="R79">
        <v>22752</v>
      </c>
      <c r="S79">
        <v>4</v>
      </c>
      <c r="T79">
        <v>0.81299999999999994</v>
      </c>
      <c r="U79">
        <v>462</v>
      </c>
      <c r="V79">
        <f t="shared" si="3"/>
        <v>-462</v>
      </c>
      <c r="W79">
        <f t="shared" si="4"/>
        <v>-2.0309477756286266E-2</v>
      </c>
      <c r="AC79">
        <f t="shared" si="5"/>
        <v>-462</v>
      </c>
    </row>
    <row r="80" spans="1:29" x14ac:dyDescent="0.25">
      <c r="A80" t="s">
        <v>295</v>
      </c>
      <c r="B80" s="3" t="s">
        <v>922</v>
      </c>
      <c r="C80">
        <v>14863</v>
      </c>
      <c r="D80">
        <v>11394</v>
      </c>
      <c r="E80">
        <v>0</v>
      </c>
      <c r="F80">
        <v>303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6">
        <v>32324</v>
      </c>
      <c r="P80">
        <v>426</v>
      </c>
      <c r="Q80">
        <v>26986</v>
      </c>
      <c r="R80">
        <v>27125</v>
      </c>
      <c r="S80">
        <v>139</v>
      </c>
      <c r="T80">
        <v>0.83899999999999997</v>
      </c>
      <c r="U80">
        <v>3469</v>
      </c>
      <c r="V80">
        <f t="shared" si="3"/>
        <v>-3469</v>
      </c>
      <c r="W80">
        <f t="shared" si="4"/>
        <v>-0.1285481360705551</v>
      </c>
      <c r="AC80" t="str">
        <f t="shared" si="5"/>
        <v/>
      </c>
    </row>
    <row r="81" spans="1:29" x14ac:dyDescent="0.25">
      <c r="A81" t="s">
        <v>299</v>
      </c>
      <c r="B81" s="3" t="s">
        <v>923</v>
      </c>
      <c r="C81">
        <v>20601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23415</v>
      </c>
      <c r="L81">
        <v>0</v>
      </c>
      <c r="M81">
        <v>0</v>
      </c>
      <c r="N81">
        <v>0</v>
      </c>
      <c r="O81" s="6">
        <v>54214</v>
      </c>
      <c r="P81">
        <v>927</v>
      </c>
      <c r="Q81">
        <v>44943</v>
      </c>
      <c r="R81">
        <v>45060</v>
      </c>
      <c r="S81">
        <v>117</v>
      </c>
      <c r="T81">
        <v>0.83099999999999996</v>
      </c>
      <c r="U81">
        <v>2814</v>
      </c>
      <c r="V81">
        <f t="shared" si="3"/>
        <v>2814</v>
      </c>
      <c r="W81">
        <f t="shared" si="4"/>
        <v>6.2612642680728928E-2</v>
      </c>
      <c r="AC81" t="str">
        <f t="shared" si="5"/>
        <v/>
      </c>
    </row>
    <row r="82" spans="1:29" x14ac:dyDescent="0.25">
      <c r="A82" t="s">
        <v>302</v>
      </c>
      <c r="B82" s="3" t="s">
        <v>924</v>
      </c>
      <c r="C82">
        <v>26544</v>
      </c>
      <c r="D82">
        <v>22012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6">
        <v>58364</v>
      </c>
      <c r="P82">
        <v>905</v>
      </c>
      <c r="Q82">
        <v>49461</v>
      </c>
      <c r="R82">
        <v>49600</v>
      </c>
      <c r="S82">
        <v>139</v>
      </c>
      <c r="T82">
        <v>0.85</v>
      </c>
      <c r="U82">
        <v>4532</v>
      </c>
      <c r="V82">
        <f t="shared" si="3"/>
        <v>-4532</v>
      </c>
      <c r="W82">
        <f t="shared" si="4"/>
        <v>-9.1627747113887714E-2</v>
      </c>
      <c r="AC82" t="str">
        <f t="shared" si="5"/>
        <v/>
      </c>
    </row>
    <row r="83" spans="1:29" x14ac:dyDescent="0.25">
      <c r="A83" t="s">
        <v>305</v>
      </c>
      <c r="B83" s="3" t="s">
        <v>925</v>
      </c>
      <c r="C83">
        <v>23061</v>
      </c>
      <c r="D83">
        <v>0</v>
      </c>
      <c r="E83">
        <v>30584</v>
      </c>
      <c r="F83">
        <v>193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s="6">
        <v>64219</v>
      </c>
      <c r="P83">
        <v>689</v>
      </c>
      <c r="Q83">
        <v>54527</v>
      </c>
      <c r="R83">
        <v>54738</v>
      </c>
      <c r="S83">
        <v>211</v>
      </c>
      <c r="T83">
        <v>0.85199999999999998</v>
      </c>
      <c r="U83">
        <v>7523</v>
      </c>
      <c r="V83">
        <f t="shared" si="3"/>
        <v>7523</v>
      </c>
      <c r="W83">
        <f t="shared" si="4"/>
        <v>0.13796834595704879</v>
      </c>
      <c r="AC83" t="str">
        <f t="shared" si="5"/>
        <v/>
      </c>
    </row>
    <row r="84" spans="1:29" x14ac:dyDescent="0.25">
      <c r="A84" t="s">
        <v>309</v>
      </c>
      <c r="B84" s="3" t="s">
        <v>926</v>
      </c>
      <c r="C84">
        <v>21319</v>
      </c>
      <c r="D84">
        <v>0</v>
      </c>
      <c r="E84">
        <v>25834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6">
        <v>56280</v>
      </c>
      <c r="P84">
        <v>570</v>
      </c>
      <c r="Q84">
        <v>47723</v>
      </c>
      <c r="R84">
        <v>47857</v>
      </c>
      <c r="S84">
        <v>134</v>
      </c>
      <c r="T84">
        <v>0.85</v>
      </c>
      <c r="U84">
        <v>4515</v>
      </c>
      <c r="V84">
        <f t="shared" si="3"/>
        <v>4515</v>
      </c>
      <c r="W84">
        <f t="shared" si="4"/>
        <v>9.4608469710621715E-2</v>
      </c>
      <c r="AC84" t="str">
        <f t="shared" si="5"/>
        <v/>
      </c>
    </row>
    <row r="85" spans="1:29" x14ac:dyDescent="0.25">
      <c r="A85" t="s">
        <v>312</v>
      </c>
      <c r="B85" s="3" t="s">
        <v>927</v>
      </c>
      <c r="C85">
        <v>23747</v>
      </c>
      <c r="D85">
        <v>0</v>
      </c>
      <c r="E85">
        <v>16032</v>
      </c>
      <c r="F85">
        <v>272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6">
        <v>48067</v>
      </c>
      <c r="P85">
        <v>643</v>
      </c>
      <c r="Q85">
        <v>40694</v>
      </c>
      <c r="R85">
        <v>40952</v>
      </c>
      <c r="S85">
        <v>258</v>
      </c>
      <c r="T85">
        <v>0.85199999999999998</v>
      </c>
      <c r="U85">
        <v>7715</v>
      </c>
      <c r="V85">
        <f t="shared" si="3"/>
        <v>-7715</v>
      </c>
      <c r="W85">
        <f t="shared" si="4"/>
        <v>-0.18958568830785866</v>
      </c>
      <c r="AC85" t="str">
        <f t="shared" si="5"/>
        <v/>
      </c>
    </row>
    <row r="86" spans="1:29" x14ac:dyDescent="0.25">
      <c r="A86" t="s">
        <v>316</v>
      </c>
      <c r="B86" s="3" t="s">
        <v>928</v>
      </c>
      <c r="C86">
        <v>51278</v>
      </c>
      <c r="D86">
        <v>0</v>
      </c>
      <c r="E86">
        <v>15665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6">
        <v>80260</v>
      </c>
      <c r="P86">
        <v>1275</v>
      </c>
      <c r="Q86">
        <v>68218</v>
      </c>
      <c r="R86">
        <v>68463</v>
      </c>
      <c r="S86">
        <v>245</v>
      </c>
      <c r="T86">
        <v>0.85299999999999998</v>
      </c>
      <c r="U86">
        <v>35613</v>
      </c>
      <c r="V86">
        <f t="shared" si="3"/>
        <v>-35613</v>
      </c>
      <c r="W86">
        <f t="shared" si="4"/>
        <v>-0.52204696707613829</v>
      </c>
      <c r="AC86" t="str">
        <f t="shared" si="5"/>
        <v/>
      </c>
    </row>
    <row r="87" spans="1:29" x14ac:dyDescent="0.25">
      <c r="A87" t="s">
        <v>319</v>
      </c>
      <c r="B87" s="3" t="s">
        <v>929</v>
      </c>
      <c r="C87">
        <v>19249</v>
      </c>
      <c r="D87">
        <v>12774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6">
        <v>38436</v>
      </c>
      <c r="P87">
        <v>572</v>
      </c>
      <c r="Q87">
        <v>32595</v>
      </c>
      <c r="R87">
        <v>32751</v>
      </c>
      <c r="S87">
        <v>156</v>
      </c>
      <c r="T87">
        <v>0.85199999999999998</v>
      </c>
      <c r="U87">
        <v>6475</v>
      </c>
      <c r="V87">
        <f t="shared" si="3"/>
        <v>-6475</v>
      </c>
      <c r="W87">
        <f t="shared" si="4"/>
        <v>-0.19865009970854425</v>
      </c>
      <c r="AC87" t="str">
        <f t="shared" si="5"/>
        <v/>
      </c>
    </row>
    <row r="88" spans="1:29" x14ac:dyDescent="0.25">
      <c r="A88" t="s">
        <v>322</v>
      </c>
      <c r="B88" s="3" t="s">
        <v>930</v>
      </c>
      <c r="C88">
        <v>21575</v>
      </c>
      <c r="D88">
        <v>15370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6">
        <v>43003</v>
      </c>
      <c r="P88">
        <v>603</v>
      </c>
      <c r="Q88">
        <v>37548</v>
      </c>
      <c r="R88">
        <v>37663</v>
      </c>
      <c r="S88">
        <v>115</v>
      </c>
      <c r="T88">
        <v>0.876</v>
      </c>
      <c r="U88">
        <v>6205</v>
      </c>
      <c r="V88">
        <f t="shared" si="3"/>
        <v>-6205</v>
      </c>
      <c r="W88">
        <f t="shared" si="4"/>
        <v>-0.16525514008735484</v>
      </c>
      <c r="AC88" t="str">
        <f t="shared" si="5"/>
        <v/>
      </c>
    </row>
    <row r="89" spans="1:29" x14ac:dyDescent="0.25">
      <c r="A89" t="s">
        <v>325</v>
      </c>
      <c r="B89" s="3" t="s">
        <v>931</v>
      </c>
      <c r="C89">
        <v>27197</v>
      </c>
      <c r="D89">
        <v>28267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6">
        <v>66105</v>
      </c>
      <c r="P89">
        <v>977</v>
      </c>
      <c r="Q89">
        <v>56441</v>
      </c>
      <c r="R89">
        <v>56595</v>
      </c>
      <c r="S89">
        <v>154</v>
      </c>
      <c r="T89">
        <v>0.85599999999999998</v>
      </c>
      <c r="U89">
        <v>1070</v>
      </c>
      <c r="V89">
        <f t="shared" si="3"/>
        <v>1070</v>
      </c>
      <c r="W89">
        <f t="shared" si="4"/>
        <v>1.8957849790046243E-2</v>
      </c>
      <c r="AC89" t="str">
        <f t="shared" si="5"/>
        <v/>
      </c>
    </row>
    <row r="90" spans="1:29" x14ac:dyDescent="0.25">
      <c r="A90" t="s">
        <v>328</v>
      </c>
      <c r="B90" s="3" t="s">
        <v>932</v>
      </c>
      <c r="C90">
        <v>25947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25568</v>
      </c>
      <c r="L90">
        <v>0</v>
      </c>
      <c r="M90">
        <v>0</v>
      </c>
      <c r="N90">
        <v>0</v>
      </c>
      <c r="O90" s="6">
        <v>62266</v>
      </c>
      <c r="P90">
        <v>988</v>
      </c>
      <c r="Q90">
        <v>52503</v>
      </c>
      <c r="R90">
        <v>52627</v>
      </c>
      <c r="S90">
        <v>124</v>
      </c>
      <c r="T90">
        <v>0.84499999999999997</v>
      </c>
      <c r="U90">
        <v>379</v>
      </c>
      <c r="V90">
        <f t="shared" si="3"/>
        <v>-379</v>
      </c>
      <c r="W90">
        <f t="shared" si="4"/>
        <v>-7.21863512561187E-3</v>
      </c>
      <c r="AC90">
        <f t="shared" si="5"/>
        <v>-379</v>
      </c>
    </row>
    <row r="91" spans="1:29" x14ac:dyDescent="0.25">
      <c r="A91" t="s">
        <v>331</v>
      </c>
      <c r="B91" s="3" t="s">
        <v>933</v>
      </c>
      <c r="C91">
        <v>21669</v>
      </c>
      <c r="D91">
        <v>0</v>
      </c>
      <c r="E91">
        <v>19526</v>
      </c>
      <c r="F91">
        <v>670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6">
        <v>50997</v>
      </c>
      <c r="P91">
        <v>965</v>
      </c>
      <c r="Q91">
        <v>42830</v>
      </c>
      <c r="R91">
        <v>42944</v>
      </c>
      <c r="S91">
        <v>114</v>
      </c>
      <c r="T91">
        <v>0.84199999999999997</v>
      </c>
      <c r="U91">
        <v>2143</v>
      </c>
      <c r="V91">
        <f t="shared" si="3"/>
        <v>-2143</v>
      </c>
      <c r="W91">
        <f t="shared" si="4"/>
        <v>-5.0035022180714456E-2</v>
      </c>
      <c r="AC91" t="str">
        <f t="shared" si="5"/>
        <v/>
      </c>
    </row>
    <row r="92" spans="1:29" x14ac:dyDescent="0.25">
      <c r="A92" t="s">
        <v>335</v>
      </c>
      <c r="B92" s="3" t="s">
        <v>934</v>
      </c>
      <c r="C92">
        <v>30040</v>
      </c>
      <c r="D92">
        <v>14926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6">
        <v>53596</v>
      </c>
      <c r="P92">
        <v>883</v>
      </c>
      <c r="Q92">
        <v>45849</v>
      </c>
      <c r="R92">
        <v>46035</v>
      </c>
      <c r="S92">
        <v>186</v>
      </c>
      <c r="T92">
        <v>0.85899999999999999</v>
      </c>
      <c r="U92">
        <v>15114</v>
      </c>
      <c r="V92">
        <f t="shared" si="3"/>
        <v>-15114</v>
      </c>
      <c r="W92">
        <f t="shared" si="4"/>
        <v>-0.3296473205522476</v>
      </c>
      <c r="AC92" t="str">
        <f t="shared" si="5"/>
        <v/>
      </c>
    </row>
    <row r="93" spans="1:29" x14ac:dyDescent="0.25">
      <c r="A93" t="s">
        <v>339</v>
      </c>
      <c r="B93" s="3" t="s">
        <v>935</v>
      </c>
      <c r="C93">
        <v>16387</v>
      </c>
      <c r="D93">
        <v>0</v>
      </c>
      <c r="E93">
        <v>14743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6">
        <v>37318</v>
      </c>
      <c r="P93">
        <v>567</v>
      </c>
      <c r="Q93">
        <v>31697</v>
      </c>
      <c r="R93">
        <v>31889</v>
      </c>
      <c r="S93">
        <v>192</v>
      </c>
      <c r="T93">
        <v>0.85499999999999998</v>
      </c>
      <c r="U93">
        <v>1644</v>
      </c>
      <c r="V93">
        <f t="shared" si="3"/>
        <v>-1644</v>
      </c>
      <c r="W93">
        <f t="shared" si="4"/>
        <v>-5.1866107202574376E-2</v>
      </c>
      <c r="AC93">
        <f t="shared" si="5"/>
        <v>-1644</v>
      </c>
    </row>
    <row r="94" spans="1:29" x14ac:dyDescent="0.25">
      <c r="A94" t="s">
        <v>342</v>
      </c>
      <c r="B94" s="3" t="s">
        <v>936</v>
      </c>
      <c r="C94">
        <v>18695</v>
      </c>
      <c r="D94">
        <v>18296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6">
        <v>42837</v>
      </c>
      <c r="P94">
        <v>690</v>
      </c>
      <c r="Q94">
        <v>37681</v>
      </c>
      <c r="R94">
        <v>37811</v>
      </c>
      <c r="S94">
        <v>130</v>
      </c>
      <c r="T94">
        <v>0.88300000000000001</v>
      </c>
      <c r="U94">
        <v>399</v>
      </c>
      <c r="V94">
        <f t="shared" si="3"/>
        <v>-399</v>
      </c>
      <c r="W94">
        <f t="shared" si="4"/>
        <v>-1.0588890953000186E-2</v>
      </c>
      <c r="AC94">
        <f t="shared" si="5"/>
        <v>-399</v>
      </c>
    </row>
    <row r="95" spans="1:29" x14ac:dyDescent="0.25">
      <c r="A95" t="s">
        <v>345</v>
      </c>
      <c r="B95" s="3" t="s">
        <v>937</v>
      </c>
      <c r="C95">
        <v>37403</v>
      </c>
      <c r="D95">
        <v>0</v>
      </c>
      <c r="E95">
        <v>33989</v>
      </c>
      <c r="F95">
        <v>2104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6">
        <v>85697</v>
      </c>
      <c r="P95">
        <v>1443</v>
      </c>
      <c r="Q95">
        <v>74939</v>
      </c>
      <c r="R95">
        <v>75119</v>
      </c>
      <c r="S95">
        <v>180</v>
      </c>
      <c r="T95">
        <v>0.877</v>
      </c>
      <c r="U95">
        <v>3414</v>
      </c>
      <c r="V95">
        <f t="shared" si="3"/>
        <v>-3414</v>
      </c>
      <c r="W95">
        <f t="shared" si="4"/>
        <v>-4.5557053069830128E-2</v>
      </c>
      <c r="AC95" t="str">
        <f t="shared" si="5"/>
        <v/>
      </c>
    </row>
    <row r="96" spans="1:29" x14ac:dyDescent="0.25">
      <c r="A96" t="s">
        <v>350</v>
      </c>
      <c r="B96" s="3" t="s">
        <v>938</v>
      </c>
      <c r="C96">
        <v>20548</v>
      </c>
      <c r="D96">
        <v>16154</v>
      </c>
      <c r="E96">
        <v>0</v>
      </c>
      <c r="F96">
        <v>340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6">
        <v>42333</v>
      </c>
      <c r="P96">
        <v>634</v>
      </c>
      <c r="Q96">
        <v>37676</v>
      </c>
      <c r="R96">
        <v>37768</v>
      </c>
      <c r="S96">
        <v>92</v>
      </c>
      <c r="T96">
        <v>0.89200000000000002</v>
      </c>
      <c r="U96">
        <v>4394</v>
      </c>
      <c r="V96">
        <f t="shared" si="3"/>
        <v>-4394</v>
      </c>
      <c r="W96">
        <f t="shared" si="4"/>
        <v>-0.11662596878649538</v>
      </c>
      <c r="AC96" t="str">
        <f t="shared" si="5"/>
        <v/>
      </c>
    </row>
    <row r="97" spans="1:29" x14ac:dyDescent="0.25">
      <c r="A97" t="s">
        <v>354</v>
      </c>
      <c r="B97" s="3" t="s">
        <v>939</v>
      </c>
      <c r="C97">
        <v>27500</v>
      </c>
      <c r="D97">
        <v>27040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6">
        <v>62298</v>
      </c>
      <c r="P97">
        <v>934</v>
      </c>
      <c r="Q97">
        <v>55474</v>
      </c>
      <c r="R97">
        <v>55592</v>
      </c>
      <c r="S97">
        <v>118</v>
      </c>
      <c r="T97">
        <v>0.89200000000000002</v>
      </c>
      <c r="U97">
        <v>460</v>
      </c>
      <c r="V97">
        <f t="shared" si="3"/>
        <v>-460</v>
      </c>
      <c r="W97">
        <f t="shared" si="4"/>
        <v>-8.2921729098316323E-3</v>
      </c>
      <c r="AC97">
        <f t="shared" si="5"/>
        <v>-460</v>
      </c>
    </row>
    <row r="98" spans="1:29" x14ac:dyDescent="0.25">
      <c r="A98" t="s">
        <v>357</v>
      </c>
      <c r="B98" s="3" t="s">
        <v>940</v>
      </c>
      <c r="C98">
        <v>34441</v>
      </c>
      <c r="D98">
        <v>0</v>
      </c>
      <c r="E98">
        <v>52287</v>
      </c>
      <c r="F98">
        <v>0</v>
      </c>
      <c r="G98">
        <v>0</v>
      </c>
      <c r="H98">
        <v>4152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6">
        <v>105895</v>
      </c>
      <c r="P98">
        <v>1435</v>
      </c>
      <c r="Q98">
        <v>92315</v>
      </c>
      <c r="R98">
        <v>92528</v>
      </c>
      <c r="S98">
        <v>213</v>
      </c>
      <c r="T98">
        <v>0.874</v>
      </c>
      <c r="U98">
        <v>17846</v>
      </c>
      <c r="V98">
        <f t="shared" si="3"/>
        <v>17846</v>
      </c>
      <c r="W98">
        <f t="shared" si="4"/>
        <v>0.19331636245463901</v>
      </c>
      <c r="AC98" t="str">
        <f t="shared" si="5"/>
        <v/>
      </c>
    </row>
    <row r="99" spans="1:29" x14ac:dyDescent="0.25">
      <c r="A99" t="s">
        <v>361</v>
      </c>
      <c r="B99" s="3" t="s">
        <v>941</v>
      </c>
      <c r="C99">
        <v>50093</v>
      </c>
      <c r="D99">
        <v>0</v>
      </c>
      <c r="E99">
        <v>54827</v>
      </c>
      <c r="F99">
        <v>474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6">
        <v>123290</v>
      </c>
      <c r="P99">
        <v>1353</v>
      </c>
      <c r="Q99">
        <v>106747</v>
      </c>
      <c r="R99">
        <v>107162</v>
      </c>
      <c r="S99">
        <v>415</v>
      </c>
      <c r="T99">
        <v>0.86899999999999999</v>
      </c>
      <c r="U99">
        <v>4734</v>
      </c>
      <c r="V99">
        <f t="shared" si="3"/>
        <v>4734</v>
      </c>
      <c r="W99">
        <f t="shared" si="4"/>
        <v>4.4347850525073305E-2</v>
      </c>
      <c r="AC99" t="str">
        <f t="shared" si="5"/>
        <v/>
      </c>
    </row>
    <row r="100" spans="1:29" x14ac:dyDescent="0.25">
      <c r="A100" t="s">
        <v>365</v>
      </c>
      <c r="B100" s="3" t="s">
        <v>942</v>
      </c>
      <c r="C100">
        <v>28691</v>
      </c>
      <c r="D100">
        <v>0</v>
      </c>
      <c r="E100">
        <v>41969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6">
        <v>83135</v>
      </c>
      <c r="P100">
        <v>738</v>
      </c>
      <c r="Q100">
        <v>71398</v>
      </c>
      <c r="R100">
        <v>71575</v>
      </c>
      <c r="S100">
        <v>177</v>
      </c>
      <c r="T100">
        <v>0.86099999999999999</v>
      </c>
      <c r="U100">
        <v>13278</v>
      </c>
      <c r="V100">
        <f t="shared" si="3"/>
        <v>13278</v>
      </c>
      <c r="W100">
        <f t="shared" si="4"/>
        <v>0.18597159584302081</v>
      </c>
      <c r="AC100" t="str">
        <f t="shared" si="5"/>
        <v/>
      </c>
    </row>
    <row r="101" spans="1:29" x14ac:dyDescent="0.25">
      <c r="A101" t="s">
        <v>368</v>
      </c>
      <c r="B101" s="3" t="s">
        <v>943</v>
      </c>
      <c r="C101">
        <v>21454</v>
      </c>
      <c r="D101">
        <v>0</v>
      </c>
      <c r="E101">
        <v>48183</v>
      </c>
      <c r="F101">
        <v>2415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6">
        <v>83857</v>
      </c>
      <c r="P101">
        <v>1022</v>
      </c>
      <c r="Q101">
        <v>73074</v>
      </c>
      <c r="R101">
        <v>73225</v>
      </c>
      <c r="S101">
        <v>151</v>
      </c>
      <c r="T101">
        <v>0.873</v>
      </c>
      <c r="U101">
        <v>26729</v>
      </c>
      <c r="V101">
        <f t="shared" si="3"/>
        <v>26729</v>
      </c>
      <c r="W101">
        <f t="shared" si="4"/>
        <v>0.36577989435366887</v>
      </c>
      <c r="AC101" t="str">
        <f t="shared" si="5"/>
        <v/>
      </c>
    </row>
    <row r="102" spans="1:29" x14ac:dyDescent="0.25">
      <c r="A102" t="s">
        <v>372</v>
      </c>
      <c r="B102" s="3" t="s">
        <v>944</v>
      </c>
      <c r="C102">
        <v>46860</v>
      </c>
      <c r="D102">
        <v>64127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6">
        <v>127347</v>
      </c>
      <c r="P102">
        <v>1335</v>
      </c>
      <c r="Q102">
        <v>112322</v>
      </c>
      <c r="R102">
        <v>112872</v>
      </c>
      <c r="S102">
        <v>550</v>
      </c>
      <c r="T102">
        <v>0.88600000000000001</v>
      </c>
      <c r="U102">
        <v>17267</v>
      </c>
      <c r="V102">
        <f t="shared" si="3"/>
        <v>17267</v>
      </c>
      <c r="W102">
        <f t="shared" si="4"/>
        <v>0.15372767578924876</v>
      </c>
      <c r="AC102" t="str">
        <f t="shared" si="5"/>
        <v/>
      </c>
    </row>
    <row r="103" spans="1:29" x14ac:dyDescent="0.25">
      <c r="A103" t="s">
        <v>375</v>
      </c>
      <c r="B103" s="3" t="s">
        <v>945</v>
      </c>
      <c r="C103">
        <v>37032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79238</v>
      </c>
      <c r="L103">
        <v>0</v>
      </c>
      <c r="M103">
        <v>0</v>
      </c>
      <c r="N103">
        <v>0</v>
      </c>
      <c r="O103" s="6">
        <v>133139</v>
      </c>
      <c r="P103">
        <v>1761</v>
      </c>
      <c r="Q103">
        <v>118031</v>
      </c>
      <c r="R103">
        <v>118314</v>
      </c>
      <c r="S103">
        <v>283</v>
      </c>
      <c r="T103">
        <v>0.88900000000000001</v>
      </c>
      <c r="U103">
        <v>42206</v>
      </c>
      <c r="V103">
        <f t="shared" si="3"/>
        <v>42206</v>
      </c>
      <c r="W103">
        <f t="shared" si="4"/>
        <v>0.35758402453592703</v>
      </c>
      <c r="AC103" t="str">
        <f t="shared" si="5"/>
        <v/>
      </c>
    </row>
    <row r="104" spans="1:29" x14ac:dyDescent="0.25">
      <c r="A104" t="s">
        <v>378</v>
      </c>
      <c r="B104" s="3" t="s">
        <v>946</v>
      </c>
      <c r="C104">
        <v>30136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62938</v>
      </c>
      <c r="L104">
        <v>0</v>
      </c>
      <c r="M104">
        <v>0</v>
      </c>
      <c r="N104">
        <v>0</v>
      </c>
      <c r="O104" s="6">
        <v>107010</v>
      </c>
      <c r="P104">
        <v>1251</v>
      </c>
      <c r="Q104">
        <v>94325</v>
      </c>
      <c r="R104">
        <v>94367</v>
      </c>
      <c r="S104">
        <v>42</v>
      </c>
      <c r="T104">
        <v>0.88200000000000001</v>
      </c>
      <c r="U104">
        <v>32802</v>
      </c>
      <c r="V104">
        <f t="shared" si="3"/>
        <v>32802</v>
      </c>
      <c r="W104">
        <f t="shared" si="4"/>
        <v>0.34775510204081633</v>
      </c>
      <c r="AC104" t="str">
        <f t="shared" si="5"/>
        <v/>
      </c>
    </row>
    <row r="105" spans="1:29" x14ac:dyDescent="0.25">
      <c r="A105" t="s">
        <v>381</v>
      </c>
      <c r="B105" s="3" t="s">
        <v>947</v>
      </c>
      <c r="C105">
        <v>27963</v>
      </c>
      <c r="D105">
        <v>0</v>
      </c>
      <c r="E105">
        <v>56790</v>
      </c>
      <c r="F105">
        <v>363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6">
        <v>101236</v>
      </c>
      <c r="P105">
        <v>1160</v>
      </c>
      <c r="Q105">
        <v>86276</v>
      </c>
      <c r="R105">
        <v>86571</v>
      </c>
      <c r="S105">
        <v>295</v>
      </c>
      <c r="T105">
        <v>0.85499999999999998</v>
      </c>
      <c r="U105">
        <v>28827</v>
      </c>
      <c r="V105">
        <f t="shared" si="3"/>
        <v>28827</v>
      </c>
      <c r="W105">
        <f t="shared" si="4"/>
        <v>0.33412536510732999</v>
      </c>
      <c r="AC105" t="str">
        <f t="shared" si="5"/>
        <v/>
      </c>
    </row>
    <row r="106" spans="1:29" x14ac:dyDescent="0.25">
      <c r="A106" t="s">
        <v>385</v>
      </c>
      <c r="B106" s="3" t="s">
        <v>948</v>
      </c>
      <c r="C106">
        <v>21846</v>
      </c>
      <c r="D106">
        <v>0</v>
      </c>
      <c r="E106">
        <v>41062</v>
      </c>
      <c r="F106">
        <v>1447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6">
        <v>79558</v>
      </c>
      <c r="P106">
        <v>830</v>
      </c>
      <c r="Q106">
        <v>65185</v>
      </c>
      <c r="R106">
        <v>65320</v>
      </c>
      <c r="S106">
        <v>135</v>
      </c>
      <c r="T106">
        <v>0.82099999999999995</v>
      </c>
      <c r="U106">
        <v>19216</v>
      </c>
      <c r="V106">
        <f t="shared" si="3"/>
        <v>19216</v>
      </c>
      <c r="W106">
        <f t="shared" si="4"/>
        <v>0.29479174656746182</v>
      </c>
      <c r="AC106" t="str">
        <f t="shared" si="5"/>
        <v/>
      </c>
    </row>
    <row r="107" spans="1:29" x14ac:dyDescent="0.25">
      <c r="A107" t="s">
        <v>389</v>
      </c>
      <c r="B107" s="3" t="s">
        <v>949</v>
      </c>
      <c r="C107">
        <v>12735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57407</v>
      </c>
      <c r="L107">
        <v>0</v>
      </c>
      <c r="M107">
        <v>0</v>
      </c>
      <c r="N107">
        <v>0</v>
      </c>
      <c r="O107" s="6">
        <v>85401</v>
      </c>
      <c r="P107">
        <v>472</v>
      </c>
      <c r="Q107">
        <v>70614</v>
      </c>
      <c r="R107">
        <v>70727</v>
      </c>
      <c r="S107">
        <v>113</v>
      </c>
      <c r="T107">
        <v>0.82799999999999996</v>
      </c>
      <c r="U107">
        <v>44672</v>
      </c>
      <c r="V107">
        <f t="shared" si="3"/>
        <v>44672</v>
      </c>
      <c r="W107">
        <f t="shared" si="4"/>
        <v>0.63262242614778941</v>
      </c>
      <c r="AC107" t="str">
        <f t="shared" si="5"/>
        <v/>
      </c>
    </row>
    <row r="108" spans="1:29" x14ac:dyDescent="0.25">
      <c r="A108" t="s">
        <v>392</v>
      </c>
      <c r="B108" s="3" t="s">
        <v>950</v>
      </c>
      <c r="C108">
        <v>39549</v>
      </c>
      <c r="D108">
        <v>0</v>
      </c>
      <c r="E108">
        <v>66268</v>
      </c>
      <c r="F108">
        <v>678</v>
      </c>
      <c r="G108">
        <v>0</v>
      </c>
      <c r="H108">
        <v>4454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6">
        <v>128543</v>
      </c>
      <c r="P108">
        <v>1669</v>
      </c>
      <c r="Q108">
        <v>112618</v>
      </c>
      <c r="R108">
        <v>112995</v>
      </c>
      <c r="S108">
        <v>377</v>
      </c>
      <c r="T108">
        <v>0.879</v>
      </c>
      <c r="U108">
        <v>26719</v>
      </c>
      <c r="V108">
        <f t="shared" si="3"/>
        <v>26719</v>
      </c>
      <c r="W108">
        <f t="shared" si="4"/>
        <v>0.23725336979878883</v>
      </c>
      <c r="AC108" t="str">
        <f t="shared" si="5"/>
        <v/>
      </c>
    </row>
    <row r="109" spans="1:29" x14ac:dyDescent="0.25">
      <c r="A109" t="s">
        <v>398</v>
      </c>
      <c r="B109" s="3" t="s">
        <v>951</v>
      </c>
      <c r="C109">
        <v>38070</v>
      </c>
      <c r="D109">
        <v>49009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6">
        <v>99957</v>
      </c>
      <c r="P109">
        <v>863</v>
      </c>
      <c r="Q109">
        <v>87942</v>
      </c>
      <c r="R109">
        <v>88126</v>
      </c>
      <c r="S109">
        <v>184</v>
      </c>
      <c r="T109">
        <v>0.88200000000000001</v>
      </c>
      <c r="U109">
        <v>10939</v>
      </c>
      <c r="V109">
        <f t="shared" si="3"/>
        <v>10939</v>
      </c>
      <c r="W109">
        <f t="shared" si="4"/>
        <v>0.1243888017102181</v>
      </c>
      <c r="AC109" t="str">
        <f t="shared" si="5"/>
        <v/>
      </c>
    </row>
    <row r="110" spans="1:29" x14ac:dyDescent="0.25">
      <c r="A110" t="s">
        <v>401</v>
      </c>
      <c r="B110" s="3" t="s">
        <v>952</v>
      </c>
      <c r="C110">
        <v>46059</v>
      </c>
      <c r="D110">
        <v>0</v>
      </c>
      <c r="E110">
        <v>69849</v>
      </c>
      <c r="F110">
        <v>2133</v>
      </c>
      <c r="G110">
        <v>0</v>
      </c>
      <c r="H110">
        <v>6289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6">
        <v>144159</v>
      </c>
      <c r="P110">
        <v>2379</v>
      </c>
      <c r="Q110">
        <v>126709</v>
      </c>
      <c r="R110">
        <v>127012</v>
      </c>
      <c r="S110">
        <v>303</v>
      </c>
      <c r="T110">
        <v>0.88100000000000001</v>
      </c>
      <c r="U110">
        <v>23790</v>
      </c>
      <c r="V110">
        <f t="shared" si="3"/>
        <v>23790</v>
      </c>
      <c r="W110">
        <f t="shared" si="4"/>
        <v>0.18775304043122429</v>
      </c>
      <c r="AC110" t="str">
        <f t="shared" si="5"/>
        <v/>
      </c>
    </row>
    <row r="111" spans="1:29" x14ac:dyDescent="0.25">
      <c r="A111" t="s">
        <v>408</v>
      </c>
      <c r="B111" s="3" t="s">
        <v>953</v>
      </c>
      <c r="C111">
        <v>29034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53719</v>
      </c>
      <c r="L111">
        <v>0</v>
      </c>
      <c r="M111">
        <v>0</v>
      </c>
      <c r="N111">
        <v>0</v>
      </c>
      <c r="O111" s="6">
        <v>97073</v>
      </c>
      <c r="P111">
        <v>1343</v>
      </c>
      <c r="Q111">
        <v>84096</v>
      </c>
      <c r="R111">
        <v>84214</v>
      </c>
      <c r="S111">
        <v>118</v>
      </c>
      <c r="T111">
        <v>0.86799999999999999</v>
      </c>
      <c r="U111">
        <v>24685</v>
      </c>
      <c r="V111">
        <f t="shared" si="3"/>
        <v>24685</v>
      </c>
      <c r="W111">
        <f t="shared" si="4"/>
        <v>0.2935335806697108</v>
      </c>
      <c r="AC111" t="str">
        <f t="shared" si="5"/>
        <v/>
      </c>
    </row>
    <row r="112" spans="1:29" x14ac:dyDescent="0.25">
      <c r="A112" t="s">
        <v>411</v>
      </c>
      <c r="B112" s="3" t="s">
        <v>954</v>
      </c>
      <c r="C112">
        <v>29711</v>
      </c>
      <c r="D112">
        <v>59106</v>
      </c>
      <c r="E112">
        <v>0</v>
      </c>
      <c r="F112">
        <v>2644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6">
        <v>105909</v>
      </c>
      <c r="P112">
        <v>1102</v>
      </c>
      <c r="Q112">
        <v>92563</v>
      </c>
      <c r="R112">
        <v>92719</v>
      </c>
      <c r="S112">
        <v>156</v>
      </c>
      <c r="T112">
        <v>0.875</v>
      </c>
      <c r="U112">
        <v>29395</v>
      </c>
      <c r="V112">
        <f t="shared" si="3"/>
        <v>29395</v>
      </c>
      <c r="W112">
        <f t="shared" si="4"/>
        <v>0.31756749457126499</v>
      </c>
      <c r="AC112" t="str">
        <f t="shared" si="5"/>
        <v/>
      </c>
    </row>
    <row r="113" spans="1:29" x14ac:dyDescent="0.25">
      <c r="A113" t="s">
        <v>416</v>
      </c>
      <c r="B113" s="3" t="s">
        <v>955</v>
      </c>
      <c r="C113">
        <v>35625</v>
      </c>
      <c r="D113">
        <v>0</v>
      </c>
      <c r="E113">
        <v>40983</v>
      </c>
      <c r="F113">
        <v>426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6">
        <v>88474</v>
      </c>
      <c r="P113">
        <v>1517</v>
      </c>
      <c r="Q113">
        <v>78551</v>
      </c>
      <c r="R113">
        <v>78718</v>
      </c>
      <c r="S113">
        <v>167</v>
      </c>
      <c r="T113">
        <v>0.89</v>
      </c>
      <c r="U113">
        <v>5358</v>
      </c>
      <c r="V113">
        <f t="shared" si="3"/>
        <v>5358</v>
      </c>
      <c r="W113">
        <f t="shared" si="4"/>
        <v>6.8210461992845417E-2</v>
      </c>
      <c r="AC113" t="str">
        <f t="shared" si="5"/>
        <v/>
      </c>
    </row>
    <row r="114" spans="1:29" x14ac:dyDescent="0.25">
      <c r="A114" t="s">
        <v>420</v>
      </c>
      <c r="B114" s="3" t="s">
        <v>956</v>
      </c>
      <c r="C114">
        <v>35670</v>
      </c>
      <c r="D114">
        <v>36774</v>
      </c>
      <c r="E114">
        <v>0</v>
      </c>
      <c r="F114">
        <v>1281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6">
        <v>84362</v>
      </c>
      <c r="P114">
        <v>1219</v>
      </c>
      <c r="Q114">
        <v>74944</v>
      </c>
      <c r="R114">
        <v>75202</v>
      </c>
      <c r="S114">
        <v>258</v>
      </c>
      <c r="T114">
        <v>0.89100000000000001</v>
      </c>
      <c r="U114">
        <v>1104</v>
      </c>
      <c r="V114">
        <f t="shared" si="3"/>
        <v>1104</v>
      </c>
      <c r="W114">
        <f t="shared" si="4"/>
        <v>1.4730999146029034E-2</v>
      </c>
      <c r="AC114" t="str">
        <f t="shared" si="5"/>
        <v/>
      </c>
    </row>
    <row r="115" spans="1:29" x14ac:dyDescent="0.25">
      <c r="A115" t="s">
        <v>426</v>
      </c>
      <c r="B115" s="3" t="s">
        <v>957</v>
      </c>
      <c r="C115">
        <v>7530</v>
      </c>
      <c r="D115">
        <v>0</v>
      </c>
      <c r="E115">
        <v>0</v>
      </c>
      <c r="F115">
        <v>2757</v>
      </c>
      <c r="G115">
        <v>0</v>
      </c>
      <c r="H115">
        <v>0</v>
      </c>
      <c r="I115">
        <v>0</v>
      </c>
      <c r="J115">
        <v>0</v>
      </c>
      <c r="K115">
        <v>47837</v>
      </c>
      <c r="L115">
        <v>0</v>
      </c>
      <c r="M115">
        <v>0</v>
      </c>
      <c r="N115">
        <v>0</v>
      </c>
      <c r="O115" s="6">
        <v>68035</v>
      </c>
      <c r="P115">
        <v>388</v>
      </c>
      <c r="Q115">
        <v>58512</v>
      </c>
      <c r="R115">
        <v>58585</v>
      </c>
      <c r="S115">
        <v>73</v>
      </c>
      <c r="T115">
        <v>0.86099999999999999</v>
      </c>
      <c r="U115">
        <v>40307</v>
      </c>
      <c r="V115">
        <f t="shared" si="3"/>
        <v>40307</v>
      </c>
      <c r="W115">
        <f t="shared" si="4"/>
        <v>0.68886724090784801</v>
      </c>
      <c r="AC115" t="str">
        <f t="shared" si="5"/>
        <v/>
      </c>
    </row>
    <row r="116" spans="1:29" x14ac:dyDescent="0.25">
      <c r="A116" t="s">
        <v>430</v>
      </c>
      <c r="B116" s="3" t="s">
        <v>958</v>
      </c>
      <c r="C116">
        <v>28388</v>
      </c>
      <c r="D116">
        <v>0</v>
      </c>
      <c r="E116">
        <v>41672</v>
      </c>
      <c r="F116">
        <v>373</v>
      </c>
      <c r="G116">
        <v>0</v>
      </c>
      <c r="H116">
        <v>949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6">
        <v>85402</v>
      </c>
      <c r="P116">
        <v>606</v>
      </c>
      <c r="Q116">
        <v>71988</v>
      </c>
      <c r="R116">
        <v>72147</v>
      </c>
      <c r="S116">
        <v>159</v>
      </c>
      <c r="T116">
        <v>0.84499999999999997</v>
      </c>
      <c r="U116">
        <v>13284</v>
      </c>
      <c r="V116">
        <f t="shared" si="3"/>
        <v>13284</v>
      </c>
      <c r="W116">
        <f t="shared" si="4"/>
        <v>0.18453075512585432</v>
      </c>
      <c r="AC116" t="str">
        <f t="shared" si="5"/>
        <v/>
      </c>
    </row>
    <row r="117" spans="1:29" x14ac:dyDescent="0.25">
      <c r="A117" t="s">
        <v>436</v>
      </c>
      <c r="B117" s="3" t="s">
        <v>959</v>
      </c>
      <c r="C117">
        <v>26130</v>
      </c>
      <c r="D117">
        <v>0</v>
      </c>
      <c r="E117">
        <v>31641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6">
        <v>67775</v>
      </c>
      <c r="P117">
        <v>375</v>
      </c>
      <c r="Q117">
        <v>58146</v>
      </c>
      <c r="R117">
        <v>58291</v>
      </c>
      <c r="S117">
        <v>145</v>
      </c>
      <c r="T117">
        <v>0.86</v>
      </c>
      <c r="U117">
        <v>5511</v>
      </c>
      <c r="V117">
        <f t="shared" si="3"/>
        <v>5511</v>
      </c>
      <c r="W117">
        <f t="shared" si="4"/>
        <v>9.4778660612939838E-2</v>
      </c>
      <c r="AC117" t="str">
        <f t="shared" si="5"/>
        <v/>
      </c>
    </row>
    <row r="118" spans="1:29" x14ac:dyDescent="0.25">
      <c r="A118" t="s">
        <v>439</v>
      </c>
      <c r="B118" s="3" t="s">
        <v>960</v>
      </c>
      <c r="C118">
        <v>22184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41383</v>
      </c>
      <c r="L118">
        <v>0</v>
      </c>
      <c r="M118">
        <v>0</v>
      </c>
      <c r="N118">
        <v>0</v>
      </c>
      <c r="O118" s="6">
        <v>75631</v>
      </c>
      <c r="P118">
        <v>485</v>
      </c>
      <c r="Q118">
        <v>64052</v>
      </c>
      <c r="R118">
        <v>64184</v>
      </c>
      <c r="S118">
        <v>132</v>
      </c>
      <c r="T118">
        <v>0.84899999999999998</v>
      </c>
      <c r="U118">
        <v>19199</v>
      </c>
      <c r="V118">
        <f t="shared" si="3"/>
        <v>19199</v>
      </c>
      <c r="W118">
        <f t="shared" si="4"/>
        <v>0.29974083557109849</v>
      </c>
      <c r="AC118" t="str">
        <f t="shared" si="5"/>
        <v/>
      </c>
    </row>
    <row r="119" spans="1:29" x14ac:dyDescent="0.25">
      <c r="A119" t="s">
        <v>442</v>
      </c>
      <c r="B119" s="3" t="s">
        <v>961</v>
      </c>
      <c r="C119">
        <v>26809</v>
      </c>
      <c r="D119">
        <v>0</v>
      </c>
      <c r="E119">
        <v>25419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6">
        <v>62309</v>
      </c>
      <c r="P119">
        <v>502</v>
      </c>
      <c r="Q119">
        <v>52730</v>
      </c>
      <c r="R119">
        <v>52910</v>
      </c>
      <c r="S119">
        <v>180</v>
      </c>
      <c r="T119">
        <v>0.84899999999999998</v>
      </c>
      <c r="U119">
        <v>1390</v>
      </c>
      <c r="V119">
        <f t="shared" si="3"/>
        <v>-1390</v>
      </c>
      <c r="W119">
        <f t="shared" si="4"/>
        <v>-2.6360705480750996E-2</v>
      </c>
      <c r="AC119">
        <f t="shared" si="5"/>
        <v>-1390</v>
      </c>
    </row>
    <row r="120" spans="1:29" x14ac:dyDescent="0.25">
      <c r="A120" t="s">
        <v>445</v>
      </c>
      <c r="B120" s="3" t="s">
        <v>962</v>
      </c>
      <c r="C120">
        <v>23034</v>
      </c>
      <c r="D120">
        <v>22168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6">
        <v>55282</v>
      </c>
      <c r="P120">
        <v>311</v>
      </c>
      <c r="Q120">
        <v>45513</v>
      </c>
      <c r="R120">
        <v>45631</v>
      </c>
      <c r="S120">
        <v>118</v>
      </c>
      <c r="T120">
        <v>0.82499999999999996</v>
      </c>
      <c r="U120">
        <v>866</v>
      </c>
      <c r="V120">
        <f t="shared" si="3"/>
        <v>-866</v>
      </c>
      <c r="W120">
        <f t="shared" si="4"/>
        <v>-1.9027530595653989E-2</v>
      </c>
      <c r="AC120">
        <f t="shared" si="5"/>
        <v>-866</v>
      </c>
    </row>
    <row r="121" spans="1:29" x14ac:dyDescent="0.25">
      <c r="A121" t="s">
        <v>448</v>
      </c>
      <c r="B121" s="3" t="s">
        <v>963</v>
      </c>
      <c r="C121">
        <v>11009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30408</v>
      </c>
      <c r="L121">
        <v>0</v>
      </c>
      <c r="M121">
        <v>0</v>
      </c>
      <c r="N121">
        <v>0</v>
      </c>
      <c r="O121" s="6">
        <v>55721</v>
      </c>
      <c r="P121">
        <v>355</v>
      </c>
      <c r="Q121">
        <v>41772</v>
      </c>
      <c r="R121">
        <v>41824</v>
      </c>
      <c r="S121">
        <v>52</v>
      </c>
      <c r="T121">
        <v>0.751</v>
      </c>
      <c r="U121">
        <v>19399</v>
      </c>
      <c r="V121">
        <f t="shared" si="3"/>
        <v>19399</v>
      </c>
      <c r="W121">
        <f t="shared" si="4"/>
        <v>0.46440199176481856</v>
      </c>
      <c r="AC121" t="str">
        <f t="shared" si="5"/>
        <v/>
      </c>
    </row>
    <row r="122" spans="1:29" x14ac:dyDescent="0.25">
      <c r="A122" t="s">
        <v>451</v>
      </c>
      <c r="B122" s="3" t="s">
        <v>964</v>
      </c>
      <c r="C122">
        <v>29161</v>
      </c>
      <c r="D122">
        <v>0</v>
      </c>
      <c r="E122">
        <v>31008</v>
      </c>
      <c r="F122">
        <v>167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6">
        <v>72396</v>
      </c>
      <c r="P122">
        <v>519</v>
      </c>
      <c r="Q122">
        <v>60855</v>
      </c>
      <c r="R122">
        <v>61048</v>
      </c>
      <c r="S122">
        <v>193</v>
      </c>
      <c r="T122">
        <v>0.84299999999999997</v>
      </c>
      <c r="U122">
        <v>1847</v>
      </c>
      <c r="V122">
        <f t="shared" si="3"/>
        <v>1847</v>
      </c>
      <c r="W122">
        <f t="shared" si="4"/>
        <v>3.0350833949552215E-2</v>
      </c>
      <c r="AC122" t="str">
        <f t="shared" si="5"/>
        <v/>
      </c>
    </row>
    <row r="123" spans="1:29" x14ac:dyDescent="0.25">
      <c r="A123" t="s">
        <v>455</v>
      </c>
      <c r="B123" s="3" t="s">
        <v>965</v>
      </c>
      <c r="C123">
        <v>9948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61500</v>
      </c>
      <c r="L123">
        <v>0</v>
      </c>
      <c r="M123">
        <v>0</v>
      </c>
      <c r="N123">
        <v>0</v>
      </c>
      <c r="O123" s="6">
        <v>85976</v>
      </c>
      <c r="P123">
        <v>302</v>
      </c>
      <c r="Q123">
        <v>71750</v>
      </c>
      <c r="R123">
        <v>71859</v>
      </c>
      <c r="S123">
        <v>109</v>
      </c>
      <c r="T123">
        <v>0.83599999999999997</v>
      </c>
      <c r="U123">
        <v>51552</v>
      </c>
      <c r="V123">
        <f t="shared" si="3"/>
        <v>51552</v>
      </c>
      <c r="W123">
        <f t="shared" si="4"/>
        <v>0.7184947735191638</v>
      </c>
      <c r="AC123" t="str">
        <f t="shared" si="5"/>
        <v/>
      </c>
    </row>
    <row r="124" spans="1:29" x14ac:dyDescent="0.25">
      <c r="A124" t="s">
        <v>458</v>
      </c>
      <c r="B124" s="3" t="s">
        <v>966</v>
      </c>
      <c r="C124">
        <v>10840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48249</v>
      </c>
      <c r="L124">
        <v>0</v>
      </c>
      <c r="M124">
        <v>0</v>
      </c>
      <c r="N124">
        <v>0</v>
      </c>
      <c r="O124" s="6">
        <v>72551</v>
      </c>
      <c r="P124">
        <v>315</v>
      </c>
      <c r="Q124">
        <v>59404</v>
      </c>
      <c r="R124">
        <v>59492</v>
      </c>
      <c r="S124">
        <v>88</v>
      </c>
      <c r="T124">
        <v>0.82</v>
      </c>
      <c r="U124">
        <v>37409</v>
      </c>
      <c r="V124">
        <f t="shared" si="3"/>
        <v>37409</v>
      </c>
      <c r="W124">
        <f t="shared" si="4"/>
        <v>0.62973873813211234</v>
      </c>
      <c r="AC124" t="str">
        <f t="shared" si="5"/>
        <v/>
      </c>
    </row>
    <row r="125" spans="1:29" x14ac:dyDescent="0.25">
      <c r="A125" t="s">
        <v>461</v>
      </c>
      <c r="B125" s="3" t="s">
        <v>967</v>
      </c>
      <c r="C125">
        <v>32235</v>
      </c>
      <c r="D125">
        <v>0</v>
      </c>
      <c r="E125">
        <v>44067</v>
      </c>
      <c r="F125">
        <v>984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6">
        <v>90993</v>
      </c>
      <c r="P125">
        <v>861</v>
      </c>
      <c r="Q125">
        <v>78147</v>
      </c>
      <c r="R125">
        <v>78157</v>
      </c>
      <c r="S125">
        <v>10</v>
      </c>
      <c r="T125">
        <v>0.85899999999999999</v>
      </c>
      <c r="U125">
        <v>11832</v>
      </c>
      <c r="V125">
        <f t="shared" si="3"/>
        <v>11832</v>
      </c>
      <c r="W125">
        <f t="shared" si="4"/>
        <v>0.15140696379899421</v>
      </c>
      <c r="AC125" t="str">
        <f t="shared" si="5"/>
        <v/>
      </c>
    </row>
    <row r="126" spans="1:29" x14ac:dyDescent="0.25">
      <c r="A126" t="s">
        <v>467</v>
      </c>
      <c r="B126" s="3" t="s">
        <v>968</v>
      </c>
      <c r="C126">
        <v>9943</v>
      </c>
      <c r="D126">
        <v>4402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6">
        <v>15791</v>
      </c>
      <c r="P126">
        <v>73</v>
      </c>
      <c r="Q126">
        <v>14418</v>
      </c>
      <c r="R126">
        <v>14465</v>
      </c>
      <c r="S126">
        <v>47</v>
      </c>
      <c r="T126">
        <v>0.91600000000000004</v>
      </c>
      <c r="U126">
        <v>5541</v>
      </c>
      <c r="V126">
        <f t="shared" si="3"/>
        <v>-5541</v>
      </c>
      <c r="W126">
        <f t="shared" si="4"/>
        <v>-0.38431127756970451</v>
      </c>
      <c r="AC126" t="str">
        <f t="shared" si="5"/>
        <v/>
      </c>
    </row>
    <row r="127" spans="1:29" x14ac:dyDescent="0.25">
      <c r="A127" t="s">
        <v>471</v>
      </c>
      <c r="B127" s="3" t="s">
        <v>969</v>
      </c>
      <c r="C127">
        <v>22114</v>
      </c>
      <c r="D127">
        <v>15013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s="6">
        <v>44937</v>
      </c>
      <c r="P127">
        <v>756</v>
      </c>
      <c r="Q127">
        <v>37883</v>
      </c>
      <c r="R127">
        <v>38020</v>
      </c>
      <c r="S127">
        <v>137</v>
      </c>
      <c r="T127">
        <v>0.84599999999999997</v>
      </c>
      <c r="U127">
        <v>7101</v>
      </c>
      <c r="V127">
        <f t="shared" si="3"/>
        <v>-7101</v>
      </c>
      <c r="W127">
        <f t="shared" si="4"/>
        <v>-0.18744555605416677</v>
      </c>
      <c r="AC127" t="str">
        <f t="shared" si="5"/>
        <v/>
      </c>
    </row>
    <row r="128" spans="1:29" x14ac:dyDescent="0.25">
      <c r="A128" t="s">
        <v>474</v>
      </c>
      <c r="B128" s="3" t="s">
        <v>970</v>
      </c>
      <c r="C128">
        <v>31109</v>
      </c>
      <c r="D128">
        <v>22495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6">
        <v>65213</v>
      </c>
      <c r="P128">
        <v>1097</v>
      </c>
      <c r="Q128">
        <v>54701</v>
      </c>
      <c r="R128">
        <v>54858</v>
      </c>
      <c r="S128">
        <v>157</v>
      </c>
      <c r="T128">
        <v>0.84099999999999997</v>
      </c>
      <c r="U128">
        <v>8614</v>
      </c>
      <c r="V128">
        <f t="shared" si="3"/>
        <v>-8614</v>
      </c>
      <c r="W128">
        <f t="shared" si="4"/>
        <v>-0.15747426920897242</v>
      </c>
      <c r="AC128" t="str">
        <f t="shared" si="5"/>
        <v/>
      </c>
    </row>
    <row r="129" spans="1:29" x14ac:dyDescent="0.25">
      <c r="A129" t="s">
        <v>477</v>
      </c>
      <c r="B129" s="3" t="s">
        <v>971</v>
      </c>
      <c r="C129">
        <v>33075</v>
      </c>
      <c r="D129">
        <v>0</v>
      </c>
      <c r="E129">
        <v>0</v>
      </c>
      <c r="F129">
        <v>304</v>
      </c>
      <c r="G129">
        <v>0</v>
      </c>
      <c r="H129">
        <v>6866</v>
      </c>
      <c r="I129">
        <v>0</v>
      </c>
      <c r="J129">
        <v>0</v>
      </c>
      <c r="K129">
        <v>45628</v>
      </c>
      <c r="L129">
        <v>0</v>
      </c>
      <c r="M129">
        <v>0</v>
      </c>
      <c r="N129">
        <v>0</v>
      </c>
      <c r="O129" s="6">
        <v>102305</v>
      </c>
      <c r="P129">
        <v>1486</v>
      </c>
      <c r="Q129">
        <v>87359</v>
      </c>
      <c r="R129">
        <v>87632</v>
      </c>
      <c r="S129">
        <v>273</v>
      </c>
      <c r="T129">
        <v>0.85699999999999998</v>
      </c>
      <c r="U129">
        <v>12553</v>
      </c>
      <c r="V129">
        <f t="shared" si="3"/>
        <v>12553</v>
      </c>
      <c r="W129">
        <f t="shared" si="4"/>
        <v>0.14369441042136472</v>
      </c>
      <c r="AC129" t="str">
        <f t="shared" si="5"/>
        <v/>
      </c>
    </row>
    <row r="130" spans="1:29" x14ac:dyDescent="0.25">
      <c r="A130" t="s">
        <v>483</v>
      </c>
      <c r="B130" s="3" t="s">
        <v>972</v>
      </c>
      <c r="C130">
        <v>24507</v>
      </c>
      <c r="D130">
        <v>0</v>
      </c>
      <c r="E130">
        <v>14846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6">
        <v>47671</v>
      </c>
      <c r="P130">
        <v>794</v>
      </c>
      <c r="Q130">
        <v>40147</v>
      </c>
      <c r="R130">
        <v>40293</v>
      </c>
      <c r="S130">
        <v>146</v>
      </c>
      <c r="T130">
        <v>0.84499999999999997</v>
      </c>
      <c r="U130">
        <v>9661</v>
      </c>
      <c r="V130">
        <f t="shared" si="3"/>
        <v>-9661</v>
      </c>
      <c r="W130">
        <f t="shared" si="4"/>
        <v>-0.2406406456273196</v>
      </c>
      <c r="AC130" t="str">
        <f t="shared" si="5"/>
        <v/>
      </c>
    </row>
    <row r="131" spans="1:29" x14ac:dyDescent="0.25">
      <c r="A131" t="s">
        <v>486</v>
      </c>
      <c r="B131" s="3" t="s">
        <v>973</v>
      </c>
      <c r="C131">
        <v>25479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48964</v>
      </c>
      <c r="L131">
        <v>0</v>
      </c>
      <c r="M131">
        <v>0</v>
      </c>
      <c r="N131">
        <v>0</v>
      </c>
      <c r="O131" s="6">
        <v>88403</v>
      </c>
      <c r="P131">
        <v>1208</v>
      </c>
      <c r="Q131">
        <v>75651</v>
      </c>
      <c r="R131">
        <v>75877</v>
      </c>
      <c r="S131">
        <v>226</v>
      </c>
      <c r="T131">
        <v>0.85799999999999998</v>
      </c>
      <c r="U131">
        <v>23485</v>
      </c>
      <c r="V131">
        <f t="shared" ref="V131:V194" si="6">D131+E131+K131-C131</f>
        <v>23485</v>
      </c>
      <c r="W131">
        <f t="shared" ref="W131:W194" si="7">V131/Q131</f>
        <v>0.31043872519860938</v>
      </c>
      <c r="AC131" t="str">
        <f t="shared" ref="AC131:AC194" si="8">IF(AND(V131&lt;0,V131&gt;-2000),V131,"")</f>
        <v/>
      </c>
    </row>
    <row r="132" spans="1:29" x14ac:dyDescent="0.25">
      <c r="A132" t="s">
        <v>489</v>
      </c>
      <c r="B132" s="3" t="s">
        <v>974</v>
      </c>
      <c r="C132">
        <v>43053</v>
      </c>
      <c r="D132">
        <v>0</v>
      </c>
      <c r="E132">
        <v>24696</v>
      </c>
      <c r="F132">
        <v>325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s="6">
        <v>79661</v>
      </c>
      <c r="P132">
        <v>1214</v>
      </c>
      <c r="Q132">
        <v>69288</v>
      </c>
      <c r="R132">
        <v>69538</v>
      </c>
      <c r="S132">
        <v>250</v>
      </c>
      <c r="T132">
        <v>0.873</v>
      </c>
      <c r="U132">
        <v>18357</v>
      </c>
      <c r="V132">
        <f t="shared" si="6"/>
        <v>-18357</v>
      </c>
      <c r="W132">
        <f t="shared" si="7"/>
        <v>-0.26493765154139243</v>
      </c>
      <c r="AC132" t="str">
        <f t="shared" si="8"/>
        <v/>
      </c>
    </row>
    <row r="133" spans="1:29" x14ac:dyDescent="0.25">
      <c r="A133" t="s">
        <v>493</v>
      </c>
      <c r="B133" s="3" t="s">
        <v>975</v>
      </c>
      <c r="C133">
        <v>28269</v>
      </c>
      <c r="D133">
        <v>0</v>
      </c>
      <c r="E133">
        <v>29848</v>
      </c>
      <c r="F133">
        <v>394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s="6">
        <v>70524</v>
      </c>
      <c r="P133">
        <v>1344</v>
      </c>
      <c r="Q133">
        <v>59855</v>
      </c>
      <c r="R133">
        <v>59981</v>
      </c>
      <c r="S133">
        <v>126</v>
      </c>
      <c r="T133">
        <v>0.85</v>
      </c>
      <c r="U133">
        <v>1579</v>
      </c>
      <c r="V133">
        <f t="shared" si="6"/>
        <v>1579</v>
      </c>
      <c r="W133">
        <f t="shared" si="7"/>
        <v>2.6380419346754658E-2</v>
      </c>
      <c r="AC133" t="str">
        <f t="shared" si="8"/>
        <v/>
      </c>
    </row>
    <row r="134" spans="1:29" x14ac:dyDescent="0.25">
      <c r="A134" t="s">
        <v>497</v>
      </c>
      <c r="B134" s="3" t="s">
        <v>976</v>
      </c>
      <c r="C134">
        <v>29390</v>
      </c>
      <c r="D134">
        <v>18228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s="6">
        <v>57268</v>
      </c>
      <c r="P134">
        <v>1042</v>
      </c>
      <c r="Q134">
        <v>48660</v>
      </c>
      <c r="R134">
        <v>48796</v>
      </c>
      <c r="S134">
        <v>136</v>
      </c>
      <c r="T134">
        <v>0.85199999999999998</v>
      </c>
      <c r="U134">
        <v>11162</v>
      </c>
      <c r="V134">
        <f t="shared" si="6"/>
        <v>-11162</v>
      </c>
      <c r="W134">
        <f t="shared" si="7"/>
        <v>-0.22938758734073161</v>
      </c>
      <c r="AC134" t="str">
        <f t="shared" si="8"/>
        <v/>
      </c>
    </row>
    <row r="135" spans="1:29" x14ac:dyDescent="0.25">
      <c r="A135" t="s">
        <v>501</v>
      </c>
      <c r="B135" s="3" t="s">
        <v>977</v>
      </c>
      <c r="C135">
        <v>27688</v>
      </c>
      <c r="D135">
        <v>11488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s="6">
        <v>45952</v>
      </c>
      <c r="P135">
        <v>566</v>
      </c>
      <c r="Q135">
        <v>39742</v>
      </c>
      <c r="R135">
        <v>39827</v>
      </c>
      <c r="S135">
        <v>85</v>
      </c>
      <c r="T135">
        <v>0.86699999999999999</v>
      </c>
      <c r="U135">
        <v>16200</v>
      </c>
      <c r="V135">
        <f t="shared" si="6"/>
        <v>-16200</v>
      </c>
      <c r="W135">
        <f t="shared" si="7"/>
        <v>-0.40762920839414224</v>
      </c>
      <c r="AC135" t="str">
        <f t="shared" si="8"/>
        <v/>
      </c>
    </row>
    <row r="136" spans="1:29" x14ac:dyDescent="0.25">
      <c r="A136" t="s">
        <v>504</v>
      </c>
      <c r="B136" s="3" t="s">
        <v>978</v>
      </c>
      <c r="C136">
        <v>32594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20997</v>
      </c>
      <c r="L136">
        <v>0</v>
      </c>
      <c r="M136">
        <v>0</v>
      </c>
      <c r="N136">
        <v>0</v>
      </c>
      <c r="O136" s="6">
        <v>63591</v>
      </c>
      <c r="P136">
        <v>1419</v>
      </c>
      <c r="Q136">
        <v>55010</v>
      </c>
      <c r="R136">
        <v>55106</v>
      </c>
      <c r="S136">
        <v>96</v>
      </c>
      <c r="T136">
        <v>0.86699999999999999</v>
      </c>
      <c r="U136">
        <v>11597</v>
      </c>
      <c r="V136">
        <f t="shared" si="6"/>
        <v>-11597</v>
      </c>
      <c r="W136">
        <f t="shared" si="7"/>
        <v>-0.2108162152335939</v>
      </c>
      <c r="AC136" t="str">
        <f t="shared" si="8"/>
        <v/>
      </c>
    </row>
    <row r="137" spans="1:29" x14ac:dyDescent="0.25">
      <c r="A137" t="s">
        <v>507</v>
      </c>
      <c r="B137" s="3" t="s">
        <v>979</v>
      </c>
      <c r="C137">
        <v>39468</v>
      </c>
      <c r="D137">
        <v>0</v>
      </c>
      <c r="E137">
        <v>23835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6">
        <v>73282</v>
      </c>
      <c r="P137">
        <v>986</v>
      </c>
      <c r="Q137">
        <v>64289</v>
      </c>
      <c r="R137">
        <v>64423</v>
      </c>
      <c r="S137">
        <v>134</v>
      </c>
      <c r="T137">
        <v>0.879</v>
      </c>
      <c r="U137">
        <v>15633</v>
      </c>
      <c r="V137">
        <f t="shared" si="6"/>
        <v>-15633</v>
      </c>
      <c r="W137">
        <f t="shared" si="7"/>
        <v>-0.24316757143523776</v>
      </c>
      <c r="AC137" t="str">
        <f t="shared" si="8"/>
        <v/>
      </c>
    </row>
    <row r="138" spans="1:29" x14ac:dyDescent="0.25">
      <c r="A138" t="s">
        <v>510</v>
      </c>
      <c r="B138" s="3" t="s">
        <v>980</v>
      </c>
      <c r="C138">
        <v>40720</v>
      </c>
      <c r="D138">
        <v>0</v>
      </c>
      <c r="E138">
        <v>46167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6">
        <v>99438</v>
      </c>
      <c r="P138">
        <v>1052</v>
      </c>
      <c r="Q138">
        <v>87939</v>
      </c>
      <c r="R138">
        <v>88120</v>
      </c>
      <c r="S138">
        <v>181</v>
      </c>
      <c r="T138">
        <v>0.88600000000000001</v>
      </c>
      <c r="U138">
        <v>5447</v>
      </c>
      <c r="V138">
        <f t="shared" si="6"/>
        <v>5447</v>
      </c>
      <c r="W138">
        <f t="shared" si="7"/>
        <v>6.1940663414412261E-2</v>
      </c>
      <c r="AC138" t="str">
        <f t="shared" si="8"/>
        <v/>
      </c>
    </row>
    <row r="139" spans="1:29" x14ac:dyDescent="0.25">
      <c r="A139" t="s">
        <v>513</v>
      </c>
      <c r="B139" s="3" t="s">
        <v>981</v>
      </c>
      <c r="C139">
        <v>28775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49521</v>
      </c>
      <c r="L139">
        <v>0</v>
      </c>
      <c r="M139">
        <v>0</v>
      </c>
      <c r="N139">
        <v>0</v>
      </c>
      <c r="O139" s="6">
        <v>92322</v>
      </c>
      <c r="P139">
        <v>1168</v>
      </c>
      <c r="Q139">
        <v>79464</v>
      </c>
      <c r="R139">
        <v>79638</v>
      </c>
      <c r="S139">
        <v>174</v>
      </c>
      <c r="T139">
        <v>0.86299999999999999</v>
      </c>
      <c r="U139">
        <v>20746</v>
      </c>
      <c r="V139">
        <f t="shared" si="6"/>
        <v>20746</v>
      </c>
      <c r="W139">
        <f t="shared" si="7"/>
        <v>0.26107419712070873</v>
      </c>
      <c r="AC139" t="str">
        <f t="shared" si="8"/>
        <v/>
      </c>
    </row>
    <row r="140" spans="1:29" x14ac:dyDescent="0.25">
      <c r="A140" t="s">
        <v>516</v>
      </c>
      <c r="B140" s="3" t="s">
        <v>982</v>
      </c>
      <c r="C140">
        <v>33736</v>
      </c>
      <c r="D140">
        <v>0</v>
      </c>
      <c r="E140">
        <v>21973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s="6">
        <v>64455</v>
      </c>
      <c r="P140">
        <v>1001</v>
      </c>
      <c r="Q140">
        <v>56710</v>
      </c>
      <c r="R140">
        <v>56913</v>
      </c>
      <c r="S140">
        <v>203</v>
      </c>
      <c r="T140">
        <v>0.88300000000000001</v>
      </c>
      <c r="U140">
        <v>11763</v>
      </c>
      <c r="V140">
        <f t="shared" si="6"/>
        <v>-11763</v>
      </c>
      <c r="W140">
        <f t="shared" si="7"/>
        <v>-0.20742373479104215</v>
      </c>
      <c r="AC140" t="str">
        <f t="shared" si="8"/>
        <v/>
      </c>
    </row>
    <row r="141" spans="1:29" x14ac:dyDescent="0.25">
      <c r="A141" t="s">
        <v>520</v>
      </c>
      <c r="B141" s="3" t="s">
        <v>983</v>
      </c>
      <c r="C141">
        <v>20037</v>
      </c>
      <c r="D141">
        <v>0</v>
      </c>
      <c r="E141">
        <v>18820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6">
        <v>47009</v>
      </c>
      <c r="P141">
        <v>950</v>
      </c>
      <c r="Q141">
        <v>39807</v>
      </c>
      <c r="R141">
        <v>39899</v>
      </c>
      <c r="S141">
        <v>92</v>
      </c>
      <c r="T141">
        <v>0.84899999999999998</v>
      </c>
      <c r="U141">
        <v>1217</v>
      </c>
      <c r="V141">
        <f t="shared" si="6"/>
        <v>-1217</v>
      </c>
      <c r="W141">
        <f t="shared" si="7"/>
        <v>-3.0572512372195847E-2</v>
      </c>
      <c r="AC141">
        <f t="shared" si="8"/>
        <v>-1217</v>
      </c>
    </row>
    <row r="142" spans="1:29" x14ac:dyDescent="0.25">
      <c r="A142" t="s">
        <v>523</v>
      </c>
      <c r="B142" s="3" t="s">
        <v>984</v>
      </c>
      <c r="C142">
        <v>19934</v>
      </c>
      <c r="D142">
        <v>0</v>
      </c>
      <c r="E142">
        <v>16927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s="6">
        <v>43066</v>
      </c>
      <c r="P142">
        <v>587</v>
      </c>
      <c r="Q142">
        <v>37448</v>
      </c>
      <c r="R142">
        <v>37519</v>
      </c>
      <c r="S142">
        <v>71</v>
      </c>
      <c r="T142">
        <v>0.871</v>
      </c>
      <c r="U142">
        <v>3007</v>
      </c>
      <c r="V142">
        <f t="shared" si="6"/>
        <v>-3007</v>
      </c>
      <c r="W142">
        <f t="shared" si="7"/>
        <v>-8.0298013245033106E-2</v>
      </c>
      <c r="AC142" t="str">
        <f t="shared" si="8"/>
        <v/>
      </c>
    </row>
    <row r="143" spans="1:29" x14ac:dyDescent="0.25">
      <c r="A143" t="s">
        <v>526</v>
      </c>
      <c r="B143" s="3" t="s">
        <v>985</v>
      </c>
      <c r="C143">
        <v>15821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15468</v>
      </c>
      <c r="L143">
        <v>0</v>
      </c>
      <c r="M143">
        <v>0</v>
      </c>
      <c r="N143">
        <v>0</v>
      </c>
      <c r="O143" s="6">
        <v>37714</v>
      </c>
      <c r="P143">
        <v>689</v>
      </c>
      <c r="Q143">
        <v>31978</v>
      </c>
      <c r="R143">
        <v>32026</v>
      </c>
      <c r="S143">
        <v>48</v>
      </c>
      <c r="T143">
        <v>0.84899999999999998</v>
      </c>
      <c r="U143">
        <v>353</v>
      </c>
      <c r="V143">
        <f t="shared" si="6"/>
        <v>-353</v>
      </c>
      <c r="W143">
        <f t="shared" si="7"/>
        <v>-1.1038839201951341E-2</v>
      </c>
      <c r="AC143">
        <f t="shared" si="8"/>
        <v>-353</v>
      </c>
    </row>
    <row r="144" spans="1:29" x14ac:dyDescent="0.25">
      <c r="A144" t="s">
        <v>529</v>
      </c>
      <c r="B144" s="3" t="s">
        <v>986</v>
      </c>
      <c r="C144">
        <v>26274</v>
      </c>
      <c r="D144">
        <v>13432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6">
        <v>46793</v>
      </c>
      <c r="P144">
        <v>809</v>
      </c>
      <c r="Q144">
        <v>40515</v>
      </c>
      <c r="R144">
        <v>40612</v>
      </c>
      <c r="S144">
        <v>97</v>
      </c>
      <c r="T144">
        <v>0.86799999999999999</v>
      </c>
      <c r="U144">
        <v>12842</v>
      </c>
      <c r="V144">
        <f t="shared" si="6"/>
        <v>-12842</v>
      </c>
      <c r="W144">
        <f t="shared" si="7"/>
        <v>-0.31696902381833891</v>
      </c>
      <c r="AC144" t="str">
        <f t="shared" si="8"/>
        <v/>
      </c>
    </row>
    <row r="145" spans="1:29" x14ac:dyDescent="0.25">
      <c r="A145" t="s">
        <v>532</v>
      </c>
      <c r="B145" s="3" t="s">
        <v>987</v>
      </c>
      <c r="C145">
        <v>30619</v>
      </c>
      <c r="D145">
        <v>0</v>
      </c>
      <c r="E145">
        <v>28652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6">
        <v>69316</v>
      </c>
      <c r="P145">
        <v>1077</v>
      </c>
      <c r="Q145">
        <v>60348</v>
      </c>
      <c r="R145">
        <v>60404</v>
      </c>
      <c r="S145">
        <v>56</v>
      </c>
      <c r="T145">
        <v>0.871</v>
      </c>
      <c r="U145">
        <v>1967</v>
      </c>
      <c r="V145">
        <f t="shared" si="6"/>
        <v>-1967</v>
      </c>
      <c r="W145">
        <f t="shared" si="7"/>
        <v>-3.2594286471796914E-2</v>
      </c>
      <c r="AC145">
        <f t="shared" si="8"/>
        <v>-1967</v>
      </c>
    </row>
    <row r="146" spans="1:29" x14ac:dyDescent="0.25">
      <c r="A146" t="s">
        <v>535</v>
      </c>
      <c r="B146" s="3" t="s">
        <v>988</v>
      </c>
      <c r="C146">
        <v>26051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31118</v>
      </c>
      <c r="L146">
        <v>0</v>
      </c>
      <c r="M146">
        <v>0</v>
      </c>
      <c r="N146">
        <v>0</v>
      </c>
      <c r="O146" s="6">
        <v>67202</v>
      </c>
      <c r="P146">
        <v>1101</v>
      </c>
      <c r="Q146">
        <v>58270</v>
      </c>
      <c r="R146">
        <v>58460</v>
      </c>
      <c r="S146">
        <v>190</v>
      </c>
      <c r="T146">
        <v>0.87</v>
      </c>
      <c r="U146">
        <v>5067</v>
      </c>
      <c r="V146">
        <f t="shared" si="6"/>
        <v>5067</v>
      </c>
      <c r="W146">
        <f t="shared" si="7"/>
        <v>8.6957267890852924E-2</v>
      </c>
      <c r="AC146" t="str">
        <f t="shared" si="8"/>
        <v/>
      </c>
    </row>
    <row r="147" spans="1:29" x14ac:dyDescent="0.25">
      <c r="A147" t="s">
        <v>538</v>
      </c>
      <c r="B147" s="3" t="s">
        <v>989</v>
      </c>
      <c r="C147">
        <v>20867</v>
      </c>
      <c r="D147">
        <v>0</v>
      </c>
      <c r="E147">
        <v>19221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6">
        <v>48208</v>
      </c>
      <c r="P147">
        <v>804</v>
      </c>
      <c r="Q147">
        <v>40892</v>
      </c>
      <c r="R147">
        <v>40993</v>
      </c>
      <c r="S147">
        <v>101</v>
      </c>
      <c r="T147">
        <v>0.85</v>
      </c>
      <c r="U147">
        <v>1646</v>
      </c>
      <c r="V147">
        <f t="shared" si="6"/>
        <v>-1646</v>
      </c>
      <c r="W147">
        <f t="shared" si="7"/>
        <v>-4.0252372102122666E-2</v>
      </c>
      <c r="AC147">
        <f t="shared" si="8"/>
        <v>-1646</v>
      </c>
    </row>
    <row r="148" spans="1:29" x14ac:dyDescent="0.25">
      <c r="A148" t="s">
        <v>541</v>
      </c>
      <c r="B148" s="3" t="s">
        <v>990</v>
      </c>
      <c r="C148">
        <v>30258</v>
      </c>
      <c r="D148">
        <v>18505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6">
        <v>56896</v>
      </c>
      <c r="P148">
        <v>952</v>
      </c>
      <c r="Q148">
        <v>49715</v>
      </c>
      <c r="R148">
        <v>49852</v>
      </c>
      <c r="S148">
        <v>137</v>
      </c>
      <c r="T148">
        <v>0.876</v>
      </c>
      <c r="U148">
        <v>11753</v>
      </c>
      <c r="V148">
        <f t="shared" si="6"/>
        <v>-11753</v>
      </c>
      <c r="W148">
        <f t="shared" si="7"/>
        <v>-0.23640752288041839</v>
      </c>
      <c r="AC148" t="str">
        <f t="shared" si="8"/>
        <v/>
      </c>
    </row>
    <row r="149" spans="1:29" x14ac:dyDescent="0.25">
      <c r="A149" t="s">
        <v>544</v>
      </c>
      <c r="B149" s="3" t="s">
        <v>991</v>
      </c>
      <c r="C149">
        <v>22045</v>
      </c>
      <c r="D149">
        <v>14735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6">
        <v>42913</v>
      </c>
      <c r="P149">
        <v>967</v>
      </c>
      <c r="Q149">
        <v>37747</v>
      </c>
      <c r="R149">
        <v>37839</v>
      </c>
      <c r="S149">
        <v>92</v>
      </c>
      <c r="T149">
        <v>0.88200000000000001</v>
      </c>
      <c r="U149">
        <v>7310</v>
      </c>
      <c r="V149">
        <f t="shared" si="6"/>
        <v>-7310</v>
      </c>
      <c r="W149">
        <f t="shared" si="7"/>
        <v>-0.19365777412774526</v>
      </c>
      <c r="AC149" t="str">
        <f t="shared" si="8"/>
        <v/>
      </c>
    </row>
    <row r="150" spans="1:29" x14ac:dyDescent="0.25">
      <c r="A150" t="s">
        <v>547</v>
      </c>
      <c r="B150" s="3" t="s">
        <v>992</v>
      </c>
      <c r="C150">
        <v>22453</v>
      </c>
      <c r="D150">
        <v>0</v>
      </c>
      <c r="E150">
        <v>16692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6">
        <v>44816</v>
      </c>
      <c r="P150">
        <v>673</v>
      </c>
      <c r="Q150">
        <v>39818</v>
      </c>
      <c r="R150">
        <v>39901</v>
      </c>
      <c r="S150">
        <v>83</v>
      </c>
      <c r="T150">
        <v>0.89</v>
      </c>
      <c r="U150">
        <v>5761</v>
      </c>
      <c r="V150">
        <f t="shared" si="6"/>
        <v>-5761</v>
      </c>
      <c r="W150">
        <f t="shared" si="7"/>
        <v>-0.14468330905620574</v>
      </c>
      <c r="AC150" t="str">
        <f t="shared" si="8"/>
        <v/>
      </c>
    </row>
    <row r="151" spans="1:29" x14ac:dyDescent="0.25">
      <c r="A151" t="s">
        <v>550</v>
      </c>
      <c r="B151" s="3" t="s">
        <v>993</v>
      </c>
      <c r="C151">
        <v>36935</v>
      </c>
      <c r="D151">
        <v>0</v>
      </c>
      <c r="E151">
        <v>38667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6">
        <v>88272</v>
      </c>
      <c r="P151">
        <v>1445</v>
      </c>
      <c r="Q151">
        <v>77047</v>
      </c>
      <c r="R151">
        <v>77200</v>
      </c>
      <c r="S151">
        <v>153</v>
      </c>
      <c r="T151">
        <v>0.875</v>
      </c>
      <c r="U151">
        <v>1732</v>
      </c>
      <c r="V151">
        <f t="shared" si="6"/>
        <v>1732</v>
      </c>
      <c r="W151">
        <f t="shared" si="7"/>
        <v>2.2479785066258258E-2</v>
      </c>
      <c r="AC151" t="str">
        <f t="shared" si="8"/>
        <v/>
      </c>
    </row>
    <row r="152" spans="1:29" x14ac:dyDescent="0.25">
      <c r="A152" t="s">
        <v>553</v>
      </c>
      <c r="B152" s="3" t="s">
        <v>994</v>
      </c>
      <c r="C152">
        <v>19754</v>
      </c>
      <c r="D152">
        <v>14048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6">
        <v>40143</v>
      </c>
      <c r="P152">
        <v>868</v>
      </c>
      <c r="Q152">
        <v>34670</v>
      </c>
      <c r="R152">
        <v>34743</v>
      </c>
      <c r="S152">
        <v>73</v>
      </c>
      <c r="T152">
        <v>0.86499999999999999</v>
      </c>
      <c r="U152">
        <v>5706</v>
      </c>
      <c r="V152">
        <f t="shared" si="6"/>
        <v>-5706</v>
      </c>
      <c r="W152">
        <f t="shared" si="7"/>
        <v>-0.16458032881453707</v>
      </c>
      <c r="AC152" t="str">
        <f t="shared" si="8"/>
        <v/>
      </c>
    </row>
    <row r="153" spans="1:29" x14ac:dyDescent="0.25">
      <c r="A153" t="s">
        <v>556</v>
      </c>
      <c r="B153" s="3" t="s">
        <v>995</v>
      </c>
      <c r="C153">
        <v>33215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40574</v>
      </c>
      <c r="L153">
        <v>0</v>
      </c>
      <c r="M153">
        <v>0</v>
      </c>
      <c r="N153">
        <v>0</v>
      </c>
      <c r="O153" s="6">
        <v>86732</v>
      </c>
      <c r="P153">
        <v>1292</v>
      </c>
      <c r="Q153">
        <v>75081</v>
      </c>
      <c r="R153">
        <v>75308</v>
      </c>
      <c r="S153">
        <v>227</v>
      </c>
      <c r="T153">
        <v>0.86799999999999999</v>
      </c>
      <c r="U153">
        <v>7359</v>
      </c>
      <c r="V153">
        <f t="shared" si="6"/>
        <v>7359</v>
      </c>
      <c r="W153">
        <f t="shared" si="7"/>
        <v>9.8014144723698404E-2</v>
      </c>
      <c r="AC153" t="str">
        <f t="shared" si="8"/>
        <v/>
      </c>
    </row>
    <row r="154" spans="1:29" x14ac:dyDescent="0.25">
      <c r="A154" t="s">
        <v>559</v>
      </c>
      <c r="B154" s="3" t="s">
        <v>996</v>
      </c>
      <c r="C154">
        <v>22841</v>
      </c>
      <c r="D154">
        <v>0</v>
      </c>
      <c r="E154">
        <v>12210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6">
        <v>41588</v>
      </c>
      <c r="P154">
        <v>809</v>
      </c>
      <c r="Q154">
        <v>35860</v>
      </c>
      <c r="R154">
        <v>35921</v>
      </c>
      <c r="S154">
        <v>61</v>
      </c>
      <c r="T154">
        <v>0.86399999999999999</v>
      </c>
      <c r="U154">
        <v>10631</v>
      </c>
      <c r="V154">
        <f t="shared" si="6"/>
        <v>-10631</v>
      </c>
      <c r="W154">
        <f t="shared" si="7"/>
        <v>-0.2964584495259342</v>
      </c>
      <c r="AC154" t="str">
        <f t="shared" si="8"/>
        <v/>
      </c>
    </row>
    <row r="155" spans="1:29" x14ac:dyDescent="0.25">
      <c r="A155" t="s">
        <v>562</v>
      </c>
      <c r="B155" s="3" t="s">
        <v>997</v>
      </c>
      <c r="C155">
        <v>26184</v>
      </c>
      <c r="D155">
        <v>10437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6">
        <v>44497</v>
      </c>
      <c r="P155">
        <v>678</v>
      </c>
      <c r="Q155">
        <v>37299</v>
      </c>
      <c r="R155">
        <v>37394</v>
      </c>
      <c r="S155">
        <v>95</v>
      </c>
      <c r="T155">
        <v>0.84</v>
      </c>
      <c r="U155">
        <v>15747</v>
      </c>
      <c r="V155">
        <f t="shared" si="6"/>
        <v>-15747</v>
      </c>
      <c r="W155">
        <f t="shared" si="7"/>
        <v>-0.42218290034585376</v>
      </c>
      <c r="AC155" t="str">
        <f t="shared" si="8"/>
        <v/>
      </c>
    </row>
    <row r="156" spans="1:29" x14ac:dyDescent="0.25">
      <c r="A156" t="s">
        <v>565</v>
      </c>
      <c r="B156" s="3" t="s">
        <v>998</v>
      </c>
      <c r="C156">
        <v>25698</v>
      </c>
      <c r="D156">
        <v>8502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s="6">
        <v>39694</v>
      </c>
      <c r="P156">
        <v>676</v>
      </c>
      <c r="Q156">
        <v>34876</v>
      </c>
      <c r="R156">
        <v>35146</v>
      </c>
      <c r="S156">
        <v>270</v>
      </c>
      <c r="T156">
        <v>0.88500000000000001</v>
      </c>
      <c r="U156">
        <v>17196</v>
      </c>
      <c r="V156">
        <f t="shared" si="6"/>
        <v>-17196</v>
      </c>
      <c r="W156">
        <f t="shared" si="7"/>
        <v>-0.49306113086363113</v>
      </c>
      <c r="AC156" t="str">
        <f t="shared" si="8"/>
        <v/>
      </c>
    </row>
    <row r="157" spans="1:29" x14ac:dyDescent="0.25">
      <c r="A157" t="s">
        <v>568</v>
      </c>
      <c r="B157" s="3" t="s">
        <v>999</v>
      </c>
      <c r="C157">
        <v>30373</v>
      </c>
      <c r="D157">
        <v>5799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s="6">
        <v>41894</v>
      </c>
      <c r="P157">
        <v>696</v>
      </c>
      <c r="Q157">
        <v>36868</v>
      </c>
      <c r="R157">
        <v>36943</v>
      </c>
      <c r="S157">
        <v>75</v>
      </c>
      <c r="T157">
        <v>0.88200000000000001</v>
      </c>
      <c r="U157">
        <v>24574</v>
      </c>
      <c r="V157">
        <f t="shared" si="6"/>
        <v>-24574</v>
      </c>
      <c r="W157">
        <f t="shared" si="7"/>
        <v>-0.666540088966041</v>
      </c>
      <c r="AC157" t="str">
        <f t="shared" si="8"/>
        <v/>
      </c>
    </row>
    <row r="158" spans="1:29" x14ac:dyDescent="0.25">
      <c r="A158" t="s">
        <v>571</v>
      </c>
      <c r="B158" s="3" t="s">
        <v>1000</v>
      </c>
      <c r="C158">
        <v>26992</v>
      </c>
      <c r="D158">
        <v>0</v>
      </c>
      <c r="E158">
        <v>4484</v>
      </c>
      <c r="F158">
        <v>795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s="6">
        <v>37999</v>
      </c>
      <c r="P158">
        <v>698</v>
      </c>
      <c r="Q158">
        <v>32969</v>
      </c>
      <c r="R158">
        <v>33116</v>
      </c>
      <c r="S158">
        <v>147</v>
      </c>
      <c r="T158">
        <v>0.871</v>
      </c>
      <c r="U158">
        <v>22508</v>
      </c>
      <c r="V158">
        <f t="shared" si="6"/>
        <v>-22508</v>
      </c>
      <c r="W158">
        <f t="shared" si="7"/>
        <v>-0.6827019321180503</v>
      </c>
      <c r="AC158" t="str">
        <f t="shared" si="8"/>
        <v/>
      </c>
    </row>
    <row r="159" spans="1:29" x14ac:dyDescent="0.25">
      <c r="A159" t="s">
        <v>575</v>
      </c>
      <c r="B159" s="3" t="s">
        <v>1001</v>
      </c>
      <c r="C159">
        <v>39985</v>
      </c>
      <c r="D159">
        <v>0</v>
      </c>
      <c r="E159">
        <v>38218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6">
        <v>90482</v>
      </c>
      <c r="P159">
        <v>1551</v>
      </c>
      <c r="Q159">
        <v>79754</v>
      </c>
      <c r="R159">
        <v>79833</v>
      </c>
      <c r="S159">
        <v>79</v>
      </c>
      <c r="T159">
        <v>0.88200000000000001</v>
      </c>
      <c r="U159">
        <v>1767</v>
      </c>
      <c r="V159">
        <f t="shared" si="6"/>
        <v>-1767</v>
      </c>
      <c r="W159">
        <f t="shared" si="7"/>
        <v>-2.2155628557815284E-2</v>
      </c>
      <c r="AC159">
        <f t="shared" si="8"/>
        <v>-1767</v>
      </c>
    </row>
    <row r="160" spans="1:29" x14ac:dyDescent="0.25">
      <c r="A160" t="s">
        <v>578</v>
      </c>
      <c r="B160" s="3" t="s">
        <v>1002</v>
      </c>
      <c r="C160">
        <v>43834</v>
      </c>
      <c r="D160">
        <v>0</v>
      </c>
      <c r="E160">
        <v>42899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6">
        <v>101041</v>
      </c>
      <c r="P160">
        <v>112</v>
      </c>
      <c r="Q160">
        <v>86845</v>
      </c>
      <c r="R160">
        <v>88549</v>
      </c>
      <c r="S160">
        <v>1704</v>
      </c>
      <c r="T160">
        <v>0.876</v>
      </c>
      <c r="U160">
        <v>935</v>
      </c>
      <c r="V160">
        <f t="shared" si="6"/>
        <v>-935</v>
      </c>
      <c r="W160">
        <f t="shared" si="7"/>
        <v>-1.0766307789740342E-2</v>
      </c>
      <c r="AC160">
        <f t="shared" si="8"/>
        <v>-935</v>
      </c>
    </row>
    <row r="161" spans="1:29" x14ac:dyDescent="0.25">
      <c r="A161" t="s">
        <v>581</v>
      </c>
      <c r="B161" s="3" t="s">
        <v>1003</v>
      </c>
      <c r="C161">
        <v>44285</v>
      </c>
      <c r="D161">
        <v>0</v>
      </c>
      <c r="E161">
        <v>34151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6">
        <v>96321</v>
      </c>
      <c r="P161">
        <v>1287</v>
      </c>
      <c r="Q161">
        <v>79723</v>
      </c>
      <c r="R161">
        <v>79881</v>
      </c>
      <c r="S161">
        <v>158</v>
      </c>
      <c r="T161">
        <v>0.82899999999999996</v>
      </c>
      <c r="U161">
        <v>10134</v>
      </c>
      <c r="V161">
        <f t="shared" si="6"/>
        <v>-10134</v>
      </c>
      <c r="W161">
        <f t="shared" si="7"/>
        <v>-0.12711513615895037</v>
      </c>
      <c r="AC161" t="str">
        <f t="shared" si="8"/>
        <v/>
      </c>
    </row>
    <row r="162" spans="1:29" x14ac:dyDescent="0.25">
      <c r="A162" t="s">
        <v>584</v>
      </c>
      <c r="B162" s="3" t="s">
        <v>1004</v>
      </c>
      <c r="C162">
        <v>43751</v>
      </c>
      <c r="D162">
        <v>40525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6">
        <v>100490</v>
      </c>
      <c r="P162">
        <v>1486</v>
      </c>
      <c r="Q162">
        <v>85762</v>
      </c>
      <c r="R162">
        <v>85972</v>
      </c>
      <c r="S162">
        <v>210</v>
      </c>
      <c r="T162">
        <v>0.85599999999999998</v>
      </c>
      <c r="U162">
        <v>3226</v>
      </c>
      <c r="V162">
        <f t="shared" si="6"/>
        <v>-3226</v>
      </c>
      <c r="W162">
        <f t="shared" si="7"/>
        <v>-3.7615727245166854E-2</v>
      </c>
      <c r="AC162" t="str">
        <f t="shared" si="8"/>
        <v/>
      </c>
    </row>
    <row r="163" spans="1:29" x14ac:dyDescent="0.25">
      <c r="A163" t="s">
        <v>587</v>
      </c>
      <c r="B163" s="3" t="s">
        <v>1005</v>
      </c>
      <c r="C163">
        <v>39522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54284</v>
      </c>
      <c r="L163">
        <v>0</v>
      </c>
      <c r="M163">
        <v>0</v>
      </c>
      <c r="N163">
        <v>0</v>
      </c>
      <c r="O163" s="6">
        <v>106726</v>
      </c>
      <c r="P163">
        <v>1059</v>
      </c>
      <c r="Q163">
        <v>94865</v>
      </c>
      <c r="R163">
        <v>95071</v>
      </c>
      <c r="S163">
        <v>206</v>
      </c>
      <c r="T163">
        <v>0.89100000000000001</v>
      </c>
      <c r="U163">
        <v>14762</v>
      </c>
      <c r="V163">
        <f t="shared" si="6"/>
        <v>14762</v>
      </c>
      <c r="W163">
        <f t="shared" si="7"/>
        <v>0.15561060454329836</v>
      </c>
      <c r="AC163" t="str">
        <f t="shared" si="8"/>
        <v/>
      </c>
    </row>
    <row r="164" spans="1:29" x14ac:dyDescent="0.25">
      <c r="A164" t="s">
        <v>590</v>
      </c>
      <c r="B164" s="3" t="s">
        <v>1006</v>
      </c>
      <c r="C164">
        <v>29888</v>
      </c>
      <c r="D164">
        <v>0</v>
      </c>
      <c r="E164">
        <v>0</v>
      </c>
      <c r="F164">
        <v>238</v>
      </c>
      <c r="G164">
        <v>0</v>
      </c>
      <c r="H164">
        <v>0</v>
      </c>
      <c r="I164">
        <v>0</v>
      </c>
      <c r="J164">
        <v>0</v>
      </c>
      <c r="K164">
        <v>43338</v>
      </c>
      <c r="L164">
        <v>0</v>
      </c>
      <c r="M164">
        <v>0</v>
      </c>
      <c r="N164">
        <v>0</v>
      </c>
      <c r="O164" s="6">
        <v>83991</v>
      </c>
      <c r="P164">
        <v>1432</v>
      </c>
      <c r="Q164">
        <v>74896</v>
      </c>
      <c r="R164">
        <v>75010</v>
      </c>
      <c r="S164">
        <v>114</v>
      </c>
      <c r="T164">
        <v>0.89300000000000002</v>
      </c>
      <c r="U164">
        <v>13450</v>
      </c>
      <c r="V164">
        <f t="shared" si="6"/>
        <v>13450</v>
      </c>
      <c r="W164">
        <f t="shared" si="7"/>
        <v>0.17958235419782098</v>
      </c>
      <c r="AC164" t="str">
        <f t="shared" si="8"/>
        <v/>
      </c>
    </row>
    <row r="165" spans="1:29" x14ac:dyDescent="0.25">
      <c r="A165" t="s">
        <v>594</v>
      </c>
      <c r="B165" s="3" t="s">
        <v>1007</v>
      </c>
      <c r="C165">
        <v>27804</v>
      </c>
      <c r="D165">
        <v>0</v>
      </c>
      <c r="E165">
        <v>14077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6">
        <v>49633</v>
      </c>
      <c r="P165">
        <v>873</v>
      </c>
      <c r="Q165">
        <v>42754</v>
      </c>
      <c r="R165">
        <v>42834</v>
      </c>
      <c r="S165">
        <v>80</v>
      </c>
      <c r="T165">
        <v>0.86299999999999999</v>
      </c>
      <c r="U165">
        <v>13727</v>
      </c>
      <c r="V165">
        <f t="shared" si="6"/>
        <v>-13727</v>
      </c>
      <c r="W165">
        <f t="shared" si="7"/>
        <v>-0.32106937362585958</v>
      </c>
      <c r="AC165" t="str">
        <f t="shared" si="8"/>
        <v/>
      </c>
    </row>
    <row r="166" spans="1:29" x14ac:dyDescent="0.25">
      <c r="A166" t="s">
        <v>597</v>
      </c>
      <c r="B166" s="3" t="s">
        <v>1008</v>
      </c>
      <c r="C166">
        <v>25038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19581</v>
      </c>
      <c r="L166">
        <v>0</v>
      </c>
      <c r="M166">
        <v>0</v>
      </c>
      <c r="N166">
        <v>0</v>
      </c>
      <c r="O166" s="6">
        <v>51875</v>
      </c>
      <c r="P166">
        <v>918</v>
      </c>
      <c r="Q166">
        <v>45537</v>
      </c>
      <c r="R166">
        <v>45621</v>
      </c>
      <c r="S166">
        <v>84</v>
      </c>
      <c r="T166">
        <v>0.879</v>
      </c>
      <c r="U166">
        <v>5457</v>
      </c>
      <c r="V166">
        <f t="shared" si="6"/>
        <v>-5457</v>
      </c>
      <c r="W166">
        <f t="shared" si="7"/>
        <v>-0.1198366163778905</v>
      </c>
      <c r="AC166" t="str">
        <f t="shared" si="8"/>
        <v/>
      </c>
    </row>
    <row r="167" spans="1:29" x14ac:dyDescent="0.25">
      <c r="A167" t="s">
        <v>601</v>
      </c>
      <c r="B167" s="3" t="s">
        <v>1009</v>
      </c>
      <c r="C167">
        <v>12694</v>
      </c>
      <c r="D167">
        <v>386</v>
      </c>
      <c r="E167">
        <v>6069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6">
        <v>24474</v>
      </c>
      <c r="P167">
        <v>207</v>
      </c>
      <c r="Q167">
        <v>19356</v>
      </c>
      <c r="R167">
        <v>19377</v>
      </c>
      <c r="S167">
        <v>21</v>
      </c>
      <c r="T167">
        <v>0.79200000000000004</v>
      </c>
      <c r="U167">
        <v>6625</v>
      </c>
      <c r="V167">
        <f t="shared" si="6"/>
        <v>-6239</v>
      </c>
      <c r="W167">
        <f t="shared" si="7"/>
        <v>-0.32232899359371769</v>
      </c>
      <c r="AC167" t="str">
        <f t="shared" si="8"/>
        <v/>
      </c>
    </row>
    <row r="168" spans="1:29" x14ac:dyDescent="0.25">
      <c r="A168" t="s">
        <v>606</v>
      </c>
      <c r="B168" s="3" t="s">
        <v>1010</v>
      </c>
      <c r="C168">
        <v>21883</v>
      </c>
      <c r="D168">
        <v>0</v>
      </c>
      <c r="E168">
        <v>9507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963</v>
      </c>
      <c r="M168">
        <v>3083</v>
      </c>
      <c r="N168">
        <v>0</v>
      </c>
      <c r="O168" s="6">
        <v>47249</v>
      </c>
      <c r="P168">
        <v>919</v>
      </c>
      <c r="Q168">
        <v>36355</v>
      </c>
      <c r="R168">
        <v>36421</v>
      </c>
      <c r="S168">
        <v>66</v>
      </c>
      <c r="T168">
        <v>0.77100000000000002</v>
      </c>
      <c r="U168">
        <v>12376</v>
      </c>
      <c r="V168">
        <f t="shared" si="6"/>
        <v>-12376</v>
      </c>
      <c r="W168">
        <f t="shared" si="7"/>
        <v>-0.34042084995186356</v>
      </c>
      <c r="AC168" t="str">
        <f t="shared" si="8"/>
        <v/>
      </c>
    </row>
    <row r="169" spans="1:29" x14ac:dyDescent="0.25">
      <c r="A169" t="s">
        <v>613</v>
      </c>
      <c r="B169" s="3" t="s">
        <v>1011</v>
      </c>
      <c r="C169">
        <v>15168</v>
      </c>
      <c r="D169">
        <v>0</v>
      </c>
      <c r="E169">
        <v>14326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444</v>
      </c>
      <c r="M169">
        <v>2228</v>
      </c>
      <c r="N169">
        <v>0</v>
      </c>
      <c r="O169" s="6">
        <v>42197</v>
      </c>
      <c r="P169">
        <v>911</v>
      </c>
      <c r="Q169">
        <v>33077</v>
      </c>
      <c r="R169">
        <v>33116</v>
      </c>
      <c r="S169">
        <v>39</v>
      </c>
      <c r="T169">
        <v>0.78500000000000003</v>
      </c>
      <c r="U169">
        <v>842</v>
      </c>
      <c r="V169">
        <f t="shared" si="6"/>
        <v>-842</v>
      </c>
      <c r="W169">
        <f t="shared" si="7"/>
        <v>-2.5455754754058712E-2</v>
      </c>
      <c r="AC169">
        <f t="shared" si="8"/>
        <v>-842</v>
      </c>
    </row>
    <row r="170" spans="1:29" x14ac:dyDescent="0.25">
      <c r="A170" t="s">
        <v>618</v>
      </c>
      <c r="B170" s="3" t="s">
        <v>1012</v>
      </c>
      <c r="C170">
        <v>21768</v>
      </c>
      <c r="D170">
        <v>0</v>
      </c>
      <c r="E170">
        <v>16673</v>
      </c>
      <c r="F170">
        <v>1164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2709</v>
      </c>
      <c r="N170">
        <v>0</v>
      </c>
      <c r="O170" s="6">
        <v>51467</v>
      </c>
      <c r="P170">
        <v>1109</v>
      </c>
      <c r="Q170">
        <v>43423</v>
      </c>
      <c r="R170">
        <v>43500</v>
      </c>
      <c r="S170">
        <v>77</v>
      </c>
      <c r="T170">
        <v>0.84499999999999997</v>
      </c>
      <c r="U170">
        <v>5095</v>
      </c>
      <c r="V170">
        <f t="shared" si="6"/>
        <v>-5095</v>
      </c>
      <c r="W170">
        <f t="shared" si="7"/>
        <v>-0.11733413168136701</v>
      </c>
      <c r="AC170" t="str">
        <f t="shared" si="8"/>
        <v/>
      </c>
    </row>
    <row r="171" spans="1:29" x14ac:dyDescent="0.25">
      <c r="A171" t="s">
        <v>624</v>
      </c>
      <c r="B171" s="3" t="s">
        <v>1013</v>
      </c>
      <c r="C171">
        <v>20685</v>
      </c>
      <c r="D171">
        <v>0</v>
      </c>
      <c r="E171">
        <v>15495</v>
      </c>
      <c r="F171">
        <v>2264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1509</v>
      </c>
      <c r="N171">
        <v>0</v>
      </c>
      <c r="O171" s="6">
        <v>48276</v>
      </c>
      <c r="P171">
        <v>795</v>
      </c>
      <c r="Q171">
        <v>40748</v>
      </c>
      <c r="R171">
        <v>40833</v>
      </c>
      <c r="S171">
        <v>85</v>
      </c>
      <c r="T171">
        <v>0.84599999999999997</v>
      </c>
      <c r="U171">
        <v>5190</v>
      </c>
      <c r="V171">
        <f t="shared" si="6"/>
        <v>-5190</v>
      </c>
      <c r="W171">
        <f t="shared" si="7"/>
        <v>-0.12736821439089036</v>
      </c>
      <c r="AC171" t="str">
        <f t="shared" si="8"/>
        <v/>
      </c>
    </row>
    <row r="172" spans="1:29" x14ac:dyDescent="0.25">
      <c r="A172" t="s">
        <v>629</v>
      </c>
      <c r="B172" s="3" t="s">
        <v>1014</v>
      </c>
      <c r="C172">
        <v>22845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13403</v>
      </c>
      <c r="L172">
        <v>4070</v>
      </c>
      <c r="M172">
        <v>1931</v>
      </c>
      <c r="N172">
        <v>0</v>
      </c>
      <c r="O172" s="6">
        <v>53374</v>
      </c>
      <c r="P172">
        <v>1167</v>
      </c>
      <c r="Q172">
        <v>43416</v>
      </c>
      <c r="R172">
        <v>43501</v>
      </c>
      <c r="S172">
        <v>85</v>
      </c>
      <c r="T172">
        <v>0.81499999999999995</v>
      </c>
      <c r="U172">
        <v>9442</v>
      </c>
      <c r="V172">
        <f t="shared" si="6"/>
        <v>-9442</v>
      </c>
      <c r="W172">
        <f t="shared" si="7"/>
        <v>-0.21747742767643266</v>
      </c>
      <c r="AC172" t="str">
        <f t="shared" si="8"/>
        <v/>
      </c>
    </row>
    <row r="173" spans="1:29" x14ac:dyDescent="0.25">
      <c r="A173" t="s">
        <v>634</v>
      </c>
      <c r="B173" s="3" t="s">
        <v>1015</v>
      </c>
      <c r="C173">
        <v>9557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28516</v>
      </c>
      <c r="L173">
        <v>0</v>
      </c>
      <c r="M173">
        <v>909</v>
      </c>
      <c r="N173">
        <v>0</v>
      </c>
      <c r="O173" s="6">
        <v>50516</v>
      </c>
      <c r="P173">
        <v>506</v>
      </c>
      <c r="Q173">
        <v>39488</v>
      </c>
      <c r="R173">
        <v>39545</v>
      </c>
      <c r="S173">
        <v>57</v>
      </c>
      <c r="T173">
        <v>0.78300000000000003</v>
      </c>
      <c r="U173">
        <v>18959</v>
      </c>
      <c r="V173">
        <f t="shared" si="6"/>
        <v>18959</v>
      </c>
      <c r="W173">
        <f t="shared" si="7"/>
        <v>0.48012054294975687</v>
      </c>
      <c r="AC173" t="str">
        <f t="shared" si="8"/>
        <v/>
      </c>
    </row>
    <row r="174" spans="1:29" x14ac:dyDescent="0.25">
      <c r="A174" t="s">
        <v>638</v>
      </c>
      <c r="B174" s="3" t="s">
        <v>1016</v>
      </c>
      <c r="C174">
        <v>17465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7958</v>
      </c>
      <c r="L174">
        <v>1068</v>
      </c>
      <c r="M174">
        <v>2604</v>
      </c>
      <c r="N174">
        <v>0</v>
      </c>
      <c r="O174" s="6">
        <v>37490</v>
      </c>
      <c r="P174">
        <v>665</v>
      </c>
      <c r="Q174">
        <v>29760</v>
      </c>
      <c r="R174">
        <v>29886</v>
      </c>
      <c r="S174">
        <v>126</v>
      </c>
      <c r="T174">
        <v>0.79700000000000004</v>
      </c>
      <c r="U174">
        <v>9507</v>
      </c>
      <c r="V174">
        <f t="shared" si="6"/>
        <v>-9507</v>
      </c>
      <c r="W174">
        <f t="shared" si="7"/>
        <v>-0.31945564516129032</v>
      </c>
      <c r="AC174" t="str">
        <f t="shared" si="8"/>
        <v/>
      </c>
    </row>
    <row r="175" spans="1:29" x14ac:dyDescent="0.25">
      <c r="A175" t="s">
        <v>643</v>
      </c>
      <c r="B175" s="3" t="s">
        <v>1017</v>
      </c>
      <c r="C175">
        <v>12382</v>
      </c>
      <c r="D175">
        <v>0</v>
      </c>
      <c r="E175">
        <v>22598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1119</v>
      </c>
      <c r="N175">
        <v>0</v>
      </c>
      <c r="O175" s="6">
        <v>44323</v>
      </c>
      <c r="P175">
        <v>454</v>
      </c>
      <c r="Q175">
        <v>36553</v>
      </c>
      <c r="R175">
        <v>36883</v>
      </c>
      <c r="S175">
        <v>330</v>
      </c>
      <c r="T175">
        <v>0.83199999999999996</v>
      </c>
      <c r="U175">
        <v>10216</v>
      </c>
      <c r="V175">
        <f t="shared" si="6"/>
        <v>10216</v>
      </c>
      <c r="W175">
        <f t="shared" si="7"/>
        <v>0.27948458402867071</v>
      </c>
      <c r="AC175" t="str">
        <f t="shared" si="8"/>
        <v/>
      </c>
    </row>
    <row r="176" spans="1:29" x14ac:dyDescent="0.25">
      <c r="A176" t="s">
        <v>647</v>
      </c>
      <c r="B176" s="3" t="s">
        <v>1018</v>
      </c>
      <c r="C176">
        <v>21196</v>
      </c>
      <c r="D176">
        <v>0</v>
      </c>
      <c r="E176">
        <v>10661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838</v>
      </c>
      <c r="N176">
        <v>0</v>
      </c>
      <c r="O176" s="6">
        <v>38771</v>
      </c>
      <c r="P176">
        <v>499</v>
      </c>
      <c r="Q176">
        <v>33194</v>
      </c>
      <c r="R176">
        <v>33262</v>
      </c>
      <c r="S176">
        <v>68</v>
      </c>
      <c r="T176">
        <v>0.85799999999999998</v>
      </c>
      <c r="U176">
        <v>10535</v>
      </c>
      <c r="V176">
        <f t="shared" si="6"/>
        <v>-10535</v>
      </c>
      <c r="W176">
        <f t="shared" si="7"/>
        <v>-0.3173766343315057</v>
      </c>
      <c r="AC176" t="str">
        <f t="shared" si="8"/>
        <v/>
      </c>
    </row>
    <row r="177" spans="1:29" x14ac:dyDescent="0.25">
      <c r="A177" t="s">
        <v>651</v>
      </c>
      <c r="B177" s="3" t="s">
        <v>1019</v>
      </c>
      <c r="C177">
        <v>13754</v>
      </c>
      <c r="D177">
        <v>0</v>
      </c>
      <c r="E177">
        <v>8031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650</v>
      </c>
      <c r="M177">
        <v>240</v>
      </c>
      <c r="N177">
        <v>0</v>
      </c>
      <c r="O177" s="6">
        <v>26628</v>
      </c>
      <c r="P177">
        <v>453</v>
      </c>
      <c r="Q177">
        <v>23128</v>
      </c>
      <c r="R177">
        <v>23168</v>
      </c>
      <c r="S177">
        <v>40</v>
      </c>
      <c r="T177">
        <v>0.87</v>
      </c>
      <c r="U177">
        <v>5723</v>
      </c>
      <c r="V177">
        <f t="shared" si="6"/>
        <v>-5723</v>
      </c>
      <c r="W177">
        <f t="shared" si="7"/>
        <v>-0.24744897959183673</v>
      </c>
      <c r="AC177" t="str">
        <f t="shared" si="8"/>
        <v/>
      </c>
    </row>
    <row r="178" spans="1:29" x14ac:dyDescent="0.25">
      <c r="A178" t="s">
        <v>656</v>
      </c>
      <c r="B178" s="3" t="s">
        <v>1020</v>
      </c>
      <c r="C178">
        <v>12827</v>
      </c>
      <c r="D178">
        <v>0</v>
      </c>
      <c r="E178">
        <v>12154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409</v>
      </c>
      <c r="N178">
        <v>0</v>
      </c>
      <c r="O178" s="6">
        <v>30097</v>
      </c>
      <c r="P178">
        <v>559</v>
      </c>
      <c r="Q178">
        <v>25949</v>
      </c>
      <c r="R178">
        <v>26072</v>
      </c>
      <c r="S178">
        <v>123</v>
      </c>
      <c r="T178">
        <v>0.86599999999999999</v>
      </c>
      <c r="U178">
        <v>673</v>
      </c>
      <c r="V178">
        <f t="shared" si="6"/>
        <v>-673</v>
      </c>
      <c r="W178">
        <f t="shared" si="7"/>
        <v>-2.5935488843500713E-2</v>
      </c>
      <c r="AC178">
        <f t="shared" si="8"/>
        <v>-673</v>
      </c>
    </row>
    <row r="179" spans="1:29" x14ac:dyDescent="0.25">
      <c r="A179" t="s">
        <v>660</v>
      </c>
      <c r="B179" s="3" t="s">
        <v>1021</v>
      </c>
      <c r="C179">
        <v>16377</v>
      </c>
      <c r="D179">
        <v>0</v>
      </c>
      <c r="E179">
        <v>6908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505</v>
      </c>
      <c r="M179">
        <v>0</v>
      </c>
      <c r="N179">
        <v>0</v>
      </c>
      <c r="O179" s="6">
        <v>29177</v>
      </c>
      <c r="P179">
        <v>539</v>
      </c>
      <c r="Q179">
        <v>24329</v>
      </c>
      <c r="R179">
        <v>24387</v>
      </c>
      <c r="S179">
        <v>58</v>
      </c>
      <c r="T179">
        <v>0.83599999999999997</v>
      </c>
      <c r="U179">
        <v>9469</v>
      </c>
      <c r="V179">
        <f t="shared" si="6"/>
        <v>-9469</v>
      </c>
      <c r="W179">
        <f t="shared" si="7"/>
        <v>-0.3892062970117966</v>
      </c>
      <c r="AC179" t="str">
        <f t="shared" si="8"/>
        <v/>
      </c>
    </row>
    <row r="180" spans="1:29" x14ac:dyDescent="0.25">
      <c r="A180" t="s">
        <v>664</v>
      </c>
      <c r="B180" s="3" t="s">
        <v>1022</v>
      </c>
      <c r="C180">
        <v>15434</v>
      </c>
      <c r="D180">
        <v>0</v>
      </c>
      <c r="E180">
        <v>11823</v>
      </c>
      <c r="F180">
        <v>914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2559</v>
      </c>
      <c r="N180">
        <v>0</v>
      </c>
      <c r="O180" s="6">
        <v>39053</v>
      </c>
      <c r="P180">
        <v>666</v>
      </c>
      <c r="Q180">
        <v>31396</v>
      </c>
      <c r="R180">
        <v>31455</v>
      </c>
      <c r="S180">
        <v>59</v>
      </c>
      <c r="T180">
        <v>0.80500000000000005</v>
      </c>
      <c r="U180">
        <v>3611</v>
      </c>
      <c r="V180">
        <f t="shared" si="6"/>
        <v>-3611</v>
      </c>
      <c r="W180">
        <f t="shared" si="7"/>
        <v>-0.11501465154796789</v>
      </c>
      <c r="AC180" t="str">
        <f t="shared" si="8"/>
        <v/>
      </c>
    </row>
    <row r="181" spans="1:29" x14ac:dyDescent="0.25">
      <c r="A181" t="s">
        <v>669</v>
      </c>
      <c r="B181" s="3" t="s">
        <v>1023</v>
      </c>
      <c r="C181">
        <v>15818</v>
      </c>
      <c r="D181">
        <v>0</v>
      </c>
      <c r="E181">
        <v>7825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11900</v>
      </c>
      <c r="N181">
        <v>0</v>
      </c>
      <c r="O181" s="6">
        <v>43691</v>
      </c>
      <c r="P181">
        <v>555</v>
      </c>
      <c r="Q181">
        <v>36098</v>
      </c>
      <c r="R181">
        <v>36143</v>
      </c>
      <c r="S181">
        <v>45</v>
      </c>
      <c r="T181">
        <v>0.82699999999999996</v>
      </c>
      <c r="U181">
        <v>3918</v>
      </c>
      <c r="V181">
        <f t="shared" si="6"/>
        <v>-7993</v>
      </c>
      <c r="W181">
        <f t="shared" si="7"/>
        <v>-0.22142500969582801</v>
      </c>
      <c r="AC181" t="str">
        <f t="shared" si="8"/>
        <v/>
      </c>
    </row>
    <row r="182" spans="1:29" x14ac:dyDescent="0.25">
      <c r="A182" t="s">
        <v>673</v>
      </c>
      <c r="B182" s="3" t="s">
        <v>1024</v>
      </c>
      <c r="C182">
        <v>9771</v>
      </c>
      <c r="D182">
        <v>0</v>
      </c>
      <c r="E182">
        <v>5885</v>
      </c>
      <c r="F182">
        <v>0</v>
      </c>
      <c r="G182">
        <v>0</v>
      </c>
      <c r="H182">
        <v>0</v>
      </c>
      <c r="I182">
        <v>423</v>
      </c>
      <c r="J182">
        <v>0</v>
      </c>
      <c r="K182">
        <v>0</v>
      </c>
      <c r="L182">
        <v>1766</v>
      </c>
      <c r="M182">
        <v>2449</v>
      </c>
      <c r="N182">
        <v>0</v>
      </c>
      <c r="O182" s="6">
        <v>25304</v>
      </c>
      <c r="P182">
        <v>632</v>
      </c>
      <c r="Q182">
        <v>20926</v>
      </c>
      <c r="R182">
        <v>20943</v>
      </c>
      <c r="S182">
        <v>17</v>
      </c>
      <c r="T182">
        <v>0.82799999999999996</v>
      </c>
      <c r="U182">
        <v>3886</v>
      </c>
      <c r="V182">
        <f t="shared" si="6"/>
        <v>-3886</v>
      </c>
      <c r="W182">
        <f t="shared" si="7"/>
        <v>-0.18570199751505304</v>
      </c>
      <c r="AC182" t="str">
        <f t="shared" si="8"/>
        <v/>
      </c>
    </row>
    <row r="183" spans="1:29" x14ac:dyDescent="0.25">
      <c r="A183" t="s">
        <v>679</v>
      </c>
      <c r="B183" s="3" t="s">
        <v>1025</v>
      </c>
      <c r="C183">
        <v>9467</v>
      </c>
      <c r="D183">
        <v>0</v>
      </c>
      <c r="E183">
        <v>7723</v>
      </c>
      <c r="F183">
        <v>152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3554</v>
      </c>
      <c r="N183">
        <v>0</v>
      </c>
      <c r="O183" s="6">
        <v>26194</v>
      </c>
      <c r="P183">
        <v>483</v>
      </c>
      <c r="Q183">
        <v>21379</v>
      </c>
      <c r="R183">
        <v>21391</v>
      </c>
      <c r="S183">
        <v>12</v>
      </c>
      <c r="T183">
        <v>0.81699999999999995</v>
      </c>
      <c r="U183">
        <v>1744</v>
      </c>
      <c r="V183">
        <f t="shared" si="6"/>
        <v>-1744</v>
      </c>
      <c r="W183">
        <f t="shared" si="7"/>
        <v>-8.1575377707095748E-2</v>
      </c>
      <c r="AC183">
        <f t="shared" si="8"/>
        <v>-1744</v>
      </c>
    </row>
    <row r="184" spans="1:29" x14ac:dyDescent="0.25">
      <c r="A184" t="s">
        <v>684</v>
      </c>
      <c r="B184" s="3" t="s">
        <v>1026</v>
      </c>
      <c r="C184">
        <v>13174</v>
      </c>
      <c r="D184">
        <v>0</v>
      </c>
      <c r="E184">
        <v>3186</v>
      </c>
      <c r="F184">
        <v>542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1460</v>
      </c>
      <c r="N184">
        <v>0</v>
      </c>
      <c r="O184" s="6">
        <v>24688</v>
      </c>
      <c r="P184">
        <v>552</v>
      </c>
      <c r="Q184">
        <v>18914</v>
      </c>
      <c r="R184">
        <v>18940</v>
      </c>
      <c r="S184">
        <v>26</v>
      </c>
      <c r="T184">
        <v>0.76700000000000002</v>
      </c>
      <c r="U184">
        <v>9988</v>
      </c>
      <c r="V184">
        <f t="shared" si="6"/>
        <v>-9988</v>
      </c>
      <c r="W184">
        <f t="shared" si="7"/>
        <v>-0.52807444221211797</v>
      </c>
      <c r="AC184" t="str">
        <f t="shared" si="8"/>
        <v/>
      </c>
    </row>
    <row r="185" spans="1:29" x14ac:dyDescent="0.25">
      <c r="A185" t="s">
        <v>689</v>
      </c>
      <c r="B185" s="3" t="s">
        <v>1027</v>
      </c>
      <c r="C185">
        <v>19584</v>
      </c>
      <c r="D185">
        <v>0</v>
      </c>
      <c r="E185">
        <v>7998</v>
      </c>
      <c r="F185">
        <v>3219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502</v>
      </c>
      <c r="N185">
        <v>0</v>
      </c>
      <c r="O185" s="6">
        <v>39772</v>
      </c>
      <c r="P185">
        <v>714</v>
      </c>
      <c r="Q185">
        <v>32017</v>
      </c>
      <c r="R185">
        <v>32128</v>
      </c>
      <c r="S185">
        <v>111</v>
      </c>
      <c r="T185">
        <v>0.80800000000000005</v>
      </c>
      <c r="U185">
        <v>11586</v>
      </c>
      <c r="V185">
        <f t="shared" si="6"/>
        <v>-11586</v>
      </c>
      <c r="W185">
        <f t="shared" si="7"/>
        <v>-0.36187025642627352</v>
      </c>
      <c r="AC185" t="str">
        <f t="shared" si="8"/>
        <v/>
      </c>
    </row>
    <row r="186" spans="1:29" x14ac:dyDescent="0.25">
      <c r="A186" t="s">
        <v>694</v>
      </c>
      <c r="B186" s="3" t="s">
        <v>1028</v>
      </c>
      <c r="C186">
        <v>13085</v>
      </c>
      <c r="D186">
        <v>9287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410</v>
      </c>
      <c r="N186">
        <v>0</v>
      </c>
      <c r="O186" s="6">
        <v>30199</v>
      </c>
      <c r="P186">
        <v>574</v>
      </c>
      <c r="Q186">
        <v>23356</v>
      </c>
      <c r="R186">
        <v>23403</v>
      </c>
      <c r="S186">
        <v>47</v>
      </c>
      <c r="T186">
        <v>0.77500000000000002</v>
      </c>
      <c r="U186">
        <v>3798</v>
      </c>
      <c r="V186">
        <f t="shared" si="6"/>
        <v>-3798</v>
      </c>
      <c r="W186">
        <f t="shared" si="7"/>
        <v>-0.16261346120911116</v>
      </c>
      <c r="AC186" t="str">
        <f t="shared" si="8"/>
        <v/>
      </c>
    </row>
    <row r="187" spans="1:29" x14ac:dyDescent="0.25">
      <c r="A187" t="s">
        <v>698</v>
      </c>
      <c r="B187" s="3" t="s">
        <v>1029</v>
      </c>
      <c r="C187">
        <v>13138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14226</v>
      </c>
      <c r="L187">
        <v>0</v>
      </c>
      <c r="M187">
        <v>0</v>
      </c>
      <c r="N187">
        <v>0</v>
      </c>
      <c r="O187" s="6">
        <v>37058</v>
      </c>
      <c r="P187">
        <v>525</v>
      </c>
      <c r="Q187">
        <v>27889</v>
      </c>
      <c r="R187">
        <v>27923</v>
      </c>
      <c r="S187">
        <v>34</v>
      </c>
      <c r="T187">
        <v>0.753</v>
      </c>
      <c r="U187">
        <v>1088</v>
      </c>
      <c r="V187">
        <f t="shared" si="6"/>
        <v>1088</v>
      </c>
      <c r="W187">
        <f t="shared" si="7"/>
        <v>3.9011796765749937E-2</v>
      </c>
      <c r="AC187" t="str">
        <f t="shared" si="8"/>
        <v/>
      </c>
    </row>
    <row r="188" spans="1:29" x14ac:dyDescent="0.25">
      <c r="A188" t="s">
        <v>701</v>
      </c>
      <c r="B188" s="3" t="s">
        <v>1030</v>
      </c>
      <c r="C188">
        <v>13377</v>
      </c>
      <c r="D188">
        <v>0</v>
      </c>
      <c r="E188">
        <v>3646</v>
      </c>
      <c r="F188">
        <v>1130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1153</v>
      </c>
      <c r="N188">
        <v>0</v>
      </c>
      <c r="O188" s="6">
        <v>24748</v>
      </c>
      <c r="P188">
        <v>654</v>
      </c>
      <c r="Q188">
        <v>19960</v>
      </c>
      <c r="R188">
        <v>19997</v>
      </c>
      <c r="S188">
        <v>37</v>
      </c>
      <c r="T188">
        <v>0.80800000000000005</v>
      </c>
      <c r="U188">
        <v>9731</v>
      </c>
      <c r="V188">
        <f t="shared" si="6"/>
        <v>-9731</v>
      </c>
      <c r="W188">
        <f t="shared" si="7"/>
        <v>-0.48752505010020042</v>
      </c>
      <c r="AC188" t="str">
        <f t="shared" si="8"/>
        <v/>
      </c>
    </row>
    <row r="189" spans="1:29" x14ac:dyDescent="0.25">
      <c r="A189" t="s">
        <v>706</v>
      </c>
      <c r="B189" s="3" t="s">
        <v>1031</v>
      </c>
      <c r="C189">
        <v>23058</v>
      </c>
      <c r="D189">
        <v>0</v>
      </c>
      <c r="E189">
        <v>9671</v>
      </c>
      <c r="F189">
        <v>4959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841</v>
      </c>
      <c r="N189">
        <v>0</v>
      </c>
      <c r="O189" s="6">
        <v>51662</v>
      </c>
      <c r="P189">
        <v>1077</v>
      </c>
      <c r="Q189">
        <v>39606</v>
      </c>
      <c r="R189">
        <v>39663</v>
      </c>
      <c r="S189">
        <v>57</v>
      </c>
      <c r="T189">
        <v>0.76800000000000002</v>
      </c>
      <c r="U189">
        <v>13387</v>
      </c>
      <c r="V189">
        <f t="shared" si="6"/>
        <v>-13387</v>
      </c>
      <c r="W189">
        <f t="shared" si="7"/>
        <v>-0.338004342776347</v>
      </c>
      <c r="AC189" t="str">
        <f t="shared" si="8"/>
        <v/>
      </c>
    </row>
    <row r="190" spans="1:29" x14ac:dyDescent="0.25">
      <c r="A190" t="s">
        <v>711</v>
      </c>
      <c r="B190" s="3" t="s">
        <v>1032</v>
      </c>
      <c r="C190">
        <v>25559</v>
      </c>
      <c r="D190">
        <v>0</v>
      </c>
      <c r="E190">
        <v>4654</v>
      </c>
      <c r="F190">
        <v>325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6">
        <v>41549</v>
      </c>
      <c r="P190">
        <v>985</v>
      </c>
      <c r="Q190">
        <v>31523</v>
      </c>
      <c r="R190">
        <v>31599</v>
      </c>
      <c r="S190">
        <v>76</v>
      </c>
      <c r="T190">
        <v>0.76100000000000001</v>
      </c>
      <c r="U190">
        <v>20905</v>
      </c>
      <c r="V190">
        <f t="shared" si="6"/>
        <v>-20905</v>
      </c>
      <c r="W190">
        <f t="shared" si="7"/>
        <v>-0.66316657678520441</v>
      </c>
      <c r="AC190" t="str">
        <f t="shared" si="8"/>
        <v/>
      </c>
    </row>
    <row r="191" spans="1:29" x14ac:dyDescent="0.25">
      <c r="A191" t="s">
        <v>715</v>
      </c>
      <c r="B191" s="3" t="s">
        <v>1033</v>
      </c>
      <c r="C191">
        <v>21331</v>
      </c>
      <c r="D191">
        <v>0</v>
      </c>
      <c r="E191">
        <v>16352</v>
      </c>
      <c r="F191">
        <v>553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633</v>
      </c>
      <c r="M191">
        <v>0</v>
      </c>
      <c r="N191">
        <v>0</v>
      </c>
      <c r="O191" s="6">
        <v>51538</v>
      </c>
      <c r="P191">
        <v>789</v>
      </c>
      <c r="Q191">
        <v>39658</v>
      </c>
      <c r="R191">
        <v>39764</v>
      </c>
      <c r="S191">
        <v>106</v>
      </c>
      <c r="T191">
        <v>0.77200000000000002</v>
      </c>
      <c r="U191">
        <v>4979</v>
      </c>
      <c r="V191">
        <f t="shared" si="6"/>
        <v>-4979</v>
      </c>
      <c r="W191">
        <f t="shared" si="7"/>
        <v>-0.12554843915477332</v>
      </c>
      <c r="AC191" t="str">
        <f t="shared" si="8"/>
        <v/>
      </c>
    </row>
    <row r="192" spans="1:29" x14ac:dyDescent="0.25">
      <c r="A192" t="s">
        <v>720</v>
      </c>
      <c r="B192" s="3" t="s">
        <v>1034</v>
      </c>
      <c r="C192">
        <v>23125</v>
      </c>
      <c r="D192">
        <v>8904</v>
      </c>
      <c r="E192">
        <v>0</v>
      </c>
      <c r="F192">
        <v>2473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603</v>
      </c>
      <c r="N192">
        <v>0</v>
      </c>
      <c r="O192" s="6">
        <v>46793</v>
      </c>
      <c r="P192">
        <v>1027</v>
      </c>
      <c r="Q192">
        <v>36132</v>
      </c>
      <c r="R192">
        <v>36228</v>
      </c>
      <c r="S192">
        <v>96</v>
      </c>
      <c r="T192">
        <v>0.77400000000000002</v>
      </c>
      <c r="U192">
        <v>14221</v>
      </c>
      <c r="V192">
        <f t="shared" si="6"/>
        <v>-14221</v>
      </c>
      <c r="W192">
        <f t="shared" si="7"/>
        <v>-0.39358463411934019</v>
      </c>
      <c r="AC192" t="str">
        <f t="shared" si="8"/>
        <v/>
      </c>
    </row>
    <row r="193" spans="1:29" x14ac:dyDescent="0.25">
      <c r="A193" t="s">
        <v>729</v>
      </c>
      <c r="B193" s="3" t="s">
        <v>1035</v>
      </c>
      <c r="C193">
        <v>8265</v>
      </c>
      <c r="D193">
        <v>0</v>
      </c>
      <c r="E193">
        <v>0</v>
      </c>
      <c r="F193">
        <v>6109</v>
      </c>
      <c r="G193">
        <v>0</v>
      </c>
      <c r="H193">
        <v>0</v>
      </c>
      <c r="I193">
        <v>0</v>
      </c>
      <c r="J193">
        <v>0</v>
      </c>
      <c r="K193">
        <v>5293</v>
      </c>
      <c r="L193">
        <v>0</v>
      </c>
      <c r="M193">
        <v>462</v>
      </c>
      <c r="N193">
        <v>0</v>
      </c>
      <c r="O193" s="6">
        <v>25771</v>
      </c>
      <c r="P193">
        <v>224</v>
      </c>
      <c r="Q193">
        <v>20353</v>
      </c>
      <c r="R193">
        <v>20384</v>
      </c>
      <c r="S193">
        <v>31</v>
      </c>
      <c r="T193">
        <v>0.79100000000000004</v>
      </c>
      <c r="U193">
        <v>2156</v>
      </c>
      <c r="V193">
        <f t="shared" si="6"/>
        <v>-2972</v>
      </c>
      <c r="W193">
        <f t="shared" si="7"/>
        <v>-0.14602269935636025</v>
      </c>
      <c r="AC193" t="str">
        <f t="shared" si="8"/>
        <v/>
      </c>
    </row>
    <row r="194" spans="1:29" x14ac:dyDescent="0.25">
      <c r="A194" t="s">
        <v>734</v>
      </c>
      <c r="B194" s="3" t="s">
        <v>1036</v>
      </c>
      <c r="C194">
        <v>24655</v>
      </c>
      <c r="D194">
        <v>0</v>
      </c>
      <c r="E194">
        <v>3719</v>
      </c>
      <c r="F194">
        <v>233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206</v>
      </c>
      <c r="N194">
        <v>0</v>
      </c>
      <c r="O194" s="6">
        <v>37017</v>
      </c>
      <c r="P194">
        <v>394</v>
      </c>
      <c r="Q194">
        <v>29207</v>
      </c>
      <c r="R194">
        <v>29286</v>
      </c>
      <c r="S194">
        <v>79</v>
      </c>
      <c r="T194">
        <v>0.79100000000000004</v>
      </c>
      <c r="U194">
        <v>20936</v>
      </c>
      <c r="V194">
        <f t="shared" si="6"/>
        <v>-20936</v>
      </c>
      <c r="W194">
        <f t="shared" si="7"/>
        <v>-0.71681446228643819</v>
      </c>
      <c r="AC194" t="str">
        <f t="shared" si="8"/>
        <v/>
      </c>
    </row>
    <row r="195" spans="1:29" x14ac:dyDescent="0.25">
      <c r="A195" t="s">
        <v>739</v>
      </c>
      <c r="B195" s="3" t="s">
        <v>1037</v>
      </c>
      <c r="C195">
        <v>29559</v>
      </c>
      <c r="D195">
        <v>0</v>
      </c>
      <c r="E195">
        <v>8116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6">
        <v>49750</v>
      </c>
      <c r="P195">
        <v>321</v>
      </c>
      <c r="Q195">
        <v>37996</v>
      </c>
      <c r="R195">
        <v>38170</v>
      </c>
      <c r="S195">
        <v>174</v>
      </c>
      <c r="T195">
        <v>0.76700000000000002</v>
      </c>
      <c r="U195">
        <v>21443</v>
      </c>
      <c r="V195">
        <f t="shared" ref="V195:V223" si="9">D195+E195+K195-C195</f>
        <v>-21443</v>
      </c>
      <c r="W195">
        <f t="shared" ref="W195:W223" si="10">V195/Q195</f>
        <v>-0.56434887882935048</v>
      </c>
      <c r="AC195" t="str">
        <f t="shared" ref="AC195:AC223" si="11">IF(AND(V195&lt;0,V195&gt;-2000),V195,"")</f>
        <v/>
      </c>
    </row>
    <row r="196" spans="1:29" x14ac:dyDescent="0.25">
      <c r="A196" t="s">
        <v>742</v>
      </c>
      <c r="B196" s="3" t="s">
        <v>1038</v>
      </c>
      <c r="C196">
        <v>10491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30133</v>
      </c>
      <c r="L196">
        <v>0</v>
      </c>
      <c r="M196">
        <v>0</v>
      </c>
      <c r="N196">
        <v>0</v>
      </c>
      <c r="O196" s="6">
        <v>53336</v>
      </c>
      <c r="P196">
        <v>201</v>
      </c>
      <c r="Q196">
        <v>40825</v>
      </c>
      <c r="R196">
        <v>40879</v>
      </c>
      <c r="S196">
        <v>54</v>
      </c>
      <c r="T196">
        <v>0.76600000000000001</v>
      </c>
      <c r="U196">
        <v>19642</v>
      </c>
      <c r="V196">
        <f t="shared" si="9"/>
        <v>19642</v>
      </c>
      <c r="W196">
        <f t="shared" si="10"/>
        <v>0.48112676056338027</v>
      </c>
      <c r="AC196" t="str">
        <f t="shared" si="11"/>
        <v/>
      </c>
    </row>
    <row r="197" spans="1:29" x14ac:dyDescent="0.25">
      <c r="A197" t="s">
        <v>745</v>
      </c>
      <c r="B197" s="3" t="s">
        <v>1039</v>
      </c>
      <c r="C197">
        <v>22993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41663</v>
      </c>
      <c r="L197">
        <v>0</v>
      </c>
      <c r="M197">
        <v>239</v>
      </c>
      <c r="N197">
        <v>0</v>
      </c>
      <c r="O197" s="6">
        <v>84732</v>
      </c>
      <c r="P197">
        <v>488</v>
      </c>
      <c r="Q197">
        <v>65383</v>
      </c>
      <c r="R197">
        <v>65515</v>
      </c>
      <c r="S197">
        <v>132</v>
      </c>
      <c r="T197">
        <v>0.77300000000000002</v>
      </c>
      <c r="U197">
        <v>18670</v>
      </c>
      <c r="V197">
        <f t="shared" si="9"/>
        <v>18670</v>
      </c>
      <c r="W197">
        <f t="shared" si="10"/>
        <v>0.28554823119159417</v>
      </c>
      <c r="AC197" t="str">
        <f t="shared" si="11"/>
        <v/>
      </c>
    </row>
    <row r="198" spans="1:29" x14ac:dyDescent="0.25">
      <c r="A198" t="s">
        <v>749</v>
      </c>
      <c r="B198" s="3" t="s">
        <v>1040</v>
      </c>
      <c r="C198">
        <v>24202</v>
      </c>
      <c r="D198">
        <v>6801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6">
        <v>38158</v>
      </c>
      <c r="P198">
        <v>528</v>
      </c>
      <c r="Q198">
        <v>31531</v>
      </c>
      <c r="R198">
        <v>31610</v>
      </c>
      <c r="S198">
        <v>79</v>
      </c>
      <c r="T198">
        <v>0.82799999999999996</v>
      </c>
      <c r="U198">
        <v>17401</v>
      </c>
      <c r="V198">
        <f t="shared" si="9"/>
        <v>-17401</v>
      </c>
      <c r="W198">
        <f t="shared" si="10"/>
        <v>-0.55186958865878022</v>
      </c>
      <c r="AC198" t="str">
        <f t="shared" si="11"/>
        <v/>
      </c>
    </row>
    <row r="199" spans="1:29" x14ac:dyDescent="0.25">
      <c r="A199" t="s">
        <v>752</v>
      </c>
      <c r="B199" s="3" t="s">
        <v>1041</v>
      </c>
      <c r="C199">
        <v>20461</v>
      </c>
      <c r="D199">
        <v>0</v>
      </c>
      <c r="E199">
        <v>10740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704</v>
      </c>
      <c r="N199">
        <v>0</v>
      </c>
      <c r="O199" s="6">
        <v>42344</v>
      </c>
      <c r="P199">
        <v>674</v>
      </c>
      <c r="Q199">
        <v>32579</v>
      </c>
      <c r="R199">
        <v>32695</v>
      </c>
      <c r="S199">
        <v>116</v>
      </c>
      <c r="T199">
        <v>0.77200000000000002</v>
      </c>
      <c r="U199">
        <v>9721</v>
      </c>
      <c r="V199">
        <f t="shared" si="9"/>
        <v>-9721</v>
      </c>
      <c r="W199">
        <f t="shared" si="10"/>
        <v>-0.29838239356640783</v>
      </c>
      <c r="AC199" t="str">
        <f t="shared" si="11"/>
        <v/>
      </c>
    </row>
    <row r="200" spans="1:29" x14ac:dyDescent="0.25">
      <c r="A200" t="s">
        <v>756</v>
      </c>
      <c r="B200" s="3" t="s">
        <v>1042</v>
      </c>
      <c r="C200">
        <v>19494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6343</v>
      </c>
      <c r="L200">
        <v>0</v>
      </c>
      <c r="M200">
        <v>390</v>
      </c>
      <c r="N200">
        <v>0</v>
      </c>
      <c r="O200" s="6">
        <v>33713</v>
      </c>
      <c r="P200">
        <v>296</v>
      </c>
      <c r="Q200">
        <v>26523</v>
      </c>
      <c r="R200">
        <v>26562</v>
      </c>
      <c r="S200">
        <v>39</v>
      </c>
      <c r="T200">
        <v>0.78800000000000003</v>
      </c>
      <c r="U200">
        <v>13151</v>
      </c>
      <c r="V200">
        <f t="shared" si="9"/>
        <v>-13151</v>
      </c>
      <c r="W200">
        <f t="shared" si="10"/>
        <v>-0.49583380462240317</v>
      </c>
      <c r="AC200" t="str">
        <f t="shared" si="11"/>
        <v/>
      </c>
    </row>
    <row r="201" spans="1:29" x14ac:dyDescent="0.25">
      <c r="A201" t="s">
        <v>760</v>
      </c>
      <c r="B201" s="3" t="s">
        <v>1043</v>
      </c>
      <c r="C201">
        <v>13277</v>
      </c>
      <c r="D201">
        <v>2017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6">
        <v>19839</v>
      </c>
      <c r="P201">
        <v>227</v>
      </c>
      <c r="Q201">
        <v>15521</v>
      </c>
      <c r="R201">
        <v>15541</v>
      </c>
      <c r="S201">
        <v>20</v>
      </c>
      <c r="T201">
        <v>0.78300000000000003</v>
      </c>
      <c r="U201">
        <v>11260</v>
      </c>
      <c r="V201">
        <f t="shared" si="9"/>
        <v>-11260</v>
      </c>
      <c r="W201">
        <f t="shared" si="10"/>
        <v>-0.72546871979898198</v>
      </c>
      <c r="AC201" t="str">
        <f t="shared" si="11"/>
        <v/>
      </c>
    </row>
    <row r="202" spans="1:29" x14ac:dyDescent="0.25">
      <c r="A202" t="s">
        <v>763</v>
      </c>
      <c r="B202" s="3" t="s">
        <v>1044</v>
      </c>
      <c r="C202">
        <v>15625</v>
      </c>
      <c r="D202">
        <v>0</v>
      </c>
      <c r="E202">
        <v>4661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s="6">
        <v>27360</v>
      </c>
      <c r="P202">
        <v>425</v>
      </c>
      <c r="Q202">
        <v>20711</v>
      </c>
      <c r="R202">
        <v>20754</v>
      </c>
      <c r="S202">
        <v>43</v>
      </c>
      <c r="T202">
        <v>0.75900000000000001</v>
      </c>
      <c r="U202">
        <v>10964</v>
      </c>
      <c r="V202">
        <f t="shared" si="9"/>
        <v>-10964</v>
      </c>
      <c r="W202">
        <f t="shared" si="10"/>
        <v>-0.5293805224276954</v>
      </c>
      <c r="AC202" t="str">
        <f t="shared" si="11"/>
        <v/>
      </c>
    </row>
    <row r="203" spans="1:29" x14ac:dyDescent="0.25">
      <c r="A203" t="s">
        <v>766</v>
      </c>
      <c r="B203" s="3" t="s">
        <v>1045</v>
      </c>
      <c r="C203">
        <v>12168</v>
      </c>
      <c r="D203">
        <v>0</v>
      </c>
      <c r="E203">
        <v>5618</v>
      </c>
      <c r="F203">
        <v>3867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476</v>
      </c>
      <c r="O203" s="6">
        <v>29789</v>
      </c>
      <c r="P203">
        <v>224</v>
      </c>
      <c r="Q203">
        <v>22353</v>
      </c>
      <c r="R203">
        <v>22409</v>
      </c>
      <c r="S203">
        <v>56</v>
      </c>
      <c r="T203">
        <v>0.752</v>
      </c>
      <c r="U203">
        <v>6550</v>
      </c>
      <c r="V203">
        <f t="shared" si="9"/>
        <v>-6550</v>
      </c>
      <c r="W203">
        <f t="shared" si="10"/>
        <v>-0.29302554466961928</v>
      </c>
      <c r="AC203" t="str">
        <f t="shared" si="11"/>
        <v/>
      </c>
    </row>
    <row r="204" spans="1:29" x14ac:dyDescent="0.25">
      <c r="A204" t="s">
        <v>772</v>
      </c>
      <c r="B204" s="3" t="s">
        <v>1046</v>
      </c>
      <c r="C204">
        <v>8278</v>
      </c>
      <c r="D204">
        <v>0</v>
      </c>
      <c r="E204">
        <v>2530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4187</v>
      </c>
      <c r="O204" s="6">
        <v>19303</v>
      </c>
      <c r="P204">
        <v>143</v>
      </c>
      <c r="Q204">
        <v>15138</v>
      </c>
      <c r="R204">
        <v>15166</v>
      </c>
      <c r="S204">
        <v>28</v>
      </c>
      <c r="T204">
        <v>0.78600000000000003</v>
      </c>
      <c r="U204">
        <v>4091</v>
      </c>
      <c r="V204">
        <f t="shared" si="9"/>
        <v>-5748</v>
      </c>
      <c r="W204">
        <f t="shared" si="10"/>
        <v>-0.37970669837495047</v>
      </c>
      <c r="AC204" t="str">
        <f t="shared" si="11"/>
        <v/>
      </c>
    </row>
    <row r="205" spans="1:29" x14ac:dyDescent="0.25">
      <c r="A205" t="s">
        <v>776</v>
      </c>
      <c r="B205" s="3" t="s">
        <v>1047</v>
      </c>
      <c r="C205">
        <v>15476</v>
      </c>
      <c r="D205">
        <v>0</v>
      </c>
      <c r="E205">
        <v>4589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s="6">
        <v>26322</v>
      </c>
      <c r="P205">
        <v>315</v>
      </c>
      <c r="Q205">
        <v>20380</v>
      </c>
      <c r="R205">
        <v>20439</v>
      </c>
      <c r="S205">
        <v>59</v>
      </c>
      <c r="T205">
        <v>0.77600000000000002</v>
      </c>
      <c r="U205">
        <v>10887</v>
      </c>
      <c r="V205">
        <f t="shared" si="9"/>
        <v>-10887</v>
      </c>
      <c r="W205">
        <f t="shared" si="10"/>
        <v>-0.5342001962708538</v>
      </c>
      <c r="AC205" t="str">
        <f t="shared" si="11"/>
        <v/>
      </c>
    </row>
    <row r="206" spans="1:29" x14ac:dyDescent="0.25">
      <c r="A206" t="s">
        <v>779</v>
      </c>
      <c r="B206" s="3" t="s">
        <v>1048</v>
      </c>
      <c r="C206">
        <v>11600</v>
      </c>
      <c r="D206">
        <v>0</v>
      </c>
      <c r="E206">
        <v>9519</v>
      </c>
      <c r="F206">
        <v>681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s="6">
        <v>27562</v>
      </c>
      <c r="P206">
        <v>258</v>
      </c>
      <c r="Q206">
        <v>22058</v>
      </c>
      <c r="R206">
        <v>22136</v>
      </c>
      <c r="S206">
        <v>78</v>
      </c>
      <c r="T206">
        <v>0.80300000000000005</v>
      </c>
      <c r="U206">
        <v>2081</v>
      </c>
      <c r="V206">
        <f t="shared" si="9"/>
        <v>-2081</v>
      </c>
      <c r="W206">
        <f t="shared" si="10"/>
        <v>-9.4342188775047603E-2</v>
      </c>
      <c r="AC206" t="str">
        <f t="shared" si="11"/>
        <v/>
      </c>
    </row>
    <row r="207" spans="1:29" x14ac:dyDescent="0.25">
      <c r="A207" t="s">
        <v>783</v>
      </c>
      <c r="B207" s="3" t="s">
        <v>1049</v>
      </c>
      <c r="C207">
        <v>12535</v>
      </c>
      <c r="D207">
        <v>1571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6">
        <v>19215</v>
      </c>
      <c r="P207">
        <v>238</v>
      </c>
      <c r="Q207">
        <v>14344</v>
      </c>
      <c r="R207">
        <v>14402</v>
      </c>
      <c r="S207">
        <v>58</v>
      </c>
      <c r="T207">
        <v>0.75</v>
      </c>
      <c r="U207">
        <v>10964</v>
      </c>
      <c r="V207">
        <f t="shared" si="9"/>
        <v>-10964</v>
      </c>
      <c r="W207">
        <f t="shared" si="10"/>
        <v>-0.76436140546569997</v>
      </c>
      <c r="AC207" t="str">
        <f t="shared" si="11"/>
        <v/>
      </c>
    </row>
    <row r="208" spans="1:29" x14ac:dyDescent="0.25">
      <c r="A208" t="s">
        <v>786</v>
      </c>
      <c r="B208" s="3" t="s">
        <v>1050</v>
      </c>
      <c r="C208">
        <v>11896</v>
      </c>
      <c r="D208">
        <v>1747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s="6">
        <v>17771</v>
      </c>
      <c r="P208">
        <v>222</v>
      </c>
      <c r="Q208">
        <v>13865</v>
      </c>
      <c r="R208">
        <v>13898</v>
      </c>
      <c r="S208">
        <v>33</v>
      </c>
      <c r="T208">
        <v>0.78200000000000003</v>
      </c>
      <c r="U208">
        <v>10149</v>
      </c>
      <c r="V208">
        <f t="shared" si="9"/>
        <v>-10149</v>
      </c>
      <c r="W208">
        <f t="shared" si="10"/>
        <v>-0.73198701767039309</v>
      </c>
      <c r="AC208" t="str">
        <f t="shared" si="11"/>
        <v/>
      </c>
    </row>
    <row r="209" spans="1:29" x14ac:dyDescent="0.25">
      <c r="A209" t="s">
        <v>789</v>
      </c>
      <c r="B209" s="3" t="s">
        <v>1051</v>
      </c>
      <c r="C209">
        <v>13758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14263</v>
      </c>
      <c r="L209">
        <v>0</v>
      </c>
      <c r="M209">
        <v>0</v>
      </c>
      <c r="N209">
        <v>0</v>
      </c>
      <c r="O209" s="6">
        <v>36550</v>
      </c>
      <c r="P209">
        <v>277</v>
      </c>
      <c r="Q209">
        <v>28298</v>
      </c>
      <c r="R209">
        <v>28353</v>
      </c>
      <c r="S209">
        <v>55</v>
      </c>
      <c r="T209">
        <v>0.77600000000000002</v>
      </c>
      <c r="U209">
        <v>505</v>
      </c>
      <c r="V209">
        <f t="shared" si="9"/>
        <v>505</v>
      </c>
      <c r="W209">
        <f t="shared" si="10"/>
        <v>1.7845784154357197E-2</v>
      </c>
      <c r="AC209" t="str">
        <f t="shared" si="11"/>
        <v/>
      </c>
    </row>
    <row r="210" spans="1:29" x14ac:dyDescent="0.25">
      <c r="A210" t="s">
        <v>792</v>
      </c>
      <c r="B210" s="3" t="s">
        <v>1052</v>
      </c>
      <c r="C210">
        <v>9891</v>
      </c>
      <c r="D210">
        <v>0</v>
      </c>
      <c r="E210">
        <v>2852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3936</v>
      </c>
      <c r="O210" s="6">
        <v>22522</v>
      </c>
      <c r="P210">
        <v>278</v>
      </c>
      <c r="Q210">
        <v>16957</v>
      </c>
      <c r="R210">
        <v>16973</v>
      </c>
      <c r="S210">
        <v>16</v>
      </c>
      <c r="T210">
        <v>0.754</v>
      </c>
      <c r="U210">
        <v>5955</v>
      </c>
      <c r="V210">
        <f t="shared" si="9"/>
        <v>-7039</v>
      </c>
      <c r="W210">
        <f t="shared" si="10"/>
        <v>-0.41510880462345934</v>
      </c>
      <c r="AC210" t="str">
        <f t="shared" si="11"/>
        <v/>
      </c>
    </row>
    <row r="211" spans="1:29" x14ac:dyDescent="0.25">
      <c r="A211" t="s">
        <v>796</v>
      </c>
      <c r="B211" s="3" t="s">
        <v>1053</v>
      </c>
      <c r="C211">
        <v>8046</v>
      </c>
      <c r="D211">
        <v>0</v>
      </c>
      <c r="E211">
        <v>5004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417</v>
      </c>
      <c r="O211" s="6">
        <v>19433</v>
      </c>
      <c r="P211">
        <v>276</v>
      </c>
      <c r="Q211">
        <v>13743</v>
      </c>
      <c r="R211">
        <v>13759</v>
      </c>
      <c r="S211">
        <v>16</v>
      </c>
      <c r="T211">
        <v>0.70799999999999996</v>
      </c>
      <c r="U211">
        <v>3042</v>
      </c>
      <c r="V211">
        <f t="shared" si="9"/>
        <v>-3042</v>
      </c>
      <c r="W211">
        <f t="shared" si="10"/>
        <v>-0.22134905042567124</v>
      </c>
      <c r="AC211" t="str">
        <f t="shared" si="11"/>
        <v/>
      </c>
    </row>
    <row r="212" spans="1:29" x14ac:dyDescent="0.25">
      <c r="A212" t="s">
        <v>800</v>
      </c>
      <c r="B212" s="3" t="s">
        <v>1054</v>
      </c>
      <c r="C212">
        <v>17983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26613</v>
      </c>
      <c r="L212">
        <v>0</v>
      </c>
      <c r="M212">
        <v>0</v>
      </c>
      <c r="N212">
        <v>0</v>
      </c>
      <c r="O212" s="6">
        <v>57143</v>
      </c>
      <c r="P212">
        <v>304</v>
      </c>
      <c r="Q212">
        <v>44900</v>
      </c>
      <c r="R212">
        <v>44956</v>
      </c>
      <c r="S212">
        <v>56</v>
      </c>
      <c r="T212">
        <v>0.78700000000000003</v>
      </c>
      <c r="U212">
        <v>8630</v>
      </c>
      <c r="V212">
        <f t="shared" si="9"/>
        <v>8630</v>
      </c>
      <c r="W212">
        <f t="shared" si="10"/>
        <v>0.19220489977728286</v>
      </c>
      <c r="AC212" t="str">
        <f t="shared" si="11"/>
        <v/>
      </c>
    </row>
    <row r="213" spans="1:29" x14ac:dyDescent="0.25">
      <c r="A213" t="s">
        <v>803</v>
      </c>
      <c r="B213" s="3" t="s">
        <v>1055</v>
      </c>
      <c r="C213">
        <v>23967</v>
      </c>
      <c r="D213">
        <v>0</v>
      </c>
      <c r="E213">
        <v>0</v>
      </c>
      <c r="F213">
        <v>203</v>
      </c>
      <c r="G213">
        <v>0</v>
      </c>
      <c r="H213">
        <v>0</v>
      </c>
      <c r="I213">
        <v>0</v>
      </c>
      <c r="J213">
        <v>0</v>
      </c>
      <c r="K213">
        <v>26808</v>
      </c>
      <c r="L213">
        <v>0</v>
      </c>
      <c r="M213">
        <v>0</v>
      </c>
      <c r="N213">
        <v>0</v>
      </c>
      <c r="O213" s="6">
        <v>64601</v>
      </c>
      <c r="P213">
        <v>496</v>
      </c>
      <c r="Q213">
        <v>51474</v>
      </c>
      <c r="R213">
        <v>51588</v>
      </c>
      <c r="S213">
        <v>114</v>
      </c>
      <c r="T213">
        <v>0.79900000000000004</v>
      </c>
      <c r="U213">
        <v>2841</v>
      </c>
      <c r="V213">
        <f t="shared" si="9"/>
        <v>2841</v>
      </c>
      <c r="W213">
        <f t="shared" si="10"/>
        <v>5.5192912926914556E-2</v>
      </c>
      <c r="AC213" t="str">
        <f t="shared" si="11"/>
        <v/>
      </c>
    </row>
    <row r="214" spans="1:29" x14ac:dyDescent="0.25">
      <c r="A214" t="s">
        <v>807</v>
      </c>
      <c r="B214" s="3" t="s">
        <v>1056</v>
      </c>
      <c r="C214">
        <v>14983</v>
      </c>
      <c r="D214">
        <v>0</v>
      </c>
      <c r="E214">
        <v>0</v>
      </c>
      <c r="F214">
        <v>2219</v>
      </c>
      <c r="G214">
        <v>0</v>
      </c>
      <c r="H214">
        <v>0</v>
      </c>
      <c r="I214">
        <v>0</v>
      </c>
      <c r="J214">
        <v>0</v>
      </c>
      <c r="K214">
        <v>2219</v>
      </c>
      <c r="L214">
        <v>0</v>
      </c>
      <c r="M214">
        <v>0</v>
      </c>
      <c r="N214">
        <v>0</v>
      </c>
      <c r="O214" s="6">
        <v>26477</v>
      </c>
      <c r="P214">
        <v>417</v>
      </c>
      <c r="Q214">
        <v>19838</v>
      </c>
      <c r="R214">
        <v>19879</v>
      </c>
      <c r="S214">
        <v>41</v>
      </c>
      <c r="T214">
        <v>0.751</v>
      </c>
      <c r="U214">
        <v>12764</v>
      </c>
      <c r="V214">
        <f t="shared" si="9"/>
        <v>-12764</v>
      </c>
      <c r="W214">
        <f t="shared" si="10"/>
        <v>-0.64341163423732228</v>
      </c>
      <c r="AC214" t="str">
        <f t="shared" si="11"/>
        <v/>
      </c>
    </row>
    <row r="215" spans="1:29" x14ac:dyDescent="0.25">
      <c r="A215" t="s">
        <v>811</v>
      </c>
      <c r="B215" s="3" t="s">
        <v>1057</v>
      </c>
      <c r="C215">
        <v>12040</v>
      </c>
      <c r="D215">
        <v>0</v>
      </c>
      <c r="E215">
        <v>3891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4485</v>
      </c>
      <c r="O215" s="6">
        <v>25461</v>
      </c>
      <c r="P215">
        <v>309</v>
      </c>
      <c r="Q215">
        <v>20725</v>
      </c>
      <c r="R215">
        <v>20753</v>
      </c>
      <c r="S215">
        <v>28</v>
      </c>
      <c r="T215">
        <v>0.81499999999999995</v>
      </c>
      <c r="U215">
        <v>7555</v>
      </c>
      <c r="V215">
        <f t="shared" si="9"/>
        <v>-8149</v>
      </c>
      <c r="W215">
        <f t="shared" si="10"/>
        <v>-0.3931966224366707</v>
      </c>
      <c r="AC215" t="str">
        <f t="shared" si="11"/>
        <v/>
      </c>
    </row>
    <row r="216" spans="1:29" x14ac:dyDescent="0.25">
      <c r="A216" t="s">
        <v>815</v>
      </c>
      <c r="B216" s="3" t="s">
        <v>1058</v>
      </c>
      <c r="C216">
        <v>13446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3715</v>
      </c>
      <c r="L216">
        <v>0</v>
      </c>
      <c r="M216">
        <v>0</v>
      </c>
      <c r="N216">
        <v>0</v>
      </c>
      <c r="O216" s="6">
        <v>26195</v>
      </c>
      <c r="P216">
        <v>271</v>
      </c>
      <c r="Q216">
        <v>17432</v>
      </c>
      <c r="R216">
        <v>17474</v>
      </c>
      <c r="S216">
        <v>42</v>
      </c>
      <c r="T216">
        <v>0.66700000000000004</v>
      </c>
      <c r="U216">
        <v>9731</v>
      </c>
      <c r="V216">
        <f t="shared" si="9"/>
        <v>-9731</v>
      </c>
      <c r="W216">
        <f t="shared" si="10"/>
        <v>-0.5582262505736576</v>
      </c>
      <c r="AC216" t="str">
        <f t="shared" si="11"/>
        <v/>
      </c>
    </row>
    <row r="217" spans="1:29" x14ac:dyDescent="0.25">
      <c r="A217" t="s">
        <v>818</v>
      </c>
      <c r="B217" s="3" t="s">
        <v>1059</v>
      </c>
      <c r="C217">
        <v>9117</v>
      </c>
      <c r="D217">
        <v>0</v>
      </c>
      <c r="E217">
        <v>3283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2129</v>
      </c>
      <c r="O217" s="6">
        <v>21686</v>
      </c>
      <c r="P217">
        <v>213</v>
      </c>
      <c r="Q217">
        <v>14742</v>
      </c>
      <c r="R217">
        <v>14763</v>
      </c>
      <c r="S217">
        <v>21</v>
      </c>
      <c r="T217">
        <v>0.68100000000000005</v>
      </c>
      <c r="U217">
        <v>5834</v>
      </c>
      <c r="V217">
        <f t="shared" si="9"/>
        <v>-5834</v>
      </c>
      <c r="W217">
        <f t="shared" si="10"/>
        <v>-0.3957400624067291</v>
      </c>
      <c r="AC217" t="str">
        <f t="shared" si="11"/>
        <v/>
      </c>
    </row>
    <row r="218" spans="1:29" x14ac:dyDescent="0.25">
      <c r="A218" t="s">
        <v>822</v>
      </c>
      <c r="B218" s="3" t="s">
        <v>1060</v>
      </c>
      <c r="C218">
        <v>26458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19025</v>
      </c>
      <c r="L218">
        <v>0</v>
      </c>
      <c r="M218">
        <v>0</v>
      </c>
      <c r="N218">
        <v>0</v>
      </c>
      <c r="O218" s="6">
        <v>59893</v>
      </c>
      <c r="P218">
        <v>458</v>
      </c>
      <c r="Q218">
        <v>45941</v>
      </c>
      <c r="R218">
        <v>45968</v>
      </c>
      <c r="S218">
        <v>27</v>
      </c>
      <c r="T218">
        <v>0.76800000000000002</v>
      </c>
      <c r="U218">
        <v>7433</v>
      </c>
      <c r="V218">
        <f t="shared" si="9"/>
        <v>-7433</v>
      </c>
      <c r="W218">
        <f t="shared" si="10"/>
        <v>-0.16179447552295334</v>
      </c>
      <c r="AC218" t="str">
        <f t="shared" si="11"/>
        <v/>
      </c>
    </row>
    <row r="219" spans="1:29" x14ac:dyDescent="0.25">
      <c r="A219" t="s">
        <v>825</v>
      </c>
      <c r="B219" s="3" t="s">
        <v>1061</v>
      </c>
      <c r="C219">
        <v>13348</v>
      </c>
      <c r="D219">
        <v>7282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6">
        <v>28351</v>
      </c>
      <c r="P219">
        <v>288</v>
      </c>
      <c r="Q219">
        <v>20918</v>
      </c>
      <c r="R219">
        <v>20947</v>
      </c>
      <c r="S219">
        <v>29</v>
      </c>
      <c r="T219">
        <v>0.73899999999999999</v>
      </c>
      <c r="U219">
        <v>6066</v>
      </c>
      <c r="V219">
        <f t="shared" si="9"/>
        <v>-6066</v>
      </c>
      <c r="W219">
        <f t="shared" si="10"/>
        <v>-0.28998948274213598</v>
      </c>
      <c r="AC219" t="str">
        <f t="shared" si="11"/>
        <v/>
      </c>
    </row>
    <row r="220" spans="1:29" x14ac:dyDescent="0.25">
      <c r="A220" t="s">
        <v>828</v>
      </c>
      <c r="B220" s="3" t="s">
        <v>1062</v>
      </c>
      <c r="C220">
        <v>24917</v>
      </c>
      <c r="D220">
        <v>0</v>
      </c>
      <c r="E220">
        <v>26909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306</v>
      </c>
      <c r="N220">
        <v>0</v>
      </c>
      <c r="O220" s="6">
        <v>71170</v>
      </c>
      <c r="P220">
        <v>630</v>
      </c>
      <c r="Q220">
        <v>52762</v>
      </c>
      <c r="R220">
        <v>52813</v>
      </c>
      <c r="S220">
        <v>51</v>
      </c>
      <c r="T220">
        <v>0.74199999999999999</v>
      </c>
      <c r="U220">
        <v>1992</v>
      </c>
      <c r="V220">
        <f t="shared" si="9"/>
        <v>1992</v>
      </c>
      <c r="W220">
        <f t="shared" si="10"/>
        <v>3.7754444486562296E-2</v>
      </c>
      <c r="AC220" t="str">
        <f t="shared" si="11"/>
        <v/>
      </c>
    </row>
    <row r="221" spans="1:29" x14ac:dyDescent="0.25">
      <c r="A221" t="s">
        <v>832</v>
      </c>
      <c r="B221" s="3" t="s">
        <v>1063</v>
      </c>
      <c r="C221">
        <v>9182</v>
      </c>
      <c r="D221">
        <v>0</v>
      </c>
      <c r="E221">
        <v>8988</v>
      </c>
      <c r="F221">
        <v>363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s="6">
        <v>29385</v>
      </c>
      <c r="P221">
        <v>242</v>
      </c>
      <c r="Q221">
        <v>18775</v>
      </c>
      <c r="R221">
        <v>18796</v>
      </c>
      <c r="S221">
        <v>21</v>
      </c>
      <c r="T221">
        <v>0.64</v>
      </c>
      <c r="U221">
        <v>194</v>
      </c>
      <c r="V221">
        <f t="shared" si="9"/>
        <v>-194</v>
      </c>
      <c r="W221">
        <f t="shared" si="10"/>
        <v>-1.0332889480692411E-2</v>
      </c>
      <c r="AC221">
        <f t="shared" si="11"/>
        <v>-194</v>
      </c>
    </row>
    <row r="222" spans="1:29" x14ac:dyDescent="0.25">
      <c r="A222" t="s">
        <v>836</v>
      </c>
      <c r="B222" s="3" t="s">
        <v>1064</v>
      </c>
      <c r="C222">
        <v>12999</v>
      </c>
      <c r="D222">
        <v>0</v>
      </c>
      <c r="E222">
        <v>4698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s="6">
        <v>24278</v>
      </c>
      <c r="P222">
        <v>162</v>
      </c>
      <c r="Q222">
        <v>17859</v>
      </c>
      <c r="R222">
        <v>17912</v>
      </c>
      <c r="S222">
        <v>53</v>
      </c>
      <c r="T222">
        <v>0.73799999999999999</v>
      </c>
      <c r="U222">
        <v>8301</v>
      </c>
      <c r="V222">
        <f t="shared" si="9"/>
        <v>-8301</v>
      </c>
      <c r="W222">
        <f t="shared" si="10"/>
        <v>-0.46480766000335966</v>
      </c>
      <c r="AC222" t="str">
        <f t="shared" si="11"/>
        <v/>
      </c>
    </row>
    <row r="223" spans="1:29" x14ac:dyDescent="0.25">
      <c r="A223" t="s">
        <v>839</v>
      </c>
      <c r="B223" s="3" t="s">
        <v>1065</v>
      </c>
      <c r="C223">
        <v>9928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3898</v>
      </c>
      <c r="L223">
        <v>0</v>
      </c>
      <c r="M223">
        <v>69</v>
      </c>
      <c r="N223">
        <v>0</v>
      </c>
      <c r="O223" s="6">
        <v>18845</v>
      </c>
      <c r="P223">
        <v>177</v>
      </c>
      <c r="Q223">
        <v>14072</v>
      </c>
      <c r="R223">
        <v>14113</v>
      </c>
      <c r="S223">
        <v>41</v>
      </c>
      <c r="T223">
        <v>0.749</v>
      </c>
      <c r="U223">
        <v>6030</v>
      </c>
      <c r="V223">
        <f t="shared" si="9"/>
        <v>-6030</v>
      </c>
      <c r="W223">
        <f t="shared" si="10"/>
        <v>-0.42851051733939738</v>
      </c>
      <c r="AC223" t="str">
        <f t="shared" si="11"/>
        <v/>
      </c>
    </row>
    <row r="224" spans="1:29" x14ac:dyDescent="0.25">
      <c r="O224" s="6">
        <f>SUM(O2:O223)</f>
        <v>13268002</v>
      </c>
      <c r="P224">
        <f>SUM(P2:P223)</f>
        <v>171556</v>
      </c>
      <c r="Q224">
        <f>SUM(Q2:Q223)</f>
        <v>11226133</v>
      </c>
      <c r="AC224">
        <f>SUM(AC2:AC223)</f>
        <v>-26916</v>
      </c>
    </row>
    <row r="225" spans="1:18" x14ac:dyDescent="0.25">
      <c r="C225">
        <f>SUM(C2:C224)</f>
        <v>5237699</v>
      </c>
      <c r="D225">
        <f t="shared" ref="D225:N225" si="12">SUM(D2:D224)</f>
        <v>1633389</v>
      </c>
      <c r="E225">
        <f t="shared" si="12"/>
        <v>2254328</v>
      </c>
      <c r="F225">
        <f t="shared" si="12"/>
        <v>86935</v>
      </c>
      <c r="G225">
        <f t="shared" si="12"/>
        <v>257</v>
      </c>
      <c r="H225">
        <f t="shared" si="12"/>
        <v>31835</v>
      </c>
      <c r="I225">
        <f t="shared" si="12"/>
        <v>623</v>
      </c>
      <c r="J225">
        <f t="shared" si="12"/>
        <v>2129</v>
      </c>
      <c r="K225">
        <f t="shared" si="12"/>
        <v>1736267</v>
      </c>
      <c r="L225">
        <f t="shared" si="12"/>
        <v>10099</v>
      </c>
      <c r="M225">
        <f t="shared" si="12"/>
        <v>45386</v>
      </c>
      <c r="N225">
        <f t="shared" si="12"/>
        <v>15630</v>
      </c>
      <c r="O225" s="6">
        <f>SUM(C225:N225)</f>
        <v>11054577</v>
      </c>
      <c r="R225">
        <v>13268002</v>
      </c>
    </row>
    <row r="226" spans="1:18" x14ac:dyDescent="0.25">
      <c r="C226" t="s">
        <v>7</v>
      </c>
      <c r="D226" t="s">
        <v>1069</v>
      </c>
      <c r="E226" t="s">
        <v>1073</v>
      </c>
      <c r="F226" t="s">
        <v>1075</v>
      </c>
      <c r="R226" s="1"/>
    </row>
    <row r="227" spans="1:18" x14ac:dyDescent="0.25">
      <c r="A227" t="s">
        <v>1074</v>
      </c>
      <c r="C227">
        <f>C225</f>
        <v>5237699</v>
      </c>
      <c r="D227">
        <f>D225+E225+K225</f>
        <v>5623984</v>
      </c>
      <c r="E227">
        <f>F225+G225+H225+I225+J225+L225+M225+N225</f>
        <v>192894</v>
      </c>
      <c r="F227">
        <f>SUM(C227:E227)</f>
        <v>11054577</v>
      </c>
      <c r="P227">
        <f>O225/R225</f>
        <v>0.83317571100758048</v>
      </c>
    </row>
    <row r="228" spans="1:18" x14ac:dyDescent="0.25">
      <c r="A228" t="s">
        <v>1072</v>
      </c>
      <c r="C228">
        <f>C225/O225</f>
        <v>0.47380365616884301</v>
      </c>
      <c r="D228">
        <f>D227/O225</f>
        <v>0.50874710086148023</v>
      </c>
      <c r="E228">
        <f>E227/O225</f>
        <v>1.7449242969676725E-2</v>
      </c>
      <c r="F228">
        <f>SUM(C228:E228)</f>
        <v>1</v>
      </c>
    </row>
  </sheetData>
  <dataConsolidate topLabels="1">
    <dataRefs count="1">
      <dataRef ref="G1:R2" sheet="Sheet1"/>
    </dataRefs>
  </dataConsolidate>
  <conditionalFormatting sqref="V2:V223">
    <cfRule type="cellIs" dxfId="1" priority="2" operator="between">
      <formula>-2000</formula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Y14"/>
  <sheetViews>
    <sheetView workbookViewId="0">
      <selection activeCell="B3" sqref="B3"/>
    </sheetView>
  </sheetViews>
  <sheetFormatPr defaultRowHeight="15" x14ac:dyDescent="0.25"/>
  <cols>
    <col min="1" max="1" width="22.28515625" bestFit="1" customWidth="1"/>
    <col min="2" max="2" width="47.855468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13277</v>
      </c>
      <c r="H2">
        <f t="shared" ref="H2:R2" si="0">SUMIF($C$6:$C$13,H1,$D$6:$D$13)</f>
        <v>2017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19839</v>
      </c>
      <c r="T2">
        <f t="shared" ref="T2:Y2" si="1">SUMIF($B$6:$B$25,T1,$D$6:$D$25)</f>
        <v>227</v>
      </c>
      <c r="U2">
        <f t="shared" si="1"/>
        <v>15521</v>
      </c>
      <c r="V2">
        <f t="shared" si="1"/>
        <v>15541</v>
      </c>
      <c r="W2">
        <f t="shared" si="1"/>
        <v>20</v>
      </c>
      <c r="X2">
        <f t="shared" si="1"/>
        <v>0.78300000000000003</v>
      </c>
      <c r="Y2">
        <f t="shared" si="1"/>
        <v>11260</v>
      </c>
    </row>
    <row r="3" spans="1:25" x14ac:dyDescent="0.25">
      <c r="B3" t="s">
        <v>760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761</v>
      </c>
      <c r="C6" t="s">
        <v>10</v>
      </c>
      <c r="D6" s="1">
        <v>2017</v>
      </c>
    </row>
    <row r="7" spans="1:25" x14ac:dyDescent="0.25">
      <c r="A7" t="s">
        <v>762</v>
      </c>
      <c r="C7" t="s">
        <v>7</v>
      </c>
      <c r="D7" s="1">
        <v>13277</v>
      </c>
      <c r="E7" t="s">
        <v>8</v>
      </c>
    </row>
    <row r="8" spans="1:25" x14ac:dyDescent="0.25">
      <c r="B8" t="s">
        <v>11</v>
      </c>
      <c r="C8" t="s">
        <v>12</v>
      </c>
      <c r="D8" s="1">
        <v>19839</v>
      </c>
    </row>
    <row r="9" spans="1:25" x14ac:dyDescent="0.25">
      <c r="B9" t="s">
        <v>13</v>
      </c>
      <c r="C9" t="s">
        <v>12</v>
      </c>
      <c r="D9">
        <v>227</v>
      </c>
    </row>
    <row r="10" spans="1:25" x14ac:dyDescent="0.25">
      <c r="B10" t="s">
        <v>14</v>
      </c>
      <c r="C10" t="s">
        <v>12</v>
      </c>
      <c r="D10" s="1">
        <v>15521</v>
      </c>
    </row>
    <row r="11" spans="1:25" x14ac:dyDescent="0.25">
      <c r="B11" t="s">
        <v>15</v>
      </c>
      <c r="C11" t="s">
        <v>12</v>
      </c>
      <c r="D11" s="1">
        <v>15541</v>
      </c>
    </row>
    <row r="12" spans="1:25" x14ac:dyDescent="0.25">
      <c r="B12" t="s">
        <v>16</v>
      </c>
      <c r="C12" t="s">
        <v>12</v>
      </c>
      <c r="D12">
        <v>20</v>
      </c>
    </row>
    <row r="13" spans="1:25" x14ac:dyDescent="0.25">
      <c r="B13" t="s">
        <v>17</v>
      </c>
      <c r="C13" t="s">
        <v>12</v>
      </c>
      <c r="D13" s="2">
        <v>0.78300000000000003</v>
      </c>
    </row>
    <row r="14" spans="1:25" x14ac:dyDescent="0.25">
      <c r="B14" t="s">
        <v>18</v>
      </c>
      <c r="C14" t="s">
        <v>12</v>
      </c>
      <c r="D14" s="1">
        <v>11260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Y15"/>
  <sheetViews>
    <sheetView workbookViewId="0">
      <selection activeCell="B3" sqref="B3"/>
    </sheetView>
  </sheetViews>
  <sheetFormatPr defaultRowHeight="15" x14ac:dyDescent="0.25"/>
  <cols>
    <col min="1" max="1" width="32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19494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6343</v>
      </c>
      <c r="P2">
        <f t="shared" si="0"/>
        <v>0</v>
      </c>
      <c r="Q2">
        <f t="shared" si="0"/>
        <v>390</v>
      </c>
      <c r="R2">
        <f t="shared" si="0"/>
        <v>0</v>
      </c>
      <c r="S2">
        <f>SUMIF($B$6:$B$25,S1,$D$6:$D$25)</f>
        <v>33713</v>
      </c>
      <c r="T2">
        <f t="shared" ref="T2:Y2" si="1">SUMIF($B$6:$B$25,T1,$D$6:$D$25)</f>
        <v>296</v>
      </c>
      <c r="U2">
        <f t="shared" si="1"/>
        <v>26523</v>
      </c>
      <c r="V2">
        <f t="shared" si="1"/>
        <v>26562</v>
      </c>
      <c r="W2">
        <f t="shared" si="1"/>
        <v>39</v>
      </c>
      <c r="X2">
        <f t="shared" si="1"/>
        <v>0.78800000000000003</v>
      </c>
      <c r="Y2">
        <f t="shared" si="1"/>
        <v>13151</v>
      </c>
    </row>
    <row r="3" spans="1:25" x14ac:dyDescent="0.25">
      <c r="B3" t="s">
        <v>756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757</v>
      </c>
      <c r="C6" t="s">
        <v>172</v>
      </c>
      <c r="D6" s="1">
        <v>6343</v>
      </c>
    </row>
    <row r="7" spans="1:25" x14ac:dyDescent="0.25">
      <c r="A7" t="s">
        <v>758</v>
      </c>
      <c r="C7" t="s">
        <v>612</v>
      </c>
      <c r="D7">
        <v>390</v>
      </c>
      <c r="E7" t="s">
        <v>27</v>
      </c>
    </row>
    <row r="8" spans="1:25" x14ac:dyDescent="0.25">
      <c r="A8" t="s">
        <v>759</v>
      </c>
      <c r="C8" t="s">
        <v>7</v>
      </c>
      <c r="D8" s="1">
        <v>19494</v>
      </c>
      <c r="E8" t="s">
        <v>8</v>
      </c>
    </row>
    <row r="9" spans="1:25" x14ac:dyDescent="0.25">
      <c r="B9" t="s">
        <v>11</v>
      </c>
      <c r="C9" t="s">
        <v>12</v>
      </c>
      <c r="D9" s="1">
        <v>33713</v>
      </c>
    </row>
    <row r="10" spans="1:25" x14ac:dyDescent="0.25">
      <c r="B10" t="s">
        <v>13</v>
      </c>
      <c r="C10" t="s">
        <v>12</v>
      </c>
      <c r="D10">
        <v>296</v>
      </c>
    </row>
    <row r="11" spans="1:25" x14ac:dyDescent="0.25">
      <c r="B11" t="s">
        <v>14</v>
      </c>
      <c r="C11" t="s">
        <v>12</v>
      </c>
      <c r="D11" s="1">
        <v>26523</v>
      </c>
    </row>
    <row r="12" spans="1:25" x14ac:dyDescent="0.25">
      <c r="B12" t="s">
        <v>15</v>
      </c>
      <c r="C12" t="s">
        <v>12</v>
      </c>
      <c r="D12" s="1">
        <v>26562</v>
      </c>
    </row>
    <row r="13" spans="1:25" x14ac:dyDescent="0.25">
      <c r="B13" t="s">
        <v>16</v>
      </c>
      <c r="C13" t="s">
        <v>12</v>
      </c>
      <c r="D13">
        <v>39</v>
      </c>
    </row>
    <row r="14" spans="1:25" x14ac:dyDescent="0.25">
      <c r="B14" t="s">
        <v>17</v>
      </c>
      <c r="C14" t="s">
        <v>12</v>
      </c>
      <c r="D14" s="2">
        <v>0.78800000000000003</v>
      </c>
    </row>
    <row r="15" spans="1:25" x14ac:dyDescent="0.25">
      <c r="B15" t="s">
        <v>18</v>
      </c>
      <c r="C15" t="s">
        <v>12</v>
      </c>
      <c r="D15" s="1">
        <v>13151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Y15"/>
  <sheetViews>
    <sheetView workbookViewId="0">
      <selection activeCell="B3" sqref="B3"/>
    </sheetView>
  </sheetViews>
  <sheetFormatPr defaultRowHeight="15" x14ac:dyDescent="0.25"/>
  <cols>
    <col min="1" max="1" width="23.140625" bestFit="1" customWidth="1"/>
    <col min="2" max="2" width="42.14062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20461</v>
      </c>
      <c r="H2">
        <f t="shared" ref="H2:R2" si="0">SUMIF($C$6:$C$13,H1,$D$6:$D$13)</f>
        <v>0</v>
      </c>
      <c r="I2">
        <f t="shared" si="0"/>
        <v>10740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704</v>
      </c>
      <c r="R2">
        <f t="shared" si="0"/>
        <v>0</v>
      </c>
      <c r="S2">
        <f>SUMIF($B$6:$B$25,S1,$D$6:$D$25)</f>
        <v>42344</v>
      </c>
      <c r="T2">
        <f t="shared" ref="T2:Y2" si="1">SUMIF($B$6:$B$25,T1,$D$6:$D$25)</f>
        <v>674</v>
      </c>
      <c r="U2">
        <f t="shared" si="1"/>
        <v>32579</v>
      </c>
      <c r="V2">
        <f t="shared" si="1"/>
        <v>32695</v>
      </c>
      <c r="W2">
        <f t="shared" si="1"/>
        <v>116</v>
      </c>
      <c r="X2">
        <f t="shared" si="1"/>
        <v>0.77200000000000002</v>
      </c>
      <c r="Y2">
        <f t="shared" si="1"/>
        <v>9721</v>
      </c>
    </row>
    <row r="3" spans="1:25" x14ac:dyDescent="0.25">
      <c r="B3" t="s">
        <v>752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753</v>
      </c>
      <c r="C6" t="s">
        <v>32</v>
      </c>
      <c r="D6" s="1">
        <v>10740</v>
      </c>
    </row>
    <row r="7" spans="1:25" x14ac:dyDescent="0.25">
      <c r="A7" t="s">
        <v>754</v>
      </c>
      <c r="C7" t="s">
        <v>612</v>
      </c>
      <c r="D7">
        <v>704</v>
      </c>
      <c r="E7" t="s">
        <v>27</v>
      </c>
    </row>
    <row r="8" spans="1:25" x14ac:dyDescent="0.25">
      <c r="A8" t="s">
        <v>755</v>
      </c>
      <c r="C8" t="s">
        <v>7</v>
      </c>
      <c r="D8" s="1">
        <v>20461</v>
      </c>
      <c r="E8" t="s">
        <v>8</v>
      </c>
    </row>
    <row r="9" spans="1:25" x14ac:dyDescent="0.25">
      <c r="B9" t="s">
        <v>11</v>
      </c>
      <c r="C9" t="s">
        <v>12</v>
      </c>
      <c r="D9" s="1">
        <v>42344</v>
      </c>
    </row>
    <row r="10" spans="1:25" x14ac:dyDescent="0.25">
      <c r="B10" t="s">
        <v>13</v>
      </c>
      <c r="C10" t="s">
        <v>12</v>
      </c>
      <c r="D10">
        <v>674</v>
      </c>
    </row>
    <row r="11" spans="1:25" x14ac:dyDescent="0.25">
      <c r="B11" t="s">
        <v>14</v>
      </c>
      <c r="C11" t="s">
        <v>12</v>
      </c>
      <c r="D11" s="1">
        <v>32579</v>
      </c>
    </row>
    <row r="12" spans="1:25" x14ac:dyDescent="0.25">
      <c r="B12" t="s">
        <v>15</v>
      </c>
      <c r="C12" t="s">
        <v>12</v>
      </c>
      <c r="D12" s="1">
        <v>32695</v>
      </c>
    </row>
    <row r="13" spans="1:25" x14ac:dyDescent="0.25">
      <c r="B13" t="s">
        <v>16</v>
      </c>
      <c r="C13" t="s">
        <v>12</v>
      </c>
      <c r="D13">
        <v>116</v>
      </c>
    </row>
    <row r="14" spans="1:25" x14ac:dyDescent="0.25">
      <c r="B14" t="s">
        <v>17</v>
      </c>
      <c r="C14" t="s">
        <v>12</v>
      </c>
      <c r="D14" s="2">
        <v>0.77200000000000002</v>
      </c>
    </row>
    <row r="15" spans="1:25" x14ac:dyDescent="0.25">
      <c r="B15" t="s">
        <v>18</v>
      </c>
      <c r="C15" t="s">
        <v>12</v>
      </c>
      <c r="D15" s="1">
        <v>9721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Y14"/>
  <sheetViews>
    <sheetView workbookViewId="0">
      <selection activeCell="B3" sqref="B3"/>
    </sheetView>
  </sheetViews>
  <sheetFormatPr defaultRowHeight="15" x14ac:dyDescent="0.25"/>
  <cols>
    <col min="1" max="1" width="44.5703125" bestFit="1" customWidth="1"/>
    <col min="2" max="2" width="49.28515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24202</v>
      </c>
      <c r="H2">
        <f t="shared" ref="H2:R2" si="0">SUMIF($C$6:$C$13,H1,$D$6:$D$13)</f>
        <v>6801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38158</v>
      </c>
      <c r="T2">
        <f t="shared" ref="T2:Y2" si="1">SUMIF($B$6:$B$25,T1,$D$6:$D$25)</f>
        <v>528</v>
      </c>
      <c r="U2">
        <f t="shared" si="1"/>
        <v>31531</v>
      </c>
      <c r="V2">
        <f t="shared" si="1"/>
        <v>31610</v>
      </c>
      <c r="W2">
        <f t="shared" si="1"/>
        <v>79</v>
      </c>
      <c r="X2">
        <f t="shared" si="1"/>
        <v>0.82799999999999996</v>
      </c>
      <c r="Y2">
        <f t="shared" si="1"/>
        <v>17401</v>
      </c>
    </row>
    <row r="3" spans="1:25" x14ac:dyDescent="0.25">
      <c r="B3" t="s">
        <v>749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750</v>
      </c>
      <c r="C6" t="s">
        <v>7</v>
      </c>
      <c r="D6" s="1">
        <v>24202</v>
      </c>
      <c r="E6" t="s">
        <v>8</v>
      </c>
    </row>
    <row r="7" spans="1:25" x14ac:dyDescent="0.25">
      <c r="A7" t="s">
        <v>751</v>
      </c>
      <c r="C7" t="s">
        <v>10</v>
      </c>
      <c r="D7" s="1">
        <v>6801</v>
      </c>
    </row>
    <row r="8" spans="1:25" x14ac:dyDescent="0.25">
      <c r="B8" t="s">
        <v>11</v>
      </c>
      <c r="C8" t="s">
        <v>12</v>
      </c>
      <c r="D8" s="1">
        <v>38158</v>
      </c>
    </row>
    <row r="9" spans="1:25" x14ac:dyDescent="0.25">
      <c r="B9" t="s">
        <v>13</v>
      </c>
      <c r="C9" t="s">
        <v>12</v>
      </c>
      <c r="D9">
        <v>528</v>
      </c>
    </row>
    <row r="10" spans="1:25" x14ac:dyDescent="0.25">
      <c r="B10" t="s">
        <v>14</v>
      </c>
      <c r="C10" t="s">
        <v>12</v>
      </c>
      <c r="D10" s="1">
        <v>31531</v>
      </c>
    </row>
    <row r="11" spans="1:25" x14ac:dyDescent="0.25">
      <c r="B11" t="s">
        <v>15</v>
      </c>
      <c r="C11" t="s">
        <v>12</v>
      </c>
      <c r="D11" s="1">
        <v>31610</v>
      </c>
    </row>
    <row r="12" spans="1:25" x14ac:dyDescent="0.25">
      <c r="B12" t="s">
        <v>16</v>
      </c>
      <c r="C12" t="s">
        <v>12</v>
      </c>
      <c r="D12">
        <v>79</v>
      </c>
    </row>
    <row r="13" spans="1:25" x14ac:dyDescent="0.25">
      <c r="B13" t="s">
        <v>17</v>
      </c>
      <c r="C13" t="s">
        <v>12</v>
      </c>
      <c r="D13" s="2">
        <v>0.82799999999999996</v>
      </c>
    </row>
    <row r="14" spans="1:25" x14ac:dyDescent="0.25">
      <c r="B14" t="s">
        <v>18</v>
      </c>
      <c r="C14" t="s">
        <v>12</v>
      </c>
      <c r="D14" s="1">
        <v>17401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Y15"/>
  <sheetViews>
    <sheetView workbookViewId="0">
      <selection activeCell="B3" sqref="B3"/>
    </sheetView>
  </sheetViews>
  <sheetFormatPr defaultRowHeight="15" x14ac:dyDescent="0.25"/>
  <cols>
    <col min="1" max="1" width="41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22993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41663</v>
      </c>
      <c r="P2">
        <f t="shared" si="0"/>
        <v>0</v>
      </c>
      <c r="Q2">
        <f t="shared" si="0"/>
        <v>239</v>
      </c>
      <c r="R2">
        <f t="shared" si="0"/>
        <v>0</v>
      </c>
      <c r="S2">
        <f>SUMIF($B$6:$B$25,S1,$D$6:$D$25)</f>
        <v>84732</v>
      </c>
      <c r="T2">
        <f t="shared" ref="T2:Y2" si="1">SUMIF($B$6:$B$25,T1,$D$6:$D$25)</f>
        <v>488</v>
      </c>
      <c r="U2">
        <f t="shared" si="1"/>
        <v>65383</v>
      </c>
      <c r="V2">
        <f t="shared" si="1"/>
        <v>65515</v>
      </c>
      <c r="W2">
        <f t="shared" si="1"/>
        <v>132</v>
      </c>
      <c r="X2">
        <f t="shared" si="1"/>
        <v>0.77300000000000002</v>
      </c>
      <c r="Y2">
        <f t="shared" si="1"/>
        <v>18670</v>
      </c>
    </row>
    <row r="3" spans="1:25" x14ac:dyDescent="0.25">
      <c r="B3" t="s">
        <v>745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746</v>
      </c>
      <c r="C6" t="s">
        <v>7</v>
      </c>
      <c r="D6" s="1">
        <v>22993</v>
      </c>
    </row>
    <row r="7" spans="1:25" x14ac:dyDescent="0.25">
      <c r="A7" t="s">
        <v>747</v>
      </c>
      <c r="C7" t="s">
        <v>172</v>
      </c>
      <c r="D7" s="1">
        <v>41663</v>
      </c>
      <c r="E7" t="s">
        <v>8</v>
      </c>
    </row>
    <row r="8" spans="1:25" x14ac:dyDescent="0.25">
      <c r="A8" t="s">
        <v>748</v>
      </c>
      <c r="C8" t="s">
        <v>612</v>
      </c>
      <c r="D8">
        <v>239</v>
      </c>
      <c r="E8" t="s">
        <v>27</v>
      </c>
    </row>
    <row r="9" spans="1:25" x14ac:dyDescent="0.25">
      <c r="B9" t="s">
        <v>11</v>
      </c>
      <c r="C9" t="s">
        <v>12</v>
      </c>
      <c r="D9" s="1">
        <v>84732</v>
      </c>
    </row>
    <row r="10" spans="1:25" x14ac:dyDescent="0.25">
      <c r="B10" t="s">
        <v>13</v>
      </c>
      <c r="C10" t="s">
        <v>12</v>
      </c>
      <c r="D10">
        <v>488</v>
      </c>
    </row>
    <row r="11" spans="1:25" x14ac:dyDescent="0.25">
      <c r="B11" t="s">
        <v>14</v>
      </c>
      <c r="C11" t="s">
        <v>12</v>
      </c>
      <c r="D11" s="1">
        <v>65383</v>
      </c>
    </row>
    <row r="12" spans="1:25" x14ac:dyDescent="0.25">
      <c r="B12" t="s">
        <v>15</v>
      </c>
      <c r="C12" t="s">
        <v>12</v>
      </c>
      <c r="D12" s="1">
        <v>65515</v>
      </c>
    </row>
    <row r="13" spans="1:25" x14ac:dyDescent="0.25">
      <c r="B13" t="s">
        <v>16</v>
      </c>
      <c r="C13" t="s">
        <v>12</v>
      </c>
      <c r="D13">
        <v>132</v>
      </c>
    </row>
    <row r="14" spans="1:25" x14ac:dyDescent="0.25">
      <c r="B14" t="s">
        <v>17</v>
      </c>
      <c r="C14" t="s">
        <v>12</v>
      </c>
      <c r="D14" s="2">
        <v>0.77300000000000002</v>
      </c>
    </row>
    <row r="15" spans="1:25" x14ac:dyDescent="0.25">
      <c r="B15" t="s">
        <v>18</v>
      </c>
      <c r="C15" t="s">
        <v>12</v>
      </c>
      <c r="D15" s="1">
        <v>18670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Y14"/>
  <sheetViews>
    <sheetView workbookViewId="0">
      <selection activeCell="B3" sqref="B3"/>
    </sheetView>
  </sheetViews>
  <sheetFormatPr defaultRowHeight="15" x14ac:dyDescent="0.25"/>
  <cols>
    <col min="1" max="1" width="20.5703125" bestFit="1" customWidth="1"/>
    <col min="2" max="2" width="48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10491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30133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53336</v>
      </c>
      <c r="T2">
        <f t="shared" ref="T2:Y2" si="1">SUMIF($B$6:$B$25,T1,$D$6:$D$25)</f>
        <v>201</v>
      </c>
      <c r="U2">
        <f t="shared" si="1"/>
        <v>40825</v>
      </c>
      <c r="V2">
        <f t="shared" si="1"/>
        <v>40879</v>
      </c>
      <c r="W2">
        <f t="shared" si="1"/>
        <v>54</v>
      </c>
      <c r="X2">
        <f t="shared" si="1"/>
        <v>0.76600000000000001</v>
      </c>
      <c r="Y2">
        <f t="shared" si="1"/>
        <v>19642</v>
      </c>
    </row>
    <row r="3" spans="1:25" x14ac:dyDescent="0.25">
      <c r="B3" t="s">
        <v>742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743</v>
      </c>
      <c r="C6" t="s">
        <v>7</v>
      </c>
      <c r="D6" s="1">
        <v>10491</v>
      </c>
    </row>
    <row r="7" spans="1:25" x14ac:dyDescent="0.25">
      <c r="A7" t="s">
        <v>744</v>
      </c>
      <c r="C7" t="s">
        <v>172</v>
      </c>
      <c r="D7" s="1">
        <v>30133</v>
      </c>
      <c r="E7" t="s">
        <v>8</v>
      </c>
    </row>
    <row r="8" spans="1:25" x14ac:dyDescent="0.25">
      <c r="B8" t="s">
        <v>11</v>
      </c>
      <c r="C8" t="s">
        <v>12</v>
      </c>
      <c r="D8" s="1">
        <v>53336</v>
      </c>
    </row>
    <row r="9" spans="1:25" x14ac:dyDescent="0.25">
      <c r="B9" t="s">
        <v>13</v>
      </c>
      <c r="C9" t="s">
        <v>12</v>
      </c>
      <c r="D9">
        <v>201</v>
      </c>
    </row>
    <row r="10" spans="1:25" x14ac:dyDescent="0.25">
      <c r="B10" t="s">
        <v>14</v>
      </c>
      <c r="C10" t="s">
        <v>12</v>
      </c>
      <c r="D10" s="1">
        <v>40825</v>
      </c>
    </row>
    <row r="11" spans="1:25" x14ac:dyDescent="0.25">
      <c r="B11" t="s">
        <v>15</v>
      </c>
      <c r="C11" t="s">
        <v>12</v>
      </c>
      <c r="D11" s="1">
        <v>40879</v>
      </c>
    </row>
    <row r="12" spans="1:25" x14ac:dyDescent="0.25">
      <c r="B12" t="s">
        <v>16</v>
      </c>
      <c r="C12" t="s">
        <v>12</v>
      </c>
      <c r="D12">
        <v>54</v>
      </c>
    </row>
    <row r="13" spans="1:25" x14ac:dyDescent="0.25">
      <c r="B13" t="s">
        <v>17</v>
      </c>
      <c r="C13" t="s">
        <v>12</v>
      </c>
      <c r="D13" s="2">
        <v>0.76600000000000001</v>
      </c>
    </row>
    <row r="14" spans="1:25" x14ac:dyDescent="0.25">
      <c r="B14" t="s">
        <v>18</v>
      </c>
      <c r="C14" t="s">
        <v>12</v>
      </c>
      <c r="D14" s="1">
        <v>19642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Y14"/>
  <sheetViews>
    <sheetView workbookViewId="0">
      <selection activeCell="B3" sqref="B3"/>
    </sheetView>
  </sheetViews>
  <sheetFormatPr defaultRowHeight="15" x14ac:dyDescent="0.25"/>
  <cols>
    <col min="1" max="1" width="26.7109375" bestFit="1" customWidth="1"/>
    <col min="2" max="2" width="42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29559</v>
      </c>
      <c r="H2">
        <f t="shared" ref="H2:R2" si="0">SUMIF($C$6:$C$13,H1,$D$6:$D$13)</f>
        <v>0</v>
      </c>
      <c r="I2">
        <f t="shared" si="0"/>
        <v>8116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49750</v>
      </c>
      <c r="T2">
        <f t="shared" ref="T2:Y2" si="1">SUMIF($B$6:$B$25,T1,$D$6:$D$25)</f>
        <v>321</v>
      </c>
      <c r="U2">
        <f t="shared" si="1"/>
        <v>37996</v>
      </c>
      <c r="V2">
        <f t="shared" si="1"/>
        <v>38170</v>
      </c>
      <c r="W2">
        <f t="shared" si="1"/>
        <v>174</v>
      </c>
      <c r="X2">
        <f t="shared" si="1"/>
        <v>0.76700000000000002</v>
      </c>
      <c r="Y2">
        <f t="shared" si="1"/>
        <v>21443</v>
      </c>
    </row>
    <row r="3" spans="1:25" x14ac:dyDescent="0.25">
      <c r="B3" t="s">
        <v>739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740</v>
      </c>
      <c r="C6" t="s">
        <v>32</v>
      </c>
      <c r="D6" s="1">
        <v>8116</v>
      </c>
    </row>
    <row r="7" spans="1:25" x14ac:dyDescent="0.25">
      <c r="A7" t="s">
        <v>741</v>
      </c>
      <c r="C7" t="s">
        <v>7</v>
      </c>
      <c r="D7" s="1">
        <v>29559</v>
      </c>
      <c r="E7" t="s">
        <v>8</v>
      </c>
    </row>
    <row r="8" spans="1:25" x14ac:dyDescent="0.25">
      <c r="B8" t="s">
        <v>11</v>
      </c>
      <c r="C8" t="s">
        <v>12</v>
      </c>
      <c r="D8" s="1">
        <v>49750</v>
      </c>
    </row>
    <row r="9" spans="1:25" x14ac:dyDescent="0.25">
      <c r="B9" t="s">
        <v>13</v>
      </c>
      <c r="C9" t="s">
        <v>12</v>
      </c>
      <c r="D9">
        <v>321</v>
      </c>
    </row>
    <row r="10" spans="1:25" x14ac:dyDescent="0.25">
      <c r="B10" t="s">
        <v>14</v>
      </c>
      <c r="C10" t="s">
        <v>12</v>
      </c>
      <c r="D10" s="1">
        <v>37996</v>
      </c>
    </row>
    <row r="11" spans="1:25" x14ac:dyDescent="0.25">
      <c r="B11" t="s">
        <v>15</v>
      </c>
      <c r="C11" t="s">
        <v>12</v>
      </c>
      <c r="D11" s="1">
        <v>38170</v>
      </c>
    </row>
    <row r="12" spans="1:25" x14ac:dyDescent="0.25">
      <c r="B12" t="s">
        <v>16</v>
      </c>
      <c r="C12" t="s">
        <v>12</v>
      </c>
      <c r="D12">
        <v>174</v>
      </c>
    </row>
    <row r="13" spans="1:25" x14ac:dyDescent="0.25">
      <c r="B13" t="s">
        <v>17</v>
      </c>
      <c r="C13" t="s">
        <v>12</v>
      </c>
      <c r="D13" s="2">
        <v>0.76700000000000002</v>
      </c>
    </row>
    <row r="14" spans="1:25" x14ac:dyDescent="0.25">
      <c r="B14" t="s">
        <v>18</v>
      </c>
      <c r="C14" t="s">
        <v>12</v>
      </c>
      <c r="D14" s="1">
        <v>21443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5"/>
  <sheetViews>
    <sheetView workbookViewId="0">
      <selection activeCell="B3" sqref="B3"/>
    </sheetView>
  </sheetViews>
  <sheetFormatPr defaultRowHeight="15" x14ac:dyDescent="0.25"/>
  <cols>
    <col min="1" max="1" width="23.710937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9182</v>
      </c>
      <c r="H2">
        <f t="shared" ref="H2:R2" si="0">SUMIF($C$6:$C$13,H1,$D$6:$D$13)</f>
        <v>0</v>
      </c>
      <c r="I2">
        <f t="shared" si="0"/>
        <v>8988</v>
      </c>
      <c r="J2">
        <f t="shared" si="0"/>
        <v>363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29385</v>
      </c>
      <c r="T2">
        <f t="shared" ref="T2:Y2" si="1">SUMIF($B$6:$B$25,T1,$D$6:$D$25)</f>
        <v>242</v>
      </c>
      <c r="U2">
        <f t="shared" si="1"/>
        <v>18775</v>
      </c>
      <c r="V2">
        <f t="shared" si="1"/>
        <v>18796</v>
      </c>
      <c r="W2">
        <f t="shared" si="1"/>
        <v>21</v>
      </c>
      <c r="X2">
        <f t="shared" si="1"/>
        <v>0.64</v>
      </c>
      <c r="Y2">
        <f t="shared" si="1"/>
        <v>194</v>
      </c>
    </row>
    <row r="3" spans="1:25" x14ac:dyDescent="0.25">
      <c r="B3" t="s">
        <v>832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833</v>
      </c>
      <c r="C6" t="s">
        <v>7</v>
      </c>
      <c r="D6" s="1">
        <v>9182</v>
      </c>
      <c r="E6" t="s">
        <v>8</v>
      </c>
    </row>
    <row r="7" spans="1:25" x14ac:dyDescent="0.25">
      <c r="A7" t="s">
        <v>834</v>
      </c>
      <c r="C7" t="s">
        <v>26</v>
      </c>
      <c r="D7">
        <v>363</v>
      </c>
      <c r="E7" t="s">
        <v>27</v>
      </c>
    </row>
    <row r="8" spans="1:25" x14ac:dyDescent="0.25">
      <c r="A8" t="s">
        <v>835</v>
      </c>
      <c r="C8" t="s">
        <v>32</v>
      </c>
      <c r="D8" s="1">
        <v>8988</v>
      </c>
    </row>
    <row r="9" spans="1:25" x14ac:dyDescent="0.25">
      <c r="B9" t="s">
        <v>11</v>
      </c>
      <c r="C9" t="s">
        <v>12</v>
      </c>
      <c r="D9" s="1">
        <v>29385</v>
      </c>
    </row>
    <row r="10" spans="1:25" x14ac:dyDescent="0.25">
      <c r="B10" t="s">
        <v>13</v>
      </c>
      <c r="C10" t="s">
        <v>12</v>
      </c>
      <c r="D10">
        <v>242</v>
      </c>
    </row>
    <row r="11" spans="1:25" x14ac:dyDescent="0.25">
      <c r="B11" t="s">
        <v>14</v>
      </c>
      <c r="C11" t="s">
        <v>12</v>
      </c>
      <c r="D11" s="1">
        <v>18775</v>
      </c>
    </row>
    <row r="12" spans="1:25" x14ac:dyDescent="0.25">
      <c r="B12" t="s">
        <v>15</v>
      </c>
      <c r="C12" t="s">
        <v>12</v>
      </c>
      <c r="D12" s="1">
        <v>18796</v>
      </c>
    </row>
    <row r="13" spans="1:25" x14ac:dyDescent="0.25">
      <c r="B13" t="s">
        <v>16</v>
      </c>
      <c r="C13" t="s">
        <v>12</v>
      </c>
      <c r="D13">
        <v>21</v>
      </c>
    </row>
    <row r="14" spans="1:25" x14ac:dyDescent="0.25">
      <c r="B14" t="s">
        <v>17</v>
      </c>
      <c r="C14" t="s">
        <v>12</v>
      </c>
      <c r="D14" s="2">
        <v>0.64</v>
      </c>
    </row>
    <row r="15" spans="1:25" x14ac:dyDescent="0.25">
      <c r="B15" t="s">
        <v>18</v>
      </c>
      <c r="C15" t="s">
        <v>12</v>
      </c>
      <c r="D15">
        <v>194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Y16"/>
  <sheetViews>
    <sheetView workbookViewId="0">
      <selection activeCell="B3" sqref="B3"/>
    </sheetView>
  </sheetViews>
  <sheetFormatPr defaultRowHeight="15" x14ac:dyDescent="0.25"/>
  <cols>
    <col min="1" max="1" width="34.5703125" bestFit="1" customWidth="1"/>
    <col min="2" max="2" width="43.425781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24655</v>
      </c>
      <c r="H2">
        <f t="shared" ref="H2:R2" si="0">SUMIF($C$6:$C$13,H1,$D$6:$D$13)</f>
        <v>0</v>
      </c>
      <c r="I2">
        <f t="shared" si="0"/>
        <v>3719</v>
      </c>
      <c r="J2">
        <f t="shared" si="0"/>
        <v>233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206</v>
      </c>
      <c r="R2">
        <f t="shared" si="0"/>
        <v>0</v>
      </c>
      <c r="S2">
        <f>SUMIF($B$6:$B$25,S1,$D$6:$D$25)</f>
        <v>37017</v>
      </c>
      <c r="T2">
        <f t="shared" ref="T2:Y2" si="1">SUMIF($B$6:$B$25,T1,$D$6:$D$25)</f>
        <v>394</v>
      </c>
      <c r="U2">
        <f t="shared" si="1"/>
        <v>29207</v>
      </c>
      <c r="V2">
        <f t="shared" si="1"/>
        <v>29286</v>
      </c>
      <c r="W2">
        <f t="shared" si="1"/>
        <v>79</v>
      </c>
      <c r="X2">
        <f t="shared" si="1"/>
        <v>0.79100000000000004</v>
      </c>
      <c r="Y2">
        <f t="shared" si="1"/>
        <v>20936</v>
      </c>
    </row>
    <row r="3" spans="1:25" x14ac:dyDescent="0.25">
      <c r="B3" t="s">
        <v>734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735</v>
      </c>
      <c r="C6" t="s">
        <v>7</v>
      </c>
      <c r="D6" s="1">
        <v>24655</v>
      </c>
      <c r="E6" t="s">
        <v>8</v>
      </c>
    </row>
    <row r="7" spans="1:25" x14ac:dyDescent="0.25">
      <c r="A7" t="s">
        <v>736</v>
      </c>
      <c r="C7" t="s">
        <v>26</v>
      </c>
      <c r="D7">
        <v>233</v>
      </c>
      <c r="E7" t="s">
        <v>27</v>
      </c>
    </row>
    <row r="8" spans="1:25" x14ac:dyDescent="0.25">
      <c r="A8" t="s">
        <v>737</v>
      </c>
      <c r="C8" t="s">
        <v>32</v>
      </c>
      <c r="D8" s="1">
        <v>3719</v>
      </c>
    </row>
    <row r="9" spans="1:25" x14ac:dyDescent="0.25">
      <c r="A9" t="s">
        <v>738</v>
      </c>
      <c r="C9" t="s">
        <v>612</v>
      </c>
      <c r="D9">
        <v>206</v>
      </c>
      <c r="E9" t="s">
        <v>27</v>
      </c>
    </row>
    <row r="10" spans="1:25" x14ac:dyDescent="0.25">
      <c r="B10" t="s">
        <v>11</v>
      </c>
      <c r="C10" t="s">
        <v>12</v>
      </c>
      <c r="D10" s="1">
        <v>37017</v>
      </c>
    </row>
    <row r="11" spans="1:25" x14ac:dyDescent="0.25">
      <c r="B11" t="s">
        <v>13</v>
      </c>
      <c r="C11" t="s">
        <v>12</v>
      </c>
      <c r="D11">
        <v>394</v>
      </c>
    </row>
    <row r="12" spans="1:25" x14ac:dyDescent="0.25">
      <c r="B12" t="s">
        <v>14</v>
      </c>
      <c r="C12" t="s">
        <v>12</v>
      </c>
      <c r="D12" s="1">
        <v>29207</v>
      </c>
    </row>
    <row r="13" spans="1:25" x14ac:dyDescent="0.25">
      <c r="B13" t="s">
        <v>15</v>
      </c>
      <c r="C13" t="s">
        <v>12</v>
      </c>
      <c r="D13" s="1">
        <v>29286</v>
      </c>
    </row>
    <row r="14" spans="1:25" x14ac:dyDescent="0.25">
      <c r="B14" t="s">
        <v>16</v>
      </c>
      <c r="C14" t="s">
        <v>12</v>
      </c>
      <c r="D14">
        <v>79</v>
      </c>
    </row>
    <row r="15" spans="1:25" x14ac:dyDescent="0.25">
      <c r="B15" t="s">
        <v>17</v>
      </c>
      <c r="C15" t="s">
        <v>12</v>
      </c>
      <c r="D15" s="2">
        <v>0.79100000000000004</v>
      </c>
    </row>
    <row r="16" spans="1:25" x14ac:dyDescent="0.25">
      <c r="B16" t="s">
        <v>18</v>
      </c>
      <c r="C16" t="s">
        <v>12</v>
      </c>
      <c r="D16" s="1">
        <v>20936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Y16"/>
  <sheetViews>
    <sheetView workbookViewId="0">
      <selection activeCell="B3" sqref="B3"/>
    </sheetView>
  </sheetViews>
  <sheetFormatPr defaultRowHeight="15" x14ac:dyDescent="0.25"/>
  <cols>
    <col min="1" max="1" width="26.140625" bestFit="1" customWidth="1"/>
    <col min="2" max="2" width="43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8265</v>
      </c>
      <c r="H2">
        <f t="shared" ref="H2:R2" si="0">SUMIF($C$6:$C$13,H1,$D$6:$D$13)</f>
        <v>0</v>
      </c>
      <c r="I2">
        <f t="shared" si="0"/>
        <v>0</v>
      </c>
      <c r="J2">
        <f t="shared" si="0"/>
        <v>6109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5293</v>
      </c>
      <c r="P2">
        <f t="shared" si="0"/>
        <v>0</v>
      </c>
      <c r="Q2">
        <f t="shared" si="0"/>
        <v>462</v>
      </c>
      <c r="R2">
        <f t="shared" si="0"/>
        <v>0</v>
      </c>
      <c r="S2">
        <f>SUMIF($B$6:$B$25,S1,$D$6:$D$25)</f>
        <v>25771</v>
      </c>
      <c r="T2">
        <f t="shared" ref="T2:Y2" si="1">SUMIF($B$6:$B$25,T1,$D$6:$D$25)</f>
        <v>224</v>
      </c>
      <c r="U2">
        <f t="shared" si="1"/>
        <v>20353</v>
      </c>
      <c r="V2">
        <f t="shared" si="1"/>
        <v>20384</v>
      </c>
      <c r="W2">
        <f t="shared" si="1"/>
        <v>31</v>
      </c>
      <c r="X2">
        <f t="shared" si="1"/>
        <v>0.79100000000000004</v>
      </c>
      <c r="Y2">
        <f t="shared" si="1"/>
        <v>2156</v>
      </c>
    </row>
    <row r="3" spans="1:25" x14ac:dyDescent="0.25">
      <c r="B3" t="s">
        <v>729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730</v>
      </c>
      <c r="C6" t="s">
        <v>7</v>
      </c>
      <c r="D6" s="1">
        <v>8265</v>
      </c>
      <c r="E6" t="s">
        <v>8</v>
      </c>
    </row>
    <row r="7" spans="1:25" x14ac:dyDescent="0.25">
      <c r="A7" t="s">
        <v>731</v>
      </c>
      <c r="C7" t="s">
        <v>612</v>
      </c>
      <c r="D7">
        <v>462</v>
      </c>
      <c r="E7" t="s">
        <v>27</v>
      </c>
    </row>
    <row r="8" spans="1:25" x14ac:dyDescent="0.25">
      <c r="A8" t="s">
        <v>732</v>
      </c>
      <c r="C8" t="s">
        <v>172</v>
      </c>
      <c r="D8" s="1">
        <v>5293</v>
      </c>
    </row>
    <row r="9" spans="1:25" x14ac:dyDescent="0.25">
      <c r="A9" t="s">
        <v>733</v>
      </c>
      <c r="C9" t="s">
        <v>26</v>
      </c>
      <c r="D9" s="1">
        <v>6109</v>
      </c>
    </row>
    <row r="10" spans="1:25" x14ac:dyDescent="0.25">
      <c r="B10" t="s">
        <v>11</v>
      </c>
      <c r="C10" t="s">
        <v>12</v>
      </c>
      <c r="D10" s="1">
        <v>25771</v>
      </c>
    </row>
    <row r="11" spans="1:25" x14ac:dyDescent="0.25">
      <c r="B11" t="s">
        <v>13</v>
      </c>
      <c r="C11" t="s">
        <v>12</v>
      </c>
      <c r="D11">
        <v>224</v>
      </c>
    </row>
    <row r="12" spans="1:25" x14ac:dyDescent="0.25">
      <c r="B12" t="s">
        <v>14</v>
      </c>
      <c r="C12" t="s">
        <v>12</v>
      </c>
      <c r="D12" s="1">
        <v>20353</v>
      </c>
    </row>
    <row r="13" spans="1:25" x14ac:dyDescent="0.25">
      <c r="B13" t="s">
        <v>15</v>
      </c>
      <c r="C13" t="s">
        <v>12</v>
      </c>
      <c r="D13" s="1">
        <v>20384</v>
      </c>
    </row>
    <row r="14" spans="1:25" x14ac:dyDescent="0.25">
      <c r="B14" t="s">
        <v>16</v>
      </c>
      <c r="C14" t="s">
        <v>12</v>
      </c>
      <c r="D14">
        <v>31</v>
      </c>
    </row>
    <row r="15" spans="1:25" x14ac:dyDescent="0.25">
      <c r="B15" t="s">
        <v>17</v>
      </c>
      <c r="C15" t="s">
        <v>12</v>
      </c>
      <c r="D15" s="2">
        <v>0.79100000000000004</v>
      </c>
    </row>
    <row r="16" spans="1:25" x14ac:dyDescent="0.25">
      <c r="B16" t="s">
        <v>18</v>
      </c>
      <c r="C16" t="s">
        <v>12</v>
      </c>
      <c r="D16" s="1">
        <v>2156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Y19"/>
  <sheetViews>
    <sheetView workbookViewId="0">
      <selection activeCell="B3" sqref="B3"/>
    </sheetView>
  </sheetViews>
  <sheetFormatPr defaultRowHeight="15" x14ac:dyDescent="0.25"/>
  <cols>
    <col min="1" max="1" width="29.42578125" bestFit="1" customWidth="1"/>
    <col min="2" max="2" width="43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23125</v>
      </c>
      <c r="H2">
        <f t="shared" ref="H2:R2" si="0">SUMIF($C$6:$C$13,H1,$D$6:$D$13)</f>
        <v>8904</v>
      </c>
      <c r="I2">
        <f t="shared" si="0"/>
        <v>0</v>
      </c>
      <c r="J2">
        <f t="shared" si="0"/>
        <v>2473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603</v>
      </c>
      <c r="R2">
        <f t="shared" si="0"/>
        <v>0</v>
      </c>
      <c r="S2">
        <f>SUMIF($B$6:$B$25,S1,$D$6:$D$25)</f>
        <v>46793</v>
      </c>
      <c r="T2">
        <f t="shared" ref="T2:Y2" si="1">SUMIF($B$6:$B$25,T1,$D$6:$D$25)</f>
        <v>1027</v>
      </c>
      <c r="U2">
        <f t="shared" si="1"/>
        <v>36132</v>
      </c>
      <c r="V2">
        <f t="shared" si="1"/>
        <v>36228</v>
      </c>
      <c r="W2">
        <f t="shared" si="1"/>
        <v>96</v>
      </c>
      <c r="X2">
        <f t="shared" si="1"/>
        <v>0.77400000000000002</v>
      </c>
      <c r="Y2">
        <f t="shared" si="1"/>
        <v>14221</v>
      </c>
    </row>
    <row r="3" spans="1:25" x14ac:dyDescent="0.25">
      <c r="B3" t="s">
        <v>720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721</v>
      </c>
      <c r="C6" t="s">
        <v>26</v>
      </c>
      <c r="D6" s="1">
        <v>1313</v>
      </c>
      <c r="E6" t="s">
        <v>27</v>
      </c>
    </row>
    <row r="7" spans="1:25" x14ac:dyDescent="0.25">
      <c r="A7" t="s">
        <v>722</v>
      </c>
      <c r="C7" t="s">
        <v>612</v>
      </c>
      <c r="D7">
        <v>603</v>
      </c>
      <c r="E7" t="s">
        <v>27</v>
      </c>
    </row>
    <row r="8" spans="1:25" x14ac:dyDescent="0.25">
      <c r="A8" t="s">
        <v>723</v>
      </c>
      <c r="C8" t="s">
        <v>7</v>
      </c>
      <c r="D8" s="1">
        <v>23125</v>
      </c>
      <c r="E8" t="s">
        <v>8</v>
      </c>
    </row>
    <row r="9" spans="1:25" x14ac:dyDescent="0.25">
      <c r="A9" t="s">
        <v>724</v>
      </c>
      <c r="C9" t="s">
        <v>26</v>
      </c>
      <c r="D9">
        <v>137</v>
      </c>
      <c r="E9" t="s">
        <v>27</v>
      </c>
    </row>
    <row r="10" spans="1:25" x14ac:dyDescent="0.25">
      <c r="A10" t="s">
        <v>725</v>
      </c>
      <c r="C10" t="s">
        <v>10</v>
      </c>
      <c r="D10" s="1">
        <v>8904</v>
      </c>
    </row>
    <row r="11" spans="1:25" x14ac:dyDescent="0.25">
      <c r="A11" t="s">
        <v>726</v>
      </c>
      <c r="C11" t="s">
        <v>26</v>
      </c>
      <c r="D11">
        <v>132</v>
      </c>
      <c r="E11" t="s">
        <v>27</v>
      </c>
    </row>
    <row r="12" spans="1:25" x14ac:dyDescent="0.25">
      <c r="A12" t="s">
        <v>727</v>
      </c>
      <c r="C12" t="s">
        <v>26</v>
      </c>
      <c r="D12">
        <v>891</v>
      </c>
      <c r="E12" t="s">
        <v>27</v>
      </c>
    </row>
    <row r="13" spans="1:25" x14ac:dyDescent="0.25">
      <c r="B13" t="s">
        <v>11</v>
      </c>
      <c r="C13" t="s">
        <v>12</v>
      </c>
      <c r="D13" s="1">
        <v>46793</v>
      </c>
    </row>
    <row r="14" spans="1:25" x14ac:dyDescent="0.25">
      <c r="B14" t="s">
        <v>13</v>
      </c>
      <c r="C14" t="s">
        <v>12</v>
      </c>
      <c r="D14" s="1">
        <v>1027</v>
      </c>
    </row>
    <row r="15" spans="1:25" x14ac:dyDescent="0.25">
      <c r="B15" t="s">
        <v>14</v>
      </c>
      <c r="C15" t="s">
        <v>12</v>
      </c>
      <c r="D15" s="1">
        <v>36132</v>
      </c>
    </row>
    <row r="16" spans="1:25" x14ac:dyDescent="0.25">
      <c r="B16" t="s">
        <v>15</v>
      </c>
      <c r="C16" t="s">
        <v>12</v>
      </c>
      <c r="D16" s="1">
        <v>36228</v>
      </c>
    </row>
    <row r="17" spans="2:4" x14ac:dyDescent="0.25">
      <c r="B17" t="s">
        <v>16</v>
      </c>
      <c r="C17" t="s">
        <v>12</v>
      </c>
      <c r="D17">
        <v>96</v>
      </c>
    </row>
    <row r="18" spans="2:4" x14ac:dyDescent="0.25">
      <c r="B18" t="s">
        <v>17</v>
      </c>
      <c r="C18" t="s">
        <v>12</v>
      </c>
      <c r="D18" s="2">
        <v>0.77400000000000002</v>
      </c>
    </row>
    <row r="19" spans="2:4" x14ac:dyDescent="0.25">
      <c r="B19" t="s">
        <v>18</v>
      </c>
      <c r="C19" t="s">
        <v>12</v>
      </c>
      <c r="D19" s="1">
        <v>14221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Y16"/>
  <sheetViews>
    <sheetView workbookViewId="0">
      <selection activeCell="B3" sqref="B3"/>
    </sheetView>
  </sheetViews>
  <sheetFormatPr defaultRowHeight="15" x14ac:dyDescent="0.25"/>
  <cols>
    <col min="1" max="1" width="37.14062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21331</v>
      </c>
      <c r="H2">
        <f t="shared" ref="H2:R2" si="0">SUMIF($C$6:$C$13,H1,$D$6:$D$13)</f>
        <v>0</v>
      </c>
      <c r="I2">
        <f t="shared" si="0"/>
        <v>16352</v>
      </c>
      <c r="J2">
        <f t="shared" si="0"/>
        <v>553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633</v>
      </c>
      <c r="Q2">
        <f t="shared" si="0"/>
        <v>0</v>
      </c>
      <c r="R2">
        <f t="shared" si="0"/>
        <v>0</v>
      </c>
      <c r="S2">
        <f>SUMIF($B$6:$B$25,S1,$D$6:$D$25)</f>
        <v>51538</v>
      </c>
      <c r="T2">
        <f t="shared" ref="T2:Y2" si="1">SUMIF($B$6:$B$25,T1,$D$6:$D$25)</f>
        <v>789</v>
      </c>
      <c r="U2">
        <f t="shared" si="1"/>
        <v>39658</v>
      </c>
      <c r="V2">
        <f t="shared" si="1"/>
        <v>39764</v>
      </c>
      <c r="W2">
        <f t="shared" si="1"/>
        <v>106</v>
      </c>
      <c r="X2">
        <f t="shared" si="1"/>
        <v>0.77200000000000002</v>
      </c>
      <c r="Y2">
        <f t="shared" si="1"/>
        <v>4979</v>
      </c>
    </row>
    <row r="3" spans="1:25" x14ac:dyDescent="0.25">
      <c r="B3" t="s">
        <v>715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716</v>
      </c>
      <c r="C6" t="s">
        <v>7</v>
      </c>
      <c r="D6" s="1">
        <v>21331</v>
      </c>
      <c r="E6" t="s">
        <v>8</v>
      </c>
    </row>
    <row r="7" spans="1:25" x14ac:dyDescent="0.25">
      <c r="A7" t="s">
        <v>717</v>
      </c>
      <c r="C7" t="s">
        <v>32</v>
      </c>
      <c r="D7" s="1">
        <v>16352</v>
      </c>
    </row>
    <row r="8" spans="1:25" x14ac:dyDescent="0.25">
      <c r="A8" t="s">
        <v>718</v>
      </c>
      <c r="C8" t="s">
        <v>608</v>
      </c>
      <c r="D8">
        <v>633</v>
      </c>
      <c r="E8" t="s">
        <v>27</v>
      </c>
    </row>
    <row r="9" spans="1:25" x14ac:dyDescent="0.25">
      <c r="A9" t="s">
        <v>719</v>
      </c>
      <c r="C9" t="s">
        <v>26</v>
      </c>
      <c r="D9">
        <v>553</v>
      </c>
      <c r="E9" t="s">
        <v>27</v>
      </c>
    </row>
    <row r="10" spans="1:25" x14ac:dyDescent="0.25">
      <c r="B10" t="s">
        <v>11</v>
      </c>
      <c r="C10" t="s">
        <v>12</v>
      </c>
      <c r="D10" s="1">
        <v>51538</v>
      </c>
    </row>
    <row r="11" spans="1:25" x14ac:dyDescent="0.25">
      <c r="B11" t="s">
        <v>13</v>
      </c>
      <c r="C11" t="s">
        <v>12</v>
      </c>
      <c r="D11">
        <v>789</v>
      </c>
    </row>
    <row r="12" spans="1:25" x14ac:dyDescent="0.25">
      <c r="B12" t="s">
        <v>14</v>
      </c>
      <c r="C12" t="s">
        <v>12</v>
      </c>
      <c r="D12" s="1">
        <v>39658</v>
      </c>
    </row>
    <row r="13" spans="1:25" x14ac:dyDescent="0.25">
      <c r="B13" t="s">
        <v>15</v>
      </c>
      <c r="C13" t="s">
        <v>12</v>
      </c>
      <c r="D13" s="1">
        <v>39764</v>
      </c>
    </row>
    <row r="14" spans="1:25" x14ac:dyDescent="0.25">
      <c r="B14" t="s">
        <v>16</v>
      </c>
      <c r="C14" t="s">
        <v>12</v>
      </c>
      <c r="D14">
        <v>106</v>
      </c>
    </row>
    <row r="15" spans="1:25" x14ac:dyDescent="0.25">
      <c r="B15" t="s">
        <v>17</v>
      </c>
      <c r="C15" t="s">
        <v>12</v>
      </c>
      <c r="D15" s="2">
        <v>0.77200000000000002</v>
      </c>
    </row>
    <row r="16" spans="1:25" x14ac:dyDescent="0.25">
      <c r="B16" t="s">
        <v>18</v>
      </c>
      <c r="C16" t="s">
        <v>12</v>
      </c>
      <c r="D16" s="1">
        <v>4979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Y15"/>
  <sheetViews>
    <sheetView workbookViewId="0">
      <selection activeCell="B3" sqref="B3"/>
    </sheetView>
  </sheetViews>
  <sheetFormatPr defaultRowHeight="15" x14ac:dyDescent="0.25"/>
  <cols>
    <col min="1" max="1" width="47.42578125" bestFit="1" customWidth="1"/>
    <col min="2" max="2" width="42.285156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25559</v>
      </c>
      <c r="H2">
        <f t="shared" ref="H2:R2" si="0">SUMIF($C$6:$C$13,H1,$D$6:$D$13)</f>
        <v>0</v>
      </c>
      <c r="I2">
        <f t="shared" si="0"/>
        <v>4654</v>
      </c>
      <c r="J2">
        <f t="shared" si="0"/>
        <v>325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41549</v>
      </c>
      <c r="T2">
        <f t="shared" ref="T2:Y2" si="1">SUMIF($B$6:$B$25,T1,$D$6:$D$25)</f>
        <v>985</v>
      </c>
      <c r="U2">
        <f t="shared" si="1"/>
        <v>31523</v>
      </c>
      <c r="V2">
        <f t="shared" si="1"/>
        <v>31599</v>
      </c>
      <c r="W2">
        <f t="shared" si="1"/>
        <v>76</v>
      </c>
      <c r="X2">
        <f t="shared" si="1"/>
        <v>0.76100000000000001</v>
      </c>
      <c r="Y2">
        <f t="shared" si="1"/>
        <v>20905</v>
      </c>
    </row>
    <row r="3" spans="1:25" x14ac:dyDescent="0.25">
      <c r="B3" t="s">
        <v>711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712</v>
      </c>
      <c r="C6" t="s">
        <v>7</v>
      </c>
      <c r="D6" s="1">
        <v>25559</v>
      </c>
      <c r="E6" t="s">
        <v>8</v>
      </c>
    </row>
    <row r="7" spans="1:25" x14ac:dyDescent="0.25">
      <c r="A7" t="s">
        <v>713</v>
      </c>
      <c r="C7" t="s">
        <v>32</v>
      </c>
      <c r="D7" s="1">
        <v>4654</v>
      </c>
    </row>
    <row r="8" spans="1:25" x14ac:dyDescent="0.25">
      <c r="A8" t="s">
        <v>714</v>
      </c>
      <c r="C8" t="s">
        <v>26</v>
      </c>
      <c r="D8">
        <v>325</v>
      </c>
      <c r="E8" t="s">
        <v>27</v>
      </c>
    </row>
    <row r="9" spans="1:25" x14ac:dyDescent="0.25">
      <c r="B9" t="s">
        <v>11</v>
      </c>
      <c r="C9" t="s">
        <v>12</v>
      </c>
      <c r="D9" s="1">
        <v>41549</v>
      </c>
    </row>
    <row r="10" spans="1:25" x14ac:dyDescent="0.25">
      <c r="B10" t="s">
        <v>13</v>
      </c>
      <c r="C10" t="s">
        <v>12</v>
      </c>
      <c r="D10">
        <v>985</v>
      </c>
    </row>
    <row r="11" spans="1:25" x14ac:dyDescent="0.25">
      <c r="B11" t="s">
        <v>14</v>
      </c>
      <c r="C11" t="s">
        <v>12</v>
      </c>
      <c r="D11" s="1">
        <v>31523</v>
      </c>
    </row>
    <row r="12" spans="1:25" x14ac:dyDescent="0.25">
      <c r="B12" t="s">
        <v>15</v>
      </c>
      <c r="C12" t="s">
        <v>12</v>
      </c>
      <c r="D12" s="1">
        <v>31599</v>
      </c>
    </row>
    <row r="13" spans="1:25" x14ac:dyDescent="0.25">
      <c r="B13" t="s">
        <v>16</v>
      </c>
      <c r="C13" t="s">
        <v>12</v>
      </c>
      <c r="D13">
        <v>76</v>
      </c>
    </row>
    <row r="14" spans="1:25" x14ac:dyDescent="0.25">
      <c r="B14" t="s">
        <v>17</v>
      </c>
      <c r="C14" t="s">
        <v>12</v>
      </c>
      <c r="D14" s="2">
        <v>0.76100000000000001</v>
      </c>
    </row>
    <row r="15" spans="1:25" x14ac:dyDescent="0.25">
      <c r="B15" t="s">
        <v>18</v>
      </c>
      <c r="C15" t="s">
        <v>12</v>
      </c>
      <c r="D15" s="1">
        <v>20905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Y16"/>
  <sheetViews>
    <sheetView workbookViewId="0">
      <selection activeCell="B3" sqref="B3"/>
    </sheetView>
  </sheetViews>
  <sheetFormatPr defaultRowHeight="15" x14ac:dyDescent="0.25"/>
  <cols>
    <col min="1" max="1" width="33.8554687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23058</v>
      </c>
      <c r="H2">
        <f t="shared" ref="H2:R2" si="0">SUMIF($C$6:$C$13,H1,$D$6:$D$13)</f>
        <v>0</v>
      </c>
      <c r="I2">
        <f t="shared" si="0"/>
        <v>9671</v>
      </c>
      <c r="J2">
        <f t="shared" si="0"/>
        <v>4959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841</v>
      </c>
      <c r="R2">
        <f t="shared" si="0"/>
        <v>0</v>
      </c>
      <c r="S2">
        <f>SUMIF($B$6:$B$25,S1,$D$6:$D$25)</f>
        <v>51662</v>
      </c>
      <c r="T2">
        <f t="shared" ref="T2:Y2" si="1">SUMIF($B$6:$B$25,T1,$D$6:$D$25)</f>
        <v>1077</v>
      </c>
      <c r="U2">
        <f t="shared" si="1"/>
        <v>39606</v>
      </c>
      <c r="V2">
        <f t="shared" si="1"/>
        <v>39663</v>
      </c>
      <c r="W2">
        <f t="shared" si="1"/>
        <v>57</v>
      </c>
      <c r="X2">
        <f t="shared" si="1"/>
        <v>0.76800000000000002</v>
      </c>
      <c r="Y2">
        <f t="shared" si="1"/>
        <v>13387</v>
      </c>
    </row>
    <row r="3" spans="1:25" x14ac:dyDescent="0.25">
      <c r="B3" t="s">
        <v>706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707</v>
      </c>
      <c r="C6" t="s">
        <v>612</v>
      </c>
      <c r="D6">
        <v>841</v>
      </c>
      <c r="E6" t="s">
        <v>27</v>
      </c>
    </row>
    <row r="7" spans="1:25" x14ac:dyDescent="0.25">
      <c r="A7" t="s">
        <v>708</v>
      </c>
      <c r="C7" t="s">
        <v>32</v>
      </c>
      <c r="D7" s="1">
        <v>9671</v>
      </c>
    </row>
    <row r="8" spans="1:25" x14ac:dyDescent="0.25">
      <c r="A8" t="s">
        <v>709</v>
      </c>
      <c r="C8" t="s">
        <v>7</v>
      </c>
      <c r="D8" s="1">
        <v>23058</v>
      </c>
      <c r="E8" t="s">
        <v>8</v>
      </c>
    </row>
    <row r="9" spans="1:25" x14ac:dyDescent="0.25">
      <c r="A9" t="s">
        <v>710</v>
      </c>
      <c r="C9" t="s">
        <v>26</v>
      </c>
      <c r="D9" s="1">
        <v>4959</v>
      </c>
    </row>
    <row r="10" spans="1:25" x14ac:dyDescent="0.25">
      <c r="B10" t="s">
        <v>11</v>
      </c>
      <c r="C10" t="s">
        <v>12</v>
      </c>
      <c r="D10" s="1">
        <v>51662</v>
      </c>
    </row>
    <row r="11" spans="1:25" x14ac:dyDescent="0.25">
      <c r="B11" t="s">
        <v>13</v>
      </c>
      <c r="C11" t="s">
        <v>12</v>
      </c>
      <c r="D11" s="1">
        <v>1077</v>
      </c>
    </row>
    <row r="12" spans="1:25" x14ac:dyDescent="0.25">
      <c r="B12" t="s">
        <v>14</v>
      </c>
      <c r="C12" t="s">
        <v>12</v>
      </c>
      <c r="D12" s="1">
        <v>39606</v>
      </c>
    </row>
    <row r="13" spans="1:25" x14ac:dyDescent="0.25">
      <c r="B13" t="s">
        <v>15</v>
      </c>
      <c r="C13" t="s">
        <v>12</v>
      </c>
      <c r="D13" s="1">
        <v>39663</v>
      </c>
    </row>
    <row r="14" spans="1:25" x14ac:dyDescent="0.25">
      <c r="B14" t="s">
        <v>16</v>
      </c>
      <c r="C14" t="s">
        <v>12</v>
      </c>
      <c r="D14">
        <v>57</v>
      </c>
    </row>
    <row r="15" spans="1:25" x14ac:dyDescent="0.25">
      <c r="B15" t="s">
        <v>17</v>
      </c>
      <c r="C15" t="s">
        <v>12</v>
      </c>
      <c r="D15" s="2">
        <v>0.76800000000000002</v>
      </c>
    </row>
    <row r="16" spans="1:25" x14ac:dyDescent="0.25">
      <c r="B16" t="s">
        <v>18</v>
      </c>
      <c r="C16" t="s">
        <v>12</v>
      </c>
      <c r="D16" s="1">
        <v>13387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Y16"/>
  <sheetViews>
    <sheetView workbookViewId="0">
      <selection activeCell="B3" sqref="B3"/>
    </sheetView>
  </sheetViews>
  <sheetFormatPr defaultRowHeight="15" x14ac:dyDescent="0.25"/>
  <cols>
    <col min="1" max="1" width="41.42578125" bestFit="1" customWidth="1"/>
    <col min="2" max="2" width="46.855468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13377</v>
      </c>
      <c r="H2">
        <f t="shared" ref="H2:R2" si="0">SUMIF($C$6:$C$13,H1,$D$6:$D$13)</f>
        <v>0</v>
      </c>
      <c r="I2">
        <f t="shared" si="0"/>
        <v>3646</v>
      </c>
      <c r="J2">
        <f t="shared" si="0"/>
        <v>1130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1153</v>
      </c>
      <c r="R2">
        <f t="shared" si="0"/>
        <v>0</v>
      </c>
      <c r="S2">
        <f>SUMIF($B$6:$B$25,S1,$D$6:$D$25)</f>
        <v>24748</v>
      </c>
      <c r="T2">
        <f t="shared" ref="T2:Y2" si="1">SUMIF($B$6:$B$25,T1,$D$6:$D$25)</f>
        <v>654</v>
      </c>
      <c r="U2">
        <f t="shared" si="1"/>
        <v>19960</v>
      </c>
      <c r="V2">
        <f t="shared" si="1"/>
        <v>19997</v>
      </c>
      <c r="W2">
        <f t="shared" si="1"/>
        <v>37</v>
      </c>
      <c r="X2">
        <f t="shared" si="1"/>
        <v>0.80800000000000005</v>
      </c>
      <c r="Y2">
        <f t="shared" si="1"/>
        <v>9731</v>
      </c>
    </row>
    <row r="3" spans="1:25" x14ac:dyDescent="0.25">
      <c r="B3" t="s">
        <v>701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702</v>
      </c>
      <c r="C6" t="s">
        <v>32</v>
      </c>
      <c r="D6" s="1">
        <v>3646</v>
      </c>
    </row>
    <row r="7" spans="1:25" x14ac:dyDescent="0.25">
      <c r="A7" t="s">
        <v>703</v>
      </c>
      <c r="C7" t="s">
        <v>7</v>
      </c>
      <c r="D7" s="1">
        <v>13377</v>
      </c>
      <c r="E7" t="s">
        <v>8</v>
      </c>
    </row>
    <row r="8" spans="1:25" x14ac:dyDescent="0.25">
      <c r="A8" t="s">
        <v>704</v>
      </c>
      <c r="C8" t="s">
        <v>26</v>
      </c>
      <c r="D8" s="1">
        <v>1130</v>
      </c>
      <c r="E8" t="s">
        <v>27</v>
      </c>
    </row>
    <row r="9" spans="1:25" x14ac:dyDescent="0.25">
      <c r="A9" t="s">
        <v>705</v>
      </c>
      <c r="C9" t="s">
        <v>612</v>
      </c>
      <c r="D9" s="1">
        <v>1153</v>
      </c>
      <c r="E9" t="s">
        <v>27</v>
      </c>
    </row>
    <row r="10" spans="1:25" x14ac:dyDescent="0.25">
      <c r="B10" t="s">
        <v>11</v>
      </c>
      <c r="C10" t="s">
        <v>12</v>
      </c>
      <c r="D10" s="1">
        <v>24748</v>
      </c>
    </row>
    <row r="11" spans="1:25" x14ac:dyDescent="0.25">
      <c r="B11" t="s">
        <v>13</v>
      </c>
      <c r="C11" t="s">
        <v>12</v>
      </c>
      <c r="D11">
        <v>654</v>
      </c>
    </row>
    <row r="12" spans="1:25" x14ac:dyDescent="0.25">
      <c r="B12" t="s">
        <v>14</v>
      </c>
      <c r="C12" t="s">
        <v>12</v>
      </c>
      <c r="D12" s="1">
        <v>19960</v>
      </c>
    </row>
    <row r="13" spans="1:25" x14ac:dyDescent="0.25">
      <c r="B13" t="s">
        <v>15</v>
      </c>
      <c r="C13" t="s">
        <v>12</v>
      </c>
      <c r="D13" s="1">
        <v>19997</v>
      </c>
    </row>
    <row r="14" spans="1:25" x14ac:dyDescent="0.25">
      <c r="B14" t="s">
        <v>16</v>
      </c>
      <c r="C14" t="s">
        <v>12</v>
      </c>
      <c r="D14">
        <v>37</v>
      </c>
    </row>
    <row r="15" spans="1:25" x14ac:dyDescent="0.25">
      <c r="B15" t="s">
        <v>17</v>
      </c>
      <c r="C15" t="s">
        <v>12</v>
      </c>
      <c r="D15" s="2">
        <v>0.80800000000000005</v>
      </c>
    </row>
    <row r="16" spans="1:25" x14ac:dyDescent="0.25">
      <c r="B16" t="s">
        <v>18</v>
      </c>
      <c r="C16" t="s">
        <v>12</v>
      </c>
      <c r="D16" s="1">
        <v>9731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Y14"/>
  <sheetViews>
    <sheetView workbookViewId="0">
      <selection activeCell="B3" sqref="B3"/>
    </sheetView>
  </sheetViews>
  <sheetFormatPr defaultRowHeight="15" x14ac:dyDescent="0.25"/>
  <cols>
    <col min="1" max="1" width="37.140625" bestFit="1" customWidth="1"/>
    <col min="2" max="2" width="42.28515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13138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14226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37058</v>
      </c>
      <c r="T2">
        <f t="shared" ref="T2:Y2" si="1">SUMIF($B$6:$B$25,T1,$D$6:$D$25)</f>
        <v>525</v>
      </c>
      <c r="U2">
        <f t="shared" si="1"/>
        <v>27889</v>
      </c>
      <c r="V2">
        <f t="shared" si="1"/>
        <v>27923</v>
      </c>
      <c r="W2">
        <f t="shared" si="1"/>
        <v>34</v>
      </c>
      <c r="X2">
        <f t="shared" si="1"/>
        <v>0.753</v>
      </c>
      <c r="Y2">
        <f t="shared" si="1"/>
        <v>1088</v>
      </c>
    </row>
    <row r="3" spans="1:25" x14ac:dyDescent="0.25">
      <c r="B3" t="s">
        <v>698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699</v>
      </c>
      <c r="C6" t="s">
        <v>7</v>
      </c>
      <c r="D6" s="1">
        <v>13138</v>
      </c>
    </row>
    <row r="7" spans="1:25" x14ac:dyDescent="0.25">
      <c r="A7" t="s">
        <v>700</v>
      </c>
      <c r="C7" t="s">
        <v>172</v>
      </c>
      <c r="D7" s="1">
        <v>14226</v>
      </c>
      <c r="E7" t="s">
        <v>8</v>
      </c>
    </row>
    <row r="8" spans="1:25" x14ac:dyDescent="0.25">
      <c r="B8" t="s">
        <v>11</v>
      </c>
      <c r="C8" t="s">
        <v>12</v>
      </c>
      <c r="D8" s="1">
        <v>37058</v>
      </c>
    </row>
    <row r="9" spans="1:25" x14ac:dyDescent="0.25">
      <c r="B9" t="s">
        <v>13</v>
      </c>
      <c r="C9" t="s">
        <v>12</v>
      </c>
      <c r="D9">
        <v>525</v>
      </c>
    </row>
    <row r="10" spans="1:25" x14ac:dyDescent="0.25">
      <c r="B10" t="s">
        <v>14</v>
      </c>
      <c r="C10" t="s">
        <v>12</v>
      </c>
      <c r="D10" s="1">
        <v>27889</v>
      </c>
    </row>
    <row r="11" spans="1:25" x14ac:dyDescent="0.25">
      <c r="B11" t="s">
        <v>15</v>
      </c>
      <c r="C11" t="s">
        <v>12</v>
      </c>
      <c r="D11" s="1">
        <v>27923</v>
      </c>
    </row>
    <row r="12" spans="1:25" x14ac:dyDescent="0.25">
      <c r="B12" t="s">
        <v>16</v>
      </c>
      <c r="C12" t="s">
        <v>12</v>
      </c>
      <c r="D12">
        <v>34</v>
      </c>
    </row>
    <row r="13" spans="1:25" x14ac:dyDescent="0.25">
      <c r="B13" t="s">
        <v>17</v>
      </c>
      <c r="C13" t="s">
        <v>12</v>
      </c>
      <c r="D13" s="2">
        <v>0.753</v>
      </c>
    </row>
    <row r="14" spans="1:25" x14ac:dyDescent="0.25">
      <c r="B14" t="s">
        <v>18</v>
      </c>
      <c r="C14" t="s">
        <v>12</v>
      </c>
      <c r="D14" s="1">
        <v>1088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Y15"/>
  <sheetViews>
    <sheetView workbookViewId="0">
      <selection activeCell="B3" sqref="B3"/>
    </sheetView>
  </sheetViews>
  <sheetFormatPr defaultRowHeight="15" x14ac:dyDescent="0.25"/>
  <cols>
    <col min="1" max="1" width="36.85546875" bestFit="1" customWidth="1"/>
    <col min="2" max="2" width="41.14062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13085</v>
      </c>
      <c r="H2">
        <f t="shared" ref="H2:R2" si="0">SUMIF($C$6:$C$13,H1,$D$6:$D$13)</f>
        <v>9287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410</v>
      </c>
      <c r="R2">
        <f t="shared" si="0"/>
        <v>0</v>
      </c>
      <c r="S2">
        <f>SUMIF($B$6:$B$25,S1,$D$6:$D$25)</f>
        <v>30199</v>
      </c>
      <c r="T2">
        <f t="shared" ref="T2:Y2" si="1">SUMIF($B$6:$B$25,T1,$D$6:$D$25)</f>
        <v>574</v>
      </c>
      <c r="U2">
        <f t="shared" si="1"/>
        <v>23356</v>
      </c>
      <c r="V2">
        <f t="shared" si="1"/>
        <v>23403</v>
      </c>
      <c r="W2">
        <f t="shared" si="1"/>
        <v>47</v>
      </c>
      <c r="X2">
        <f t="shared" si="1"/>
        <v>0.77500000000000002</v>
      </c>
      <c r="Y2">
        <f t="shared" si="1"/>
        <v>3798</v>
      </c>
    </row>
    <row r="3" spans="1:25" x14ac:dyDescent="0.25">
      <c r="B3" t="s">
        <v>694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695</v>
      </c>
      <c r="C6" t="s">
        <v>10</v>
      </c>
      <c r="D6" s="1">
        <v>9287</v>
      </c>
    </row>
    <row r="7" spans="1:25" x14ac:dyDescent="0.25">
      <c r="A7" t="s">
        <v>696</v>
      </c>
      <c r="C7" t="s">
        <v>7</v>
      </c>
      <c r="D7" s="1">
        <v>13085</v>
      </c>
      <c r="E7" t="s">
        <v>8</v>
      </c>
    </row>
    <row r="8" spans="1:25" x14ac:dyDescent="0.25">
      <c r="A8" t="s">
        <v>697</v>
      </c>
      <c r="C8" t="s">
        <v>612</v>
      </c>
      <c r="D8">
        <v>410</v>
      </c>
      <c r="E8" t="s">
        <v>27</v>
      </c>
    </row>
    <row r="9" spans="1:25" x14ac:dyDescent="0.25">
      <c r="B9" t="s">
        <v>11</v>
      </c>
      <c r="C9" t="s">
        <v>12</v>
      </c>
      <c r="D9" s="1">
        <v>30199</v>
      </c>
    </row>
    <row r="10" spans="1:25" x14ac:dyDescent="0.25">
      <c r="B10" t="s">
        <v>13</v>
      </c>
      <c r="C10" t="s">
        <v>12</v>
      </c>
      <c r="D10">
        <v>574</v>
      </c>
    </row>
    <row r="11" spans="1:25" x14ac:dyDescent="0.25">
      <c r="B11" t="s">
        <v>14</v>
      </c>
      <c r="C11" t="s">
        <v>12</v>
      </c>
      <c r="D11" s="1">
        <v>23356</v>
      </c>
    </row>
    <row r="12" spans="1:25" x14ac:dyDescent="0.25">
      <c r="B12" t="s">
        <v>15</v>
      </c>
      <c r="C12" t="s">
        <v>12</v>
      </c>
      <c r="D12" s="1">
        <v>23403</v>
      </c>
    </row>
    <row r="13" spans="1:25" x14ac:dyDescent="0.25">
      <c r="B13" t="s">
        <v>16</v>
      </c>
      <c r="C13" t="s">
        <v>12</v>
      </c>
      <c r="D13">
        <v>47</v>
      </c>
    </row>
    <row r="14" spans="1:25" x14ac:dyDescent="0.25">
      <c r="B14" t="s">
        <v>17</v>
      </c>
      <c r="C14" t="s">
        <v>12</v>
      </c>
      <c r="D14" s="2">
        <v>0.77500000000000002</v>
      </c>
    </row>
    <row r="15" spans="1:25" x14ac:dyDescent="0.25">
      <c r="B15" t="s">
        <v>18</v>
      </c>
      <c r="C15" t="s">
        <v>12</v>
      </c>
      <c r="D15" s="1">
        <v>3798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Y16"/>
  <sheetViews>
    <sheetView workbookViewId="0">
      <selection activeCell="B3" sqref="B3"/>
    </sheetView>
  </sheetViews>
  <sheetFormatPr defaultRowHeight="15" x14ac:dyDescent="0.25"/>
  <cols>
    <col min="1" max="1" width="29.8554687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19584</v>
      </c>
      <c r="H2">
        <f t="shared" ref="H2:R2" si="0">SUMIF($C$6:$C$13,H1,$D$6:$D$13)</f>
        <v>0</v>
      </c>
      <c r="I2">
        <f t="shared" si="0"/>
        <v>7998</v>
      </c>
      <c r="J2">
        <f t="shared" si="0"/>
        <v>3219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502</v>
      </c>
      <c r="R2">
        <f t="shared" si="0"/>
        <v>0</v>
      </c>
      <c r="S2">
        <f>SUMIF($B$6:$B$25,S1,$D$6:$D$25)</f>
        <v>39772</v>
      </c>
      <c r="T2">
        <f t="shared" ref="T2:Y2" si="1">SUMIF($B$6:$B$25,T1,$D$6:$D$25)</f>
        <v>714</v>
      </c>
      <c r="U2">
        <f t="shared" si="1"/>
        <v>32017</v>
      </c>
      <c r="V2">
        <f t="shared" si="1"/>
        <v>32128</v>
      </c>
      <c r="W2">
        <f t="shared" si="1"/>
        <v>111</v>
      </c>
      <c r="X2">
        <f t="shared" si="1"/>
        <v>0.80800000000000005</v>
      </c>
      <c r="Y2">
        <f t="shared" si="1"/>
        <v>11586</v>
      </c>
    </row>
    <row r="3" spans="1:25" x14ac:dyDescent="0.25">
      <c r="B3" t="s">
        <v>689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690</v>
      </c>
      <c r="C6" t="s">
        <v>7</v>
      </c>
      <c r="D6" s="1">
        <v>19584</v>
      </c>
      <c r="E6" t="s">
        <v>8</v>
      </c>
    </row>
    <row r="7" spans="1:25" x14ac:dyDescent="0.25">
      <c r="A7" t="s">
        <v>691</v>
      </c>
      <c r="C7" t="s">
        <v>26</v>
      </c>
      <c r="D7" s="1">
        <v>3219</v>
      </c>
      <c r="E7" t="s">
        <v>27</v>
      </c>
    </row>
    <row r="8" spans="1:25" x14ac:dyDescent="0.25">
      <c r="A8" t="s">
        <v>692</v>
      </c>
      <c r="C8" t="s">
        <v>32</v>
      </c>
      <c r="D8" s="1">
        <v>7998</v>
      </c>
    </row>
    <row r="9" spans="1:25" x14ac:dyDescent="0.25">
      <c r="A9" t="s">
        <v>693</v>
      </c>
      <c r="C9" t="s">
        <v>612</v>
      </c>
      <c r="D9">
        <v>502</v>
      </c>
      <c r="E9" t="s">
        <v>27</v>
      </c>
    </row>
    <row r="10" spans="1:25" x14ac:dyDescent="0.25">
      <c r="B10" t="s">
        <v>11</v>
      </c>
      <c r="C10" t="s">
        <v>12</v>
      </c>
      <c r="D10" s="1">
        <v>39772</v>
      </c>
    </row>
    <row r="11" spans="1:25" x14ac:dyDescent="0.25">
      <c r="B11" t="s">
        <v>13</v>
      </c>
      <c r="C11" t="s">
        <v>12</v>
      </c>
      <c r="D11">
        <v>714</v>
      </c>
    </row>
    <row r="12" spans="1:25" x14ac:dyDescent="0.25">
      <c r="B12" t="s">
        <v>14</v>
      </c>
      <c r="C12" t="s">
        <v>12</v>
      </c>
      <c r="D12" s="1">
        <v>32017</v>
      </c>
    </row>
    <row r="13" spans="1:25" x14ac:dyDescent="0.25">
      <c r="B13" t="s">
        <v>15</v>
      </c>
      <c r="C13" t="s">
        <v>12</v>
      </c>
      <c r="D13" s="1">
        <v>32128</v>
      </c>
    </row>
    <row r="14" spans="1:25" x14ac:dyDescent="0.25">
      <c r="B14" t="s">
        <v>16</v>
      </c>
      <c r="C14" t="s">
        <v>12</v>
      </c>
      <c r="D14">
        <v>111</v>
      </c>
    </row>
    <row r="15" spans="1:25" x14ac:dyDescent="0.25">
      <c r="B15" t="s">
        <v>17</v>
      </c>
      <c r="C15" t="s">
        <v>12</v>
      </c>
      <c r="D15" s="2">
        <v>0.80800000000000005</v>
      </c>
    </row>
    <row r="16" spans="1:25" x14ac:dyDescent="0.25">
      <c r="B16" t="s">
        <v>18</v>
      </c>
      <c r="C16" t="s">
        <v>12</v>
      </c>
      <c r="D16" s="1">
        <v>11586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5"/>
  <sheetViews>
    <sheetView workbookViewId="0">
      <selection activeCell="B3" sqref="B3"/>
    </sheetView>
  </sheetViews>
  <sheetFormatPr defaultRowHeight="15" x14ac:dyDescent="0.25"/>
  <cols>
    <col min="1" max="1" width="28.570312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24917</v>
      </c>
      <c r="H2">
        <f t="shared" ref="H2:R2" si="0">SUMIF($C$6:$C$13,H1,$D$6:$D$13)</f>
        <v>0</v>
      </c>
      <c r="I2">
        <f t="shared" si="0"/>
        <v>26909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306</v>
      </c>
      <c r="R2">
        <f t="shared" si="0"/>
        <v>0</v>
      </c>
      <c r="S2">
        <f>SUMIF($B$6:$B$25,S1,$D$6:$D$25)</f>
        <v>71170</v>
      </c>
      <c r="T2">
        <f t="shared" ref="T2:Y2" si="1">SUMIF($B$6:$B$25,T1,$D$6:$D$25)</f>
        <v>630</v>
      </c>
      <c r="U2">
        <f t="shared" si="1"/>
        <v>52762</v>
      </c>
      <c r="V2">
        <f t="shared" si="1"/>
        <v>52813</v>
      </c>
      <c r="W2">
        <f t="shared" si="1"/>
        <v>51</v>
      </c>
      <c r="X2">
        <f t="shared" si="1"/>
        <v>0.74199999999999999</v>
      </c>
      <c r="Y2">
        <f t="shared" si="1"/>
        <v>1992</v>
      </c>
    </row>
    <row r="3" spans="1:25" x14ac:dyDescent="0.25">
      <c r="B3" t="s">
        <v>828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829</v>
      </c>
      <c r="C6" t="s">
        <v>32</v>
      </c>
      <c r="D6" s="1">
        <v>26909</v>
      </c>
      <c r="E6" t="s">
        <v>8</v>
      </c>
    </row>
    <row r="7" spans="1:25" x14ac:dyDescent="0.25">
      <c r="A7" t="s">
        <v>830</v>
      </c>
      <c r="C7" t="s">
        <v>7</v>
      </c>
      <c r="D7" s="1">
        <v>24917</v>
      </c>
    </row>
    <row r="8" spans="1:25" x14ac:dyDescent="0.25">
      <c r="A8" t="s">
        <v>831</v>
      </c>
      <c r="C8" t="s">
        <v>612</v>
      </c>
      <c r="D8">
        <v>306</v>
      </c>
      <c r="E8" t="s">
        <v>27</v>
      </c>
    </row>
    <row r="9" spans="1:25" x14ac:dyDescent="0.25">
      <c r="B9" t="s">
        <v>11</v>
      </c>
      <c r="C9" t="s">
        <v>12</v>
      </c>
      <c r="D9" s="1">
        <v>71170</v>
      </c>
    </row>
    <row r="10" spans="1:25" x14ac:dyDescent="0.25">
      <c r="B10" t="s">
        <v>13</v>
      </c>
      <c r="C10" t="s">
        <v>12</v>
      </c>
      <c r="D10">
        <v>630</v>
      </c>
    </row>
    <row r="11" spans="1:25" x14ac:dyDescent="0.25">
      <c r="B11" t="s">
        <v>14</v>
      </c>
      <c r="C11" t="s">
        <v>12</v>
      </c>
      <c r="D11" s="1">
        <v>52762</v>
      </c>
    </row>
    <row r="12" spans="1:25" x14ac:dyDescent="0.25">
      <c r="B12" t="s">
        <v>15</v>
      </c>
      <c r="C12" t="s">
        <v>12</v>
      </c>
      <c r="D12" s="1">
        <v>52813</v>
      </c>
    </row>
    <row r="13" spans="1:25" x14ac:dyDescent="0.25">
      <c r="B13" t="s">
        <v>16</v>
      </c>
      <c r="C13" t="s">
        <v>12</v>
      </c>
      <c r="D13">
        <v>51</v>
      </c>
    </row>
    <row r="14" spans="1:25" x14ac:dyDescent="0.25">
      <c r="B14" t="s">
        <v>17</v>
      </c>
      <c r="C14" t="s">
        <v>12</v>
      </c>
      <c r="D14" s="2">
        <v>0.74199999999999999</v>
      </c>
    </row>
    <row r="15" spans="1:25" x14ac:dyDescent="0.25">
      <c r="B15" t="s">
        <v>18</v>
      </c>
      <c r="C15" t="s">
        <v>12</v>
      </c>
      <c r="D15" s="1">
        <v>1992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Y16"/>
  <sheetViews>
    <sheetView workbookViewId="0">
      <selection activeCell="B3" sqref="B3"/>
    </sheetView>
  </sheetViews>
  <sheetFormatPr defaultRowHeight="15" x14ac:dyDescent="0.25"/>
  <cols>
    <col min="1" max="1" width="41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13174</v>
      </c>
      <c r="H2">
        <f t="shared" ref="H2:R2" si="0">SUMIF($C$6:$C$13,H1,$D$6:$D$13)</f>
        <v>0</v>
      </c>
      <c r="I2">
        <f t="shared" si="0"/>
        <v>3186</v>
      </c>
      <c r="J2">
        <f t="shared" si="0"/>
        <v>542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1460</v>
      </c>
      <c r="R2">
        <f t="shared" si="0"/>
        <v>0</v>
      </c>
      <c r="S2">
        <f>SUMIF($B$6:$B$25,S1,$D$6:$D$25)</f>
        <v>24688</v>
      </c>
      <c r="T2">
        <f t="shared" ref="T2:Y2" si="1">SUMIF($B$6:$B$25,T1,$D$6:$D$25)</f>
        <v>552</v>
      </c>
      <c r="U2">
        <f t="shared" si="1"/>
        <v>18914</v>
      </c>
      <c r="V2">
        <f t="shared" si="1"/>
        <v>18940</v>
      </c>
      <c r="W2">
        <f t="shared" si="1"/>
        <v>26</v>
      </c>
      <c r="X2">
        <f t="shared" si="1"/>
        <v>0.76700000000000002</v>
      </c>
      <c r="Y2">
        <f t="shared" si="1"/>
        <v>9988</v>
      </c>
    </row>
    <row r="3" spans="1:25" x14ac:dyDescent="0.25">
      <c r="B3" t="s">
        <v>684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685</v>
      </c>
      <c r="C6" t="s">
        <v>7</v>
      </c>
      <c r="D6" s="1">
        <v>13174</v>
      </c>
      <c r="E6" t="s">
        <v>8</v>
      </c>
    </row>
    <row r="7" spans="1:25" x14ac:dyDescent="0.25">
      <c r="A7" t="s">
        <v>686</v>
      </c>
      <c r="C7" t="s">
        <v>612</v>
      </c>
      <c r="D7" s="1">
        <v>1460</v>
      </c>
      <c r="E7" t="s">
        <v>27</v>
      </c>
    </row>
    <row r="8" spans="1:25" x14ac:dyDescent="0.25">
      <c r="A8" t="s">
        <v>687</v>
      </c>
      <c r="C8" t="s">
        <v>32</v>
      </c>
      <c r="D8" s="1">
        <v>3186</v>
      </c>
    </row>
    <row r="9" spans="1:25" x14ac:dyDescent="0.25">
      <c r="A9" t="s">
        <v>688</v>
      </c>
      <c r="C9" t="s">
        <v>26</v>
      </c>
      <c r="D9">
        <v>542</v>
      </c>
      <c r="E9" t="s">
        <v>27</v>
      </c>
    </row>
    <row r="10" spans="1:25" x14ac:dyDescent="0.25">
      <c r="B10" t="s">
        <v>11</v>
      </c>
      <c r="C10" t="s">
        <v>12</v>
      </c>
      <c r="D10" s="1">
        <v>24688</v>
      </c>
    </row>
    <row r="11" spans="1:25" x14ac:dyDescent="0.25">
      <c r="B11" t="s">
        <v>13</v>
      </c>
      <c r="C11" t="s">
        <v>12</v>
      </c>
      <c r="D11">
        <v>552</v>
      </c>
    </row>
    <row r="12" spans="1:25" x14ac:dyDescent="0.25">
      <c r="B12" t="s">
        <v>14</v>
      </c>
      <c r="C12" t="s">
        <v>12</v>
      </c>
      <c r="D12" s="1">
        <v>18914</v>
      </c>
    </row>
    <row r="13" spans="1:25" x14ac:dyDescent="0.25">
      <c r="B13" t="s">
        <v>15</v>
      </c>
      <c r="C13" t="s">
        <v>12</v>
      </c>
      <c r="D13" s="1">
        <v>18940</v>
      </c>
    </row>
    <row r="14" spans="1:25" x14ac:dyDescent="0.25">
      <c r="B14" t="s">
        <v>16</v>
      </c>
      <c r="C14" t="s">
        <v>12</v>
      </c>
      <c r="D14">
        <v>26</v>
      </c>
    </row>
    <row r="15" spans="1:25" x14ac:dyDescent="0.25">
      <c r="B15" t="s">
        <v>17</v>
      </c>
      <c r="C15" t="s">
        <v>12</v>
      </c>
      <c r="D15" s="2">
        <v>0.76700000000000002</v>
      </c>
    </row>
    <row r="16" spans="1:25" x14ac:dyDescent="0.25">
      <c r="B16" t="s">
        <v>18</v>
      </c>
      <c r="C16" t="s">
        <v>12</v>
      </c>
      <c r="D16" s="1">
        <v>9988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Y16"/>
  <sheetViews>
    <sheetView workbookViewId="0">
      <selection activeCell="B3" sqref="B3"/>
    </sheetView>
  </sheetViews>
  <sheetFormatPr defaultRowHeight="15" x14ac:dyDescent="0.25"/>
  <cols>
    <col min="1" max="1" width="38.42578125" bestFit="1" customWidth="1"/>
    <col min="2" max="2" width="44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9467</v>
      </c>
      <c r="H2">
        <f t="shared" ref="H2:R2" si="0">SUMIF($C$6:$C$13,H1,$D$6:$D$13)</f>
        <v>0</v>
      </c>
      <c r="I2">
        <f t="shared" si="0"/>
        <v>7723</v>
      </c>
      <c r="J2">
        <f t="shared" si="0"/>
        <v>152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3554</v>
      </c>
      <c r="R2">
        <f t="shared" si="0"/>
        <v>0</v>
      </c>
      <c r="S2">
        <f>SUMIF($B$6:$B$25,S1,$D$6:$D$25)</f>
        <v>26194</v>
      </c>
      <c r="T2">
        <f t="shared" ref="T2:Y2" si="1">SUMIF($B$6:$B$25,T1,$D$6:$D$25)</f>
        <v>483</v>
      </c>
      <c r="U2">
        <f t="shared" si="1"/>
        <v>21379</v>
      </c>
      <c r="V2">
        <f t="shared" si="1"/>
        <v>21391</v>
      </c>
      <c r="W2">
        <f t="shared" si="1"/>
        <v>12</v>
      </c>
      <c r="X2">
        <f t="shared" si="1"/>
        <v>0.81699999999999995</v>
      </c>
      <c r="Y2">
        <f t="shared" si="1"/>
        <v>1744</v>
      </c>
    </row>
    <row r="3" spans="1:25" x14ac:dyDescent="0.25">
      <c r="B3" t="s">
        <v>679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680</v>
      </c>
      <c r="C6" t="s">
        <v>612</v>
      </c>
      <c r="D6" s="1">
        <v>3554</v>
      </c>
    </row>
    <row r="7" spans="1:25" x14ac:dyDescent="0.25">
      <c r="A7" t="s">
        <v>681</v>
      </c>
      <c r="C7" t="s">
        <v>32</v>
      </c>
      <c r="D7" s="1">
        <v>7723</v>
      </c>
    </row>
    <row r="8" spans="1:25" x14ac:dyDescent="0.25">
      <c r="A8" t="s">
        <v>682</v>
      </c>
      <c r="C8" t="s">
        <v>7</v>
      </c>
      <c r="D8" s="1">
        <v>9467</v>
      </c>
      <c r="E8" t="s">
        <v>8</v>
      </c>
    </row>
    <row r="9" spans="1:25" x14ac:dyDescent="0.25">
      <c r="A9" t="s">
        <v>683</v>
      </c>
      <c r="C9" t="s">
        <v>26</v>
      </c>
      <c r="D9">
        <v>152</v>
      </c>
      <c r="E9" t="s">
        <v>27</v>
      </c>
    </row>
    <row r="10" spans="1:25" x14ac:dyDescent="0.25">
      <c r="B10" t="s">
        <v>11</v>
      </c>
      <c r="C10" t="s">
        <v>12</v>
      </c>
      <c r="D10" s="1">
        <v>26194</v>
      </c>
    </row>
    <row r="11" spans="1:25" x14ac:dyDescent="0.25">
      <c r="B11" t="s">
        <v>13</v>
      </c>
      <c r="C11" t="s">
        <v>12</v>
      </c>
      <c r="D11">
        <v>483</v>
      </c>
    </row>
    <row r="12" spans="1:25" x14ac:dyDescent="0.25">
      <c r="B12" t="s">
        <v>14</v>
      </c>
      <c r="C12" t="s">
        <v>12</v>
      </c>
      <c r="D12" s="1">
        <v>21379</v>
      </c>
    </row>
    <row r="13" spans="1:25" x14ac:dyDescent="0.25">
      <c r="B13" t="s">
        <v>15</v>
      </c>
      <c r="C13" t="s">
        <v>12</v>
      </c>
      <c r="D13" s="1">
        <v>21391</v>
      </c>
    </row>
    <row r="14" spans="1:25" x14ac:dyDescent="0.25">
      <c r="B14" t="s">
        <v>16</v>
      </c>
      <c r="C14" t="s">
        <v>12</v>
      </c>
      <c r="D14">
        <v>12</v>
      </c>
    </row>
    <row r="15" spans="1:25" x14ac:dyDescent="0.25">
      <c r="B15" t="s">
        <v>17</v>
      </c>
      <c r="C15" t="s">
        <v>12</v>
      </c>
      <c r="D15" s="2">
        <v>0.81699999999999995</v>
      </c>
    </row>
    <row r="16" spans="1:25" x14ac:dyDescent="0.25">
      <c r="B16" t="s">
        <v>18</v>
      </c>
      <c r="C16" t="s">
        <v>12</v>
      </c>
      <c r="D16" s="1">
        <v>1744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Y17"/>
  <sheetViews>
    <sheetView workbookViewId="0">
      <selection activeCell="B3" sqref="B3"/>
    </sheetView>
  </sheetViews>
  <sheetFormatPr defaultRowHeight="15" x14ac:dyDescent="0.25"/>
  <cols>
    <col min="1" max="1" width="37.2851562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9771</v>
      </c>
      <c r="H2">
        <f t="shared" ref="H2:R2" si="0">SUMIF($C$6:$C$13,H1,$D$6:$D$13)</f>
        <v>0</v>
      </c>
      <c r="I2">
        <f t="shared" si="0"/>
        <v>5885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423</v>
      </c>
      <c r="N2">
        <f t="shared" si="0"/>
        <v>0</v>
      </c>
      <c r="O2">
        <f t="shared" si="0"/>
        <v>0</v>
      </c>
      <c r="P2">
        <f t="shared" si="0"/>
        <v>1766</v>
      </c>
      <c r="Q2">
        <f t="shared" si="0"/>
        <v>2449</v>
      </c>
      <c r="R2">
        <f t="shared" si="0"/>
        <v>0</v>
      </c>
      <c r="S2">
        <f>SUMIF($B$6:$B$25,S1,$D$6:$D$25)</f>
        <v>25304</v>
      </c>
      <c r="T2">
        <f t="shared" ref="T2:Y2" si="1">SUMIF($B$6:$B$25,T1,$D$6:$D$25)</f>
        <v>632</v>
      </c>
      <c r="U2">
        <f t="shared" si="1"/>
        <v>20926</v>
      </c>
      <c r="V2">
        <f t="shared" si="1"/>
        <v>20943</v>
      </c>
      <c r="W2">
        <f t="shared" si="1"/>
        <v>17</v>
      </c>
      <c r="X2">
        <f t="shared" si="1"/>
        <v>0.82799999999999996</v>
      </c>
      <c r="Y2">
        <f t="shared" si="1"/>
        <v>3886</v>
      </c>
    </row>
    <row r="3" spans="1:25" x14ac:dyDescent="0.25">
      <c r="B3" t="s">
        <v>673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674</v>
      </c>
      <c r="C6" t="s">
        <v>7</v>
      </c>
      <c r="D6" s="1">
        <v>9771</v>
      </c>
      <c r="E6" t="s">
        <v>8</v>
      </c>
    </row>
    <row r="7" spans="1:25" x14ac:dyDescent="0.25">
      <c r="A7" t="s">
        <v>675</v>
      </c>
      <c r="C7" t="s">
        <v>73</v>
      </c>
      <c r="D7">
        <v>423</v>
      </c>
      <c r="E7" t="s">
        <v>27</v>
      </c>
    </row>
    <row r="8" spans="1:25" x14ac:dyDescent="0.25">
      <c r="A8" t="s">
        <v>676</v>
      </c>
      <c r="C8" t="s">
        <v>608</v>
      </c>
      <c r="D8" s="1">
        <v>1766</v>
      </c>
      <c r="E8" t="s">
        <v>27</v>
      </c>
    </row>
    <row r="9" spans="1:25" x14ac:dyDescent="0.25">
      <c r="A9" t="s">
        <v>677</v>
      </c>
      <c r="C9" t="s">
        <v>32</v>
      </c>
      <c r="D9" s="1">
        <v>5885</v>
      </c>
    </row>
    <row r="10" spans="1:25" x14ac:dyDescent="0.25">
      <c r="A10" t="s">
        <v>678</v>
      </c>
      <c r="C10" t="s">
        <v>612</v>
      </c>
      <c r="D10" s="1">
        <v>2449</v>
      </c>
      <c r="E10" t="s">
        <v>27</v>
      </c>
    </row>
    <row r="11" spans="1:25" x14ac:dyDescent="0.25">
      <c r="B11" t="s">
        <v>11</v>
      </c>
      <c r="C11" t="s">
        <v>12</v>
      </c>
      <c r="D11" s="1">
        <v>25304</v>
      </c>
    </row>
    <row r="12" spans="1:25" x14ac:dyDescent="0.25">
      <c r="B12" t="s">
        <v>13</v>
      </c>
      <c r="C12" t="s">
        <v>12</v>
      </c>
      <c r="D12">
        <v>632</v>
      </c>
    </row>
    <row r="13" spans="1:25" x14ac:dyDescent="0.25">
      <c r="B13" t="s">
        <v>14</v>
      </c>
      <c r="C13" t="s">
        <v>12</v>
      </c>
      <c r="D13" s="1">
        <v>20926</v>
      </c>
    </row>
    <row r="14" spans="1:25" x14ac:dyDescent="0.25">
      <c r="B14" t="s">
        <v>15</v>
      </c>
      <c r="C14" t="s">
        <v>12</v>
      </c>
      <c r="D14" s="1">
        <v>20943</v>
      </c>
    </row>
    <row r="15" spans="1:25" x14ac:dyDescent="0.25">
      <c r="B15" t="s">
        <v>16</v>
      </c>
      <c r="C15" t="s">
        <v>12</v>
      </c>
      <c r="D15">
        <v>17</v>
      </c>
    </row>
    <row r="16" spans="1:25" x14ac:dyDescent="0.25">
      <c r="B16" t="s">
        <v>17</v>
      </c>
      <c r="C16" t="s">
        <v>12</v>
      </c>
      <c r="D16" s="2">
        <v>0.82799999999999996</v>
      </c>
    </row>
    <row r="17" spans="2:4" x14ac:dyDescent="0.25">
      <c r="B17" t="s">
        <v>18</v>
      </c>
      <c r="C17" t="s">
        <v>12</v>
      </c>
      <c r="D17" s="1">
        <v>3886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Y15"/>
  <sheetViews>
    <sheetView workbookViewId="0">
      <selection activeCell="B3" sqref="B3"/>
    </sheetView>
  </sheetViews>
  <sheetFormatPr defaultRowHeight="15" x14ac:dyDescent="0.25"/>
  <cols>
    <col min="1" max="1" width="45" bestFit="1" customWidth="1"/>
    <col min="2" max="2" width="41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15818</v>
      </c>
      <c r="H2">
        <f t="shared" ref="H2:R2" si="0">SUMIF($C$6:$C$13,H1,$D$6:$D$13)</f>
        <v>0</v>
      </c>
      <c r="I2">
        <f t="shared" si="0"/>
        <v>7825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11900</v>
      </c>
      <c r="R2">
        <f t="shared" si="0"/>
        <v>0</v>
      </c>
      <c r="S2">
        <f>SUMIF($B$6:$B$25,S1,$D$6:$D$25)</f>
        <v>43691</v>
      </c>
      <c r="T2">
        <f t="shared" ref="T2:Y2" si="1">SUMIF($B$6:$B$25,T1,$D$6:$D$25)</f>
        <v>555</v>
      </c>
      <c r="U2">
        <f t="shared" si="1"/>
        <v>36098</v>
      </c>
      <c r="V2">
        <f t="shared" si="1"/>
        <v>36143</v>
      </c>
      <c r="W2">
        <f t="shared" si="1"/>
        <v>45</v>
      </c>
      <c r="X2">
        <f t="shared" si="1"/>
        <v>0.82699999999999996</v>
      </c>
      <c r="Y2">
        <f t="shared" si="1"/>
        <v>3918</v>
      </c>
    </row>
    <row r="3" spans="1:25" x14ac:dyDescent="0.25">
      <c r="B3" t="s">
        <v>669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670</v>
      </c>
      <c r="C6" t="s">
        <v>612</v>
      </c>
      <c r="D6" s="1">
        <v>11900</v>
      </c>
    </row>
    <row r="7" spans="1:25" x14ac:dyDescent="0.25">
      <c r="A7" t="s">
        <v>671</v>
      </c>
      <c r="C7" t="s">
        <v>7</v>
      </c>
      <c r="D7" s="1">
        <v>15818</v>
      </c>
      <c r="E7" t="s">
        <v>8</v>
      </c>
    </row>
    <row r="8" spans="1:25" x14ac:dyDescent="0.25">
      <c r="A8" t="s">
        <v>672</v>
      </c>
      <c r="C8" t="s">
        <v>32</v>
      </c>
      <c r="D8" s="1">
        <v>7825</v>
      </c>
    </row>
    <row r="9" spans="1:25" x14ac:dyDescent="0.25">
      <c r="B9" t="s">
        <v>11</v>
      </c>
      <c r="C9" t="s">
        <v>12</v>
      </c>
      <c r="D9" s="1">
        <v>43691</v>
      </c>
    </row>
    <row r="10" spans="1:25" x14ac:dyDescent="0.25">
      <c r="B10" t="s">
        <v>13</v>
      </c>
      <c r="C10" t="s">
        <v>12</v>
      </c>
      <c r="D10">
        <v>555</v>
      </c>
    </row>
    <row r="11" spans="1:25" x14ac:dyDescent="0.25">
      <c r="B11" t="s">
        <v>14</v>
      </c>
      <c r="C11" t="s">
        <v>12</v>
      </c>
      <c r="D11" s="1">
        <v>36098</v>
      </c>
    </row>
    <row r="12" spans="1:25" x14ac:dyDescent="0.25">
      <c r="B12" t="s">
        <v>15</v>
      </c>
      <c r="C12" t="s">
        <v>12</v>
      </c>
      <c r="D12" s="1">
        <v>36143</v>
      </c>
    </row>
    <row r="13" spans="1:25" x14ac:dyDescent="0.25">
      <c r="B13" t="s">
        <v>16</v>
      </c>
      <c r="C13" t="s">
        <v>12</v>
      </c>
      <c r="D13">
        <v>45</v>
      </c>
    </row>
    <row r="14" spans="1:25" x14ac:dyDescent="0.25">
      <c r="B14" t="s">
        <v>17</v>
      </c>
      <c r="C14" t="s">
        <v>12</v>
      </c>
      <c r="D14" s="2">
        <v>0.82699999999999996</v>
      </c>
    </row>
    <row r="15" spans="1:25" x14ac:dyDescent="0.25">
      <c r="B15" t="s">
        <v>18</v>
      </c>
      <c r="C15" t="s">
        <v>12</v>
      </c>
      <c r="D15" s="1">
        <v>3918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Y16"/>
  <sheetViews>
    <sheetView workbookViewId="0">
      <selection activeCell="B3" sqref="B3"/>
    </sheetView>
  </sheetViews>
  <sheetFormatPr defaultRowHeight="15" x14ac:dyDescent="0.25"/>
  <cols>
    <col min="1" max="1" width="35.710937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15434</v>
      </c>
      <c r="H2">
        <f t="shared" ref="H2:R2" si="0">SUMIF($C$6:$C$13,H1,$D$6:$D$13)</f>
        <v>0</v>
      </c>
      <c r="I2">
        <f t="shared" si="0"/>
        <v>11823</v>
      </c>
      <c r="J2">
        <f t="shared" si="0"/>
        <v>914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2559</v>
      </c>
      <c r="R2">
        <f t="shared" si="0"/>
        <v>0</v>
      </c>
      <c r="S2">
        <f>SUMIF($B$6:$B$25,S1,$D$6:$D$25)</f>
        <v>39053</v>
      </c>
      <c r="T2">
        <f t="shared" ref="T2:Y2" si="1">SUMIF($B$6:$B$25,T1,$D$6:$D$25)</f>
        <v>666</v>
      </c>
      <c r="U2">
        <f t="shared" si="1"/>
        <v>31396</v>
      </c>
      <c r="V2">
        <f t="shared" si="1"/>
        <v>31455</v>
      </c>
      <c r="W2">
        <f t="shared" si="1"/>
        <v>59</v>
      </c>
      <c r="X2">
        <f t="shared" si="1"/>
        <v>0.80500000000000005</v>
      </c>
      <c r="Y2">
        <f t="shared" si="1"/>
        <v>3611</v>
      </c>
    </row>
    <row r="3" spans="1:25" x14ac:dyDescent="0.25">
      <c r="B3" t="s">
        <v>664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665</v>
      </c>
      <c r="C6" t="s">
        <v>32</v>
      </c>
      <c r="D6" s="1">
        <v>11823</v>
      </c>
    </row>
    <row r="7" spans="1:25" x14ac:dyDescent="0.25">
      <c r="A7" t="s">
        <v>666</v>
      </c>
      <c r="C7" t="s">
        <v>26</v>
      </c>
      <c r="D7">
        <v>914</v>
      </c>
      <c r="E7" t="s">
        <v>27</v>
      </c>
    </row>
    <row r="8" spans="1:25" x14ac:dyDescent="0.25">
      <c r="A8" t="s">
        <v>667</v>
      </c>
      <c r="C8" t="s">
        <v>7</v>
      </c>
      <c r="D8" s="1">
        <v>15434</v>
      </c>
      <c r="E8" t="s">
        <v>8</v>
      </c>
    </row>
    <row r="9" spans="1:25" x14ac:dyDescent="0.25">
      <c r="A9" t="s">
        <v>668</v>
      </c>
      <c r="C9" t="s">
        <v>612</v>
      </c>
      <c r="D9" s="1">
        <v>2559</v>
      </c>
      <c r="E9" t="s">
        <v>27</v>
      </c>
    </row>
    <row r="10" spans="1:25" x14ac:dyDescent="0.25">
      <c r="B10" t="s">
        <v>11</v>
      </c>
      <c r="C10" t="s">
        <v>12</v>
      </c>
      <c r="D10" s="1">
        <v>39053</v>
      </c>
    </row>
    <row r="11" spans="1:25" x14ac:dyDescent="0.25">
      <c r="B11" t="s">
        <v>13</v>
      </c>
      <c r="C11" t="s">
        <v>12</v>
      </c>
      <c r="D11">
        <v>666</v>
      </c>
    </row>
    <row r="12" spans="1:25" x14ac:dyDescent="0.25">
      <c r="B12" t="s">
        <v>14</v>
      </c>
      <c r="C12" t="s">
        <v>12</v>
      </c>
      <c r="D12" s="1">
        <v>31396</v>
      </c>
    </row>
    <row r="13" spans="1:25" x14ac:dyDescent="0.25">
      <c r="B13" t="s">
        <v>15</v>
      </c>
      <c r="C13" t="s">
        <v>12</v>
      </c>
      <c r="D13" s="1">
        <v>31455</v>
      </c>
    </row>
    <row r="14" spans="1:25" x14ac:dyDescent="0.25">
      <c r="B14" t="s">
        <v>16</v>
      </c>
      <c r="C14" t="s">
        <v>12</v>
      </c>
      <c r="D14">
        <v>59</v>
      </c>
    </row>
    <row r="15" spans="1:25" x14ac:dyDescent="0.25">
      <c r="B15" t="s">
        <v>17</v>
      </c>
      <c r="C15" t="s">
        <v>12</v>
      </c>
      <c r="D15" s="2">
        <v>0.80500000000000005</v>
      </c>
    </row>
    <row r="16" spans="1:25" x14ac:dyDescent="0.25">
      <c r="B16" t="s">
        <v>18</v>
      </c>
      <c r="C16" t="s">
        <v>12</v>
      </c>
      <c r="D16" s="1">
        <v>3611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Y15"/>
  <sheetViews>
    <sheetView workbookViewId="0">
      <selection activeCell="B3" sqref="B3"/>
    </sheetView>
  </sheetViews>
  <sheetFormatPr defaultRowHeight="15" x14ac:dyDescent="0.25"/>
  <cols>
    <col min="1" max="1" width="43.8554687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16377</v>
      </c>
      <c r="H2">
        <f t="shared" ref="H2:R2" si="0">SUMIF($C$6:$C$13,H1,$D$6:$D$13)</f>
        <v>0</v>
      </c>
      <c r="I2">
        <f t="shared" si="0"/>
        <v>6908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505</v>
      </c>
      <c r="Q2">
        <f t="shared" si="0"/>
        <v>0</v>
      </c>
      <c r="R2">
        <f t="shared" si="0"/>
        <v>0</v>
      </c>
      <c r="S2">
        <f>SUMIF($B$6:$B$25,S1,$D$6:$D$25)</f>
        <v>29177</v>
      </c>
      <c r="T2">
        <f t="shared" ref="T2:Y2" si="1">SUMIF($B$6:$B$25,T1,$D$6:$D$25)</f>
        <v>539</v>
      </c>
      <c r="U2">
        <f t="shared" si="1"/>
        <v>24329</v>
      </c>
      <c r="V2">
        <f t="shared" si="1"/>
        <v>24387</v>
      </c>
      <c r="W2">
        <f t="shared" si="1"/>
        <v>58</v>
      </c>
      <c r="X2">
        <f t="shared" si="1"/>
        <v>0.83599999999999997</v>
      </c>
      <c r="Y2">
        <f t="shared" si="1"/>
        <v>9469</v>
      </c>
    </row>
    <row r="3" spans="1:25" x14ac:dyDescent="0.25">
      <c r="B3" t="s">
        <v>660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661</v>
      </c>
      <c r="C6" t="s">
        <v>7</v>
      </c>
      <c r="D6" s="1">
        <v>16377</v>
      </c>
      <c r="E6" t="s">
        <v>8</v>
      </c>
    </row>
    <row r="7" spans="1:25" x14ac:dyDescent="0.25">
      <c r="A7" t="s">
        <v>662</v>
      </c>
      <c r="C7" t="s">
        <v>608</v>
      </c>
      <c r="D7">
        <v>505</v>
      </c>
      <c r="E7" t="s">
        <v>27</v>
      </c>
    </row>
    <row r="8" spans="1:25" x14ac:dyDescent="0.25">
      <c r="A8" t="s">
        <v>663</v>
      </c>
      <c r="C8" t="s">
        <v>32</v>
      </c>
      <c r="D8" s="1">
        <v>6908</v>
      </c>
    </row>
    <row r="9" spans="1:25" x14ac:dyDescent="0.25">
      <c r="B9" t="s">
        <v>11</v>
      </c>
      <c r="C9" t="s">
        <v>12</v>
      </c>
      <c r="D9" s="1">
        <v>29177</v>
      </c>
    </row>
    <row r="10" spans="1:25" x14ac:dyDescent="0.25">
      <c r="B10" t="s">
        <v>13</v>
      </c>
      <c r="C10" t="s">
        <v>12</v>
      </c>
      <c r="D10">
        <v>539</v>
      </c>
    </row>
    <row r="11" spans="1:25" x14ac:dyDescent="0.25">
      <c r="B11" t="s">
        <v>14</v>
      </c>
      <c r="C11" t="s">
        <v>12</v>
      </c>
      <c r="D11" s="1">
        <v>24329</v>
      </c>
    </row>
    <row r="12" spans="1:25" x14ac:dyDescent="0.25">
      <c r="B12" t="s">
        <v>15</v>
      </c>
      <c r="C12" t="s">
        <v>12</v>
      </c>
      <c r="D12" s="1">
        <v>24387</v>
      </c>
    </row>
    <row r="13" spans="1:25" x14ac:dyDescent="0.25">
      <c r="B13" t="s">
        <v>16</v>
      </c>
      <c r="C13" t="s">
        <v>12</v>
      </c>
      <c r="D13">
        <v>58</v>
      </c>
    </row>
    <row r="14" spans="1:25" x14ac:dyDescent="0.25">
      <c r="B14" t="s">
        <v>17</v>
      </c>
      <c r="C14" t="s">
        <v>12</v>
      </c>
      <c r="D14" s="2">
        <v>0.83599999999999997</v>
      </c>
    </row>
    <row r="15" spans="1:25" x14ac:dyDescent="0.25">
      <c r="B15" t="s">
        <v>18</v>
      </c>
      <c r="C15" t="s">
        <v>12</v>
      </c>
      <c r="D15" s="1">
        <v>9469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Y15"/>
  <sheetViews>
    <sheetView workbookViewId="0">
      <selection activeCell="B3" sqref="B3"/>
    </sheetView>
  </sheetViews>
  <sheetFormatPr defaultRowHeight="15" x14ac:dyDescent="0.25"/>
  <cols>
    <col min="1" max="1" width="32.28515625" bestFit="1" customWidth="1"/>
    <col min="2" max="2" width="41.2851562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12827</v>
      </c>
      <c r="H2">
        <f t="shared" ref="H2:R2" si="0">SUMIF($C$6:$C$13,H1,$D$6:$D$13)</f>
        <v>0</v>
      </c>
      <c r="I2">
        <f t="shared" si="0"/>
        <v>12154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409</v>
      </c>
      <c r="R2">
        <f t="shared" si="0"/>
        <v>0</v>
      </c>
      <c r="S2">
        <f>SUMIF($B$6:$B$25,S1,$D$6:$D$25)</f>
        <v>30097</v>
      </c>
      <c r="T2">
        <f t="shared" ref="T2:Y2" si="1">SUMIF($B$6:$B$25,T1,$D$6:$D$25)</f>
        <v>559</v>
      </c>
      <c r="U2">
        <f t="shared" si="1"/>
        <v>25949</v>
      </c>
      <c r="V2">
        <f t="shared" si="1"/>
        <v>26072</v>
      </c>
      <c r="W2">
        <f t="shared" si="1"/>
        <v>123</v>
      </c>
      <c r="X2">
        <f t="shared" si="1"/>
        <v>0.86599999999999999</v>
      </c>
      <c r="Y2">
        <f t="shared" si="1"/>
        <v>673</v>
      </c>
    </row>
    <row r="3" spans="1:25" x14ac:dyDescent="0.25">
      <c r="B3" t="s">
        <v>656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657</v>
      </c>
      <c r="C6" t="s">
        <v>612</v>
      </c>
      <c r="D6">
        <v>409</v>
      </c>
      <c r="E6" t="s">
        <v>27</v>
      </c>
    </row>
    <row r="7" spans="1:25" x14ac:dyDescent="0.25">
      <c r="A7" t="s">
        <v>658</v>
      </c>
      <c r="C7" t="s">
        <v>7</v>
      </c>
      <c r="D7" s="1">
        <v>12827</v>
      </c>
      <c r="E7" t="s">
        <v>8</v>
      </c>
    </row>
    <row r="8" spans="1:25" x14ac:dyDescent="0.25">
      <c r="A8" t="s">
        <v>659</v>
      </c>
      <c r="C8" t="s">
        <v>32</v>
      </c>
      <c r="D8" s="1">
        <v>12154</v>
      </c>
    </row>
    <row r="9" spans="1:25" x14ac:dyDescent="0.25">
      <c r="B9" t="s">
        <v>11</v>
      </c>
      <c r="C9" t="s">
        <v>12</v>
      </c>
      <c r="D9" s="1">
        <v>30097</v>
      </c>
    </row>
    <row r="10" spans="1:25" x14ac:dyDescent="0.25">
      <c r="B10" t="s">
        <v>13</v>
      </c>
      <c r="C10" t="s">
        <v>12</v>
      </c>
      <c r="D10">
        <v>559</v>
      </c>
    </row>
    <row r="11" spans="1:25" x14ac:dyDescent="0.25">
      <c r="B11" t="s">
        <v>14</v>
      </c>
      <c r="C11" t="s">
        <v>12</v>
      </c>
      <c r="D11" s="1">
        <v>25949</v>
      </c>
    </row>
    <row r="12" spans="1:25" x14ac:dyDescent="0.25">
      <c r="B12" t="s">
        <v>15</v>
      </c>
      <c r="C12" t="s">
        <v>12</v>
      </c>
      <c r="D12" s="1">
        <v>26072</v>
      </c>
    </row>
    <row r="13" spans="1:25" x14ac:dyDescent="0.25">
      <c r="B13" t="s">
        <v>16</v>
      </c>
      <c r="C13" t="s">
        <v>12</v>
      </c>
      <c r="D13">
        <v>123</v>
      </c>
    </row>
    <row r="14" spans="1:25" x14ac:dyDescent="0.25">
      <c r="B14" t="s">
        <v>17</v>
      </c>
      <c r="C14" t="s">
        <v>12</v>
      </c>
      <c r="D14" s="2">
        <v>0.86599999999999999</v>
      </c>
    </row>
    <row r="15" spans="1:25" x14ac:dyDescent="0.25">
      <c r="B15" t="s">
        <v>18</v>
      </c>
      <c r="C15" t="s">
        <v>12</v>
      </c>
      <c r="D15">
        <v>673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Y16"/>
  <sheetViews>
    <sheetView workbookViewId="0">
      <selection activeCell="B3" sqref="B3"/>
    </sheetView>
  </sheetViews>
  <sheetFormatPr defaultRowHeight="15" x14ac:dyDescent="0.25"/>
  <cols>
    <col min="1" max="1" width="44.2851562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13754</v>
      </c>
      <c r="H2">
        <f t="shared" ref="H2:R2" si="0">SUMIF($C$6:$C$13,H1,$D$6:$D$13)</f>
        <v>0</v>
      </c>
      <c r="I2">
        <f t="shared" si="0"/>
        <v>8031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650</v>
      </c>
      <c r="Q2">
        <f t="shared" si="0"/>
        <v>240</v>
      </c>
      <c r="R2">
        <f t="shared" si="0"/>
        <v>0</v>
      </c>
      <c r="S2">
        <f>SUMIF($B$6:$B$25,S1,$D$6:$D$25)</f>
        <v>26628</v>
      </c>
      <c r="T2">
        <f t="shared" ref="T2:Y2" si="1">SUMIF($B$6:$B$25,T1,$D$6:$D$25)</f>
        <v>453</v>
      </c>
      <c r="U2">
        <f t="shared" si="1"/>
        <v>23128</v>
      </c>
      <c r="V2">
        <f t="shared" si="1"/>
        <v>23168</v>
      </c>
      <c r="W2">
        <f t="shared" si="1"/>
        <v>40</v>
      </c>
      <c r="X2">
        <f t="shared" si="1"/>
        <v>0.87</v>
      </c>
      <c r="Y2">
        <f t="shared" si="1"/>
        <v>5723</v>
      </c>
    </row>
    <row r="3" spans="1:25" x14ac:dyDescent="0.25">
      <c r="B3" t="s">
        <v>651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652</v>
      </c>
      <c r="C6" t="s">
        <v>7</v>
      </c>
      <c r="D6" s="1">
        <v>13754</v>
      </c>
      <c r="E6" t="s">
        <v>8</v>
      </c>
    </row>
    <row r="7" spans="1:25" x14ac:dyDescent="0.25">
      <c r="A7" t="s">
        <v>653</v>
      </c>
      <c r="C7" t="s">
        <v>32</v>
      </c>
      <c r="D7" s="1">
        <v>8031</v>
      </c>
    </row>
    <row r="8" spans="1:25" x14ac:dyDescent="0.25">
      <c r="A8" t="s">
        <v>654</v>
      </c>
      <c r="C8" t="s">
        <v>608</v>
      </c>
      <c r="D8">
        <v>650</v>
      </c>
      <c r="E8" t="s">
        <v>27</v>
      </c>
    </row>
    <row r="9" spans="1:25" x14ac:dyDescent="0.25">
      <c r="A9" t="s">
        <v>655</v>
      </c>
      <c r="C9" t="s">
        <v>612</v>
      </c>
      <c r="D9">
        <v>240</v>
      </c>
      <c r="E9" t="s">
        <v>27</v>
      </c>
    </row>
    <row r="10" spans="1:25" x14ac:dyDescent="0.25">
      <c r="B10" t="s">
        <v>11</v>
      </c>
      <c r="C10" t="s">
        <v>12</v>
      </c>
      <c r="D10" s="1">
        <v>26628</v>
      </c>
    </row>
    <row r="11" spans="1:25" x14ac:dyDescent="0.25">
      <c r="B11" t="s">
        <v>13</v>
      </c>
      <c r="C11" t="s">
        <v>12</v>
      </c>
      <c r="D11">
        <v>453</v>
      </c>
    </row>
    <row r="12" spans="1:25" x14ac:dyDescent="0.25">
      <c r="B12" t="s">
        <v>14</v>
      </c>
      <c r="C12" t="s">
        <v>12</v>
      </c>
      <c r="D12" s="1">
        <v>23128</v>
      </c>
    </row>
    <row r="13" spans="1:25" x14ac:dyDescent="0.25">
      <c r="B13" t="s">
        <v>15</v>
      </c>
      <c r="C13" t="s">
        <v>12</v>
      </c>
      <c r="D13" s="1">
        <v>23168</v>
      </c>
    </row>
    <row r="14" spans="1:25" x14ac:dyDescent="0.25">
      <c r="B14" t="s">
        <v>16</v>
      </c>
      <c r="C14" t="s">
        <v>12</v>
      </c>
      <c r="D14">
        <v>40</v>
      </c>
    </row>
    <row r="15" spans="1:25" x14ac:dyDescent="0.25">
      <c r="B15" t="s">
        <v>17</v>
      </c>
      <c r="C15" t="s">
        <v>12</v>
      </c>
      <c r="D15" s="2">
        <v>0.87</v>
      </c>
    </row>
    <row r="16" spans="1:25" x14ac:dyDescent="0.25">
      <c r="B16" t="s">
        <v>18</v>
      </c>
      <c r="C16" t="s">
        <v>12</v>
      </c>
      <c r="D16" s="1">
        <v>5723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Y15"/>
  <sheetViews>
    <sheetView workbookViewId="0">
      <selection activeCell="B3" sqref="B3"/>
    </sheetView>
  </sheetViews>
  <sheetFormatPr defaultRowHeight="15" x14ac:dyDescent="0.25"/>
  <cols>
    <col min="1" max="1" width="44.14062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21196</v>
      </c>
      <c r="H2">
        <f t="shared" ref="H2:R2" si="0">SUMIF($C$6:$C$13,H1,$D$6:$D$13)</f>
        <v>0</v>
      </c>
      <c r="I2">
        <f t="shared" si="0"/>
        <v>10661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838</v>
      </c>
      <c r="R2">
        <f t="shared" si="0"/>
        <v>0</v>
      </c>
      <c r="S2">
        <f>SUMIF($B$6:$B$25,S1,$D$6:$D$25)</f>
        <v>38771</v>
      </c>
      <c r="T2">
        <f t="shared" ref="T2:Y2" si="1">SUMIF($B$6:$B$25,T1,$D$6:$D$25)</f>
        <v>499</v>
      </c>
      <c r="U2">
        <f t="shared" si="1"/>
        <v>33194</v>
      </c>
      <c r="V2">
        <f t="shared" si="1"/>
        <v>33262</v>
      </c>
      <c r="W2">
        <f t="shared" si="1"/>
        <v>68</v>
      </c>
      <c r="X2">
        <f t="shared" si="1"/>
        <v>0.85799999999999998</v>
      </c>
      <c r="Y2">
        <f t="shared" si="1"/>
        <v>10535</v>
      </c>
    </row>
    <row r="3" spans="1:25" x14ac:dyDescent="0.25">
      <c r="B3" t="s">
        <v>647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648</v>
      </c>
      <c r="C6" t="s">
        <v>7</v>
      </c>
      <c r="D6" s="1">
        <v>21196</v>
      </c>
      <c r="E6" t="s">
        <v>8</v>
      </c>
    </row>
    <row r="7" spans="1:25" x14ac:dyDescent="0.25">
      <c r="A7" t="s">
        <v>649</v>
      </c>
      <c r="C7" t="s">
        <v>32</v>
      </c>
      <c r="D7" s="1">
        <v>10661</v>
      </c>
    </row>
    <row r="8" spans="1:25" x14ac:dyDescent="0.25">
      <c r="A8" t="s">
        <v>650</v>
      </c>
      <c r="C8" t="s">
        <v>612</v>
      </c>
      <c r="D8">
        <v>838</v>
      </c>
      <c r="E8" t="s">
        <v>27</v>
      </c>
    </row>
    <row r="9" spans="1:25" x14ac:dyDescent="0.25">
      <c r="B9" t="s">
        <v>11</v>
      </c>
      <c r="C9" t="s">
        <v>12</v>
      </c>
      <c r="D9" s="1">
        <v>38771</v>
      </c>
    </row>
    <row r="10" spans="1:25" x14ac:dyDescent="0.25">
      <c r="B10" t="s">
        <v>13</v>
      </c>
      <c r="C10" t="s">
        <v>12</v>
      </c>
      <c r="D10">
        <v>499</v>
      </c>
    </row>
    <row r="11" spans="1:25" x14ac:dyDescent="0.25">
      <c r="B11" t="s">
        <v>14</v>
      </c>
      <c r="C11" t="s">
        <v>12</v>
      </c>
      <c r="D11" s="1">
        <v>33194</v>
      </c>
    </row>
    <row r="12" spans="1:25" x14ac:dyDescent="0.25">
      <c r="B12" t="s">
        <v>15</v>
      </c>
      <c r="C12" t="s">
        <v>12</v>
      </c>
      <c r="D12" s="1">
        <v>33262</v>
      </c>
    </row>
    <row r="13" spans="1:25" x14ac:dyDescent="0.25">
      <c r="B13" t="s">
        <v>16</v>
      </c>
      <c r="C13" t="s">
        <v>12</v>
      </c>
      <c r="D13">
        <v>68</v>
      </c>
    </row>
    <row r="14" spans="1:25" x14ac:dyDescent="0.25">
      <c r="B14" t="s">
        <v>17</v>
      </c>
      <c r="C14" t="s">
        <v>12</v>
      </c>
      <c r="D14" s="2">
        <v>0.85799999999999998</v>
      </c>
    </row>
    <row r="15" spans="1:25" x14ac:dyDescent="0.25">
      <c r="B15" t="s">
        <v>18</v>
      </c>
      <c r="C15" t="s">
        <v>12</v>
      </c>
      <c r="D15" s="1">
        <v>10535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Y15"/>
  <sheetViews>
    <sheetView workbookViewId="0">
      <selection activeCell="B3" sqref="B3"/>
    </sheetView>
  </sheetViews>
  <sheetFormatPr defaultRowHeight="15" x14ac:dyDescent="0.25"/>
  <cols>
    <col min="1" max="1" width="29.140625" bestFit="1" customWidth="1"/>
    <col min="2" max="2" width="43.855468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12382</v>
      </c>
      <c r="H2">
        <f t="shared" ref="H2:R2" si="0">SUMIF($C$6:$C$13,H1,$D$6:$D$13)</f>
        <v>0</v>
      </c>
      <c r="I2">
        <f t="shared" si="0"/>
        <v>22598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1119</v>
      </c>
      <c r="R2">
        <f t="shared" si="0"/>
        <v>0</v>
      </c>
      <c r="S2">
        <f>SUMIF($B$6:$B$25,S1,$D$6:$D$25)</f>
        <v>44323</v>
      </c>
      <c r="T2">
        <f t="shared" ref="T2:Y2" si="1">SUMIF($B$6:$B$25,T1,$D$6:$D$25)</f>
        <v>454</v>
      </c>
      <c r="U2">
        <f t="shared" si="1"/>
        <v>36553</v>
      </c>
      <c r="V2">
        <f t="shared" si="1"/>
        <v>36883</v>
      </c>
      <c r="W2">
        <f t="shared" si="1"/>
        <v>330</v>
      </c>
      <c r="X2">
        <f t="shared" si="1"/>
        <v>0.83199999999999996</v>
      </c>
      <c r="Y2">
        <f t="shared" si="1"/>
        <v>10216</v>
      </c>
    </row>
    <row r="3" spans="1:25" x14ac:dyDescent="0.25">
      <c r="B3" t="s">
        <v>643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644</v>
      </c>
      <c r="C6" t="s">
        <v>7</v>
      </c>
      <c r="D6" s="1">
        <v>12382</v>
      </c>
    </row>
    <row r="7" spans="1:25" x14ac:dyDescent="0.25">
      <c r="A7" t="s">
        <v>645</v>
      </c>
      <c r="C7" t="s">
        <v>612</v>
      </c>
      <c r="D7" s="1">
        <v>1119</v>
      </c>
      <c r="E7" t="s">
        <v>27</v>
      </c>
    </row>
    <row r="8" spans="1:25" x14ac:dyDescent="0.25">
      <c r="A8" t="s">
        <v>646</v>
      </c>
      <c r="C8" t="s">
        <v>32</v>
      </c>
      <c r="D8" s="1">
        <v>22598</v>
      </c>
      <c r="E8" t="s">
        <v>8</v>
      </c>
    </row>
    <row r="9" spans="1:25" x14ac:dyDescent="0.25">
      <c r="B9" t="s">
        <v>11</v>
      </c>
      <c r="C9" t="s">
        <v>12</v>
      </c>
      <c r="D9" s="1">
        <v>44323</v>
      </c>
    </row>
    <row r="10" spans="1:25" x14ac:dyDescent="0.25">
      <c r="B10" t="s">
        <v>13</v>
      </c>
      <c r="C10" t="s">
        <v>12</v>
      </c>
      <c r="D10">
        <v>454</v>
      </c>
    </row>
    <row r="11" spans="1:25" x14ac:dyDescent="0.25">
      <c r="B11" t="s">
        <v>14</v>
      </c>
      <c r="C11" t="s">
        <v>12</v>
      </c>
      <c r="D11" s="1">
        <v>36553</v>
      </c>
    </row>
    <row r="12" spans="1:25" x14ac:dyDescent="0.25">
      <c r="B12" t="s">
        <v>15</v>
      </c>
      <c r="C12" t="s">
        <v>12</v>
      </c>
      <c r="D12" s="1">
        <v>36883</v>
      </c>
    </row>
    <row r="13" spans="1:25" x14ac:dyDescent="0.25">
      <c r="B13" t="s">
        <v>16</v>
      </c>
      <c r="C13" t="s">
        <v>12</v>
      </c>
      <c r="D13">
        <v>330</v>
      </c>
    </row>
    <row r="14" spans="1:25" x14ac:dyDescent="0.25">
      <c r="B14" t="s">
        <v>17</v>
      </c>
      <c r="C14" t="s">
        <v>12</v>
      </c>
      <c r="D14" s="2">
        <v>0.83199999999999996</v>
      </c>
    </row>
    <row r="15" spans="1:25" x14ac:dyDescent="0.25">
      <c r="B15" t="s">
        <v>18</v>
      </c>
      <c r="C15" t="s">
        <v>12</v>
      </c>
      <c r="D15" s="1">
        <v>10216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4"/>
  <sheetViews>
    <sheetView workbookViewId="0">
      <selection activeCell="B3" sqref="B3"/>
    </sheetView>
  </sheetViews>
  <sheetFormatPr defaultRowHeight="15" x14ac:dyDescent="0.25"/>
  <cols>
    <col min="1" max="1" width="32.855468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13348</v>
      </c>
      <c r="H2">
        <f t="shared" ref="H2:R2" si="0">SUMIF($C$6:$C$13,H1,$D$6:$D$13)</f>
        <v>7282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28351</v>
      </c>
      <c r="T2">
        <f t="shared" ref="T2:Y2" si="1">SUMIF($B$6:$B$25,T1,$D$6:$D$25)</f>
        <v>288</v>
      </c>
      <c r="U2">
        <f t="shared" si="1"/>
        <v>20918</v>
      </c>
      <c r="V2">
        <f t="shared" si="1"/>
        <v>20947</v>
      </c>
      <c r="W2">
        <f t="shared" si="1"/>
        <v>29</v>
      </c>
      <c r="X2">
        <f t="shared" si="1"/>
        <v>0.73899999999999999</v>
      </c>
      <c r="Y2">
        <f t="shared" si="1"/>
        <v>6066</v>
      </c>
    </row>
    <row r="3" spans="1:25" x14ac:dyDescent="0.25">
      <c r="B3" t="s">
        <v>825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826</v>
      </c>
      <c r="C6" t="s">
        <v>10</v>
      </c>
      <c r="D6" s="1">
        <v>7282</v>
      </c>
    </row>
    <row r="7" spans="1:25" x14ac:dyDescent="0.25">
      <c r="A7" t="s">
        <v>827</v>
      </c>
      <c r="C7" t="s">
        <v>7</v>
      </c>
      <c r="D7" s="1">
        <v>13348</v>
      </c>
      <c r="E7" t="s">
        <v>8</v>
      </c>
    </row>
    <row r="8" spans="1:25" x14ac:dyDescent="0.25">
      <c r="B8" t="s">
        <v>11</v>
      </c>
      <c r="C8" t="s">
        <v>12</v>
      </c>
      <c r="D8" s="1">
        <v>28351</v>
      </c>
    </row>
    <row r="9" spans="1:25" x14ac:dyDescent="0.25">
      <c r="B9" t="s">
        <v>13</v>
      </c>
      <c r="C9" t="s">
        <v>12</v>
      </c>
      <c r="D9">
        <v>288</v>
      </c>
    </row>
    <row r="10" spans="1:25" x14ac:dyDescent="0.25">
      <c r="B10" t="s">
        <v>14</v>
      </c>
      <c r="C10" t="s">
        <v>12</v>
      </c>
      <c r="D10" s="1">
        <v>20918</v>
      </c>
    </row>
    <row r="11" spans="1:25" x14ac:dyDescent="0.25">
      <c r="B11" t="s">
        <v>15</v>
      </c>
      <c r="C11" t="s">
        <v>12</v>
      </c>
      <c r="D11" s="1">
        <v>20947</v>
      </c>
    </row>
    <row r="12" spans="1:25" x14ac:dyDescent="0.25">
      <c r="B12" t="s">
        <v>16</v>
      </c>
      <c r="C12" t="s">
        <v>12</v>
      </c>
      <c r="D12">
        <v>29</v>
      </c>
    </row>
    <row r="13" spans="1:25" x14ac:dyDescent="0.25">
      <c r="B13" t="s">
        <v>17</v>
      </c>
      <c r="C13" t="s">
        <v>12</v>
      </c>
      <c r="D13" s="2">
        <v>0.73899999999999999</v>
      </c>
    </row>
    <row r="14" spans="1:25" x14ac:dyDescent="0.25">
      <c r="B14" t="s">
        <v>18</v>
      </c>
      <c r="C14" t="s">
        <v>12</v>
      </c>
      <c r="D14" s="1">
        <v>6066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Y16"/>
  <sheetViews>
    <sheetView workbookViewId="0">
      <selection activeCell="B3" sqref="B3"/>
    </sheetView>
  </sheetViews>
  <sheetFormatPr defaultRowHeight="15" x14ac:dyDescent="0.25"/>
  <cols>
    <col min="1" max="1" width="33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17465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7958</v>
      </c>
      <c r="P2">
        <f t="shared" si="0"/>
        <v>1068</v>
      </c>
      <c r="Q2">
        <f t="shared" si="0"/>
        <v>2604</v>
      </c>
      <c r="R2">
        <f t="shared" si="0"/>
        <v>0</v>
      </c>
      <c r="S2">
        <f>SUMIF($B$6:$B$25,S1,$D$6:$D$25)</f>
        <v>37490</v>
      </c>
      <c r="T2">
        <f t="shared" ref="T2:Y2" si="1">SUMIF($B$6:$B$25,T1,$D$6:$D$25)</f>
        <v>665</v>
      </c>
      <c r="U2">
        <f t="shared" si="1"/>
        <v>29760</v>
      </c>
      <c r="V2">
        <f t="shared" si="1"/>
        <v>29886</v>
      </c>
      <c r="W2">
        <f t="shared" si="1"/>
        <v>126</v>
      </c>
      <c r="X2">
        <f t="shared" si="1"/>
        <v>0.79700000000000004</v>
      </c>
      <c r="Y2">
        <f t="shared" si="1"/>
        <v>9507</v>
      </c>
    </row>
    <row r="3" spans="1:25" x14ac:dyDescent="0.25">
      <c r="B3" t="s">
        <v>638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639</v>
      </c>
      <c r="C6" t="s">
        <v>172</v>
      </c>
      <c r="D6" s="1">
        <v>7958</v>
      </c>
    </row>
    <row r="7" spans="1:25" x14ac:dyDescent="0.25">
      <c r="A7" t="s">
        <v>640</v>
      </c>
      <c r="C7" t="s">
        <v>7</v>
      </c>
      <c r="D7" s="1">
        <v>17465</v>
      </c>
      <c r="E7" t="s">
        <v>8</v>
      </c>
    </row>
    <row r="8" spans="1:25" x14ac:dyDescent="0.25">
      <c r="A8" t="s">
        <v>641</v>
      </c>
      <c r="C8" t="s">
        <v>608</v>
      </c>
      <c r="D8" s="1">
        <v>1068</v>
      </c>
      <c r="E8" t="s">
        <v>27</v>
      </c>
    </row>
    <row r="9" spans="1:25" x14ac:dyDescent="0.25">
      <c r="A9" t="s">
        <v>642</v>
      </c>
      <c r="C9" t="s">
        <v>612</v>
      </c>
      <c r="D9" s="1">
        <v>2604</v>
      </c>
      <c r="E9" t="s">
        <v>27</v>
      </c>
    </row>
    <row r="10" spans="1:25" x14ac:dyDescent="0.25">
      <c r="B10" t="s">
        <v>11</v>
      </c>
      <c r="C10" t="s">
        <v>12</v>
      </c>
      <c r="D10" s="1">
        <v>37490</v>
      </c>
    </row>
    <row r="11" spans="1:25" x14ac:dyDescent="0.25">
      <c r="B11" t="s">
        <v>13</v>
      </c>
      <c r="C11" t="s">
        <v>12</v>
      </c>
      <c r="D11">
        <v>665</v>
      </c>
    </row>
    <row r="12" spans="1:25" x14ac:dyDescent="0.25">
      <c r="B12" t="s">
        <v>14</v>
      </c>
      <c r="C12" t="s">
        <v>12</v>
      </c>
      <c r="D12" s="1">
        <v>29760</v>
      </c>
    </row>
    <row r="13" spans="1:25" x14ac:dyDescent="0.25">
      <c r="B13" t="s">
        <v>15</v>
      </c>
      <c r="C13" t="s">
        <v>12</v>
      </c>
      <c r="D13" s="1">
        <v>29886</v>
      </c>
    </row>
    <row r="14" spans="1:25" x14ac:dyDescent="0.25">
      <c r="B14" t="s">
        <v>16</v>
      </c>
      <c r="C14" t="s">
        <v>12</v>
      </c>
      <c r="D14">
        <v>126</v>
      </c>
    </row>
    <row r="15" spans="1:25" x14ac:dyDescent="0.25">
      <c r="B15" t="s">
        <v>17</v>
      </c>
      <c r="C15" t="s">
        <v>12</v>
      </c>
      <c r="D15" s="2">
        <v>0.79700000000000004</v>
      </c>
    </row>
    <row r="16" spans="1:25" x14ac:dyDescent="0.25">
      <c r="B16" t="s">
        <v>18</v>
      </c>
      <c r="C16" t="s">
        <v>12</v>
      </c>
      <c r="D16" s="1">
        <v>9507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Y15"/>
  <sheetViews>
    <sheetView workbookViewId="0">
      <selection activeCell="B3" sqref="B3"/>
    </sheetView>
  </sheetViews>
  <sheetFormatPr defaultRowHeight="15" x14ac:dyDescent="0.25"/>
  <cols>
    <col min="1" max="1" width="30.42578125" bestFit="1" customWidth="1"/>
    <col min="2" max="2" width="46.570312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9557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28516</v>
      </c>
      <c r="P2">
        <f t="shared" si="0"/>
        <v>0</v>
      </c>
      <c r="Q2">
        <f t="shared" si="0"/>
        <v>909</v>
      </c>
      <c r="R2">
        <f t="shared" si="0"/>
        <v>0</v>
      </c>
      <c r="S2">
        <f>SUMIF($B$6:$B$25,S1,$D$6:$D$25)</f>
        <v>50516</v>
      </c>
      <c r="T2">
        <f t="shared" ref="T2:Y2" si="1">SUMIF($B$6:$B$25,T1,$D$6:$D$25)</f>
        <v>506</v>
      </c>
      <c r="U2">
        <f t="shared" si="1"/>
        <v>39488</v>
      </c>
      <c r="V2">
        <f t="shared" si="1"/>
        <v>39545</v>
      </c>
      <c r="W2">
        <f t="shared" si="1"/>
        <v>57</v>
      </c>
      <c r="X2">
        <f t="shared" si="1"/>
        <v>0.78300000000000003</v>
      </c>
      <c r="Y2">
        <f t="shared" si="1"/>
        <v>18959</v>
      </c>
    </row>
    <row r="3" spans="1:25" x14ac:dyDescent="0.25">
      <c r="B3" t="s">
        <v>634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635</v>
      </c>
      <c r="C6" t="s">
        <v>7</v>
      </c>
      <c r="D6" s="1">
        <v>9557</v>
      </c>
    </row>
    <row r="7" spans="1:25" x14ac:dyDescent="0.25">
      <c r="A7" t="s">
        <v>636</v>
      </c>
      <c r="C7" t="s">
        <v>612</v>
      </c>
      <c r="D7">
        <v>909</v>
      </c>
      <c r="E7" t="s">
        <v>27</v>
      </c>
    </row>
    <row r="8" spans="1:25" x14ac:dyDescent="0.25">
      <c r="A8" t="s">
        <v>637</v>
      </c>
      <c r="C8" t="s">
        <v>172</v>
      </c>
      <c r="D8" s="1">
        <v>28516</v>
      </c>
      <c r="E8" t="s">
        <v>8</v>
      </c>
    </row>
    <row r="9" spans="1:25" x14ac:dyDescent="0.25">
      <c r="B9" t="s">
        <v>11</v>
      </c>
      <c r="C9" t="s">
        <v>12</v>
      </c>
      <c r="D9" s="1">
        <v>50516</v>
      </c>
    </row>
    <row r="10" spans="1:25" x14ac:dyDescent="0.25">
      <c r="B10" t="s">
        <v>13</v>
      </c>
      <c r="C10" t="s">
        <v>12</v>
      </c>
      <c r="D10">
        <v>506</v>
      </c>
    </row>
    <row r="11" spans="1:25" x14ac:dyDescent="0.25">
      <c r="B11" t="s">
        <v>14</v>
      </c>
      <c r="C11" t="s">
        <v>12</v>
      </c>
      <c r="D11" s="1">
        <v>39488</v>
      </c>
    </row>
    <row r="12" spans="1:25" x14ac:dyDescent="0.25">
      <c r="B12" t="s">
        <v>15</v>
      </c>
      <c r="C12" t="s">
        <v>12</v>
      </c>
      <c r="D12" s="1">
        <v>39545</v>
      </c>
    </row>
    <row r="13" spans="1:25" x14ac:dyDescent="0.25">
      <c r="B13" t="s">
        <v>16</v>
      </c>
      <c r="C13" t="s">
        <v>12</v>
      </c>
      <c r="D13">
        <v>57</v>
      </c>
    </row>
    <row r="14" spans="1:25" x14ac:dyDescent="0.25">
      <c r="B14" t="s">
        <v>17</v>
      </c>
      <c r="C14" t="s">
        <v>12</v>
      </c>
      <c r="D14" s="2">
        <v>0.78300000000000003</v>
      </c>
    </row>
    <row r="15" spans="1:25" x14ac:dyDescent="0.25">
      <c r="B15" t="s">
        <v>18</v>
      </c>
      <c r="C15" t="s">
        <v>12</v>
      </c>
      <c r="D15" s="1">
        <v>18959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Y16"/>
  <sheetViews>
    <sheetView workbookViewId="0">
      <selection activeCell="B3" sqref="B3"/>
    </sheetView>
  </sheetViews>
  <sheetFormatPr defaultRowHeight="15" x14ac:dyDescent="0.25"/>
  <cols>
    <col min="1" max="1" width="24.42578125" bestFit="1" customWidth="1"/>
    <col min="2" max="2" width="43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22845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13403</v>
      </c>
      <c r="P2">
        <f t="shared" si="0"/>
        <v>4070</v>
      </c>
      <c r="Q2">
        <f t="shared" si="0"/>
        <v>1931</v>
      </c>
      <c r="R2">
        <f t="shared" si="0"/>
        <v>0</v>
      </c>
      <c r="S2">
        <f>SUMIF($B$6:$B$25,S1,$D$6:$D$25)</f>
        <v>53374</v>
      </c>
      <c r="T2">
        <f t="shared" ref="T2:Y2" si="1">SUMIF($B$6:$B$25,T1,$D$6:$D$25)</f>
        <v>1167</v>
      </c>
      <c r="U2">
        <f t="shared" si="1"/>
        <v>43416</v>
      </c>
      <c r="V2">
        <f t="shared" si="1"/>
        <v>43501</v>
      </c>
      <c r="W2">
        <f t="shared" si="1"/>
        <v>85</v>
      </c>
      <c r="X2">
        <f t="shared" si="1"/>
        <v>0.81499999999999995</v>
      </c>
      <c r="Y2">
        <f t="shared" si="1"/>
        <v>9442</v>
      </c>
    </row>
    <row r="3" spans="1:25" x14ac:dyDescent="0.25">
      <c r="B3" t="s">
        <v>629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630</v>
      </c>
      <c r="C6" t="s">
        <v>608</v>
      </c>
      <c r="D6" s="1">
        <v>4070</v>
      </c>
      <c r="E6" t="s">
        <v>27</v>
      </c>
    </row>
    <row r="7" spans="1:25" x14ac:dyDescent="0.25">
      <c r="A7" t="s">
        <v>631</v>
      </c>
      <c r="C7" t="s">
        <v>612</v>
      </c>
      <c r="D7" s="1">
        <v>1931</v>
      </c>
      <c r="E7" t="s">
        <v>27</v>
      </c>
    </row>
    <row r="8" spans="1:25" x14ac:dyDescent="0.25">
      <c r="A8" t="s">
        <v>632</v>
      </c>
      <c r="C8" t="s">
        <v>172</v>
      </c>
      <c r="D8" s="1">
        <v>13403</v>
      </c>
    </row>
    <row r="9" spans="1:25" x14ac:dyDescent="0.25">
      <c r="A9" t="s">
        <v>633</v>
      </c>
      <c r="C9" t="s">
        <v>7</v>
      </c>
      <c r="D9" s="1">
        <v>22845</v>
      </c>
      <c r="E9" t="s">
        <v>8</v>
      </c>
    </row>
    <row r="10" spans="1:25" x14ac:dyDescent="0.25">
      <c r="B10" t="s">
        <v>11</v>
      </c>
      <c r="C10" t="s">
        <v>12</v>
      </c>
      <c r="D10" s="1">
        <v>53374</v>
      </c>
    </row>
    <row r="11" spans="1:25" x14ac:dyDescent="0.25">
      <c r="B11" t="s">
        <v>13</v>
      </c>
      <c r="C11" t="s">
        <v>12</v>
      </c>
      <c r="D11" s="1">
        <v>1167</v>
      </c>
    </row>
    <row r="12" spans="1:25" x14ac:dyDescent="0.25">
      <c r="B12" t="s">
        <v>14</v>
      </c>
      <c r="C12" t="s">
        <v>12</v>
      </c>
      <c r="D12" s="1">
        <v>43416</v>
      </c>
    </row>
    <row r="13" spans="1:25" x14ac:dyDescent="0.25">
      <c r="B13" t="s">
        <v>15</v>
      </c>
      <c r="C13" t="s">
        <v>12</v>
      </c>
      <c r="D13" s="1">
        <v>43501</v>
      </c>
    </row>
    <row r="14" spans="1:25" x14ac:dyDescent="0.25">
      <c r="B14" t="s">
        <v>16</v>
      </c>
      <c r="C14" t="s">
        <v>12</v>
      </c>
      <c r="D14">
        <v>85</v>
      </c>
    </row>
    <row r="15" spans="1:25" x14ac:dyDescent="0.25">
      <c r="B15" t="s">
        <v>17</v>
      </c>
      <c r="C15" t="s">
        <v>12</v>
      </c>
      <c r="D15" s="2">
        <v>0.81499999999999995</v>
      </c>
    </row>
    <row r="16" spans="1:25" x14ac:dyDescent="0.25">
      <c r="B16" t="s">
        <v>18</v>
      </c>
      <c r="C16" t="s">
        <v>12</v>
      </c>
      <c r="D16" s="1">
        <v>9442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Y16"/>
  <sheetViews>
    <sheetView workbookViewId="0">
      <selection activeCell="B3" sqref="B3"/>
    </sheetView>
  </sheetViews>
  <sheetFormatPr defaultRowHeight="15" x14ac:dyDescent="0.25"/>
  <cols>
    <col min="1" max="1" width="36.2851562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20685</v>
      </c>
      <c r="H2">
        <f t="shared" ref="H2:R2" si="0">SUMIF($C$6:$C$13,H1,$D$6:$D$13)</f>
        <v>0</v>
      </c>
      <c r="I2">
        <f t="shared" si="0"/>
        <v>15495</v>
      </c>
      <c r="J2">
        <f t="shared" si="0"/>
        <v>2264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1509</v>
      </c>
      <c r="R2">
        <f t="shared" si="0"/>
        <v>0</v>
      </c>
      <c r="S2">
        <f>SUMIF($B$6:$B$25,S1,$D$6:$D$25)</f>
        <v>48276</v>
      </c>
      <c r="T2">
        <f t="shared" ref="T2:Y2" si="1">SUMIF($B$6:$B$25,T1,$D$6:$D$25)</f>
        <v>795</v>
      </c>
      <c r="U2">
        <f t="shared" si="1"/>
        <v>40748</v>
      </c>
      <c r="V2">
        <f t="shared" si="1"/>
        <v>40833</v>
      </c>
      <c r="W2">
        <f t="shared" si="1"/>
        <v>85</v>
      </c>
      <c r="X2">
        <f t="shared" si="1"/>
        <v>0.84599999999999997</v>
      </c>
      <c r="Y2">
        <f t="shared" si="1"/>
        <v>5190</v>
      </c>
    </row>
    <row r="3" spans="1:25" x14ac:dyDescent="0.25">
      <c r="B3" t="s">
        <v>624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625</v>
      </c>
      <c r="C6" t="s">
        <v>612</v>
      </c>
      <c r="D6" s="1">
        <v>1509</v>
      </c>
      <c r="E6" t="s">
        <v>27</v>
      </c>
    </row>
    <row r="7" spans="1:25" x14ac:dyDescent="0.25">
      <c r="A7" t="s">
        <v>626</v>
      </c>
      <c r="C7" t="s">
        <v>26</v>
      </c>
      <c r="D7" s="1">
        <v>2264</v>
      </c>
      <c r="E7" t="s">
        <v>27</v>
      </c>
    </row>
    <row r="8" spans="1:25" x14ac:dyDescent="0.25">
      <c r="A8" t="s">
        <v>627</v>
      </c>
      <c r="C8" t="s">
        <v>7</v>
      </c>
      <c r="D8" s="1">
        <v>20685</v>
      </c>
      <c r="E8" t="s">
        <v>8</v>
      </c>
    </row>
    <row r="9" spans="1:25" x14ac:dyDescent="0.25">
      <c r="A9" t="s">
        <v>628</v>
      </c>
      <c r="C9" t="s">
        <v>32</v>
      </c>
      <c r="D9" s="1">
        <v>15495</v>
      </c>
    </row>
    <row r="10" spans="1:25" x14ac:dyDescent="0.25">
      <c r="B10" t="s">
        <v>11</v>
      </c>
      <c r="C10" t="s">
        <v>12</v>
      </c>
      <c r="D10" s="1">
        <v>48276</v>
      </c>
    </row>
    <row r="11" spans="1:25" x14ac:dyDescent="0.25">
      <c r="B11" t="s">
        <v>13</v>
      </c>
      <c r="C11" t="s">
        <v>12</v>
      </c>
      <c r="D11">
        <v>795</v>
      </c>
    </row>
    <row r="12" spans="1:25" x14ac:dyDescent="0.25">
      <c r="B12" t="s">
        <v>14</v>
      </c>
      <c r="C12" t="s">
        <v>12</v>
      </c>
      <c r="D12" s="1">
        <v>40748</v>
      </c>
    </row>
    <row r="13" spans="1:25" x14ac:dyDescent="0.25">
      <c r="B13" t="s">
        <v>15</v>
      </c>
      <c r="C13" t="s">
        <v>12</v>
      </c>
      <c r="D13" s="1">
        <v>40833</v>
      </c>
    </row>
    <row r="14" spans="1:25" x14ac:dyDescent="0.25">
      <c r="B14" t="s">
        <v>16</v>
      </c>
      <c r="C14" t="s">
        <v>12</v>
      </c>
      <c r="D14">
        <v>85</v>
      </c>
    </row>
    <row r="15" spans="1:25" x14ac:dyDescent="0.25">
      <c r="B15" t="s">
        <v>17</v>
      </c>
      <c r="C15" t="s">
        <v>12</v>
      </c>
      <c r="D15" s="2">
        <v>0.84599999999999997</v>
      </c>
    </row>
    <row r="16" spans="1:25" x14ac:dyDescent="0.25">
      <c r="B16" t="s">
        <v>18</v>
      </c>
      <c r="C16" t="s">
        <v>12</v>
      </c>
      <c r="D16" s="1">
        <v>5190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Y17"/>
  <sheetViews>
    <sheetView workbookViewId="0">
      <selection activeCell="B3" sqref="B3"/>
    </sheetView>
  </sheetViews>
  <sheetFormatPr defaultRowHeight="15" x14ac:dyDescent="0.25"/>
  <cols>
    <col min="1" max="1" width="49" bestFit="1" customWidth="1"/>
    <col min="2" max="2" width="43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21768</v>
      </c>
      <c r="H2">
        <f t="shared" ref="H2:R2" si="0">SUMIF($C$6:$C$13,H1,$D$6:$D$13)</f>
        <v>0</v>
      </c>
      <c r="I2">
        <f t="shared" si="0"/>
        <v>16673</v>
      </c>
      <c r="J2">
        <f t="shared" si="0"/>
        <v>1164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2709</v>
      </c>
      <c r="R2">
        <f t="shared" si="0"/>
        <v>0</v>
      </c>
      <c r="S2">
        <f>SUMIF($B$6:$B$25,S1,$D$6:$D$25)</f>
        <v>51467</v>
      </c>
      <c r="T2">
        <f t="shared" ref="T2:Y2" si="1">SUMIF($B$6:$B$25,T1,$D$6:$D$25)</f>
        <v>1109</v>
      </c>
      <c r="U2">
        <f t="shared" si="1"/>
        <v>43423</v>
      </c>
      <c r="V2">
        <f t="shared" si="1"/>
        <v>43500</v>
      </c>
      <c r="W2">
        <f t="shared" si="1"/>
        <v>77</v>
      </c>
      <c r="X2">
        <f t="shared" si="1"/>
        <v>0.84499999999999997</v>
      </c>
      <c r="Y2">
        <f t="shared" si="1"/>
        <v>5095</v>
      </c>
    </row>
    <row r="3" spans="1:25" x14ac:dyDescent="0.25">
      <c r="B3" t="s">
        <v>618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619</v>
      </c>
      <c r="C6" t="s">
        <v>32</v>
      </c>
      <c r="D6" s="1">
        <v>16673</v>
      </c>
    </row>
    <row r="7" spans="1:25" x14ac:dyDescent="0.25">
      <c r="A7" t="s">
        <v>620</v>
      </c>
      <c r="C7" t="s">
        <v>26</v>
      </c>
      <c r="D7">
        <v>979</v>
      </c>
      <c r="E7" t="s">
        <v>27</v>
      </c>
    </row>
    <row r="8" spans="1:25" x14ac:dyDescent="0.25">
      <c r="A8" t="s">
        <v>621</v>
      </c>
      <c r="C8" t="s">
        <v>26</v>
      </c>
      <c r="D8">
        <v>185</v>
      </c>
      <c r="E8" t="s">
        <v>27</v>
      </c>
    </row>
    <row r="9" spans="1:25" x14ac:dyDescent="0.25">
      <c r="A9" t="s">
        <v>622</v>
      </c>
      <c r="C9" t="s">
        <v>7</v>
      </c>
      <c r="D9" s="1">
        <v>21768</v>
      </c>
      <c r="E9" t="s">
        <v>8</v>
      </c>
    </row>
    <row r="10" spans="1:25" x14ac:dyDescent="0.25">
      <c r="A10" t="s">
        <v>623</v>
      </c>
      <c r="C10" t="s">
        <v>612</v>
      </c>
      <c r="D10" s="1">
        <v>2709</v>
      </c>
      <c r="E10" t="s">
        <v>27</v>
      </c>
    </row>
    <row r="11" spans="1:25" x14ac:dyDescent="0.25">
      <c r="B11" t="s">
        <v>11</v>
      </c>
      <c r="C11" t="s">
        <v>12</v>
      </c>
      <c r="D11" s="1">
        <v>51467</v>
      </c>
    </row>
    <row r="12" spans="1:25" x14ac:dyDescent="0.25">
      <c r="B12" t="s">
        <v>13</v>
      </c>
      <c r="C12" t="s">
        <v>12</v>
      </c>
      <c r="D12" s="1">
        <v>1109</v>
      </c>
    </row>
    <row r="13" spans="1:25" x14ac:dyDescent="0.25">
      <c r="B13" t="s">
        <v>14</v>
      </c>
      <c r="C13" t="s">
        <v>12</v>
      </c>
      <c r="D13" s="1">
        <v>43423</v>
      </c>
    </row>
    <row r="14" spans="1:25" x14ac:dyDescent="0.25">
      <c r="B14" t="s">
        <v>15</v>
      </c>
      <c r="C14" t="s">
        <v>12</v>
      </c>
      <c r="D14" s="1">
        <v>43500</v>
      </c>
    </row>
    <row r="15" spans="1:25" x14ac:dyDescent="0.25">
      <c r="B15" t="s">
        <v>16</v>
      </c>
      <c r="C15" t="s">
        <v>12</v>
      </c>
      <c r="D15">
        <v>77</v>
      </c>
    </row>
    <row r="16" spans="1:25" x14ac:dyDescent="0.25">
      <c r="B16" t="s">
        <v>17</v>
      </c>
      <c r="C16" t="s">
        <v>12</v>
      </c>
      <c r="D16" s="2">
        <v>0.84499999999999997</v>
      </c>
    </row>
    <row r="17" spans="2:4" x14ac:dyDescent="0.25">
      <c r="B17" t="s">
        <v>18</v>
      </c>
      <c r="C17" t="s">
        <v>12</v>
      </c>
      <c r="D17" s="1">
        <v>5095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Y16"/>
  <sheetViews>
    <sheetView workbookViewId="0">
      <selection activeCell="B3" sqref="B3"/>
    </sheetView>
  </sheetViews>
  <sheetFormatPr defaultRowHeight="15" x14ac:dyDescent="0.25"/>
  <cols>
    <col min="1" max="1" width="41.7109375" bestFit="1" customWidth="1"/>
    <col min="2" max="2" width="45.4257812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15168</v>
      </c>
      <c r="H2">
        <f t="shared" ref="H2:R2" si="0">SUMIF($C$6:$C$13,H1,$D$6:$D$13)</f>
        <v>0</v>
      </c>
      <c r="I2">
        <f t="shared" si="0"/>
        <v>14326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444</v>
      </c>
      <c r="Q2">
        <f t="shared" si="0"/>
        <v>2228</v>
      </c>
      <c r="R2">
        <f t="shared" si="0"/>
        <v>0</v>
      </c>
      <c r="S2">
        <f>SUMIF($B$6:$B$25,S1,$D$6:$D$25)</f>
        <v>42197</v>
      </c>
      <c r="T2">
        <f t="shared" ref="T2:Y2" si="1">SUMIF($B$6:$B$25,T1,$D$6:$D$25)</f>
        <v>911</v>
      </c>
      <c r="U2">
        <f t="shared" si="1"/>
        <v>33077</v>
      </c>
      <c r="V2">
        <f t="shared" si="1"/>
        <v>33116</v>
      </c>
      <c r="W2">
        <f t="shared" si="1"/>
        <v>39</v>
      </c>
      <c r="X2">
        <f t="shared" si="1"/>
        <v>0.78500000000000003</v>
      </c>
      <c r="Y2">
        <f t="shared" si="1"/>
        <v>842</v>
      </c>
    </row>
    <row r="3" spans="1:25" x14ac:dyDescent="0.25">
      <c r="B3" t="s">
        <v>613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614</v>
      </c>
      <c r="C6" t="s">
        <v>612</v>
      </c>
      <c r="D6" s="1">
        <v>2228</v>
      </c>
      <c r="E6" t="s">
        <v>27</v>
      </c>
    </row>
    <row r="7" spans="1:25" x14ac:dyDescent="0.25">
      <c r="A7" t="s">
        <v>615</v>
      </c>
      <c r="C7" t="s">
        <v>7</v>
      </c>
      <c r="D7" s="1">
        <v>15168</v>
      </c>
      <c r="E7" t="s">
        <v>8</v>
      </c>
    </row>
    <row r="8" spans="1:25" x14ac:dyDescent="0.25">
      <c r="A8" t="s">
        <v>616</v>
      </c>
      <c r="C8" t="s">
        <v>608</v>
      </c>
      <c r="D8">
        <v>444</v>
      </c>
      <c r="E8" t="s">
        <v>27</v>
      </c>
    </row>
    <row r="9" spans="1:25" x14ac:dyDescent="0.25">
      <c r="A9" t="s">
        <v>617</v>
      </c>
      <c r="C9" t="s">
        <v>32</v>
      </c>
      <c r="D9" s="1">
        <v>14326</v>
      </c>
    </row>
    <row r="10" spans="1:25" x14ac:dyDescent="0.25">
      <c r="B10" t="s">
        <v>11</v>
      </c>
      <c r="C10" t="s">
        <v>12</v>
      </c>
      <c r="D10" s="1">
        <v>42197</v>
      </c>
    </row>
    <row r="11" spans="1:25" x14ac:dyDescent="0.25">
      <c r="B11" t="s">
        <v>13</v>
      </c>
      <c r="C11" t="s">
        <v>12</v>
      </c>
      <c r="D11">
        <v>911</v>
      </c>
    </row>
    <row r="12" spans="1:25" x14ac:dyDescent="0.25">
      <c r="B12" t="s">
        <v>14</v>
      </c>
      <c r="C12" t="s">
        <v>12</v>
      </c>
      <c r="D12" s="1">
        <v>33077</v>
      </c>
    </row>
    <row r="13" spans="1:25" x14ac:dyDescent="0.25">
      <c r="B13" t="s">
        <v>15</v>
      </c>
      <c r="C13" t="s">
        <v>12</v>
      </c>
      <c r="D13" s="1">
        <v>33116</v>
      </c>
    </row>
    <row r="14" spans="1:25" x14ac:dyDescent="0.25">
      <c r="B14" t="s">
        <v>16</v>
      </c>
      <c r="C14" t="s">
        <v>12</v>
      </c>
      <c r="D14">
        <v>39</v>
      </c>
    </row>
    <row r="15" spans="1:25" x14ac:dyDescent="0.25">
      <c r="B15" t="s">
        <v>17</v>
      </c>
      <c r="C15" t="s">
        <v>12</v>
      </c>
      <c r="D15" s="2">
        <v>0.78500000000000003</v>
      </c>
    </row>
    <row r="16" spans="1:25" x14ac:dyDescent="0.25">
      <c r="B16" t="s">
        <v>18</v>
      </c>
      <c r="C16" t="s">
        <v>12</v>
      </c>
      <c r="D16">
        <v>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Y16"/>
  <sheetViews>
    <sheetView topLeftCell="B1" workbookViewId="0">
      <selection activeCell="B3" sqref="B3"/>
    </sheetView>
  </sheetViews>
  <sheetFormatPr defaultRowHeight="15" x14ac:dyDescent="0.25"/>
  <cols>
    <col min="1" max="1" width="29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21883</v>
      </c>
      <c r="H2">
        <f t="shared" ref="H2:R2" si="0">SUMIF($C$6:$C$13,H1,$D$6:$D$13)</f>
        <v>0</v>
      </c>
      <c r="I2">
        <f t="shared" si="0"/>
        <v>9507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963</v>
      </c>
      <c r="Q2">
        <f t="shared" si="0"/>
        <v>3083</v>
      </c>
      <c r="R2">
        <f t="shared" si="0"/>
        <v>0</v>
      </c>
      <c r="S2">
        <f>SUMIF($B$6:$B$25,S1,$D$6:$D$25)</f>
        <v>47249</v>
      </c>
      <c r="T2">
        <f t="shared" ref="T2:Y2" si="1">SUMIF($B$6:$B$25,T1,$D$6:$D$25)</f>
        <v>919</v>
      </c>
      <c r="U2">
        <f t="shared" si="1"/>
        <v>36355</v>
      </c>
      <c r="V2">
        <f t="shared" si="1"/>
        <v>36421</v>
      </c>
      <c r="W2">
        <f t="shared" si="1"/>
        <v>66</v>
      </c>
      <c r="X2">
        <f t="shared" si="1"/>
        <v>0.77100000000000002</v>
      </c>
      <c r="Y2">
        <f t="shared" si="1"/>
        <v>12376</v>
      </c>
    </row>
    <row r="3" spans="1:25" x14ac:dyDescent="0.25">
      <c r="B3" t="s">
        <v>606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607</v>
      </c>
      <c r="C6" t="s">
        <v>608</v>
      </c>
      <c r="D6">
        <v>963</v>
      </c>
      <c r="E6" t="s">
        <v>27</v>
      </c>
    </row>
    <row r="7" spans="1:25" x14ac:dyDescent="0.25">
      <c r="A7" t="s">
        <v>609</v>
      </c>
      <c r="C7" t="s">
        <v>32</v>
      </c>
      <c r="D7" s="1">
        <v>9507</v>
      </c>
    </row>
    <row r="8" spans="1:25" x14ac:dyDescent="0.25">
      <c r="A8" t="s">
        <v>610</v>
      </c>
      <c r="C8" t="s">
        <v>7</v>
      </c>
      <c r="D8" s="1">
        <v>21883</v>
      </c>
      <c r="E8" t="s">
        <v>8</v>
      </c>
    </row>
    <row r="9" spans="1:25" x14ac:dyDescent="0.25">
      <c r="A9" t="s">
        <v>611</v>
      </c>
      <c r="C9" t="s">
        <v>612</v>
      </c>
      <c r="D9" s="1">
        <v>3083</v>
      </c>
      <c r="E9" t="s">
        <v>27</v>
      </c>
    </row>
    <row r="10" spans="1:25" x14ac:dyDescent="0.25">
      <c r="B10" t="s">
        <v>11</v>
      </c>
      <c r="C10" t="s">
        <v>12</v>
      </c>
      <c r="D10" s="1">
        <v>47249</v>
      </c>
    </row>
    <row r="11" spans="1:25" x14ac:dyDescent="0.25">
      <c r="B11" t="s">
        <v>13</v>
      </c>
      <c r="C11" t="s">
        <v>12</v>
      </c>
      <c r="D11">
        <v>919</v>
      </c>
    </row>
    <row r="12" spans="1:25" x14ac:dyDescent="0.25">
      <c r="B12" t="s">
        <v>14</v>
      </c>
      <c r="C12" t="s">
        <v>12</v>
      </c>
      <c r="D12" s="1">
        <v>36355</v>
      </c>
    </row>
    <row r="13" spans="1:25" x14ac:dyDescent="0.25">
      <c r="B13" t="s">
        <v>15</v>
      </c>
      <c r="C13" t="s">
        <v>12</v>
      </c>
      <c r="D13" s="1">
        <v>36421</v>
      </c>
    </row>
    <row r="14" spans="1:25" x14ac:dyDescent="0.25">
      <c r="B14" t="s">
        <v>16</v>
      </c>
      <c r="C14" t="s">
        <v>12</v>
      </c>
      <c r="D14">
        <v>66</v>
      </c>
    </row>
    <row r="15" spans="1:25" x14ac:dyDescent="0.25">
      <c r="B15" t="s">
        <v>17</v>
      </c>
      <c r="C15" t="s">
        <v>12</v>
      </c>
      <c r="D15" s="2">
        <v>0.77100000000000002</v>
      </c>
    </row>
    <row r="16" spans="1:25" x14ac:dyDescent="0.25">
      <c r="B16" t="s">
        <v>18</v>
      </c>
      <c r="C16" t="s">
        <v>12</v>
      </c>
      <c r="D16" s="1">
        <v>12376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Y15"/>
  <sheetViews>
    <sheetView workbookViewId="0">
      <selection activeCell="B3" sqref="B3"/>
    </sheetView>
  </sheetViews>
  <sheetFormatPr defaultRowHeight="15" x14ac:dyDescent="0.25"/>
  <cols>
    <col min="1" max="1" width="31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600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12694</v>
      </c>
      <c r="H2">
        <f t="shared" ref="H2:R2" si="0">SUMIF($C$6:$C$13,H1,$D$6:$D$13)</f>
        <v>386</v>
      </c>
      <c r="I2">
        <f t="shared" si="0"/>
        <v>6069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24474</v>
      </c>
      <c r="T2">
        <f t="shared" ref="T2:Y2" si="1">SUMIF($B$6:$B$25,T1,$D$6:$D$25)</f>
        <v>207</v>
      </c>
      <c r="U2">
        <f t="shared" si="1"/>
        <v>19356</v>
      </c>
      <c r="V2">
        <f t="shared" si="1"/>
        <v>19377</v>
      </c>
      <c r="W2">
        <f t="shared" si="1"/>
        <v>21</v>
      </c>
      <c r="X2">
        <f t="shared" si="1"/>
        <v>0.79200000000000004</v>
      </c>
      <c r="Y2">
        <f t="shared" si="1"/>
        <v>6625</v>
      </c>
    </row>
    <row r="3" spans="1:25" x14ac:dyDescent="0.25">
      <c r="B3" t="s">
        <v>601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602</v>
      </c>
      <c r="C6" t="s">
        <v>32</v>
      </c>
      <c r="D6" s="1">
        <v>6069</v>
      </c>
    </row>
    <row r="7" spans="1:25" x14ac:dyDescent="0.25">
      <c r="A7" t="s">
        <v>603</v>
      </c>
      <c r="C7" t="s">
        <v>7</v>
      </c>
      <c r="D7" s="1">
        <v>12694</v>
      </c>
      <c r="E7" t="s">
        <v>8</v>
      </c>
    </row>
    <row r="8" spans="1:25" x14ac:dyDescent="0.25">
      <c r="A8" t="s">
        <v>604</v>
      </c>
      <c r="C8" t="s">
        <v>10</v>
      </c>
      <c r="D8">
        <v>386</v>
      </c>
      <c r="E8" t="s">
        <v>27</v>
      </c>
    </row>
    <row r="9" spans="1:25" x14ac:dyDescent="0.25">
      <c r="B9" t="s">
        <v>11</v>
      </c>
      <c r="C9" t="s">
        <v>12</v>
      </c>
      <c r="D9" s="1">
        <v>24474</v>
      </c>
    </row>
    <row r="10" spans="1:25" x14ac:dyDescent="0.25">
      <c r="B10" t="s">
        <v>13</v>
      </c>
      <c r="C10" t="s">
        <v>12</v>
      </c>
      <c r="D10">
        <v>207</v>
      </c>
    </row>
    <row r="11" spans="1:25" x14ac:dyDescent="0.25">
      <c r="B11" t="s">
        <v>14</v>
      </c>
      <c r="C11" t="s">
        <v>12</v>
      </c>
      <c r="D11" s="1">
        <v>19356</v>
      </c>
    </row>
    <row r="12" spans="1:25" x14ac:dyDescent="0.25">
      <c r="B12" t="s">
        <v>15</v>
      </c>
      <c r="C12" t="s">
        <v>12</v>
      </c>
      <c r="D12" s="1">
        <v>19377</v>
      </c>
    </row>
    <row r="13" spans="1:25" x14ac:dyDescent="0.25">
      <c r="B13" t="s">
        <v>16</v>
      </c>
      <c r="C13" t="s">
        <v>12</v>
      </c>
      <c r="D13">
        <v>21</v>
      </c>
    </row>
    <row r="14" spans="1:25" x14ac:dyDescent="0.25">
      <c r="B14" t="s">
        <v>17</v>
      </c>
      <c r="C14" t="s">
        <v>12</v>
      </c>
      <c r="D14" s="2">
        <v>0.79200000000000004</v>
      </c>
    </row>
    <row r="15" spans="1:25" x14ac:dyDescent="0.25">
      <c r="B15" t="s">
        <v>18</v>
      </c>
      <c r="C15" t="s">
        <v>12</v>
      </c>
      <c r="D15" s="1">
        <v>6625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Y14"/>
  <sheetViews>
    <sheetView workbookViewId="0">
      <selection activeCell="B3" sqref="B3"/>
    </sheetView>
  </sheetViews>
  <sheetFormatPr defaultRowHeight="15" x14ac:dyDescent="0.25"/>
  <cols>
    <col min="1" max="1" width="23.42578125" bestFit="1" customWidth="1"/>
    <col min="2" max="2" width="44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25038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19581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51875</v>
      </c>
      <c r="T2">
        <f t="shared" ref="T2:Y2" si="1">SUMIF($B$6:$B$25,T1,$D$6:$D$25)</f>
        <v>918</v>
      </c>
      <c r="U2">
        <f t="shared" si="1"/>
        <v>45537</v>
      </c>
      <c r="V2">
        <f t="shared" si="1"/>
        <v>45621</v>
      </c>
      <c r="W2">
        <f t="shared" si="1"/>
        <v>84</v>
      </c>
      <c r="X2">
        <f t="shared" si="1"/>
        <v>0.879</v>
      </c>
      <c r="Y2">
        <f t="shared" si="1"/>
        <v>5457</v>
      </c>
    </row>
    <row r="3" spans="1:25" x14ac:dyDescent="0.25">
      <c r="B3" t="s">
        <v>597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598</v>
      </c>
      <c r="C6" t="s">
        <v>7</v>
      </c>
      <c r="D6" s="1">
        <v>25038</v>
      </c>
      <c r="E6" t="s">
        <v>8</v>
      </c>
    </row>
    <row r="7" spans="1:25" x14ac:dyDescent="0.25">
      <c r="A7" t="s">
        <v>599</v>
      </c>
      <c r="C7" t="s">
        <v>172</v>
      </c>
      <c r="D7" s="1">
        <v>19581</v>
      </c>
    </row>
    <row r="8" spans="1:25" x14ac:dyDescent="0.25">
      <c r="B8" t="s">
        <v>11</v>
      </c>
      <c r="C8" t="s">
        <v>12</v>
      </c>
      <c r="D8" s="1">
        <v>51875</v>
      </c>
    </row>
    <row r="9" spans="1:25" x14ac:dyDescent="0.25">
      <c r="B9" t="s">
        <v>13</v>
      </c>
      <c r="C9" t="s">
        <v>12</v>
      </c>
      <c r="D9">
        <v>918</v>
      </c>
    </row>
    <row r="10" spans="1:25" x14ac:dyDescent="0.25">
      <c r="B10" t="s">
        <v>14</v>
      </c>
      <c r="C10" t="s">
        <v>12</v>
      </c>
      <c r="D10" s="1">
        <v>45537</v>
      </c>
    </row>
    <row r="11" spans="1:25" x14ac:dyDescent="0.25">
      <c r="B11" t="s">
        <v>15</v>
      </c>
      <c r="C11" t="s">
        <v>12</v>
      </c>
      <c r="D11" s="1">
        <v>45621</v>
      </c>
    </row>
    <row r="12" spans="1:25" x14ac:dyDescent="0.25">
      <c r="B12" t="s">
        <v>16</v>
      </c>
      <c r="C12" t="s">
        <v>12</v>
      </c>
      <c r="D12">
        <v>84</v>
      </c>
    </row>
    <row r="13" spans="1:25" x14ac:dyDescent="0.25">
      <c r="B13" t="s">
        <v>17</v>
      </c>
      <c r="C13" t="s">
        <v>12</v>
      </c>
      <c r="D13" s="2">
        <v>0.879</v>
      </c>
    </row>
    <row r="14" spans="1:25" x14ac:dyDescent="0.25">
      <c r="B14" t="s">
        <v>18</v>
      </c>
      <c r="C14" t="s">
        <v>12</v>
      </c>
      <c r="D14" s="1">
        <v>5457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Y14"/>
  <sheetViews>
    <sheetView workbookViewId="0">
      <selection activeCell="B3" sqref="B3"/>
    </sheetView>
  </sheetViews>
  <sheetFormatPr defaultRowHeight="15" x14ac:dyDescent="0.25"/>
  <cols>
    <col min="1" max="1" width="32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27804</v>
      </c>
      <c r="H2">
        <f t="shared" ref="H2:R2" si="0">SUMIF($C$6:$C$13,H1,$D$6:$D$13)</f>
        <v>0</v>
      </c>
      <c r="I2">
        <f t="shared" si="0"/>
        <v>14077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49633</v>
      </c>
      <c r="T2">
        <f t="shared" ref="T2:Y2" si="1">SUMIF($B$6:$B$25,T1,$D$6:$D$25)</f>
        <v>873</v>
      </c>
      <c r="U2">
        <f t="shared" si="1"/>
        <v>42754</v>
      </c>
      <c r="V2">
        <f t="shared" si="1"/>
        <v>42834</v>
      </c>
      <c r="W2">
        <f t="shared" si="1"/>
        <v>80</v>
      </c>
      <c r="X2">
        <f t="shared" si="1"/>
        <v>0.86299999999999999</v>
      </c>
      <c r="Y2">
        <f t="shared" si="1"/>
        <v>13727</v>
      </c>
    </row>
    <row r="3" spans="1:25" x14ac:dyDescent="0.25">
      <c r="B3" t="s">
        <v>594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595</v>
      </c>
      <c r="C6" t="s">
        <v>32</v>
      </c>
      <c r="D6" s="1">
        <v>14077</v>
      </c>
    </row>
    <row r="7" spans="1:25" x14ac:dyDescent="0.25">
      <c r="A7" t="s">
        <v>596</v>
      </c>
      <c r="C7" t="s">
        <v>7</v>
      </c>
      <c r="D7" s="1">
        <v>27804</v>
      </c>
      <c r="E7" t="s">
        <v>8</v>
      </c>
    </row>
    <row r="8" spans="1:25" x14ac:dyDescent="0.25">
      <c r="B8" t="s">
        <v>11</v>
      </c>
      <c r="C8" t="s">
        <v>12</v>
      </c>
      <c r="D8" s="1">
        <v>49633</v>
      </c>
    </row>
    <row r="9" spans="1:25" x14ac:dyDescent="0.25">
      <c r="B9" t="s">
        <v>13</v>
      </c>
      <c r="C9" t="s">
        <v>12</v>
      </c>
      <c r="D9">
        <v>873</v>
      </c>
    </row>
    <row r="10" spans="1:25" x14ac:dyDescent="0.25">
      <c r="B10" t="s">
        <v>14</v>
      </c>
      <c r="C10" t="s">
        <v>12</v>
      </c>
      <c r="D10" s="1">
        <v>42754</v>
      </c>
    </row>
    <row r="11" spans="1:25" x14ac:dyDescent="0.25">
      <c r="B11" t="s">
        <v>15</v>
      </c>
      <c r="C11" t="s">
        <v>12</v>
      </c>
      <c r="D11" s="1">
        <v>42834</v>
      </c>
    </row>
    <row r="12" spans="1:25" x14ac:dyDescent="0.25">
      <c r="B12" t="s">
        <v>16</v>
      </c>
      <c r="C12" t="s">
        <v>12</v>
      </c>
      <c r="D12">
        <v>80</v>
      </c>
    </row>
    <row r="13" spans="1:25" x14ac:dyDescent="0.25">
      <c r="B13" t="s">
        <v>17</v>
      </c>
      <c r="C13" t="s">
        <v>12</v>
      </c>
      <c r="D13" s="2">
        <v>0.86299999999999999</v>
      </c>
    </row>
    <row r="14" spans="1:25" x14ac:dyDescent="0.25">
      <c r="B14" t="s">
        <v>18</v>
      </c>
      <c r="C14" t="s">
        <v>12</v>
      </c>
      <c r="D14" s="1">
        <v>13727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14"/>
  <sheetViews>
    <sheetView workbookViewId="0">
      <selection activeCell="B3" sqref="B3"/>
    </sheetView>
  </sheetViews>
  <sheetFormatPr defaultRowHeight="15" x14ac:dyDescent="0.25"/>
  <cols>
    <col min="1" max="1" width="43.855468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26458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19025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59893</v>
      </c>
      <c r="T2">
        <f t="shared" ref="T2:Y2" si="1">SUMIF($B$6:$B$25,T1,$D$6:$D$25)</f>
        <v>458</v>
      </c>
      <c r="U2">
        <f t="shared" si="1"/>
        <v>45941</v>
      </c>
      <c r="V2">
        <f t="shared" si="1"/>
        <v>45968</v>
      </c>
      <c r="W2">
        <f t="shared" si="1"/>
        <v>27</v>
      </c>
      <c r="X2">
        <f t="shared" si="1"/>
        <v>0.76800000000000002</v>
      </c>
      <c r="Y2">
        <f t="shared" si="1"/>
        <v>7433</v>
      </c>
    </row>
    <row r="3" spans="1:25" x14ac:dyDescent="0.25">
      <c r="B3" t="s">
        <v>822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823</v>
      </c>
      <c r="C6" t="s">
        <v>7</v>
      </c>
      <c r="D6" s="1">
        <v>26458</v>
      </c>
      <c r="E6" t="s">
        <v>8</v>
      </c>
    </row>
    <row r="7" spans="1:25" x14ac:dyDescent="0.25">
      <c r="A7" t="s">
        <v>824</v>
      </c>
      <c r="C7" t="s">
        <v>172</v>
      </c>
      <c r="D7" s="1">
        <v>19025</v>
      </c>
    </row>
    <row r="8" spans="1:25" x14ac:dyDescent="0.25">
      <c r="B8" t="s">
        <v>11</v>
      </c>
      <c r="C8" t="s">
        <v>12</v>
      </c>
      <c r="D8" s="1">
        <v>59893</v>
      </c>
    </row>
    <row r="9" spans="1:25" x14ac:dyDescent="0.25">
      <c r="B9" t="s">
        <v>13</v>
      </c>
      <c r="C9" t="s">
        <v>12</v>
      </c>
      <c r="D9">
        <v>458</v>
      </c>
    </row>
    <row r="10" spans="1:25" x14ac:dyDescent="0.25">
      <c r="B10" t="s">
        <v>14</v>
      </c>
      <c r="C10" t="s">
        <v>12</v>
      </c>
      <c r="D10" s="1">
        <v>45941</v>
      </c>
    </row>
    <row r="11" spans="1:25" x14ac:dyDescent="0.25">
      <c r="B11" t="s">
        <v>15</v>
      </c>
      <c r="C11" t="s">
        <v>12</v>
      </c>
      <c r="D11" s="1">
        <v>45968</v>
      </c>
    </row>
    <row r="12" spans="1:25" x14ac:dyDescent="0.25">
      <c r="B12" t="s">
        <v>16</v>
      </c>
      <c r="C12" t="s">
        <v>12</v>
      </c>
      <c r="D12">
        <v>27</v>
      </c>
    </row>
    <row r="13" spans="1:25" x14ac:dyDescent="0.25">
      <c r="B13" t="s">
        <v>17</v>
      </c>
      <c r="C13" t="s">
        <v>12</v>
      </c>
      <c r="D13" s="2">
        <v>0.76800000000000002</v>
      </c>
    </row>
    <row r="14" spans="1:25" x14ac:dyDescent="0.25">
      <c r="B14" t="s">
        <v>18</v>
      </c>
      <c r="C14" t="s">
        <v>12</v>
      </c>
      <c r="D14" s="1">
        <v>7433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Y15"/>
  <sheetViews>
    <sheetView workbookViewId="0">
      <selection activeCell="B3" sqref="B3"/>
    </sheetView>
  </sheetViews>
  <sheetFormatPr defaultRowHeight="15" x14ac:dyDescent="0.25"/>
  <cols>
    <col min="1" max="1" width="28.570312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29888</v>
      </c>
      <c r="H2">
        <f t="shared" ref="H2:R2" si="0">SUMIF($C$6:$C$13,H1,$D$6:$D$13)</f>
        <v>0</v>
      </c>
      <c r="I2">
        <f t="shared" si="0"/>
        <v>0</v>
      </c>
      <c r="J2">
        <f t="shared" si="0"/>
        <v>238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43338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83991</v>
      </c>
      <c r="T2">
        <f t="shared" ref="T2:Y2" si="1">SUMIF($B$6:$B$25,T1,$D$6:$D$25)</f>
        <v>1432</v>
      </c>
      <c r="U2">
        <f t="shared" si="1"/>
        <v>74896</v>
      </c>
      <c r="V2">
        <f t="shared" si="1"/>
        <v>75010</v>
      </c>
      <c r="W2">
        <f t="shared" si="1"/>
        <v>114</v>
      </c>
      <c r="X2">
        <f t="shared" si="1"/>
        <v>0.89300000000000002</v>
      </c>
      <c r="Y2">
        <f t="shared" si="1"/>
        <v>13450</v>
      </c>
    </row>
    <row r="3" spans="1:25" x14ac:dyDescent="0.25">
      <c r="B3" t="s">
        <v>590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591</v>
      </c>
      <c r="C6" t="s">
        <v>172</v>
      </c>
      <c r="D6" s="1">
        <v>43338</v>
      </c>
      <c r="E6" t="s">
        <v>8</v>
      </c>
    </row>
    <row r="7" spans="1:25" x14ac:dyDescent="0.25">
      <c r="A7" t="s">
        <v>592</v>
      </c>
      <c r="C7" t="s">
        <v>7</v>
      </c>
      <c r="D7" s="1">
        <v>29888</v>
      </c>
    </row>
    <row r="8" spans="1:25" x14ac:dyDescent="0.25">
      <c r="A8" t="s">
        <v>593</v>
      </c>
      <c r="C8" t="s">
        <v>26</v>
      </c>
      <c r="D8">
        <v>238</v>
      </c>
      <c r="E8" t="s">
        <v>27</v>
      </c>
    </row>
    <row r="9" spans="1:25" x14ac:dyDescent="0.25">
      <c r="B9" t="s">
        <v>11</v>
      </c>
      <c r="C9" t="s">
        <v>12</v>
      </c>
      <c r="D9" s="1">
        <v>83991</v>
      </c>
    </row>
    <row r="10" spans="1:25" x14ac:dyDescent="0.25">
      <c r="B10" t="s">
        <v>13</v>
      </c>
      <c r="C10" t="s">
        <v>12</v>
      </c>
      <c r="D10" s="1">
        <v>1432</v>
      </c>
    </row>
    <row r="11" spans="1:25" x14ac:dyDescent="0.25">
      <c r="B11" t="s">
        <v>14</v>
      </c>
      <c r="C11" t="s">
        <v>12</v>
      </c>
      <c r="D11" s="1">
        <v>74896</v>
      </c>
    </row>
    <row r="12" spans="1:25" x14ac:dyDescent="0.25">
      <c r="B12" t="s">
        <v>15</v>
      </c>
      <c r="C12" t="s">
        <v>12</v>
      </c>
      <c r="D12" s="1">
        <v>75010</v>
      </c>
    </row>
    <row r="13" spans="1:25" x14ac:dyDescent="0.25">
      <c r="B13" t="s">
        <v>16</v>
      </c>
      <c r="C13" t="s">
        <v>12</v>
      </c>
      <c r="D13">
        <v>114</v>
      </c>
    </row>
    <row r="14" spans="1:25" x14ac:dyDescent="0.25">
      <c r="B14" t="s">
        <v>17</v>
      </c>
      <c r="C14" t="s">
        <v>12</v>
      </c>
      <c r="D14" s="2">
        <v>0.89300000000000002</v>
      </c>
    </row>
    <row r="15" spans="1:25" x14ac:dyDescent="0.25">
      <c r="B15" t="s">
        <v>18</v>
      </c>
      <c r="C15" t="s">
        <v>12</v>
      </c>
      <c r="D15" s="1">
        <v>13450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Y14"/>
  <sheetViews>
    <sheetView workbookViewId="0">
      <selection activeCell="B3" sqref="B3"/>
    </sheetView>
  </sheetViews>
  <sheetFormatPr defaultRowHeight="15" x14ac:dyDescent="0.25"/>
  <cols>
    <col min="1" max="1" width="23.7109375" bestFit="1" customWidth="1"/>
    <col min="2" max="2" width="45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39522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54284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106726</v>
      </c>
      <c r="T2">
        <f t="shared" ref="T2:Y2" si="1">SUMIF($B$6:$B$25,T1,$D$6:$D$25)</f>
        <v>1059</v>
      </c>
      <c r="U2">
        <f t="shared" si="1"/>
        <v>94865</v>
      </c>
      <c r="V2">
        <f t="shared" si="1"/>
        <v>95071</v>
      </c>
      <c r="W2">
        <f t="shared" si="1"/>
        <v>206</v>
      </c>
      <c r="X2">
        <f t="shared" si="1"/>
        <v>0.89100000000000001</v>
      </c>
      <c r="Y2">
        <f t="shared" si="1"/>
        <v>14762</v>
      </c>
    </row>
    <row r="3" spans="1:25" x14ac:dyDescent="0.25">
      <c r="B3" t="s">
        <v>587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588</v>
      </c>
      <c r="C6" t="s">
        <v>7</v>
      </c>
      <c r="D6" s="1">
        <v>39522</v>
      </c>
    </row>
    <row r="7" spans="1:25" x14ac:dyDescent="0.25">
      <c r="A7" t="s">
        <v>589</v>
      </c>
      <c r="C7" t="s">
        <v>172</v>
      </c>
      <c r="D7" s="1">
        <v>54284</v>
      </c>
      <c r="E7" t="s">
        <v>8</v>
      </c>
    </row>
    <row r="8" spans="1:25" x14ac:dyDescent="0.25">
      <c r="B8" t="s">
        <v>11</v>
      </c>
      <c r="C8" t="s">
        <v>12</v>
      </c>
      <c r="D8" s="1">
        <v>106726</v>
      </c>
    </row>
    <row r="9" spans="1:25" x14ac:dyDescent="0.25">
      <c r="B9" t="s">
        <v>13</v>
      </c>
      <c r="C9" t="s">
        <v>12</v>
      </c>
      <c r="D9" s="1">
        <v>1059</v>
      </c>
    </row>
    <row r="10" spans="1:25" x14ac:dyDescent="0.25">
      <c r="B10" t="s">
        <v>14</v>
      </c>
      <c r="C10" t="s">
        <v>12</v>
      </c>
      <c r="D10" s="1">
        <v>94865</v>
      </c>
    </row>
    <row r="11" spans="1:25" x14ac:dyDescent="0.25">
      <c r="B11" t="s">
        <v>15</v>
      </c>
      <c r="C11" t="s">
        <v>12</v>
      </c>
      <c r="D11" s="1">
        <v>95071</v>
      </c>
    </row>
    <row r="12" spans="1:25" x14ac:dyDescent="0.25">
      <c r="B12" t="s">
        <v>16</v>
      </c>
      <c r="C12" t="s">
        <v>12</v>
      </c>
      <c r="D12">
        <v>206</v>
      </c>
    </row>
    <row r="13" spans="1:25" x14ac:dyDescent="0.25">
      <c r="B13" t="s">
        <v>17</v>
      </c>
      <c r="C13" t="s">
        <v>12</v>
      </c>
      <c r="D13" s="2">
        <v>0.89100000000000001</v>
      </c>
    </row>
    <row r="14" spans="1:25" x14ac:dyDescent="0.25">
      <c r="B14" t="s">
        <v>18</v>
      </c>
      <c r="C14" t="s">
        <v>12</v>
      </c>
      <c r="D14" s="1">
        <v>14762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Y14"/>
  <sheetViews>
    <sheetView workbookViewId="0">
      <selection activeCell="B3" sqref="B3"/>
    </sheetView>
  </sheetViews>
  <sheetFormatPr defaultRowHeight="15" x14ac:dyDescent="0.25"/>
  <cols>
    <col min="1" max="1" width="28.140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43751</v>
      </c>
      <c r="H2">
        <f t="shared" ref="H2:R2" si="0">SUMIF($C$6:$C$13,H1,$D$6:$D$13)</f>
        <v>40525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100490</v>
      </c>
      <c r="T2">
        <f t="shared" ref="T2:Y2" si="1">SUMIF($B$6:$B$25,T1,$D$6:$D$25)</f>
        <v>1486</v>
      </c>
      <c r="U2">
        <f t="shared" si="1"/>
        <v>85762</v>
      </c>
      <c r="V2">
        <f t="shared" si="1"/>
        <v>85972</v>
      </c>
      <c r="W2">
        <f t="shared" si="1"/>
        <v>210</v>
      </c>
      <c r="X2">
        <f t="shared" si="1"/>
        <v>0.85599999999999998</v>
      </c>
      <c r="Y2">
        <f t="shared" si="1"/>
        <v>3226</v>
      </c>
    </row>
    <row r="3" spans="1:25" x14ac:dyDescent="0.25">
      <c r="B3" t="s">
        <v>584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585</v>
      </c>
      <c r="C6" t="s">
        <v>7</v>
      </c>
      <c r="D6" s="1">
        <v>43751</v>
      </c>
      <c r="E6" t="s">
        <v>8</v>
      </c>
    </row>
    <row r="7" spans="1:25" x14ac:dyDescent="0.25">
      <c r="A7" t="s">
        <v>586</v>
      </c>
      <c r="C7" t="s">
        <v>10</v>
      </c>
      <c r="D7" s="1">
        <v>40525</v>
      </c>
    </row>
    <row r="8" spans="1:25" x14ac:dyDescent="0.25">
      <c r="B8" t="s">
        <v>11</v>
      </c>
      <c r="C8" t="s">
        <v>12</v>
      </c>
      <c r="D8" s="1">
        <v>100490</v>
      </c>
    </row>
    <row r="9" spans="1:25" x14ac:dyDescent="0.25">
      <c r="B9" t="s">
        <v>13</v>
      </c>
      <c r="C9" t="s">
        <v>12</v>
      </c>
      <c r="D9" s="1">
        <v>1486</v>
      </c>
    </row>
    <row r="10" spans="1:25" x14ac:dyDescent="0.25">
      <c r="B10" t="s">
        <v>14</v>
      </c>
      <c r="C10" t="s">
        <v>12</v>
      </c>
      <c r="D10" s="1">
        <v>85762</v>
      </c>
    </row>
    <row r="11" spans="1:25" x14ac:dyDescent="0.25">
      <c r="B11" t="s">
        <v>15</v>
      </c>
      <c r="C11" t="s">
        <v>12</v>
      </c>
      <c r="D11" s="1">
        <v>85972</v>
      </c>
    </row>
    <row r="12" spans="1:25" x14ac:dyDescent="0.25">
      <c r="B12" t="s">
        <v>16</v>
      </c>
      <c r="C12" t="s">
        <v>12</v>
      </c>
      <c r="D12">
        <v>210</v>
      </c>
    </row>
    <row r="13" spans="1:25" x14ac:dyDescent="0.25">
      <c r="B13" t="s">
        <v>17</v>
      </c>
      <c r="C13" t="s">
        <v>12</v>
      </c>
      <c r="D13" s="2">
        <v>0.85599999999999998</v>
      </c>
    </row>
    <row r="14" spans="1:25" x14ac:dyDescent="0.25">
      <c r="B14" t="s">
        <v>18</v>
      </c>
      <c r="C14" t="s">
        <v>12</v>
      </c>
      <c r="D14" s="1">
        <v>3226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Y14"/>
  <sheetViews>
    <sheetView workbookViewId="0">
      <selection activeCell="B3" sqref="B3"/>
    </sheetView>
  </sheetViews>
  <sheetFormatPr defaultRowHeight="15" x14ac:dyDescent="0.25"/>
  <cols>
    <col min="1" max="1" width="34.28515625" bestFit="1" customWidth="1"/>
    <col min="2" max="2" width="44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44285</v>
      </c>
      <c r="H2">
        <f t="shared" ref="H2:R2" si="0">SUMIF($C$6:$C$13,H1,$D$6:$D$13)</f>
        <v>0</v>
      </c>
      <c r="I2">
        <f t="shared" si="0"/>
        <v>34151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96321</v>
      </c>
      <c r="T2">
        <f t="shared" ref="T2:Y2" si="1">SUMIF($B$6:$B$25,T1,$D$6:$D$25)</f>
        <v>1287</v>
      </c>
      <c r="U2">
        <f t="shared" si="1"/>
        <v>79723</v>
      </c>
      <c r="V2">
        <f t="shared" si="1"/>
        <v>79881</v>
      </c>
      <c r="W2">
        <f t="shared" si="1"/>
        <v>158</v>
      </c>
      <c r="X2">
        <f t="shared" si="1"/>
        <v>0.82899999999999996</v>
      </c>
      <c r="Y2">
        <f t="shared" si="1"/>
        <v>10134</v>
      </c>
    </row>
    <row r="3" spans="1:25" x14ac:dyDescent="0.25">
      <c r="B3" t="s">
        <v>581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582</v>
      </c>
      <c r="C6" t="s">
        <v>7</v>
      </c>
      <c r="D6" s="1">
        <v>44285</v>
      </c>
      <c r="E6" t="s">
        <v>8</v>
      </c>
    </row>
    <row r="7" spans="1:25" x14ac:dyDescent="0.25">
      <c r="A7" t="s">
        <v>583</v>
      </c>
      <c r="C7" t="s">
        <v>32</v>
      </c>
      <c r="D7" s="1">
        <v>34151</v>
      </c>
    </row>
    <row r="8" spans="1:25" x14ac:dyDescent="0.25">
      <c r="B8" t="s">
        <v>11</v>
      </c>
      <c r="C8" t="s">
        <v>12</v>
      </c>
      <c r="D8" s="1">
        <v>96321</v>
      </c>
    </row>
    <row r="9" spans="1:25" x14ac:dyDescent="0.25">
      <c r="B9" t="s">
        <v>13</v>
      </c>
      <c r="C9" t="s">
        <v>12</v>
      </c>
      <c r="D9" s="1">
        <v>1287</v>
      </c>
    </row>
    <row r="10" spans="1:25" x14ac:dyDescent="0.25">
      <c r="B10" t="s">
        <v>14</v>
      </c>
      <c r="C10" t="s">
        <v>12</v>
      </c>
      <c r="D10" s="1">
        <v>79723</v>
      </c>
    </row>
    <row r="11" spans="1:25" x14ac:dyDescent="0.25">
      <c r="B11" t="s">
        <v>15</v>
      </c>
      <c r="C11" t="s">
        <v>12</v>
      </c>
      <c r="D11" s="1">
        <v>79881</v>
      </c>
    </row>
    <row r="12" spans="1:25" x14ac:dyDescent="0.25">
      <c r="B12" t="s">
        <v>16</v>
      </c>
      <c r="C12" t="s">
        <v>12</v>
      </c>
      <c r="D12">
        <v>158</v>
      </c>
    </row>
    <row r="13" spans="1:25" x14ac:dyDescent="0.25">
      <c r="B13" t="s">
        <v>17</v>
      </c>
      <c r="C13" t="s">
        <v>12</v>
      </c>
      <c r="D13" s="2">
        <v>0.82899999999999996</v>
      </c>
    </row>
    <row r="14" spans="1:25" x14ac:dyDescent="0.25">
      <c r="B14" t="s">
        <v>18</v>
      </c>
      <c r="C14" t="s">
        <v>12</v>
      </c>
      <c r="D14" s="1">
        <v>10134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Y14"/>
  <sheetViews>
    <sheetView workbookViewId="0">
      <selection activeCell="B3" sqref="B3"/>
    </sheetView>
  </sheetViews>
  <sheetFormatPr defaultRowHeight="15" x14ac:dyDescent="0.25"/>
  <cols>
    <col min="1" max="1" width="31.28515625" bestFit="1" customWidth="1"/>
    <col min="2" max="2" width="45.5703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43834</v>
      </c>
      <c r="H2">
        <f t="shared" ref="H2:R2" si="0">SUMIF($C$6:$C$13,H1,$D$6:$D$13)</f>
        <v>0</v>
      </c>
      <c r="I2">
        <f t="shared" si="0"/>
        <v>42899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101041</v>
      </c>
      <c r="T2">
        <f t="shared" ref="T2:Y2" si="1">SUMIF($B$6:$B$25,T1,$D$6:$D$25)</f>
        <v>112</v>
      </c>
      <c r="U2">
        <f t="shared" si="1"/>
        <v>86845</v>
      </c>
      <c r="V2">
        <f t="shared" si="1"/>
        <v>88549</v>
      </c>
      <c r="W2">
        <f t="shared" si="1"/>
        <v>1704</v>
      </c>
      <c r="X2">
        <f t="shared" si="1"/>
        <v>0.876</v>
      </c>
      <c r="Y2">
        <f t="shared" si="1"/>
        <v>935</v>
      </c>
    </row>
    <row r="3" spans="1:25" x14ac:dyDescent="0.25">
      <c r="B3" t="s">
        <v>578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579</v>
      </c>
      <c r="C6" t="s">
        <v>32</v>
      </c>
      <c r="D6" s="1">
        <v>42899</v>
      </c>
    </row>
    <row r="7" spans="1:25" x14ac:dyDescent="0.25">
      <c r="A7" t="s">
        <v>580</v>
      </c>
      <c r="C7" t="s">
        <v>7</v>
      </c>
      <c r="D7" s="1">
        <v>43834</v>
      </c>
      <c r="E7" t="s">
        <v>8</v>
      </c>
    </row>
    <row r="8" spans="1:25" x14ac:dyDescent="0.25">
      <c r="B8" t="s">
        <v>11</v>
      </c>
      <c r="C8" t="s">
        <v>12</v>
      </c>
      <c r="D8" s="1">
        <v>101041</v>
      </c>
    </row>
    <row r="9" spans="1:25" x14ac:dyDescent="0.25">
      <c r="B9" t="s">
        <v>13</v>
      </c>
      <c r="C9" t="s">
        <v>12</v>
      </c>
      <c r="D9">
        <v>112</v>
      </c>
    </row>
    <row r="10" spans="1:25" x14ac:dyDescent="0.25">
      <c r="B10" t="s">
        <v>14</v>
      </c>
      <c r="C10" t="s">
        <v>12</v>
      </c>
      <c r="D10" s="1">
        <v>86845</v>
      </c>
    </row>
    <row r="11" spans="1:25" x14ac:dyDescent="0.25">
      <c r="B11" t="s">
        <v>15</v>
      </c>
      <c r="C11" t="s">
        <v>12</v>
      </c>
      <c r="D11" s="1">
        <v>88549</v>
      </c>
    </row>
    <row r="12" spans="1:25" x14ac:dyDescent="0.25">
      <c r="B12" t="s">
        <v>16</v>
      </c>
      <c r="C12" t="s">
        <v>12</v>
      </c>
      <c r="D12" s="1">
        <v>1704</v>
      </c>
    </row>
    <row r="13" spans="1:25" x14ac:dyDescent="0.25">
      <c r="B13" t="s">
        <v>17</v>
      </c>
      <c r="C13" t="s">
        <v>12</v>
      </c>
      <c r="D13" s="2">
        <v>0.876</v>
      </c>
    </row>
    <row r="14" spans="1:25" x14ac:dyDescent="0.25">
      <c r="B14" t="s">
        <v>18</v>
      </c>
      <c r="C14" t="s">
        <v>12</v>
      </c>
      <c r="D14">
        <v>935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Y14"/>
  <sheetViews>
    <sheetView workbookViewId="0">
      <selection activeCell="B3" sqref="B3"/>
    </sheetView>
  </sheetViews>
  <sheetFormatPr defaultRowHeight="15" x14ac:dyDescent="0.25"/>
  <cols>
    <col min="1" max="1" width="23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39985</v>
      </c>
      <c r="H2">
        <f t="shared" ref="H2:R2" si="0">SUMIF($C$6:$C$13,H1,$D$6:$D$13)</f>
        <v>0</v>
      </c>
      <c r="I2">
        <f t="shared" si="0"/>
        <v>38218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90482</v>
      </c>
      <c r="T2">
        <f t="shared" ref="T2:Y2" si="1">SUMIF($B$6:$B$25,T1,$D$6:$D$25)</f>
        <v>1551</v>
      </c>
      <c r="U2">
        <f t="shared" si="1"/>
        <v>79754</v>
      </c>
      <c r="V2">
        <f t="shared" si="1"/>
        <v>79833</v>
      </c>
      <c r="W2">
        <f t="shared" si="1"/>
        <v>79</v>
      </c>
      <c r="X2">
        <f t="shared" si="1"/>
        <v>0.88200000000000001</v>
      </c>
      <c r="Y2">
        <f t="shared" si="1"/>
        <v>1767</v>
      </c>
    </row>
    <row r="3" spans="1:25" x14ac:dyDescent="0.25">
      <c r="B3" t="s">
        <v>575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576</v>
      </c>
      <c r="C6" t="s">
        <v>32</v>
      </c>
      <c r="D6" s="1">
        <v>38218</v>
      </c>
    </row>
    <row r="7" spans="1:25" x14ac:dyDescent="0.25">
      <c r="A7" t="s">
        <v>577</v>
      </c>
      <c r="C7" t="s">
        <v>7</v>
      </c>
      <c r="D7" s="1">
        <v>39985</v>
      </c>
      <c r="E7" t="s">
        <v>8</v>
      </c>
    </row>
    <row r="8" spans="1:25" x14ac:dyDescent="0.25">
      <c r="B8" t="s">
        <v>11</v>
      </c>
      <c r="C8" t="s">
        <v>12</v>
      </c>
      <c r="D8" s="1">
        <v>90482</v>
      </c>
    </row>
    <row r="9" spans="1:25" x14ac:dyDescent="0.25">
      <c r="B9" t="s">
        <v>13</v>
      </c>
      <c r="C9" t="s">
        <v>12</v>
      </c>
      <c r="D9" s="1">
        <v>1551</v>
      </c>
    </row>
    <row r="10" spans="1:25" x14ac:dyDescent="0.25">
      <c r="B10" t="s">
        <v>14</v>
      </c>
      <c r="C10" t="s">
        <v>12</v>
      </c>
      <c r="D10" s="1">
        <v>79754</v>
      </c>
    </row>
    <row r="11" spans="1:25" x14ac:dyDescent="0.25">
      <c r="B11" t="s">
        <v>15</v>
      </c>
      <c r="C11" t="s">
        <v>12</v>
      </c>
      <c r="D11" s="1">
        <v>79833</v>
      </c>
    </row>
    <row r="12" spans="1:25" x14ac:dyDescent="0.25">
      <c r="B12" t="s">
        <v>16</v>
      </c>
      <c r="C12" t="s">
        <v>12</v>
      </c>
      <c r="D12">
        <v>79</v>
      </c>
    </row>
    <row r="13" spans="1:25" x14ac:dyDescent="0.25">
      <c r="B13" t="s">
        <v>17</v>
      </c>
      <c r="C13" t="s">
        <v>12</v>
      </c>
      <c r="D13" s="2">
        <v>0.88200000000000001</v>
      </c>
    </row>
    <row r="14" spans="1:25" x14ac:dyDescent="0.25">
      <c r="B14" t="s">
        <v>18</v>
      </c>
      <c r="C14" t="s">
        <v>12</v>
      </c>
      <c r="D14" s="1">
        <v>1767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Y15"/>
  <sheetViews>
    <sheetView workbookViewId="0">
      <selection activeCell="B3" sqref="B3"/>
    </sheetView>
  </sheetViews>
  <sheetFormatPr defaultRowHeight="15" x14ac:dyDescent="0.25"/>
  <cols>
    <col min="1" max="1" width="43" bestFit="1" customWidth="1"/>
    <col min="2" max="2" width="43.1406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26992</v>
      </c>
      <c r="H2">
        <f t="shared" ref="H2:R2" si="0">SUMIF($C$6:$C$13,H1,$D$6:$D$13)</f>
        <v>0</v>
      </c>
      <c r="I2">
        <f t="shared" si="0"/>
        <v>4484</v>
      </c>
      <c r="J2">
        <f t="shared" si="0"/>
        <v>795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37999</v>
      </c>
      <c r="T2">
        <f t="shared" ref="T2:Y2" si="1">SUMIF($B$6:$B$25,T1,$D$6:$D$25)</f>
        <v>698</v>
      </c>
      <c r="U2">
        <f t="shared" si="1"/>
        <v>32969</v>
      </c>
      <c r="V2">
        <f t="shared" si="1"/>
        <v>33116</v>
      </c>
      <c r="W2">
        <f t="shared" si="1"/>
        <v>147</v>
      </c>
      <c r="X2">
        <f t="shared" si="1"/>
        <v>0.871</v>
      </c>
      <c r="Y2">
        <f t="shared" si="1"/>
        <v>22508</v>
      </c>
    </row>
    <row r="3" spans="1:25" x14ac:dyDescent="0.25">
      <c r="B3" t="s">
        <v>571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572</v>
      </c>
      <c r="C6" t="s">
        <v>32</v>
      </c>
      <c r="D6" s="1">
        <v>4484</v>
      </c>
    </row>
    <row r="7" spans="1:25" x14ac:dyDescent="0.25">
      <c r="A7" t="s">
        <v>573</v>
      </c>
      <c r="C7" t="s">
        <v>7</v>
      </c>
      <c r="D7" s="1">
        <v>26992</v>
      </c>
      <c r="E7" t="s">
        <v>8</v>
      </c>
    </row>
    <row r="8" spans="1:25" x14ac:dyDescent="0.25">
      <c r="A8" t="s">
        <v>574</v>
      </c>
      <c r="C8" t="s">
        <v>26</v>
      </c>
      <c r="D8">
        <v>795</v>
      </c>
      <c r="E8" t="s">
        <v>27</v>
      </c>
    </row>
    <row r="9" spans="1:25" x14ac:dyDescent="0.25">
      <c r="B9" t="s">
        <v>11</v>
      </c>
      <c r="C9" t="s">
        <v>12</v>
      </c>
      <c r="D9" s="1">
        <v>37999</v>
      </c>
    </row>
    <row r="10" spans="1:25" x14ac:dyDescent="0.25">
      <c r="B10" t="s">
        <v>13</v>
      </c>
      <c r="C10" t="s">
        <v>12</v>
      </c>
      <c r="D10">
        <v>698</v>
      </c>
    </row>
    <row r="11" spans="1:25" x14ac:dyDescent="0.25">
      <c r="B11" t="s">
        <v>14</v>
      </c>
      <c r="C11" t="s">
        <v>12</v>
      </c>
      <c r="D11" s="1">
        <v>32969</v>
      </c>
    </row>
    <row r="12" spans="1:25" x14ac:dyDescent="0.25">
      <c r="B12" t="s">
        <v>15</v>
      </c>
      <c r="C12" t="s">
        <v>12</v>
      </c>
      <c r="D12" s="1">
        <v>33116</v>
      </c>
    </row>
    <row r="13" spans="1:25" x14ac:dyDescent="0.25">
      <c r="B13" t="s">
        <v>16</v>
      </c>
      <c r="C13" t="s">
        <v>12</v>
      </c>
      <c r="D13">
        <v>147</v>
      </c>
    </row>
    <row r="14" spans="1:25" x14ac:dyDescent="0.25">
      <c r="B14" t="s">
        <v>17</v>
      </c>
      <c r="C14" t="s">
        <v>12</v>
      </c>
      <c r="D14" s="2">
        <v>0.871</v>
      </c>
    </row>
    <row r="15" spans="1:25" x14ac:dyDescent="0.25">
      <c r="B15" t="s">
        <v>18</v>
      </c>
      <c r="C15" t="s">
        <v>12</v>
      </c>
      <c r="D15" s="1">
        <v>22508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Y14"/>
  <sheetViews>
    <sheetView workbookViewId="0">
      <selection activeCell="B3" sqref="B3"/>
    </sheetView>
  </sheetViews>
  <sheetFormatPr defaultRowHeight="15" x14ac:dyDescent="0.25"/>
  <cols>
    <col min="1" max="1" width="49.42578125" bestFit="1" customWidth="1"/>
    <col min="2" max="2" width="43.5703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30373</v>
      </c>
      <c r="H2">
        <f t="shared" ref="H2:R2" si="0">SUMIF($C$6:$C$13,H1,$D$6:$D$13)</f>
        <v>5799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41894</v>
      </c>
      <c r="T2">
        <f t="shared" ref="T2:Y2" si="1">SUMIF($B$6:$B$25,T1,$D$6:$D$25)</f>
        <v>696</v>
      </c>
      <c r="U2">
        <f t="shared" si="1"/>
        <v>36868</v>
      </c>
      <c r="V2">
        <f t="shared" si="1"/>
        <v>36943</v>
      </c>
      <c r="W2">
        <f t="shared" si="1"/>
        <v>75</v>
      </c>
      <c r="X2">
        <f t="shared" si="1"/>
        <v>0.88200000000000001</v>
      </c>
      <c r="Y2">
        <f t="shared" si="1"/>
        <v>24574</v>
      </c>
    </row>
    <row r="3" spans="1:25" x14ac:dyDescent="0.25">
      <c r="B3" t="s">
        <v>568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569</v>
      </c>
      <c r="C6" t="s">
        <v>10</v>
      </c>
      <c r="D6" s="1">
        <v>5799</v>
      </c>
    </row>
    <row r="7" spans="1:25" x14ac:dyDescent="0.25">
      <c r="A7" t="s">
        <v>570</v>
      </c>
      <c r="C7" t="s">
        <v>7</v>
      </c>
      <c r="D7" s="1">
        <v>30373</v>
      </c>
      <c r="E7" t="s">
        <v>8</v>
      </c>
    </row>
    <row r="8" spans="1:25" x14ac:dyDescent="0.25">
      <c r="B8" t="s">
        <v>11</v>
      </c>
      <c r="C8" t="s">
        <v>12</v>
      </c>
      <c r="D8" s="1">
        <v>41894</v>
      </c>
    </row>
    <row r="9" spans="1:25" x14ac:dyDescent="0.25">
      <c r="B9" t="s">
        <v>13</v>
      </c>
      <c r="C9" t="s">
        <v>12</v>
      </c>
      <c r="D9">
        <v>696</v>
      </c>
    </row>
    <row r="10" spans="1:25" x14ac:dyDescent="0.25">
      <c r="B10" t="s">
        <v>14</v>
      </c>
      <c r="C10" t="s">
        <v>12</v>
      </c>
      <c r="D10" s="1">
        <v>36868</v>
      </c>
    </row>
    <row r="11" spans="1:25" x14ac:dyDescent="0.25">
      <c r="B11" t="s">
        <v>15</v>
      </c>
      <c r="C11" t="s">
        <v>12</v>
      </c>
      <c r="D11" s="1">
        <v>36943</v>
      </c>
    </row>
    <row r="12" spans="1:25" x14ac:dyDescent="0.25">
      <c r="B12" t="s">
        <v>16</v>
      </c>
      <c r="C12" t="s">
        <v>12</v>
      </c>
      <c r="D12">
        <v>75</v>
      </c>
    </row>
    <row r="13" spans="1:25" x14ac:dyDescent="0.25">
      <c r="B13" t="s">
        <v>17</v>
      </c>
      <c r="C13" t="s">
        <v>12</v>
      </c>
      <c r="D13" s="2">
        <v>0.88200000000000001</v>
      </c>
    </row>
    <row r="14" spans="1:25" x14ac:dyDescent="0.25">
      <c r="B14" t="s">
        <v>18</v>
      </c>
      <c r="C14" t="s">
        <v>12</v>
      </c>
      <c r="D14" s="1">
        <v>24574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Y14"/>
  <sheetViews>
    <sheetView workbookViewId="0">
      <selection activeCell="B3" sqref="B3"/>
    </sheetView>
  </sheetViews>
  <sheetFormatPr defaultRowHeight="15" x14ac:dyDescent="0.25"/>
  <cols>
    <col min="1" max="1" width="31.5703125" bestFit="1" customWidth="1"/>
    <col min="2" max="2" width="41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25698</v>
      </c>
      <c r="H2">
        <f t="shared" ref="H2:R2" si="0">SUMIF($C$6:$C$13,H1,$D$6:$D$13)</f>
        <v>8502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39694</v>
      </c>
      <c r="T2">
        <f t="shared" ref="T2:Y2" si="1">SUMIF($B$6:$B$25,T1,$D$6:$D$25)</f>
        <v>676</v>
      </c>
      <c r="U2">
        <f t="shared" si="1"/>
        <v>34876</v>
      </c>
      <c r="V2">
        <f t="shared" si="1"/>
        <v>35146</v>
      </c>
      <c r="W2">
        <f t="shared" si="1"/>
        <v>270</v>
      </c>
      <c r="X2">
        <f t="shared" si="1"/>
        <v>0.88500000000000001</v>
      </c>
      <c r="Y2">
        <f t="shared" si="1"/>
        <v>17196</v>
      </c>
    </row>
    <row r="3" spans="1:25" x14ac:dyDescent="0.25">
      <c r="B3" t="s">
        <v>565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566</v>
      </c>
      <c r="C6" t="s">
        <v>7</v>
      </c>
      <c r="D6" s="1">
        <v>25698</v>
      </c>
      <c r="E6" t="s">
        <v>8</v>
      </c>
    </row>
    <row r="7" spans="1:25" x14ac:dyDescent="0.25">
      <c r="A7" t="s">
        <v>567</v>
      </c>
      <c r="C7" t="s">
        <v>10</v>
      </c>
      <c r="D7" s="1">
        <v>8502</v>
      </c>
    </row>
    <row r="8" spans="1:25" x14ac:dyDescent="0.25">
      <c r="B8" t="s">
        <v>11</v>
      </c>
      <c r="C8" t="s">
        <v>12</v>
      </c>
      <c r="D8" s="1">
        <v>39694</v>
      </c>
    </row>
    <row r="9" spans="1:25" x14ac:dyDescent="0.25">
      <c r="B9" t="s">
        <v>13</v>
      </c>
      <c r="C9" t="s">
        <v>12</v>
      </c>
      <c r="D9">
        <v>676</v>
      </c>
    </row>
    <row r="10" spans="1:25" x14ac:dyDescent="0.25">
      <c r="B10" t="s">
        <v>14</v>
      </c>
      <c r="C10" t="s">
        <v>12</v>
      </c>
      <c r="D10" s="1">
        <v>34876</v>
      </c>
    </row>
    <row r="11" spans="1:25" x14ac:dyDescent="0.25">
      <c r="B11" t="s">
        <v>15</v>
      </c>
      <c r="C11" t="s">
        <v>12</v>
      </c>
      <c r="D11" s="1">
        <v>35146</v>
      </c>
    </row>
    <row r="12" spans="1:25" x14ac:dyDescent="0.25">
      <c r="B12" t="s">
        <v>16</v>
      </c>
      <c r="C12" t="s">
        <v>12</v>
      </c>
      <c r="D12">
        <v>270</v>
      </c>
    </row>
    <row r="13" spans="1:25" x14ac:dyDescent="0.25">
      <c r="B13" t="s">
        <v>17</v>
      </c>
      <c r="C13" t="s">
        <v>12</v>
      </c>
      <c r="D13" s="2">
        <v>0.88500000000000001</v>
      </c>
    </row>
    <row r="14" spans="1:25" x14ac:dyDescent="0.25">
      <c r="B14" t="s">
        <v>18</v>
      </c>
      <c r="C14" t="s">
        <v>12</v>
      </c>
      <c r="D14" s="1">
        <v>17196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Y14"/>
  <sheetViews>
    <sheetView workbookViewId="0">
      <selection activeCell="B3" sqref="B3"/>
    </sheetView>
  </sheetViews>
  <sheetFormatPr defaultRowHeight="15" x14ac:dyDescent="0.25"/>
  <cols>
    <col min="1" max="1" width="24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26184</v>
      </c>
      <c r="H2">
        <f t="shared" ref="H2:R2" si="0">SUMIF($C$6:$C$13,H1,$D$6:$D$13)</f>
        <v>10437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44497</v>
      </c>
      <c r="T2">
        <f t="shared" ref="T2:Y2" si="1">SUMIF($B$6:$B$25,T1,$D$6:$D$25)</f>
        <v>678</v>
      </c>
      <c r="U2">
        <f t="shared" si="1"/>
        <v>37299</v>
      </c>
      <c r="V2">
        <f t="shared" si="1"/>
        <v>37394</v>
      </c>
      <c r="W2">
        <f t="shared" si="1"/>
        <v>95</v>
      </c>
      <c r="X2">
        <f t="shared" si="1"/>
        <v>0.84</v>
      </c>
      <c r="Y2">
        <f t="shared" si="1"/>
        <v>15747</v>
      </c>
    </row>
    <row r="3" spans="1:25" x14ac:dyDescent="0.25">
      <c r="B3" t="s">
        <v>562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563</v>
      </c>
      <c r="C6" t="s">
        <v>10</v>
      </c>
      <c r="D6" s="1">
        <v>10437</v>
      </c>
    </row>
    <row r="7" spans="1:25" x14ac:dyDescent="0.25">
      <c r="A7" t="s">
        <v>564</v>
      </c>
      <c r="C7" t="s">
        <v>7</v>
      </c>
      <c r="D7" s="1">
        <v>26184</v>
      </c>
      <c r="E7" t="s">
        <v>8</v>
      </c>
    </row>
    <row r="8" spans="1:25" x14ac:dyDescent="0.25">
      <c r="B8" t="s">
        <v>11</v>
      </c>
      <c r="C8" t="s">
        <v>12</v>
      </c>
      <c r="D8" s="1">
        <v>44497</v>
      </c>
    </row>
    <row r="9" spans="1:25" x14ac:dyDescent="0.25">
      <c r="B9" t="s">
        <v>13</v>
      </c>
      <c r="C9" t="s">
        <v>12</v>
      </c>
      <c r="D9">
        <v>678</v>
      </c>
    </row>
    <row r="10" spans="1:25" x14ac:dyDescent="0.25">
      <c r="B10" t="s">
        <v>14</v>
      </c>
      <c r="C10" t="s">
        <v>12</v>
      </c>
      <c r="D10" s="1">
        <v>37299</v>
      </c>
    </row>
    <row r="11" spans="1:25" x14ac:dyDescent="0.25">
      <c r="B11" t="s">
        <v>15</v>
      </c>
      <c r="C11" t="s">
        <v>12</v>
      </c>
      <c r="D11" s="1">
        <v>37394</v>
      </c>
    </row>
    <row r="12" spans="1:25" x14ac:dyDescent="0.25">
      <c r="B12" t="s">
        <v>16</v>
      </c>
      <c r="C12" t="s">
        <v>12</v>
      </c>
      <c r="D12">
        <v>95</v>
      </c>
    </row>
    <row r="13" spans="1:25" x14ac:dyDescent="0.25">
      <c r="B13" t="s">
        <v>17</v>
      </c>
      <c r="C13" t="s">
        <v>12</v>
      </c>
      <c r="D13" s="2">
        <v>0.84</v>
      </c>
    </row>
    <row r="14" spans="1:25" x14ac:dyDescent="0.25">
      <c r="B14" t="s">
        <v>18</v>
      </c>
      <c r="C14" t="s">
        <v>12</v>
      </c>
      <c r="D14" s="1">
        <v>15747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15"/>
  <sheetViews>
    <sheetView workbookViewId="0">
      <selection activeCell="B3" sqref="B3"/>
    </sheetView>
  </sheetViews>
  <sheetFormatPr defaultRowHeight="15" x14ac:dyDescent="0.25"/>
  <cols>
    <col min="1" max="1" width="24.140625" bestFit="1" customWidth="1"/>
    <col min="2" max="2" width="44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9117</v>
      </c>
      <c r="H2">
        <f t="shared" ref="H2:R2" si="0">SUMIF($C$6:$C$13,H1,$D$6:$D$13)</f>
        <v>0</v>
      </c>
      <c r="I2">
        <f t="shared" si="0"/>
        <v>3283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2129</v>
      </c>
      <c r="S2">
        <f>SUMIF($B$6:$B$25,S1,$D$6:$D$25)</f>
        <v>21686</v>
      </c>
      <c r="T2">
        <f t="shared" ref="T2:Y2" si="1">SUMIF($B$6:$B$25,T1,$D$6:$D$25)</f>
        <v>213</v>
      </c>
      <c r="U2">
        <f t="shared" si="1"/>
        <v>14742</v>
      </c>
      <c r="V2">
        <f t="shared" si="1"/>
        <v>14763</v>
      </c>
      <c r="W2">
        <f t="shared" si="1"/>
        <v>21</v>
      </c>
      <c r="X2">
        <f t="shared" si="1"/>
        <v>0.68100000000000005</v>
      </c>
      <c r="Y2">
        <f t="shared" si="1"/>
        <v>5834</v>
      </c>
    </row>
    <row r="3" spans="1:25" x14ac:dyDescent="0.25">
      <c r="B3" t="s">
        <v>818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819</v>
      </c>
      <c r="C6" t="s">
        <v>770</v>
      </c>
      <c r="D6" s="1">
        <v>2129</v>
      </c>
    </row>
    <row r="7" spans="1:25" x14ac:dyDescent="0.25">
      <c r="A7" t="s">
        <v>820</v>
      </c>
      <c r="C7" t="s">
        <v>32</v>
      </c>
      <c r="D7" s="1">
        <v>3283</v>
      </c>
    </row>
    <row r="8" spans="1:25" x14ac:dyDescent="0.25">
      <c r="A8" t="s">
        <v>821</v>
      </c>
      <c r="C8" t="s">
        <v>7</v>
      </c>
      <c r="D8" s="1">
        <v>9117</v>
      </c>
      <c r="E8" t="s">
        <v>8</v>
      </c>
    </row>
    <row r="9" spans="1:25" x14ac:dyDescent="0.25">
      <c r="B9" t="s">
        <v>11</v>
      </c>
      <c r="C9" t="s">
        <v>12</v>
      </c>
      <c r="D9" s="1">
        <v>21686</v>
      </c>
    </row>
    <row r="10" spans="1:25" x14ac:dyDescent="0.25">
      <c r="B10" t="s">
        <v>13</v>
      </c>
      <c r="C10" t="s">
        <v>12</v>
      </c>
      <c r="D10">
        <v>213</v>
      </c>
    </row>
    <row r="11" spans="1:25" x14ac:dyDescent="0.25">
      <c r="B11" t="s">
        <v>14</v>
      </c>
      <c r="C11" t="s">
        <v>12</v>
      </c>
      <c r="D11" s="1">
        <v>14742</v>
      </c>
    </row>
    <row r="12" spans="1:25" x14ac:dyDescent="0.25">
      <c r="B12" t="s">
        <v>15</v>
      </c>
      <c r="C12" t="s">
        <v>12</v>
      </c>
      <c r="D12" s="1">
        <v>14763</v>
      </c>
    </row>
    <row r="13" spans="1:25" x14ac:dyDescent="0.25">
      <c r="B13" t="s">
        <v>16</v>
      </c>
      <c r="C13" t="s">
        <v>12</v>
      </c>
      <c r="D13">
        <v>21</v>
      </c>
    </row>
    <row r="14" spans="1:25" x14ac:dyDescent="0.25">
      <c r="B14" t="s">
        <v>17</v>
      </c>
      <c r="C14" t="s">
        <v>12</v>
      </c>
      <c r="D14" s="2">
        <v>0.68100000000000005</v>
      </c>
    </row>
    <row r="15" spans="1:25" x14ac:dyDescent="0.25">
      <c r="B15" t="s">
        <v>18</v>
      </c>
      <c r="C15" t="s">
        <v>12</v>
      </c>
      <c r="D15" s="1">
        <v>5834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Y14"/>
  <sheetViews>
    <sheetView workbookViewId="0">
      <selection activeCell="B3" sqref="B3"/>
    </sheetView>
  </sheetViews>
  <sheetFormatPr defaultRowHeight="15" x14ac:dyDescent="0.25"/>
  <cols>
    <col min="1" max="1" width="36.5703125" bestFit="1" customWidth="1"/>
    <col min="2" max="2" width="42.28515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22841</v>
      </c>
      <c r="H2">
        <f t="shared" ref="H2:R2" si="0">SUMIF($C$6:$C$13,H1,$D$6:$D$13)</f>
        <v>0</v>
      </c>
      <c r="I2">
        <f t="shared" si="0"/>
        <v>12210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41588</v>
      </c>
      <c r="T2">
        <f t="shared" ref="T2:Y2" si="1">SUMIF($B$6:$B$25,T1,$D$6:$D$25)</f>
        <v>809</v>
      </c>
      <c r="U2">
        <f t="shared" si="1"/>
        <v>35860</v>
      </c>
      <c r="V2">
        <f t="shared" si="1"/>
        <v>35921</v>
      </c>
      <c r="W2">
        <f t="shared" si="1"/>
        <v>61</v>
      </c>
      <c r="X2">
        <f t="shared" si="1"/>
        <v>0.86399999999999999</v>
      </c>
      <c r="Y2">
        <f t="shared" si="1"/>
        <v>10631</v>
      </c>
    </row>
    <row r="3" spans="1:25" x14ac:dyDescent="0.25">
      <c r="B3" t="s">
        <v>559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560</v>
      </c>
      <c r="C6" t="s">
        <v>7</v>
      </c>
      <c r="D6" s="1">
        <v>22841</v>
      </c>
      <c r="E6" t="s">
        <v>8</v>
      </c>
    </row>
    <row r="7" spans="1:25" x14ac:dyDescent="0.25">
      <c r="A7" t="s">
        <v>561</v>
      </c>
      <c r="C7" t="s">
        <v>32</v>
      </c>
      <c r="D7" s="1">
        <v>12210</v>
      </c>
    </row>
    <row r="8" spans="1:25" x14ac:dyDescent="0.25">
      <c r="B8" t="s">
        <v>11</v>
      </c>
      <c r="C8" t="s">
        <v>12</v>
      </c>
      <c r="D8" s="1">
        <v>41588</v>
      </c>
    </row>
    <row r="9" spans="1:25" x14ac:dyDescent="0.25">
      <c r="B9" t="s">
        <v>13</v>
      </c>
      <c r="C9" t="s">
        <v>12</v>
      </c>
      <c r="D9">
        <v>809</v>
      </c>
    </row>
    <row r="10" spans="1:25" x14ac:dyDescent="0.25">
      <c r="B10" t="s">
        <v>14</v>
      </c>
      <c r="C10" t="s">
        <v>12</v>
      </c>
      <c r="D10" s="1">
        <v>35860</v>
      </c>
    </row>
    <row r="11" spans="1:25" x14ac:dyDescent="0.25">
      <c r="B11" t="s">
        <v>15</v>
      </c>
      <c r="C11" t="s">
        <v>12</v>
      </c>
      <c r="D11" s="1">
        <v>35921</v>
      </c>
    </row>
    <row r="12" spans="1:25" x14ac:dyDescent="0.25">
      <c r="B12" t="s">
        <v>16</v>
      </c>
      <c r="C12" t="s">
        <v>12</v>
      </c>
      <c r="D12">
        <v>61</v>
      </c>
    </row>
    <row r="13" spans="1:25" x14ac:dyDescent="0.25">
      <c r="B13" t="s">
        <v>17</v>
      </c>
      <c r="C13" t="s">
        <v>12</v>
      </c>
      <c r="D13" s="2">
        <v>0.86399999999999999</v>
      </c>
    </row>
    <row r="14" spans="1:25" x14ac:dyDescent="0.25">
      <c r="B14" t="s">
        <v>18</v>
      </c>
      <c r="C14" t="s">
        <v>12</v>
      </c>
      <c r="D14" s="1">
        <v>10631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Y14"/>
  <sheetViews>
    <sheetView workbookViewId="0">
      <selection activeCell="B3" sqref="B3"/>
    </sheetView>
  </sheetViews>
  <sheetFormatPr defaultRowHeight="15" x14ac:dyDescent="0.25"/>
  <cols>
    <col min="1" max="1" width="18.28515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33215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40574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86732</v>
      </c>
      <c r="T2">
        <f t="shared" ref="T2:Y2" si="1">SUMIF($B$6:$B$25,T1,$D$6:$D$25)</f>
        <v>1292</v>
      </c>
      <c r="U2">
        <f t="shared" si="1"/>
        <v>75081</v>
      </c>
      <c r="V2">
        <f t="shared" si="1"/>
        <v>75308</v>
      </c>
      <c r="W2">
        <f t="shared" si="1"/>
        <v>227</v>
      </c>
      <c r="X2">
        <f t="shared" si="1"/>
        <v>0.86799999999999999</v>
      </c>
      <c r="Y2">
        <f t="shared" si="1"/>
        <v>7359</v>
      </c>
    </row>
    <row r="3" spans="1:25" x14ac:dyDescent="0.25">
      <c r="B3" t="s">
        <v>556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557</v>
      </c>
      <c r="C6" t="s">
        <v>7</v>
      </c>
      <c r="D6" s="1">
        <v>33215</v>
      </c>
    </row>
    <row r="7" spans="1:25" x14ac:dyDescent="0.25">
      <c r="A7" t="s">
        <v>558</v>
      </c>
      <c r="C7" t="s">
        <v>172</v>
      </c>
      <c r="D7" s="1">
        <v>40574</v>
      </c>
      <c r="E7" t="s">
        <v>8</v>
      </c>
    </row>
    <row r="8" spans="1:25" x14ac:dyDescent="0.25">
      <c r="B8" t="s">
        <v>11</v>
      </c>
      <c r="C8" t="s">
        <v>12</v>
      </c>
      <c r="D8" s="1">
        <v>86732</v>
      </c>
    </row>
    <row r="9" spans="1:25" x14ac:dyDescent="0.25">
      <c r="B9" t="s">
        <v>13</v>
      </c>
      <c r="C9" t="s">
        <v>12</v>
      </c>
      <c r="D9" s="1">
        <v>1292</v>
      </c>
    </row>
    <row r="10" spans="1:25" x14ac:dyDescent="0.25">
      <c r="B10" t="s">
        <v>14</v>
      </c>
      <c r="C10" t="s">
        <v>12</v>
      </c>
      <c r="D10" s="1">
        <v>75081</v>
      </c>
    </row>
    <row r="11" spans="1:25" x14ac:dyDescent="0.25">
      <c r="B11" t="s">
        <v>15</v>
      </c>
      <c r="C11" t="s">
        <v>12</v>
      </c>
      <c r="D11" s="1">
        <v>75308</v>
      </c>
    </row>
    <row r="12" spans="1:25" x14ac:dyDescent="0.25">
      <c r="B12" t="s">
        <v>16</v>
      </c>
      <c r="C12" t="s">
        <v>12</v>
      </c>
      <c r="D12">
        <v>227</v>
      </c>
    </row>
    <row r="13" spans="1:25" x14ac:dyDescent="0.25">
      <c r="B13" t="s">
        <v>17</v>
      </c>
      <c r="C13" t="s">
        <v>12</v>
      </c>
      <c r="D13" s="2">
        <v>0.86799999999999999</v>
      </c>
    </row>
    <row r="14" spans="1:25" x14ac:dyDescent="0.25">
      <c r="B14" t="s">
        <v>18</v>
      </c>
      <c r="C14" t="s">
        <v>12</v>
      </c>
      <c r="D14" s="1">
        <v>7359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Y14"/>
  <sheetViews>
    <sheetView workbookViewId="0">
      <selection activeCell="B3" sqref="B3"/>
    </sheetView>
  </sheetViews>
  <sheetFormatPr defaultRowHeight="15" x14ac:dyDescent="0.25"/>
  <cols>
    <col min="1" max="1" width="21.85546875" bestFit="1" customWidth="1"/>
    <col min="2" max="2" width="50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19754</v>
      </c>
      <c r="H2">
        <f t="shared" ref="H2:R2" si="0">SUMIF($C$6:$C$13,H1,$D$6:$D$13)</f>
        <v>14048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40143</v>
      </c>
      <c r="T2">
        <f t="shared" ref="T2:Y2" si="1">SUMIF($B$6:$B$25,T1,$D$6:$D$25)</f>
        <v>868</v>
      </c>
      <c r="U2">
        <f t="shared" si="1"/>
        <v>34670</v>
      </c>
      <c r="V2">
        <f t="shared" si="1"/>
        <v>34743</v>
      </c>
      <c r="W2">
        <f t="shared" si="1"/>
        <v>73</v>
      </c>
      <c r="X2">
        <f t="shared" si="1"/>
        <v>0.86499999999999999</v>
      </c>
      <c r="Y2">
        <f t="shared" si="1"/>
        <v>5706</v>
      </c>
    </row>
    <row r="3" spans="1:25" x14ac:dyDescent="0.25">
      <c r="B3" t="s">
        <v>553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554</v>
      </c>
      <c r="C6" t="s">
        <v>10</v>
      </c>
      <c r="D6" s="1">
        <v>14048</v>
      </c>
    </row>
    <row r="7" spans="1:25" x14ac:dyDescent="0.25">
      <c r="A7" t="s">
        <v>555</v>
      </c>
      <c r="C7" t="s">
        <v>7</v>
      </c>
      <c r="D7" s="1">
        <v>19754</v>
      </c>
      <c r="E7" t="s">
        <v>8</v>
      </c>
    </row>
    <row r="8" spans="1:25" x14ac:dyDescent="0.25">
      <c r="B8" t="s">
        <v>11</v>
      </c>
      <c r="C8" t="s">
        <v>12</v>
      </c>
      <c r="D8" s="1">
        <v>40143</v>
      </c>
    </row>
    <row r="9" spans="1:25" x14ac:dyDescent="0.25">
      <c r="B9" t="s">
        <v>13</v>
      </c>
      <c r="C9" t="s">
        <v>12</v>
      </c>
      <c r="D9">
        <v>868</v>
      </c>
    </row>
    <row r="10" spans="1:25" x14ac:dyDescent="0.25">
      <c r="B10" t="s">
        <v>14</v>
      </c>
      <c r="C10" t="s">
        <v>12</v>
      </c>
      <c r="D10" s="1">
        <v>34670</v>
      </c>
    </row>
    <row r="11" spans="1:25" x14ac:dyDescent="0.25">
      <c r="B11" t="s">
        <v>15</v>
      </c>
      <c r="C11" t="s">
        <v>12</v>
      </c>
      <c r="D11" s="1">
        <v>34743</v>
      </c>
    </row>
    <row r="12" spans="1:25" x14ac:dyDescent="0.25">
      <c r="B12" t="s">
        <v>16</v>
      </c>
      <c r="C12" t="s">
        <v>12</v>
      </c>
      <c r="D12">
        <v>73</v>
      </c>
    </row>
    <row r="13" spans="1:25" x14ac:dyDescent="0.25">
      <c r="B13" t="s">
        <v>17</v>
      </c>
      <c r="C13" t="s">
        <v>12</v>
      </c>
      <c r="D13" s="2">
        <v>0.86499999999999999</v>
      </c>
    </row>
    <row r="14" spans="1:25" x14ac:dyDescent="0.25">
      <c r="B14" t="s">
        <v>18</v>
      </c>
      <c r="C14" t="s">
        <v>12</v>
      </c>
      <c r="D14" s="1">
        <v>5706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Y14"/>
  <sheetViews>
    <sheetView workbookViewId="0">
      <selection activeCell="B3" sqref="B3"/>
    </sheetView>
  </sheetViews>
  <sheetFormatPr defaultRowHeight="15" x14ac:dyDescent="0.25"/>
  <cols>
    <col min="1" max="1" width="27.42578125" bestFit="1" customWidth="1"/>
    <col min="2" max="2" width="43.28515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36935</v>
      </c>
      <c r="H2">
        <f t="shared" ref="H2:R2" si="0">SUMIF($C$6:$C$13,H1,$D$6:$D$13)</f>
        <v>0</v>
      </c>
      <c r="I2">
        <f t="shared" si="0"/>
        <v>38667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88272</v>
      </c>
      <c r="T2">
        <f t="shared" ref="T2:Y2" si="1">SUMIF($B$6:$B$25,T1,$D$6:$D$25)</f>
        <v>1445</v>
      </c>
      <c r="U2">
        <f t="shared" si="1"/>
        <v>77047</v>
      </c>
      <c r="V2">
        <f t="shared" si="1"/>
        <v>77200</v>
      </c>
      <c r="W2">
        <f t="shared" si="1"/>
        <v>153</v>
      </c>
      <c r="X2">
        <f t="shared" si="1"/>
        <v>0.875</v>
      </c>
      <c r="Y2">
        <f t="shared" si="1"/>
        <v>1732</v>
      </c>
    </row>
    <row r="3" spans="1:25" x14ac:dyDescent="0.25">
      <c r="B3" t="s">
        <v>550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551</v>
      </c>
      <c r="C6" t="s">
        <v>32</v>
      </c>
      <c r="D6" s="1">
        <v>38667</v>
      </c>
      <c r="E6" t="s">
        <v>8</v>
      </c>
    </row>
    <row r="7" spans="1:25" x14ac:dyDescent="0.25">
      <c r="A7" t="s">
        <v>552</v>
      </c>
      <c r="C7" t="s">
        <v>7</v>
      </c>
      <c r="D7" s="1">
        <v>36935</v>
      </c>
    </row>
    <row r="8" spans="1:25" x14ac:dyDescent="0.25">
      <c r="B8" t="s">
        <v>11</v>
      </c>
      <c r="C8" t="s">
        <v>12</v>
      </c>
      <c r="D8" s="1">
        <v>88272</v>
      </c>
    </row>
    <row r="9" spans="1:25" x14ac:dyDescent="0.25">
      <c r="B9" t="s">
        <v>13</v>
      </c>
      <c r="C9" t="s">
        <v>12</v>
      </c>
      <c r="D9" s="1">
        <v>1445</v>
      </c>
    </row>
    <row r="10" spans="1:25" x14ac:dyDescent="0.25">
      <c r="B10" t="s">
        <v>14</v>
      </c>
      <c r="C10" t="s">
        <v>12</v>
      </c>
      <c r="D10" s="1">
        <v>77047</v>
      </c>
    </row>
    <row r="11" spans="1:25" x14ac:dyDescent="0.25">
      <c r="B11" t="s">
        <v>15</v>
      </c>
      <c r="C11" t="s">
        <v>12</v>
      </c>
      <c r="D11" s="1">
        <v>77200</v>
      </c>
    </row>
    <row r="12" spans="1:25" x14ac:dyDescent="0.25">
      <c r="B12" t="s">
        <v>16</v>
      </c>
      <c r="C12" t="s">
        <v>12</v>
      </c>
      <c r="D12">
        <v>153</v>
      </c>
    </row>
    <row r="13" spans="1:25" x14ac:dyDescent="0.25">
      <c r="B13" t="s">
        <v>17</v>
      </c>
      <c r="C13" t="s">
        <v>12</v>
      </c>
      <c r="D13" s="2">
        <v>0.875</v>
      </c>
    </row>
    <row r="14" spans="1:25" x14ac:dyDescent="0.25">
      <c r="B14" t="s">
        <v>18</v>
      </c>
      <c r="C14" t="s">
        <v>12</v>
      </c>
      <c r="D14" s="1">
        <v>1732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Y14"/>
  <sheetViews>
    <sheetView workbookViewId="0">
      <selection activeCell="B3" sqref="B3"/>
    </sheetView>
  </sheetViews>
  <sheetFormatPr defaultRowHeight="15" x14ac:dyDescent="0.25"/>
  <cols>
    <col min="1" max="1" width="32.42578125" bestFit="1" customWidth="1"/>
    <col min="2" max="2" width="42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22453</v>
      </c>
      <c r="H2">
        <f t="shared" ref="H2:R2" si="0">SUMIF($C$6:$C$13,H1,$D$6:$D$13)</f>
        <v>0</v>
      </c>
      <c r="I2">
        <f t="shared" si="0"/>
        <v>16692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44816</v>
      </c>
      <c r="T2">
        <f t="shared" ref="T2:Y2" si="1">SUMIF($B$6:$B$25,T1,$D$6:$D$25)</f>
        <v>673</v>
      </c>
      <c r="U2">
        <f t="shared" si="1"/>
        <v>39818</v>
      </c>
      <c r="V2">
        <f t="shared" si="1"/>
        <v>39901</v>
      </c>
      <c r="W2">
        <f t="shared" si="1"/>
        <v>83</v>
      </c>
      <c r="X2">
        <f t="shared" si="1"/>
        <v>0.89</v>
      </c>
      <c r="Y2">
        <f t="shared" si="1"/>
        <v>5761</v>
      </c>
    </row>
    <row r="3" spans="1:25" x14ac:dyDescent="0.25">
      <c r="B3" t="s">
        <v>547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548</v>
      </c>
      <c r="C6" t="s">
        <v>32</v>
      </c>
      <c r="D6" s="1">
        <v>16692</v>
      </c>
    </row>
    <row r="7" spans="1:25" x14ac:dyDescent="0.25">
      <c r="A7" t="s">
        <v>549</v>
      </c>
      <c r="C7" t="s">
        <v>7</v>
      </c>
      <c r="D7" s="1">
        <v>22453</v>
      </c>
      <c r="E7" t="s">
        <v>8</v>
      </c>
    </row>
    <row r="8" spans="1:25" x14ac:dyDescent="0.25">
      <c r="B8" t="s">
        <v>11</v>
      </c>
      <c r="C8" t="s">
        <v>12</v>
      </c>
      <c r="D8" s="1">
        <v>44816</v>
      </c>
    </row>
    <row r="9" spans="1:25" x14ac:dyDescent="0.25">
      <c r="B9" t="s">
        <v>13</v>
      </c>
      <c r="C9" t="s">
        <v>12</v>
      </c>
      <c r="D9">
        <v>673</v>
      </c>
    </row>
    <row r="10" spans="1:25" x14ac:dyDescent="0.25">
      <c r="B10" t="s">
        <v>14</v>
      </c>
      <c r="C10" t="s">
        <v>12</v>
      </c>
      <c r="D10" s="1">
        <v>39818</v>
      </c>
    </row>
    <row r="11" spans="1:25" x14ac:dyDescent="0.25">
      <c r="B11" t="s">
        <v>15</v>
      </c>
      <c r="C11" t="s">
        <v>12</v>
      </c>
      <c r="D11" s="1">
        <v>39901</v>
      </c>
    </row>
    <row r="12" spans="1:25" x14ac:dyDescent="0.25">
      <c r="B12" t="s">
        <v>16</v>
      </c>
      <c r="C12" t="s">
        <v>12</v>
      </c>
      <c r="D12">
        <v>83</v>
      </c>
    </row>
    <row r="13" spans="1:25" x14ac:dyDescent="0.25">
      <c r="B13" t="s">
        <v>17</v>
      </c>
      <c r="C13" t="s">
        <v>12</v>
      </c>
      <c r="D13" s="2">
        <v>0.89</v>
      </c>
    </row>
    <row r="14" spans="1:25" x14ac:dyDescent="0.25">
      <c r="B14" t="s">
        <v>18</v>
      </c>
      <c r="C14" t="s">
        <v>12</v>
      </c>
      <c r="D14" s="1">
        <v>5761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Y14"/>
  <sheetViews>
    <sheetView workbookViewId="0">
      <selection activeCell="B3" sqref="B3"/>
    </sheetView>
  </sheetViews>
  <sheetFormatPr defaultRowHeight="15" x14ac:dyDescent="0.25"/>
  <cols>
    <col min="1" max="1" width="17.42578125" bestFit="1" customWidth="1"/>
    <col min="2" max="2" width="42.855468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22045</v>
      </c>
      <c r="H2">
        <f t="shared" ref="H2:R2" si="0">SUMIF($C$6:$C$13,H1,$D$6:$D$13)</f>
        <v>14735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42913</v>
      </c>
      <c r="T2">
        <f t="shared" ref="T2:Y2" si="1">SUMIF($B$6:$B$25,T1,$D$6:$D$25)</f>
        <v>967</v>
      </c>
      <c r="U2">
        <f t="shared" si="1"/>
        <v>37747</v>
      </c>
      <c r="V2">
        <f t="shared" si="1"/>
        <v>37839</v>
      </c>
      <c r="W2">
        <f t="shared" si="1"/>
        <v>92</v>
      </c>
      <c r="X2">
        <f t="shared" si="1"/>
        <v>0.88200000000000001</v>
      </c>
      <c r="Y2">
        <f t="shared" si="1"/>
        <v>7310</v>
      </c>
    </row>
    <row r="3" spans="1:25" x14ac:dyDescent="0.25">
      <c r="B3" t="s">
        <v>544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545</v>
      </c>
      <c r="C6" t="s">
        <v>10</v>
      </c>
      <c r="D6" s="1">
        <v>14735</v>
      </c>
    </row>
    <row r="7" spans="1:25" x14ac:dyDescent="0.25">
      <c r="A7" t="s">
        <v>546</v>
      </c>
      <c r="C7" t="s">
        <v>7</v>
      </c>
      <c r="D7" s="1">
        <v>22045</v>
      </c>
      <c r="E7" t="s">
        <v>8</v>
      </c>
    </row>
    <row r="8" spans="1:25" x14ac:dyDescent="0.25">
      <c r="B8" t="s">
        <v>11</v>
      </c>
      <c r="C8" t="s">
        <v>12</v>
      </c>
      <c r="D8" s="1">
        <v>42913</v>
      </c>
    </row>
    <row r="9" spans="1:25" x14ac:dyDescent="0.25">
      <c r="B9" t="s">
        <v>13</v>
      </c>
      <c r="C9" t="s">
        <v>12</v>
      </c>
      <c r="D9">
        <v>967</v>
      </c>
    </row>
    <row r="10" spans="1:25" x14ac:dyDescent="0.25">
      <c r="B10" t="s">
        <v>14</v>
      </c>
      <c r="C10" t="s">
        <v>12</v>
      </c>
      <c r="D10" s="1">
        <v>37747</v>
      </c>
    </row>
    <row r="11" spans="1:25" x14ac:dyDescent="0.25">
      <c r="B11" t="s">
        <v>15</v>
      </c>
      <c r="C11" t="s">
        <v>12</v>
      </c>
      <c r="D11" s="1">
        <v>37839</v>
      </c>
    </row>
    <row r="12" spans="1:25" x14ac:dyDescent="0.25">
      <c r="B12" t="s">
        <v>16</v>
      </c>
      <c r="C12" t="s">
        <v>12</v>
      </c>
      <c r="D12">
        <v>92</v>
      </c>
    </row>
    <row r="13" spans="1:25" x14ac:dyDescent="0.25">
      <c r="B13" t="s">
        <v>17</v>
      </c>
      <c r="C13" t="s">
        <v>12</v>
      </c>
      <c r="D13" s="2">
        <v>0.88200000000000001</v>
      </c>
    </row>
    <row r="14" spans="1:25" x14ac:dyDescent="0.25">
      <c r="B14" t="s">
        <v>18</v>
      </c>
      <c r="C14" t="s">
        <v>12</v>
      </c>
      <c r="D14" s="1">
        <v>7310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Y14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4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30258</v>
      </c>
      <c r="H2">
        <f t="shared" ref="H2:R2" si="0">SUMIF($C$6:$C$13,H1,$D$6:$D$13)</f>
        <v>18505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56896</v>
      </c>
      <c r="T2">
        <f t="shared" ref="T2:Y2" si="1">SUMIF($B$6:$B$25,T1,$D$6:$D$25)</f>
        <v>952</v>
      </c>
      <c r="U2">
        <f t="shared" si="1"/>
        <v>49715</v>
      </c>
      <c r="V2">
        <f t="shared" si="1"/>
        <v>49852</v>
      </c>
      <c r="W2">
        <f t="shared" si="1"/>
        <v>137</v>
      </c>
      <c r="X2">
        <f t="shared" si="1"/>
        <v>0.876</v>
      </c>
      <c r="Y2">
        <f t="shared" si="1"/>
        <v>11753</v>
      </c>
    </row>
    <row r="3" spans="1:25" x14ac:dyDescent="0.25">
      <c r="B3" t="s">
        <v>541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542</v>
      </c>
      <c r="C6" t="s">
        <v>10</v>
      </c>
      <c r="D6" s="1">
        <v>18505</v>
      </c>
    </row>
    <row r="7" spans="1:25" x14ac:dyDescent="0.25">
      <c r="A7" t="s">
        <v>543</v>
      </c>
      <c r="C7" t="s">
        <v>7</v>
      </c>
      <c r="D7" s="1">
        <v>30258</v>
      </c>
      <c r="E7" t="s">
        <v>8</v>
      </c>
    </row>
    <row r="8" spans="1:25" x14ac:dyDescent="0.25">
      <c r="B8" t="s">
        <v>11</v>
      </c>
      <c r="C8" t="s">
        <v>12</v>
      </c>
      <c r="D8" s="1">
        <v>56896</v>
      </c>
    </row>
    <row r="9" spans="1:25" x14ac:dyDescent="0.25">
      <c r="B9" t="s">
        <v>13</v>
      </c>
      <c r="C9" t="s">
        <v>12</v>
      </c>
      <c r="D9">
        <v>952</v>
      </c>
    </row>
    <row r="10" spans="1:25" x14ac:dyDescent="0.25">
      <c r="B10" t="s">
        <v>14</v>
      </c>
      <c r="C10" t="s">
        <v>12</v>
      </c>
      <c r="D10" s="1">
        <v>49715</v>
      </c>
    </row>
    <row r="11" spans="1:25" x14ac:dyDescent="0.25">
      <c r="B11" t="s">
        <v>15</v>
      </c>
      <c r="C11" t="s">
        <v>12</v>
      </c>
      <c r="D11" s="1">
        <v>49852</v>
      </c>
    </row>
    <row r="12" spans="1:25" x14ac:dyDescent="0.25">
      <c r="B12" t="s">
        <v>16</v>
      </c>
      <c r="C12" t="s">
        <v>12</v>
      </c>
      <c r="D12">
        <v>137</v>
      </c>
    </row>
    <row r="13" spans="1:25" x14ac:dyDescent="0.25">
      <c r="B13" t="s">
        <v>17</v>
      </c>
      <c r="C13" t="s">
        <v>12</v>
      </c>
      <c r="D13" s="2">
        <v>0.876</v>
      </c>
    </row>
    <row r="14" spans="1:25" x14ac:dyDescent="0.25">
      <c r="B14" t="s">
        <v>18</v>
      </c>
      <c r="C14" t="s">
        <v>12</v>
      </c>
      <c r="D14" s="1">
        <v>11753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Y14"/>
  <sheetViews>
    <sheetView workbookViewId="0">
      <selection activeCell="B3" sqref="B3"/>
    </sheetView>
  </sheetViews>
  <sheetFormatPr defaultRowHeight="15" x14ac:dyDescent="0.25"/>
  <cols>
    <col min="1" max="1" width="26.28515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20867</v>
      </c>
      <c r="H2">
        <f t="shared" ref="H2:R2" si="0">SUMIF($C$6:$C$13,H1,$D$6:$D$13)</f>
        <v>0</v>
      </c>
      <c r="I2">
        <f t="shared" si="0"/>
        <v>19221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48208</v>
      </c>
      <c r="T2">
        <f t="shared" ref="T2:Y2" si="1">SUMIF($B$6:$B$25,T1,$D$6:$D$25)</f>
        <v>804</v>
      </c>
      <c r="U2">
        <f t="shared" si="1"/>
        <v>40892</v>
      </c>
      <c r="V2">
        <f t="shared" si="1"/>
        <v>40993</v>
      </c>
      <c r="W2">
        <f t="shared" si="1"/>
        <v>101</v>
      </c>
      <c r="X2">
        <f t="shared" si="1"/>
        <v>0.85</v>
      </c>
      <c r="Y2">
        <f t="shared" si="1"/>
        <v>1646</v>
      </c>
    </row>
    <row r="3" spans="1:25" x14ac:dyDescent="0.25">
      <c r="B3" t="s">
        <v>538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539</v>
      </c>
      <c r="C6" t="s">
        <v>32</v>
      </c>
      <c r="D6" s="1">
        <v>19221</v>
      </c>
    </row>
    <row r="7" spans="1:25" x14ac:dyDescent="0.25">
      <c r="A7" t="s">
        <v>540</v>
      </c>
      <c r="C7" t="s">
        <v>7</v>
      </c>
      <c r="D7" s="1">
        <v>20867</v>
      </c>
      <c r="E7" t="s">
        <v>8</v>
      </c>
    </row>
    <row r="8" spans="1:25" x14ac:dyDescent="0.25">
      <c r="B8" t="s">
        <v>11</v>
      </c>
      <c r="C8" t="s">
        <v>12</v>
      </c>
      <c r="D8" s="1">
        <v>48208</v>
      </c>
    </row>
    <row r="9" spans="1:25" x14ac:dyDescent="0.25">
      <c r="B9" t="s">
        <v>13</v>
      </c>
      <c r="C9" t="s">
        <v>12</v>
      </c>
      <c r="D9">
        <v>804</v>
      </c>
    </row>
    <row r="10" spans="1:25" x14ac:dyDescent="0.25">
      <c r="B10" t="s">
        <v>14</v>
      </c>
      <c r="C10" t="s">
        <v>12</v>
      </c>
      <c r="D10" s="1">
        <v>40892</v>
      </c>
    </row>
    <row r="11" spans="1:25" x14ac:dyDescent="0.25">
      <c r="B11" t="s">
        <v>15</v>
      </c>
      <c r="C11" t="s">
        <v>12</v>
      </c>
      <c r="D11" s="1">
        <v>40993</v>
      </c>
    </row>
    <row r="12" spans="1:25" x14ac:dyDescent="0.25">
      <c r="B12" t="s">
        <v>16</v>
      </c>
      <c r="C12" t="s">
        <v>12</v>
      </c>
      <c r="D12">
        <v>101</v>
      </c>
    </row>
    <row r="13" spans="1:25" x14ac:dyDescent="0.25">
      <c r="B13" t="s">
        <v>17</v>
      </c>
      <c r="C13" t="s">
        <v>12</v>
      </c>
      <c r="D13" s="2">
        <v>0.85</v>
      </c>
    </row>
    <row r="14" spans="1:25" x14ac:dyDescent="0.25">
      <c r="B14" t="s">
        <v>18</v>
      </c>
      <c r="C14" t="s">
        <v>12</v>
      </c>
      <c r="D14" s="1">
        <v>1646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Y14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26051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31118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67202</v>
      </c>
      <c r="T2">
        <f t="shared" ref="T2:Y2" si="1">SUMIF($B$6:$B$25,T1,$D$6:$D$25)</f>
        <v>1101</v>
      </c>
      <c r="U2">
        <f t="shared" si="1"/>
        <v>58270</v>
      </c>
      <c r="V2">
        <f t="shared" si="1"/>
        <v>58460</v>
      </c>
      <c r="W2">
        <f t="shared" si="1"/>
        <v>190</v>
      </c>
      <c r="X2">
        <f t="shared" si="1"/>
        <v>0.87</v>
      </c>
      <c r="Y2">
        <f t="shared" si="1"/>
        <v>5067</v>
      </c>
    </row>
    <row r="3" spans="1:25" x14ac:dyDescent="0.25">
      <c r="B3" t="s">
        <v>535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536</v>
      </c>
      <c r="C6" t="s">
        <v>7</v>
      </c>
      <c r="D6" s="1">
        <v>26051</v>
      </c>
    </row>
    <row r="7" spans="1:25" x14ac:dyDescent="0.25">
      <c r="A7" t="s">
        <v>537</v>
      </c>
      <c r="C7" t="s">
        <v>172</v>
      </c>
      <c r="D7" s="1">
        <v>31118</v>
      </c>
      <c r="E7" t="s">
        <v>8</v>
      </c>
    </row>
    <row r="8" spans="1:25" x14ac:dyDescent="0.25">
      <c r="B8" t="s">
        <v>11</v>
      </c>
      <c r="C8" t="s">
        <v>12</v>
      </c>
      <c r="D8" s="1">
        <v>67202</v>
      </c>
    </row>
    <row r="9" spans="1:25" x14ac:dyDescent="0.25">
      <c r="B9" t="s">
        <v>13</v>
      </c>
      <c r="C9" t="s">
        <v>12</v>
      </c>
      <c r="D9" s="1">
        <v>1101</v>
      </c>
    </row>
    <row r="10" spans="1:25" x14ac:dyDescent="0.25">
      <c r="B10" t="s">
        <v>14</v>
      </c>
      <c r="C10" t="s">
        <v>12</v>
      </c>
      <c r="D10" s="1">
        <v>58270</v>
      </c>
    </row>
    <row r="11" spans="1:25" x14ac:dyDescent="0.25">
      <c r="B11" t="s">
        <v>15</v>
      </c>
      <c r="C11" t="s">
        <v>12</v>
      </c>
      <c r="D11" s="1">
        <v>58460</v>
      </c>
    </row>
    <row r="12" spans="1:25" x14ac:dyDescent="0.25">
      <c r="B12" t="s">
        <v>16</v>
      </c>
      <c r="C12" t="s">
        <v>12</v>
      </c>
      <c r="D12">
        <v>190</v>
      </c>
    </row>
    <row r="13" spans="1:25" x14ac:dyDescent="0.25">
      <c r="B13" t="s">
        <v>17</v>
      </c>
      <c r="C13" t="s">
        <v>12</v>
      </c>
      <c r="D13" s="2">
        <v>0.87</v>
      </c>
    </row>
    <row r="14" spans="1:25" x14ac:dyDescent="0.25">
      <c r="B14" t="s">
        <v>18</v>
      </c>
      <c r="C14" t="s">
        <v>12</v>
      </c>
      <c r="D14" s="1">
        <v>5067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Y14"/>
  <sheetViews>
    <sheetView workbookViewId="0">
      <selection activeCell="B3" sqref="B3"/>
    </sheetView>
  </sheetViews>
  <sheetFormatPr defaultRowHeight="15" x14ac:dyDescent="0.25"/>
  <cols>
    <col min="1" max="1" width="27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30619</v>
      </c>
      <c r="H2">
        <f t="shared" ref="H2:R2" si="0">SUMIF($C$6:$C$13,H1,$D$6:$D$13)</f>
        <v>0</v>
      </c>
      <c r="I2">
        <f t="shared" si="0"/>
        <v>28652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69316</v>
      </c>
      <c r="T2">
        <f t="shared" ref="T2:Y2" si="1">SUMIF($B$6:$B$25,T1,$D$6:$D$25)</f>
        <v>1077</v>
      </c>
      <c r="U2">
        <f t="shared" si="1"/>
        <v>60348</v>
      </c>
      <c r="V2">
        <f t="shared" si="1"/>
        <v>60404</v>
      </c>
      <c r="W2">
        <f t="shared" si="1"/>
        <v>56</v>
      </c>
      <c r="X2">
        <f t="shared" si="1"/>
        <v>0.871</v>
      </c>
      <c r="Y2">
        <f t="shared" si="1"/>
        <v>1967</v>
      </c>
    </row>
    <row r="3" spans="1:25" x14ac:dyDescent="0.25">
      <c r="B3" t="s">
        <v>532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533</v>
      </c>
      <c r="C6" t="s">
        <v>7</v>
      </c>
      <c r="D6" s="1">
        <v>30619</v>
      </c>
      <c r="E6" t="s">
        <v>8</v>
      </c>
    </row>
    <row r="7" spans="1:25" x14ac:dyDescent="0.25">
      <c r="A7" t="s">
        <v>534</v>
      </c>
      <c r="C7" t="s">
        <v>32</v>
      </c>
      <c r="D7" s="1">
        <v>28652</v>
      </c>
    </row>
    <row r="8" spans="1:25" x14ac:dyDescent="0.25">
      <c r="B8" t="s">
        <v>11</v>
      </c>
      <c r="C8" t="s">
        <v>12</v>
      </c>
      <c r="D8" s="1">
        <v>69316</v>
      </c>
    </row>
    <row r="9" spans="1:25" x14ac:dyDescent="0.25">
      <c r="B9" t="s">
        <v>13</v>
      </c>
      <c r="C9" t="s">
        <v>12</v>
      </c>
      <c r="D9" s="1">
        <v>1077</v>
      </c>
    </row>
    <row r="10" spans="1:25" x14ac:dyDescent="0.25">
      <c r="B10" t="s">
        <v>14</v>
      </c>
      <c r="C10" t="s">
        <v>12</v>
      </c>
      <c r="D10" s="1">
        <v>60348</v>
      </c>
    </row>
    <row r="11" spans="1:25" x14ac:dyDescent="0.25">
      <c r="B11" t="s">
        <v>15</v>
      </c>
      <c r="C11" t="s">
        <v>12</v>
      </c>
      <c r="D11" s="1">
        <v>60404</v>
      </c>
    </row>
    <row r="12" spans="1:25" x14ac:dyDescent="0.25">
      <c r="B12" t="s">
        <v>16</v>
      </c>
      <c r="C12" t="s">
        <v>12</v>
      </c>
      <c r="D12">
        <v>56</v>
      </c>
    </row>
    <row r="13" spans="1:25" x14ac:dyDescent="0.25">
      <c r="B13" t="s">
        <v>17</v>
      </c>
      <c r="C13" t="s">
        <v>12</v>
      </c>
      <c r="D13" s="2">
        <v>0.871</v>
      </c>
    </row>
    <row r="14" spans="1:25" x14ac:dyDescent="0.25">
      <c r="B14" t="s">
        <v>18</v>
      </c>
      <c r="C14" t="s">
        <v>12</v>
      </c>
      <c r="D14" s="1">
        <v>1967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4"/>
  <sheetViews>
    <sheetView workbookViewId="0">
      <selection activeCell="B3" sqref="B3"/>
    </sheetView>
  </sheetViews>
  <sheetFormatPr defaultRowHeight="15" x14ac:dyDescent="0.25"/>
  <cols>
    <col min="1" max="1" width="27.28515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13446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3715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26195</v>
      </c>
      <c r="T2">
        <f t="shared" ref="T2:Y2" si="1">SUMIF($B$6:$B$25,T1,$D$6:$D$25)</f>
        <v>271</v>
      </c>
      <c r="U2">
        <f t="shared" si="1"/>
        <v>17432</v>
      </c>
      <c r="V2">
        <f t="shared" si="1"/>
        <v>17474</v>
      </c>
      <c r="W2">
        <f t="shared" si="1"/>
        <v>42</v>
      </c>
      <c r="X2">
        <f t="shared" si="1"/>
        <v>0.66700000000000004</v>
      </c>
      <c r="Y2">
        <f t="shared" si="1"/>
        <v>9731</v>
      </c>
    </row>
    <row r="3" spans="1:25" x14ac:dyDescent="0.25">
      <c r="B3" t="s">
        <v>815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816</v>
      </c>
      <c r="C6" t="s">
        <v>7</v>
      </c>
      <c r="D6" s="1">
        <v>13446</v>
      </c>
      <c r="E6" t="s">
        <v>8</v>
      </c>
    </row>
    <row r="7" spans="1:25" x14ac:dyDescent="0.25">
      <c r="A7" t="s">
        <v>817</v>
      </c>
      <c r="C7" t="s">
        <v>172</v>
      </c>
      <c r="D7" s="1">
        <v>3715</v>
      </c>
    </row>
    <row r="8" spans="1:25" x14ac:dyDescent="0.25">
      <c r="B8" t="s">
        <v>11</v>
      </c>
      <c r="C8" t="s">
        <v>12</v>
      </c>
      <c r="D8" s="1">
        <v>26195</v>
      </c>
    </row>
    <row r="9" spans="1:25" x14ac:dyDescent="0.25">
      <c r="B9" t="s">
        <v>13</v>
      </c>
      <c r="C9" t="s">
        <v>12</v>
      </c>
      <c r="D9">
        <v>271</v>
      </c>
    </row>
    <row r="10" spans="1:25" x14ac:dyDescent="0.25">
      <c r="B10" t="s">
        <v>14</v>
      </c>
      <c r="C10" t="s">
        <v>12</v>
      </c>
      <c r="D10" s="1">
        <v>17432</v>
      </c>
    </row>
    <row r="11" spans="1:25" x14ac:dyDescent="0.25">
      <c r="B11" t="s">
        <v>15</v>
      </c>
      <c r="C11" t="s">
        <v>12</v>
      </c>
      <c r="D11" s="1">
        <v>17474</v>
      </c>
    </row>
    <row r="12" spans="1:25" x14ac:dyDescent="0.25">
      <c r="B12" t="s">
        <v>16</v>
      </c>
      <c r="C12" t="s">
        <v>12</v>
      </c>
      <c r="D12">
        <v>42</v>
      </c>
    </row>
    <row r="13" spans="1:25" x14ac:dyDescent="0.25">
      <c r="B13" t="s">
        <v>17</v>
      </c>
      <c r="C13" t="s">
        <v>12</v>
      </c>
      <c r="D13" s="2">
        <v>0.66700000000000004</v>
      </c>
    </row>
    <row r="14" spans="1:25" x14ac:dyDescent="0.25">
      <c r="B14" t="s">
        <v>18</v>
      </c>
      <c r="C14" t="s">
        <v>12</v>
      </c>
      <c r="D14" s="1">
        <v>9731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Y14"/>
  <sheetViews>
    <sheetView workbookViewId="0">
      <selection activeCell="B3" sqref="B3"/>
    </sheetView>
  </sheetViews>
  <sheetFormatPr defaultRowHeight="15" x14ac:dyDescent="0.25"/>
  <cols>
    <col min="1" max="1" width="29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26274</v>
      </c>
      <c r="H2">
        <f t="shared" ref="H2:R2" si="0">SUMIF($C$6:$C$13,H1,$D$6:$D$13)</f>
        <v>13432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46793</v>
      </c>
      <c r="T2">
        <f t="shared" ref="T2:Y2" si="1">SUMIF($B$6:$B$25,T1,$D$6:$D$25)</f>
        <v>809</v>
      </c>
      <c r="U2">
        <f t="shared" si="1"/>
        <v>40515</v>
      </c>
      <c r="V2">
        <f t="shared" si="1"/>
        <v>40612</v>
      </c>
      <c r="W2">
        <f t="shared" si="1"/>
        <v>97</v>
      </c>
      <c r="X2">
        <f t="shared" si="1"/>
        <v>0.86799999999999999</v>
      </c>
      <c r="Y2">
        <f t="shared" si="1"/>
        <v>12842</v>
      </c>
    </row>
    <row r="3" spans="1:25" x14ac:dyDescent="0.25">
      <c r="B3" t="s">
        <v>529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530</v>
      </c>
      <c r="C6" t="s">
        <v>7</v>
      </c>
      <c r="D6" s="1">
        <v>26274</v>
      </c>
      <c r="E6" t="s">
        <v>8</v>
      </c>
    </row>
    <row r="7" spans="1:25" x14ac:dyDescent="0.25">
      <c r="A7" t="s">
        <v>531</v>
      </c>
      <c r="C7" t="s">
        <v>10</v>
      </c>
      <c r="D7" s="1">
        <v>13432</v>
      </c>
    </row>
    <row r="8" spans="1:25" x14ac:dyDescent="0.25">
      <c r="B8" t="s">
        <v>11</v>
      </c>
      <c r="C8" t="s">
        <v>12</v>
      </c>
      <c r="D8" s="1">
        <v>46793</v>
      </c>
    </row>
    <row r="9" spans="1:25" x14ac:dyDescent="0.25">
      <c r="B9" t="s">
        <v>13</v>
      </c>
      <c r="C9" t="s">
        <v>12</v>
      </c>
      <c r="D9">
        <v>809</v>
      </c>
    </row>
    <row r="10" spans="1:25" x14ac:dyDescent="0.25">
      <c r="B10" t="s">
        <v>14</v>
      </c>
      <c r="C10" t="s">
        <v>12</v>
      </c>
      <c r="D10" s="1">
        <v>40515</v>
      </c>
    </row>
    <row r="11" spans="1:25" x14ac:dyDescent="0.25">
      <c r="B11" t="s">
        <v>15</v>
      </c>
      <c r="C11" t="s">
        <v>12</v>
      </c>
      <c r="D11" s="1">
        <v>40612</v>
      </c>
    </row>
    <row r="12" spans="1:25" x14ac:dyDescent="0.25">
      <c r="B12" t="s">
        <v>16</v>
      </c>
      <c r="C12" t="s">
        <v>12</v>
      </c>
      <c r="D12">
        <v>97</v>
      </c>
    </row>
    <row r="13" spans="1:25" x14ac:dyDescent="0.25">
      <c r="B13" t="s">
        <v>17</v>
      </c>
      <c r="C13" t="s">
        <v>12</v>
      </c>
      <c r="D13" s="2">
        <v>0.86799999999999999</v>
      </c>
    </row>
    <row r="14" spans="1:25" x14ac:dyDescent="0.25">
      <c r="B14" t="s">
        <v>18</v>
      </c>
      <c r="C14" t="s">
        <v>12</v>
      </c>
      <c r="D14" s="1">
        <v>12842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Y14"/>
  <sheetViews>
    <sheetView workbookViewId="0">
      <selection activeCell="B3" sqref="B3"/>
    </sheetView>
  </sheetViews>
  <sheetFormatPr defaultRowHeight="15" x14ac:dyDescent="0.25"/>
  <cols>
    <col min="1" max="1" width="30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15821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15468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37714</v>
      </c>
      <c r="T2">
        <f t="shared" ref="T2:Y2" si="1">SUMIF($B$6:$B$25,T1,$D$6:$D$25)</f>
        <v>689</v>
      </c>
      <c r="U2">
        <f t="shared" si="1"/>
        <v>31978</v>
      </c>
      <c r="V2">
        <f t="shared" si="1"/>
        <v>32026</v>
      </c>
      <c r="W2">
        <f t="shared" si="1"/>
        <v>48</v>
      </c>
      <c r="X2">
        <f t="shared" si="1"/>
        <v>0.84899999999999998</v>
      </c>
      <c r="Y2">
        <f t="shared" si="1"/>
        <v>353</v>
      </c>
    </row>
    <row r="3" spans="1:25" x14ac:dyDescent="0.25">
      <c r="B3" t="s">
        <v>526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527</v>
      </c>
      <c r="C6" t="s">
        <v>172</v>
      </c>
      <c r="D6" s="1">
        <v>15468</v>
      </c>
    </row>
    <row r="7" spans="1:25" x14ac:dyDescent="0.25">
      <c r="A7" t="s">
        <v>528</v>
      </c>
      <c r="C7" t="s">
        <v>7</v>
      </c>
      <c r="D7" s="1">
        <v>15821</v>
      </c>
      <c r="E7" t="s">
        <v>8</v>
      </c>
    </row>
    <row r="8" spans="1:25" x14ac:dyDescent="0.25">
      <c r="B8" t="s">
        <v>11</v>
      </c>
      <c r="C8" t="s">
        <v>12</v>
      </c>
      <c r="D8" s="1">
        <v>37714</v>
      </c>
    </row>
    <row r="9" spans="1:25" x14ac:dyDescent="0.25">
      <c r="B9" t="s">
        <v>13</v>
      </c>
      <c r="C9" t="s">
        <v>12</v>
      </c>
      <c r="D9">
        <v>689</v>
      </c>
    </row>
    <row r="10" spans="1:25" x14ac:dyDescent="0.25">
      <c r="B10" t="s">
        <v>14</v>
      </c>
      <c r="C10" t="s">
        <v>12</v>
      </c>
      <c r="D10" s="1">
        <v>31978</v>
      </c>
    </row>
    <row r="11" spans="1:25" x14ac:dyDescent="0.25">
      <c r="B11" t="s">
        <v>15</v>
      </c>
      <c r="C11" t="s">
        <v>12</v>
      </c>
      <c r="D11" s="1">
        <v>32026</v>
      </c>
    </row>
    <row r="12" spans="1:25" x14ac:dyDescent="0.25">
      <c r="B12" t="s">
        <v>16</v>
      </c>
      <c r="C12" t="s">
        <v>12</v>
      </c>
      <c r="D12">
        <v>48</v>
      </c>
    </row>
    <row r="13" spans="1:25" x14ac:dyDescent="0.25">
      <c r="B13" t="s">
        <v>17</v>
      </c>
      <c r="C13" t="s">
        <v>12</v>
      </c>
      <c r="D13" s="2">
        <v>0.84899999999999998</v>
      </c>
    </row>
    <row r="14" spans="1:25" x14ac:dyDescent="0.25">
      <c r="B14" t="s">
        <v>18</v>
      </c>
      <c r="C14" t="s">
        <v>12</v>
      </c>
      <c r="D14">
        <v>353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Y14"/>
  <sheetViews>
    <sheetView workbookViewId="0">
      <selection activeCell="B3" sqref="B3"/>
    </sheetView>
  </sheetViews>
  <sheetFormatPr defaultRowHeight="15" x14ac:dyDescent="0.25"/>
  <cols>
    <col min="1" max="1" width="25.5703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19934</v>
      </c>
      <c r="H2">
        <f t="shared" ref="H2:R2" si="0">SUMIF($C$6:$C$13,H1,$D$6:$D$13)</f>
        <v>0</v>
      </c>
      <c r="I2">
        <f t="shared" si="0"/>
        <v>16927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43066</v>
      </c>
      <c r="T2">
        <f t="shared" ref="T2:Y2" si="1">SUMIF($B$6:$B$25,T1,$D$6:$D$25)</f>
        <v>587</v>
      </c>
      <c r="U2">
        <f t="shared" si="1"/>
        <v>37448</v>
      </c>
      <c r="V2">
        <f t="shared" si="1"/>
        <v>37519</v>
      </c>
      <c r="W2">
        <f t="shared" si="1"/>
        <v>71</v>
      </c>
      <c r="X2">
        <f t="shared" si="1"/>
        <v>0.871</v>
      </c>
      <c r="Y2">
        <f t="shared" si="1"/>
        <v>3007</v>
      </c>
    </row>
    <row r="3" spans="1:25" x14ac:dyDescent="0.25">
      <c r="B3" t="s">
        <v>523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524</v>
      </c>
      <c r="C6" t="s">
        <v>32</v>
      </c>
      <c r="D6" s="1">
        <v>16927</v>
      </c>
    </row>
    <row r="7" spans="1:25" x14ac:dyDescent="0.25">
      <c r="A7" t="s">
        <v>525</v>
      </c>
      <c r="C7" t="s">
        <v>7</v>
      </c>
      <c r="D7" s="1">
        <v>19934</v>
      </c>
      <c r="E7" t="s">
        <v>8</v>
      </c>
    </row>
    <row r="8" spans="1:25" x14ac:dyDescent="0.25">
      <c r="B8" t="s">
        <v>11</v>
      </c>
      <c r="C8" t="s">
        <v>12</v>
      </c>
      <c r="D8" s="1">
        <v>43066</v>
      </c>
    </row>
    <row r="9" spans="1:25" x14ac:dyDescent="0.25">
      <c r="B9" t="s">
        <v>13</v>
      </c>
      <c r="C9" t="s">
        <v>12</v>
      </c>
      <c r="D9">
        <v>587</v>
      </c>
    </row>
    <row r="10" spans="1:25" x14ac:dyDescent="0.25">
      <c r="B10" t="s">
        <v>14</v>
      </c>
      <c r="C10" t="s">
        <v>12</v>
      </c>
      <c r="D10" s="1">
        <v>37448</v>
      </c>
    </row>
    <row r="11" spans="1:25" x14ac:dyDescent="0.25">
      <c r="B11" t="s">
        <v>15</v>
      </c>
      <c r="C11" t="s">
        <v>12</v>
      </c>
      <c r="D11" s="1">
        <v>37519</v>
      </c>
    </row>
    <row r="12" spans="1:25" x14ac:dyDescent="0.25">
      <c r="B12" t="s">
        <v>16</v>
      </c>
      <c r="C12" t="s">
        <v>12</v>
      </c>
      <c r="D12">
        <v>71</v>
      </c>
    </row>
    <row r="13" spans="1:25" x14ac:dyDescent="0.25">
      <c r="B13" t="s">
        <v>17</v>
      </c>
      <c r="C13" t="s">
        <v>12</v>
      </c>
      <c r="D13" s="2">
        <v>0.871</v>
      </c>
    </row>
    <row r="14" spans="1:25" x14ac:dyDescent="0.25">
      <c r="B14" t="s">
        <v>18</v>
      </c>
      <c r="C14" t="s">
        <v>12</v>
      </c>
      <c r="D14" s="1">
        <v>3007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Y14"/>
  <sheetViews>
    <sheetView workbookViewId="0">
      <selection activeCell="B3" sqref="B3"/>
    </sheetView>
  </sheetViews>
  <sheetFormatPr defaultRowHeight="15" x14ac:dyDescent="0.25"/>
  <cols>
    <col min="1" max="1" width="36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519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20037</v>
      </c>
      <c r="H2">
        <f t="shared" ref="H2:R2" si="0">SUMIF($C$6:$C$13,H1,$D$6:$D$13)</f>
        <v>0</v>
      </c>
      <c r="I2">
        <f t="shared" si="0"/>
        <v>18820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47009</v>
      </c>
      <c r="T2">
        <f t="shared" ref="T2:Y2" si="1">SUMIF($B$6:$B$25,T1,$D$6:$D$25)</f>
        <v>950</v>
      </c>
      <c r="U2">
        <f t="shared" si="1"/>
        <v>39807</v>
      </c>
      <c r="V2">
        <f t="shared" si="1"/>
        <v>39899</v>
      </c>
      <c r="W2">
        <f t="shared" si="1"/>
        <v>92</v>
      </c>
      <c r="X2">
        <f t="shared" si="1"/>
        <v>0.84899999999999998</v>
      </c>
      <c r="Y2">
        <f t="shared" si="1"/>
        <v>1217</v>
      </c>
    </row>
    <row r="3" spans="1:25" x14ac:dyDescent="0.25">
      <c r="B3" t="s">
        <v>520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521</v>
      </c>
      <c r="C6" t="s">
        <v>7</v>
      </c>
      <c r="D6" s="1">
        <v>20037</v>
      </c>
      <c r="E6" t="s">
        <v>8</v>
      </c>
    </row>
    <row r="7" spans="1:25" x14ac:dyDescent="0.25">
      <c r="A7" t="s">
        <v>522</v>
      </c>
      <c r="C7" t="s">
        <v>32</v>
      </c>
      <c r="D7" s="1">
        <v>18820</v>
      </c>
    </row>
    <row r="8" spans="1:25" x14ac:dyDescent="0.25">
      <c r="B8" t="s">
        <v>11</v>
      </c>
      <c r="C8" t="s">
        <v>12</v>
      </c>
      <c r="D8" s="1">
        <v>47009</v>
      </c>
    </row>
    <row r="9" spans="1:25" x14ac:dyDescent="0.25">
      <c r="B9" t="s">
        <v>13</v>
      </c>
      <c r="C9" t="s">
        <v>12</v>
      </c>
      <c r="D9">
        <v>950</v>
      </c>
    </row>
    <row r="10" spans="1:25" x14ac:dyDescent="0.25">
      <c r="B10" t="s">
        <v>14</v>
      </c>
      <c r="C10" t="s">
        <v>12</v>
      </c>
      <c r="D10" s="1">
        <v>39807</v>
      </c>
    </row>
    <row r="11" spans="1:25" x14ac:dyDescent="0.25">
      <c r="B11" t="s">
        <v>15</v>
      </c>
      <c r="C11" t="s">
        <v>12</v>
      </c>
      <c r="D11" s="1">
        <v>39899</v>
      </c>
    </row>
    <row r="12" spans="1:25" x14ac:dyDescent="0.25">
      <c r="B12" t="s">
        <v>16</v>
      </c>
      <c r="C12" t="s">
        <v>12</v>
      </c>
      <c r="D12">
        <v>92</v>
      </c>
    </row>
    <row r="13" spans="1:25" x14ac:dyDescent="0.25">
      <c r="B13" t="s">
        <v>17</v>
      </c>
      <c r="C13" t="s">
        <v>12</v>
      </c>
      <c r="D13" s="2">
        <v>0.84899999999999998</v>
      </c>
    </row>
    <row r="14" spans="1:25" x14ac:dyDescent="0.25">
      <c r="B14" t="s">
        <v>18</v>
      </c>
      <c r="C14" t="s">
        <v>12</v>
      </c>
      <c r="D14" s="1">
        <v>1217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Y14"/>
  <sheetViews>
    <sheetView workbookViewId="0">
      <selection activeCell="B3" sqref="B3"/>
    </sheetView>
  </sheetViews>
  <sheetFormatPr defaultRowHeight="15" x14ac:dyDescent="0.25"/>
  <cols>
    <col min="1" max="1" width="22.1406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500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33736</v>
      </c>
      <c r="H2">
        <f t="shared" ref="H2:R2" si="0">SUMIF($C$6:$C$13,H1,$D$6:$D$13)</f>
        <v>0</v>
      </c>
      <c r="I2">
        <f t="shared" si="0"/>
        <v>21973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64455</v>
      </c>
      <c r="T2">
        <f t="shared" ref="T2:Y2" si="1">SUMIF($B$6:$B$25,T1,$D$6:$D$25)</f>
        <v>1001</v>
      </c>
      <c r="U2">
        <f t="shared" si="1"/>
        <v>56710</v>
      </c>
      <c r="V2">
        <f t="shared" si="1"/>
        <v>56913</v>
      </c>
      <c r="W2">
        <f t="shared" si="1"/>
        <v>203</v>
      </c>
      <c r="X2">
        <f t="shared" si="1"/>
        <v>0.88300000000000001</v>
      </c>
      <c r="Y2">
        <f t="shared" si="1"/>
        <v>11763</v>
      </c>
    </row>
    <row r="3" spans="1:25" x14ac:dyDescent="0.25">
      <c r="B3" t="s">
        <v>516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517</v>
      </c>
      <c r="C6" t="s">
        <v>32</v>
      </c>
      <c r="D6" s="1">
        <v>21973</v>
      </c>
    </row>
    <row r="7" spans="1:25" x14ac:dyDescent="0.25">
      <c r="A7" t="s">
        <v>518</v>
      </c>
      <c r="C7" t="s">
        <v>7</v>
      </c>
      <c r="D7" s="1">
        <v>33736</v>
      </c>
      <c r="E7" t="s">
        <v>8</v>
      </c>
    </row>
    <row r="8" spans="1:25" x14ac:dyDescent="0.25">
      <c r="B8" t="s">
        <v>11</v>
      </c>
      <c r="C8" t="s">
        <v>12</v>
      </c>
      <c r="D8" s="1">
        <v>64455</v>
      </c>
    </row>
    <row r="9" spans="1:25" x14ac:dyDescent="0.25">
      <c r="B9" t="s">
        <v>13</v>
      </c>
      <c r="C9" t="s">
        <v>12</v>
      </c>
      <c r="D9" s="1">
        <v>1001</v>
      </c>
    </row>
    <row r="10" spans="1:25" x14ac:dyDescent="0.25">
      <c r="B10" t="s">
        <v>14</v>
      </c>
      <c r="C10" t="s">
        <v>12</v>
      </c>
      <c r="D10" s="1">
        <v>56710</v>
      </c>
    </row>
    <row r="11" spans="1:25" x14ac:dyDescent="0.25">
      <c r="B11" t="s">
        <v>15</v>
      </c>
      <c r="C11" t="s">
        <v>12</v>
      </c>
      <c r="D11" s="1">
        <v>56913</v>
      </c>
    </row>
    <row r="12" spans="1:25" x14ac:dyDescent="0.25">
      <c r="B12" t="s">
        <v>16</v>
      </c>
      <c r="C12" t="s">
        <v>12</v>
      </c>
      <c r="D12">
        <v>203</v>
      </c>
    </row>
    <row r="13" spans="1:25" x14ac:dyDescent="0.25">
      <c r="B13" t="s">
        <v>17</v>
      </c>
      <c r="C13" t="s">
        <v>12</v>
      </c>
      <c r="D13" s="2">
        <v>0.88300000000000001</v>
      </c>
    </row>
    <row r="14" spans="1:25" x14ac:dyDescent="0.25">
      <c r="B14" t="s">
        <v>18</v>
      </c>
      <c r="C14" t="s">
        <v>12</v>
      </c>
      <c r="D14" s="1">
        <v>11763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Y14"/>
  <sheetViews>
    <sheetView workbookViewId="0">
      <selection activeCell="B3" sqref="B3"/>
    </sheetView>
  </sheetViews>
  <sheetFormatPr defaultRowHeight="15" x14ac:dyDescent="0.25"/>
  <cols>
    <col min="1" max="1" width="16" bestFit="1" customWidth="1"/>
    <col min="2" max="2" width="44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500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28775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49521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92322</v>
      </c>
      <c r="T2">
        <f t="shared" ref="T2:Y2" si="1">SUMIF($B$6:$B$25,T1,$D$6:$D$25)</f>
        <v>1168</v>
      </c>
      <c r="U2">
        <f t="shared" si="1"/>
        <v>79464</v>
      </c>
      <c r="V2">
        <f t="shared" si="1"/>
        <v>79638</v>
      </c>
      <c r="W2">
        <f t="shared" si="1"/>
        <v>174</v>
      </c>
      <c r="X2">
        <f t="shared" si="1"/>
        <v>0.86299999999999999</v>
      </c>
      <c r="Y2">
        <f t="shared" si="1"/>
        <v>20746</v>
      </c>
    </row>
    <row r="3" spans="1:25" x14ac:dyDescent="0.25">
      <c r="B3" t="s">
        <v>513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514</v>
      </c>
      <c r="C6" t="s">
        <v>7</v>
      </c>
      <c r="D6" s="1">
        <v>28775</v>
      </c>
    </row>
    <row r="7" spans="1:25" x14ac:dyDescent="0.25">
      <c r="A7" t="s">
        <v>515</v>
      </c>
      <c r="C7" t="s">
        <v>172</v>
      </c>
      <c r="D7" s="1">
        <v>49521</v>
      </c>
      <c r="E7" t="s">
        <v>8</v>
      </c>
    </row>
    <row r="8" spans="1:25" x14ac:dyDescent="0.25">
      <c r="B8" t="s">
        <v>11</v>
      </c>
      <c r="C8" t="s">
        <v>12</v>
      </c>
      <c r="D8" s="1">
        <v>92322</v>
      </c>
    </row>
    <row r="9" spans="1:25" x14ac:dyDescent="0.25">
      <c r="B9" t="s">
        <v>13</v>
      </c>
      <c r="C9" t="s">
        <v>12</v>
      </c>
      <c r="D9" s="1">
        <v>1168</v>
      </c>
    </row>
    <row r="10" spans="1:25" x14ac:dyDescent="0.25">
      <c r="B10" t="s">
        <v>14</v>
      </c>
      <c r="C10" t="s">
        <v>12</v>
      </c>
      <c r="D10" s="1">
        <v>79464</v>
      </c>
    </row>
    <row r="11" spans="1:25" x14ac:dyDescent="0.25">
      <c r="B11" t="s">
        <v>15</v>
      </c>
      <c r="C11" t="s">
        <v>12</v>
      </c>
      <c r="D11" s="1">
        <v>79638</v>
      </c>
    </row>
    <row r="12" spans="1:25" x14ac:dyDescent="0.25">
      <c r="B12" t="s">
        <v>16</v>
      </c>
      <c r="C12" t="s">
        <v>12</v>
      </c>
      <c r="D12">
        <v>174</v>
      </c>
    </row>
    <row r="13" spans="1:25" x14ac:dyDescent="0.25">
      <c r="B13" t="s">
        <v>17</v>
      </c>
      <c r="C13" t="s">
        <v>12</v>
      </c>
      <c r="D13" s="2">
        <v>0.86299999999999999</v>
      </c>
    </row>
    <row r="14" spans="1:25" x14ac:dyDescent="0.25">
      <c r="B14" t="s">
        <v>18</v>
      </c>
      <c r="C14" t="s">
        <v>12</v>
      </c>
      <c r="D14" s="1">
        <v>20746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Y14"/>
  <sheetViews>
    <sheetView workbookViewId="0">
      <selection activeCell="B3" sqref="B3"/>
    </sheetView>
  </sheetViews>
  <sheetFormatPr defaultRowHeight="15" x14ac:dyDescent="0.25"/>
  <cols>
    <col min="1" max="1" width="44.85546875" bestFit="1" customWidth="1"/>
    <col min="2" max="2" width="42.5703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500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40720</v>
      </c>
      <c r="H2">
        <f t="shared" ref="H2:R2" si="0">SUMIF($C$6:$C$13,H1,$D$6:$D$13)</f>
        <v>0</v>
      </c>
      <c r="I2">
        <f t="shared" si="0"/>
        <v>46167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99438</v>
      </c>
      <c r="T2">
        <f t="shared" ref="T2:Y2" si="1">SUMIF($B$6:$B$25,T1,$D$6:$D$25)</f>
        <v>1052</v>
      </c>
      <c r="U2">
        <f t="shared" si="1"/>
        <v>87939</v>
      </c>
      <c r="V2">
        <f t="shared" si="1"/>
        <v>88120</v>
      </c>
      <c r="W2">
        <f t="shared" si="1"/>
        <v>181</v>
      </c>
      <c r="X2">
        <f t="shared" si="1"/>
        <v>0.88600000000000001</v>
      </c>
      <c r="Y2">
        <f t="shared" si="1"/>
        <v>5447</v>
      </c>
    </row>
    <row r="3" spans="1:25" x14ac:dyDescent="0.25">
      <c r="B3" t="s">
        <v>510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511</v>
      </c>
      <c r="C6" t="s">
        <v>32</v>
      </c>
      <c r="D6" s="1">
        <v>46167</v>
      </c>
      <c r="E6" t="s">
        <v>8</v>
      </c>
    </row>
    <row r="7" spans="1:25" x14ac:dyDescent="0.25">
      <c r="A7" t="s">
        <v>512</v>
      </c>
      <c r="C7" t="s">
        <v>7</v>
      </c>
      <c r="D7" s="1">
        <v>40720</v>
      </c>
    </row>
    <row r="8" spans="1:25" x14ac:dyDescent="0.25">
      <c r="B8" t="s">
        <v>11</v>
      </c>
      <c r="C8" t="s">
        <v>12</v>
      </c>
      <c r="D8" s="1">
        <v>99438</v>
      </c>
    </row>
    <row r="9" spans="1:25" x14ac:dyDescent="0.25">
      <c r="B9" t="s">
        <v>13</v>
      </c>
      <c r="C9" t="s">
        <v>12</v>
      </c>
      <c r="D9" s="1">
        <v>1052</v>
      </c>
    </row>
    <row r="10" spans="1:25" x14ac:dyDescent="0.25">
      <c r="B10" t="s">
        <v>14</v>
      </c>
      <c r="C10" t="s">
        <v>12</v>
      </c>
      <c r="D10" s="1">
        <v>87939</v>
      </c>
    </row>
    <row r="11" spans="1:25" x14ac:dyDescent="0.25">
      <c r="B11" t="s">
        <v>15</v>
      </c>
      <c r="C11" t="s">
        <v>12</v>
      </c>
      <c r="D11" s="1">
        <v>88120</v>
      </c>
    </row>
    <row r="12" spans="1:25" x14ac:dyDescent="0.25">
      <c r="B12" t="s">
        <v>16</v>
      </c>
      <c r="C12" t="s">
        <v>12</v>
      </c>
      <c r="D12">
        <v>181</v>
      </c>
    </row>
    <row r="13" spans="1:25" x14ac:dyDescent="0.25">
      <c r="B13" t="s">
        <v>17</v>
      </c>
      <c r="C13" t="s">
        <v>12</v>
      </c>
      <c r="D13" s="2">
        <v>0.88600000000000001</v>
      </c>
    </row>
    <row r="14" spans="1:25" x14ac:dyDescent="0.25">
      <c r="B14" t="s">
        <v>18</v>
      </c>
      <c r="C14" t="s">
        <v>12</v>
      </c>
      <c r="D14" s="1">
        <v>5447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Y14"/>
  <sheetViews>
    <sheetView workbookViewId="0">
      <selection activeCell="B3" sqref="B3"/>
    </sheetView>
  </sheetViews>
  <sheetFormatPr defaultRowHeight="15" x14ac:dyDescent="0.25"/>
  <cols>
    <col min="1" max="1" width="32.7109375" bestFit="1" customWidth="1"/>
    <col min="2" max="2" width="44.855468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500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39468</v>
      </c>
      <c r="H2">
        <f t="shared" ref="H2:R2" si="0">SUMIF($C$6:$C$13,H1,$D$6:$D$13)</f>
        <v>0</v>
      </c>
      <c r="I2">
        <f t="shared" si="0"/>
        <v>23835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73282</v>
      </c>
      <c r="T2">
        <f t="shared" ref="T2:Y2" si="1">SUMIF($B$6:$B$25,T1,$D$6:$D$25)</f>
        <v>986</v>
      </c>
      <c r="U2">
        <f t="shared" si="1"/>
        <v>64289</v>
      </c>
      <c r="V2">
        <f t="shared" si="1"/>
        <v>64423</v>
      </c>
      <c r="W2">
        <f t="shared" si="1"/>
        <v>134</v>
      </c>
      <c r="X2">
        <f t="shared" si="1"/>
        <v>0.879</v>
      </c>
      <c r="Y2">
        <f t="shared" si="1"/>
        <v>15633</v>
      </c>
    </row>
    <row r="3" spans="1:25" x14ac:dyDescent="0.25">
      <c r="B3" t="s">
        <v>507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508</v>
      </c>
      <c r="C6" t="s">
        <v>7</v>
      </c>
      <c r="D6" s="1">
        <v>39468</v>
      </c>
      <c r="E6" t="s">
        <v>8</v>
      </c>
    </row>
    <row r="7" spans="1:25" x14ac:dyDescent="0.25">
      <c r="A7" t="s">
        <v>509</v>
      </c>
      <c r="C7" t="s">
        <v>32</v>
      </c>
      <c r="D7" s="1">
        <v>23835</v>
      </c>
    </row>
    <row r="8" spans="1:25" x14ac:dyDescent="0.25">
      <c r="B8" t="s">
        <v>11</v>
      </c>
      <c r="C8" t="s">
        <v>12</v>
      </c>
      <c r="D8" s="1">
        <v>73282</v>
      </c>
    </row>
    <row r="9" spans="1:25" x14ac:dyDescent="0.25">
      <c r="B9" t="s">
        <v>13</v>
      </c>
      <c r="C9" t="s">
        <v>12</v>
      </c>
      <c r="D9">
        <v>986</v>
      </c>
    </row>
    <row r="10" spans="1:25" x14ac:dyDescent="0.25">
      <c r="B10" t="s">
        <v>14</v>
      </c>
      <c r="C10" t="s">
        <v>12</v>
      </c>
      <c r="D10" s="1">
        <v>64289</v>
      </c>
    </row>
    <row r="11" spans="1:25" x14ac:dyDescent="0.25">
      <c r="B11" t="s">
        <v>15</v>
      </c>
      <c r="C11" t="s">
        <v>12</v>
      </c>
      <c r="D11" s="1">
        <v>64423</v>
      </c>
    </row>
    <row r="12" spans="1:25" x14ac:dyDescent="0.25">
      <c r="B12" t="s">
        <v>16</v>
      </c>
      <c r="C12" t="s">
        <v>12</v>
      </c>
      <c r="D12">
        <v>134</v>
      </c>
    </row>
    <row r="13" spans="1:25" x14ac:dyDescent="0.25">
      <c r="B13" t="s">
        <v>17</v>
      </c>
      <c r="C13" t="s">
        <v>12</v>
      </c>
      <c r="D13" s="2">
        <v>0.879</v>
      </c>
    </row>
    <row r="14" spans="1:25" x14ac:dyDescent="0.25">
      <c r="B14" t="s">
        <v>18</v>
      </c>
      <c r="C14" t="s">
        <v>12</v>
      </c>
      <c r="D14" s="1">
        <v>15633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Y14"/>
  <sheetViews>
    <sheetView workbookViewId="0">
      <selection activeCell="B3" sqref="B3"/>
    </sheetView>
  </sheetViews>
  <sheetFormatPr defaultRowHeight="15" x14ac:dyDescent="0.25"/>
  <cols>
    <col min="1" max="1" width="21.85546875" bestFit="1" customWidth="1"/>
    <col min="2" max="2" width="43.140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500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32594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20997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63591</v>
      </c>
      <c r="T2">
        <f t="shared" ref="T2:Y2" si="1">SUMIF($B$6:$B$25,T1,$D$6:$D$25)</f>
        <v>1419</v>
      </c>
      <c r="U2">
        <f t="shared" si="1"/>
        <v>55010</v>
      </c>
      <c r="V2">
        <f t="shared" si="1"/>
        <v>55106</v>
      </c>
      <c r="W2">
        <f t="shared" si="1"/>
        <v>96</v>
      </c>
      <c r="X2">
        <f t="shared" si="1"/>
        <v>0.86699999999999999</v>
      </c>
      <c r="Y2">
        <f t="shared" si="1"/>
        <v>11597</v>
      </c>
    </row>
    <row r="3" spans="1:25" x14ac:dyDescent="0.25">
      <c r="B3" t="s">
        <v>504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505</v>
      </c>
      <c r="C6" t="s">
        <v>172</v>
      </c>
      <c r="D6" s="1">
        <v>20997</v>
      </c>
    </row>
    <row r="7" spans="1:25" x14ac:dyDescent="0.25">
      <c r="A7" t="s">
        <v>506</v>
      </c>
      <c r="C7" t="s">
        <v>7</v>
      </c>
      <c r="D7" s="1">
        <v>32594</v>
      </c>
      <c r="E7" t="s">
        <v>8</v>
      </c>
    </row>
    <row r="8" spans="1:25" x14ac:dyDescent="0.25">
      <c r="B8" t="s">
        <v>11</v>
      </c>
      <c r="C8" t="s">
        <v>12</v>
      </c>
      <c r="D8" s="1">
        <v>63591</v>
      </c>
    </row>
    <row r="9" spans="1:25" x14ac:dyDescent="0.25">
      <c r="B9" t="s">
        <v>13</v>
      </c>
      <c r="C9" t="s">
        <v>12</v>
      </c>
      <c r="D9" s="1">
        <v>1419</v>
      </c>
    </row>
    <row r="10" spans="1:25" x14ac:dyDescent="0.25">
      <c r="B10" t="s">
        <v>14</v>
      </c>
      <c r="C10" t="s">
        <v>12</v>
      </c>
      <c r="D10" s="1">
        <v>55010</v>
      </c>
    </row>
    <row r="11" spans="1:25" x14ac:dyDescent="0.25">
      <c r="B11" t="s">
        <v>15</v>
      </c>
      <c r="C11" t="s">
        <v>12</v>
      </c>
      <c r="D11" s="1">
        <v>55106</v>
      </c>
    </row>
    <row r="12" spans="1:25" x14ac:dyDescent="0.25">
      <c r="B12" t="s">
        <v>16</v>
      </c>
      <c r="C12" t="s">
        <v>12</v>
      </c>
      <c r="D12">
        <v>96</v>
      </c>
    </row>
    <row r="13" spans="1:25" x14ac:dyDescent="0.25">
      <c r="B13" t="s">
        <v>17</v>
      </c>
      <c r="C13" t="s">
        <v>12</v>
      </c>
      <c r="D13" s="2">
        <v>0.86699999999999999</v>
      </c>
    </row>
    <row r="14" spans="1:25" x14ac:dyDescent="0.25">
      <c r="B14" t="s">
        <v>18</v>
      </c>
      <c r="C14" t="s">
        <v>12</v>
      </c>
      <c r="D14" s="1">
        <v>11597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Y14"/>
  <sheetViews>
    <sheetView workbookViewId="0">
      <selection activeCell="B3" sqref="B3"/>
    </sheetView>
  </sheetViews>
  <sheetFormatPr defaultRowHeight="15" x14ac:dyDescent="0.25"/>
  <cols>
    <col min="1" max="1" width="32.5703125" bestFit="1" customWidth="1"/>
    <col min="2" max="2" width="45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500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27688</v>
      </c>
      <c r="H2">
        <f t="shared" ref="H2:R2" si="0">SUMIF($C$6:$C$13,H1,$D$6:$D$13)</f>
        <v>11488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45952</v>
      </c>
      <c r="T2">
        <f t="shared" ref="T2:Y2" si="1">SUMIF($B$6:$B$25,T1,$D$6:$D$25)</f>
        <v>566</v>
      </c>
      <c r="U2">
        <f t="shared" si="1"/>
        <v>39742</v>
      </c>
      <c r="V2">
        <f t="shared" si="1"/>
        <v>39827</v>
      </c>
      <c r="W2">
        <f t="shared" si="1"/>
        <v>85</v>
      </c>
      <c r="X2">
        <f t="shared" si="1"/>
        <v>0.86699999999999999</v>
      </c>
      <c r="Y2">
        <f t="shared" si="1"/>
        <v>16200</v>
      </c>
    </row>
    <row r="3" spans="1:25" x14ac:dyDescent="0.25">
      <c r="B3" t="s">
        <v>501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502</v>
      </c>
      <c r="C6" t="s">
        <v>7</v>
      </c>
      <c r="D6" s="1">
        <v>27688</v>
      </c>
      <c r="E6" t="s">
        <v>8</v>
      </c>
    </row>
    <row r="7" spans="1:25" x14ac:dyDescent="0.25">
      <c r="A7" t="s">
        <v>503</v>
      </c>
      <c r="C7" t="s">
        <v>10</v>
      </c>
      <c r="D7" s="1">
        <v>11488</v>
      </c>
    </row>
    <row r="8" spans="1:25" x14ac:dyDescent="0.25">
      <c r="B8" t="s">
        <v>11</v>
      </c>
      <c r="C8" t="s">
        <v>12</v>
      </c>
      <c r="D8" s="1">
        <v>45952</v>
      </c>
    </row>
    <row r="9" spans="1:25" x14ac:dyDescent="0.25">
      <c r="B9" t="s">
        <v>13</v>
      </c>
      <c r="C9" t="s">
        <v>12</v>
      </c>
      <c r="D9">
        <v>566</v>
      </c>
    </row>
    <row r="10" spans="1:25" x14ac:dyDescent="0.25">
      <c r="B10" t="s">
        <v>14</v>
      </c>
      <c r="C10" t="s">
        <v>12</v>
      </c>
      <c r="D10" s="1">
        <v>39742</v>
      </c>
    </row>
    <row r="11" spans="1:25" x14ac:dyDescent="0.25">
      <c r="B11" t="s">
        <v>15</v>
      </c>
      <c r="C11" t="s">
        <v>12</v>
      </c>
      <c r="D11" s="1">
        <v>39827</v>
      </c>
    </row>
    <row r="12" spans="1:25" x14ac:dyDescent="0.25">
      <c r="B12" t="s">
        <v>16</v>
      </c>
      <c r="C12" t="s">
        <v>12</v>
      </c>
      <c r="D12">
        <v>85</v>
      </c>
    </row>
    <row r="13" spans="1:25" x14ac:dyDescent="0.25">
      <c r="B13" t="s">
        <v>17</v>
      </c>
      <c r="C13" t="s">
        <v>12</v>
      </c>
      <c r="D13" s="2">
        <v>0.86699999999999999</v>
      </c>
    </row>
    <row r="14" spans="1:25" x14ac:dyDescent="0.25">
      <c r="B14" t="s">
        <v>18</v>
      </c>
      <c r="C14" t="s">
        <v>12</v>
      </c>
      <c r="D14" s="1">
        <v>16200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15"/>
  <sheetViews>
    <sheetView workbookViewId="0">
      <selection activeCell="B3" sqref="B3"/>
    </sheetView>
  </sheetViews>
  <sheetFormatPr defaultRowHeight="15" x14ac:dyDescent="0.25"/>
  <cols>
    <col min="1" max="1" width="40.42578125" bestFit="1" customWidth="1"/>
    <col min="2" max="2" width="41.42578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728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12040</v>
      </c>
      <c r="H2">
        <f t="shared" ref="H2:R2" si="0">SUMIF($C$6:$C$13,H1,$D$6:$D$13)</f>
        <v>0</v>
      </c>
      <c r="I2">
        <f t="shared" si="0"/>
        <v>3891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4485</v>
      </c>
      <c r="S2">
        <f>SUMIF($B$6:$B$25,S1,$D$6:$D$25)</f>
        <v>25461</v>
      </c>
      <c r="T2">
        <f t="shared" ref="T2:Y2" si="1">SUMIF($B$6:$B$25,T1,$D$6:$D$25)</f>
        <v>309</v>
      </c>
      <c r="U2">
        <f t="shared" si="1"/>
        <v>20725</v>
      </c>
      <c r="V2">
        <f t="shared" si="1"/>
        <v>20753</v>
      </c>
      <c r="W2">
        <f t="shared" si="1"/>
        <v>28</v>
      </c>
      <c r="X2">
        <f t="shared" si="1"/>
        <v>0.81499999999999995</v>
      </c>
      <c r="Y2">
        <f t="shared" si="1"/>
        <v>7555</v>
      </c>
    </row>
    <row r="3" spans="1:25" x14ac:dyDescent="0.25">
      <c r="B3" t="s">
        <v>811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812</v>
      </c>
      <c r="C6" t="s">
        <v>7</v>
      </c>
      <c r="D6" s="1">
        <v>12040</v>
      </c>
      <c r="E6" t="s">
        <v>8</v>
      </c>
    </row>
    <row r="7" spans="1:25" x14ac:dyDescent="0.25">
      <c r="A7" t="s">
        <v>813</v>
      </c>
      <c r="C7" t="s">
        <v>770</v>
      </c>
      <c r="D7" s="1">
        <v>4485</v>
      </c>
    </row>
    <row r="8" spans="1:25" x14ac:dyDescent="0.25">
      <c r="A8" t="s">
        <v>814</v>
      </c>
      <c r="C8" t="s">
        <v>32</v>
      </c>
      <c r="D8" s="1">
        <v>3891</v>
      </c>
    </row>
    <row r="9" spans="1:25" x14ac:dyDescent="0.25">
      <c r="B9" t="s">
        <v>11</v>
      </c>
      <c r="C9" t="s">
        <v>12</v>
      </c>
      <c r="D9" s="1">
        <v>25461</v>
      </c>
    </row>
    <row r="10" spans="1:25" x14ac:dyDescent="0.25">
      <c r="B10" t="s">
        <v>13</v>
      </c>
      <c r="C10" t="s">
        <v>12</v>
      </c>
      <c r="D10">
        <v>309</v>
      </c>
    </row>
    <row r="11" spans="1:25" x14ac:dyDescent="0.25">
      <c r="B11" t="s">
        <v>14</v>
      </c>
      <c r="C11" t="s">
        <v>12</v>
      </c>
      <c r="D11" s="1">
        <v>20725</v>
      </c>
    </row>
    <row r="12" spans="1:25" x14ac:dyDescent="0.25">
      <c r="B12" t="s">
        <v>15</v>
      </c>
      <c r="C12" t="s">
        <v>12</v>
      </c>
      <c r="D12" s="1">
        <v>20753</v>
      </c>
    </row>
    <row r="13" spans="1:25" x14ac:dyDescent="0.25">
      <c r="B13" t="s">
        <v>16</v>
      </c>
      <c r="C13" t="s">
        <v>12</v>
      </c>
      <c r="D13">
        <v>28</v>
      </c>
    </row>
    <row r="14" spans="1:25" x14ac:dyDescent="0.25">
      <c r="B14" t="s">
        <v>17</v>
      </c>
      <c r="C14" t="s">
        <v>12</v>
      </c>
      <c r="D14" s="2">
        <v>0.81499999999999995</v>
      </c>
    </row>
    <row r="15" spans="1:25" x14ac:dyDescent="0.25">
      <c r="B15" t="s">
        <v>18</v>
      </c>
      <c r="C15" t="s">
        <v>12</v>
      </c>
      <c r="D15" s="1">
        <v>7555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Y14"/>
  <sheetViews>
    <sheetView workbookViewId="0">
      <selection activeCell="B3" sqref="B3"/>
    </sheetView>
  </sheetViews>
  <sheetFormatPr defaultRowHeight="15" x14ac:dyDescent="0.25"/>
  <cols>
    <col min="1" max="1" width="34.4257812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470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29390</v>
      </c>
      <c r="H2">
        <f t="shared" ref="H2:R2" si="0">SUMIF($C$6:$C$13,H1,$D$6:$D$13)</f>
        <v>18228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57268</v>
      </c>
      <c r="T2">
        <f t="shared" ref="T2:Y2" si="1">SUMIF($B$6:$B$25,T1,$D$6:$D$25)</f>
        <v>1042</v>
      </c>
      <c r="U2">
        <f t="shared" si="1"/>
        <v>48660</v>
      </c>
      <c r="V2">
        <f t="shared" si="1"/>
        <v>48796</v>
      </c>
      <c r="W2">
        <f t="shared" si="1"/>
        <v>136</v>
      </c>
      <c r="X2">
        <f t="shared" si="1"/>
        <v>0.85199999999999998</v>
      </c>
      <c r="Y2">
        <f t="shared" si="1"/>
        <v>11162</v>
      </c>
    </row>
    <row r="3" spans="1:25" x14ac:dyDescent="0.25">
      <c r="B3" t="s">
        <v>497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498</v>
      </c>
      <c r="C6" t="s">
        <v>10</v>
      </c>
      <c r="D6" s="1">
        <v>18228</v>
      </c>
    </row>
    <row r="7" spans="1:25" x14ac:dyDescent="0.25">
      <c r="A7" t="s">
        <v>499</v>
      </c>
      <c r="C7" t="s">
        <v>7</v>
      </c>
      <c r="D7" s="1">
        <v>29390</v>
      </c>
      <c r="E7" t="s">
        <v>8</v>
      </c>
    </row>
    <row r="8" spans="1:25" x14ac:dyDescent="0.25">
      <c r="B8" t="s">
        <v>11</v>
      </c>
      <c r="C8" t="s">
        <v>12</v>
      </c>
      <c r="D8" s="1">
        <v>57268</v>
      </c>
    </row>
    <row r="9" spans="1:25" x14ac:dyDescent="0.25">
      <c r="B9" t="s">
        <v>13</v>
      </c>
      <c r="C9" t="s">
        <v>12</v>
      </c>
      <c r="D9" s="1">
        <v>1042</v>
      </c>
    </row>
    <row r="10" spans="1:25" x14ac:dyDescent="0.25">
      <c r="B10" t="s">
        <v>14</v>
      </c>
      <c r="C10" t="s">
        <v>12</v>
      </c>
      <c r="D10" s="1">
        <v>48660</v>
      </c>
    </row>
    <row r="11" spans="1:25" x14ac:dyDescent="0.25">
      <c r="B11" t="s">
        <v>15</v>
      </c>
      <c r="C11" t="s">
        <v>12</v>
      </c>
      <c r="D11" s="1">
        <v>48796</v>
      </c>
    </row>
    <row r="12" spans="1:25" x14ac:dyDescent="0.25">
      <c r="B12" t="s">
        <v>16</v>
      </c>
      <c r="C12" t="s">
        <v>12</v>
      </c>
      <c r="D12">
        <v>136</v>
      </c>
    </row>
    <row r="13" spans="1:25" x14ac:dyDescent="0.25">
      <c r="B13" t="s">
        <v>17</v>
      </c>
      <c r="C13" t="s">
        <v>12</v>
      </c>
      <c r="D13" s="2">
        <v>0.85199999999999998</v>
      </c>
    </row>
    <row r="14" spans="1:25" x14ac:dyDescent="0.25">
      <c r="B14" t="s">
        <v>18</v>
      </c>
      <c r="C14" t="s">
        <v>12</v>
      </c>
      <c r="D14" s="1">
        <v>11162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Y15"/>
  <sheetViews>
    <sheetView workbookViewId="0">
      <selection activeCell="B3" sqref="B3"/>
    </sheetView>
  </sheetViews>
  <sheetFormatPr defaultRowHeight="15" x14ac:dyDescent="0.25"/>
  <cols>
    <col min="1" max="1" width="39.85546875" bestFit="1" customWidth="1"/>
    <col min="2" max="2" width="45.855468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470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28269</v>
      </c>
      <c r="H2">
        <f t="shared" ref="H2:R2" si="0">SUMIF($C$6:$C$13,H1,$D$6:$D$13)</f>
        <v>0</v>
      </c>
      <c r="I2">
        <f t="shared" si="0"/>
        <v>29848</v>
      </c>
      <c r="J2">
        <f t="shared" si="0"/>
        <v>394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70524</v>
      </c>
      <c r="T2">
        <f t="shared" ref="T2:Y2" si="1">SUMIF($B$6:$B$25,T1,$D$6:$D$25)</f>
        <v>1344</v>
      </c>
      <c r="U2">
        <f t="shared" si="1"/>
        <v>59855</v>
      </c>
      <c r="V2">
        <f t="shared" si="1"/>
        <v>59981</v>
      </c>
      <c r="W2">
        <f t="shared" si="1"/>
        <v>126</v>
      </c>
      <c r="X2">
        <f t="shared" si="1"/>
        <v>0.85</v>
      </c>
      <c r="Y2">
        <f t="shared" si="1"/>
        <v>1579</v>
      </c>
    </row>
    <row r="3" spans="1:25" x14ac:dyDescent="0.25">
      <c r="B3" t="s">
        <v>493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494</v>
      </c>
      <c r="C6" t="s">
        <v>26</v>
      </c>
      <c r="D6">
        <v>394</v>
      </c>
      <c r="E6" t="s">
        <v>27</v>
      </c>
    </row>
    <row r="7" spans="1:25" x14ac:dyDescent="0.25">
      <c r="A7" t="s">
        <v>495</v>
      </c>
      <c r="C7" t="s">
        <v>32</v>
      </c>
      <c r="D7" s="1">
        <v>29848</v>
      </c>
      <c r="E7" t="s">
        <v>8</v>
      </c>
    </row>
    <row r="8" spans="1:25" x14ac:dyDescent="0.25">
      <c r="A8" t="s">
        <v>496</v>
      </c>
      <c r="C8" t="s">
        <v>7</v>
      </c>
      <c r="D8" s="1">
        <v>28269</v>
      </c>
    </row>
    <row r="9" spans="1:25" x14ac:dyDescent="0.25">
      <c r="B9" t="s">
        <v>11</v>
      </c>
      <c r="C9" t="s">
        <v>12</v>
      </c>
      <c r="D9" s="1">
        <v>70524</v>
      </c>
    </row>
    <row r="10" spans="1:25" x14ac:dyDescent="0.25">
      <c r="B10" t="s">
        <v>13</v>
      </c>
      <c r="C10" t="s">
        <v>12</v>
      </c>
      <c r="D10" s="1">
        <v>1344</v>
      </c>
    </row>
    <row r="11" spans="1:25" x14ac:dyDescent="0.25">
      <c r="B11" t="s">
        <v>14</v>
      </c>
      <c r="C11" t="s">
        <v>12</v>
      </c>
      <c r="D11" s="1">
        <v>59855</v>
      </c>
    </row>
    <row r="12" spans="1:25" x14ac:dyDescent="0.25">
      <c r="B12" t="s">
        <v>15</v>
      </c>
      <c r="C12" t="s">
        <v>12</v>
      </c>
      <c r="D12" s="1">
        <v>59981</v>
      </c>
    </row>
    <row r="13" spans="1:25" x14ac:dyDescent="0.25">
      <c r="B13" t="s">
        <v>16</v>
      </c>
      <c r="C13" t="s">
        <v>12</v>
      </c>
      <c r="D13">
        <v>126</v>
      </c>
    </row>
    <row r="14" spans="1:25" x14ac:dyDescent="0.25">
      <c r="B14" t="s">
        <v>17</v>
      </c>
      <c r="C14" t="s">
        <v>12</v>
      </c>
      <c r="D14" s="2">
        <v>0.85</v>
      </c>
    </row>
    <row r="15" spans="1:25" x14ac:dyDescent="0.25">
      <c r="B15" t="s">
        <v>18</v>
      </c>
      <c r="C15" t="s">
        <v>12</v>
      </c>
      <c r="D15" s="1">
        <v>1579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Y15"/>
  <sheetViews>
    <sheetView workbookViewId="0">
      <selection activeCell="B3" sqref="B3"/>
    </sheetView>
  </sheetViews>
  <sheetFormatPr defaultRowHeight="15" x14ac:dyDescent="0.25"/>
  <cols>
    <col min="1" max="1" width="32.85546875" bestFit="1" customWidth="1"/>
    <col min="2" max="2" width="40.710937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470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43053</v>
      </c>
      <c r="H2">
        <f t="shared" ref="H2:R2" si="0">SUMIF($C$6:$C$13,H1,$D$6:$D$13)</f>
        <v>0</v>
      </c>
      <c r="I2">
        <f t="shared" si="0"/>
        <v>24696</v>
      </c>
      <c r="J2">
        <f t="shared" si="0"/>
        <v>325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79661</v>
      </c>
      <c r="T2">
        <f t="shared" ref="T2:Y2" si="1">SUMIF($B$6:$B$25,T1,$D$6:$D$25)</f>
        <v>1214</v>
      </c>
      <c r="U2">
        <f t="shared" si="1"/>
        <v>69288</v>
      </c>
      <c r="V2">
        <f t="shared" si="1"/>
        <v>69538</v>
      </c>
      <c r="W2">
        <f t="shared" si="1"/>
        <v>250</v>
      </c>
      <c r="X2">
        <f t="shared" si="1"/>
        <v>0.873</v>
      </c>
      <c r="Y2">
        <f t="shared" si="1"/>
        <v>18357</v>
      </c>
    </row>
    <row r="3" spans="1:25" x14ac:dyDescent="0.25">
      <c r="B3" t="s">
        <v>489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490</v>
      </c>
      <c r="C6" t="s">
        <v>26</v>
      </c>
      <c r="D6">
        <v>325</v>
      </c>
      <c r="E6" t="s">
        <v>27</v>
      </c>
    </row>
    <row r="7" spans="1:25" x14ac:dyDescent="0.25">
      <c r="A7" t="s">
        <v>491</v>
      </c>
      <c r="C7" t="s">
        <v>7</v>
      </c>
      <c r="D7" s="1">
        <v>43053</v>
      </c>
      <c r="E7" t="s">
        <v>8</v>
      </c>
    </row>
    <row r="8" spans="1:25" x14ac:dyDescent="0.25">
      <c r="A8" t="s">
        <v>492</v>
      </c>
      <c r="C8" t="s">
        <v>32</v>
      </c>
      <c r="D8" s="1">
        <v>24696</v>
      </c>
    </row>
    <row r="9" spans="1:25" x14ac:dyDescent="0.25">
      <c r="B9" t="s">
        <v>11</v>
      </c>
      <c r="C9" t="s">
        <v>12</v>
      </c>
      <c r="D9" s="1">
        <v>79661</v>
      </c>
    </row>
    <row r="10" spans="1:25" x14ac:dyDescent="0.25">
      <c r="B10" t="s">
        <v>13</v>
      </c>
      <c r="C10" t="s">
        <v>12</v>
      </c>
      <c r="D10" s="1">
        <v>1214</v>
      </c>
    </row>
    <row r="11" spans="1:25" x14ac:dyDescent="0.25">
      <c r="B11" t="s">
        <v>14</v>
      </c>
      <c r="C11" t="s">
        <v>12</v>
      </c>
      <c r="D11" s="1">
        <v>69288</v>
      </c>
    </row>
    <row r="12" spans="1:25" x14ac:dyDescent="0.25">
      <c r="B12" t="s">
        <v>15</v>
      </c>
      <c r="C12" t="s">
        <v>12</v>
      </c>
      <c r="D12" s="1">
        <v>69538</v>
      </c>
    </row>
    <row r="13" spans="1:25" x14ac:dyDescent="0.25">
      <c r="B13" t="s">
        <v>16</v>
      </c>
      <c r="C13" t="s">
        <v>12</v>
      </c>
      <c r="D13">
        <v>250</v>
      </c>
    </row>
    <row r="14" spans="1:25" x14ac:dyDescent="0.25">
      <c r="B14" t="s">
        <v>17</v>
      </c>
      <c r="C14" t="s">
        <v>12</v>
      </c>
      <c r="D14" s="2">
        <v>0.873</v>
      </c>
    </row>
    <row r="15" spans="1:25" x14ac:dyDescent="0.25">
      <c r="B15" t="s">
        <v>18</v>
      </c>
      <c r="C15" t="s">
        <v>12</v>
      </c>
      <c r="D15" s="1">
        <v>18357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Y14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470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25479</v>
      </c>
      <c r="H2">
        <f t="shared" ref="H2:R2" si="0">SUMIF($C$6:$C$13,H1,$D$6:$D$13)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48964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88403</v>
      </c>
      <c r="T2">
        <f t="shared" ref="T2:Y2" si="1">SUMIF($B$6:$B$25,T1,$D$6:$D$25)</f>
        <v>1208</v>
      </c>
      <c r="U2">
        <f t="shared" si="1"/>
        <v>75651</v>
      </c>
      <c r="V2">
        <f t="shared" si="1"/>
        <v>75877</v>
      </c>
      <c r="W2">
        <f t="shared" si="1"/>
        <v>226</v>
      </c>
      <c r="X2">
        <f t="shared" si="1"/>
        <v>0.85799999999999998</v>
      </c>
      <c r="Y2">
        <f t="shared" si="1"/>
        <v>23485</v>
      </c>
    </row>
    <row r="3" spans="1:25" x14ac:dyDescent="0.25">
      <c r="B3" t="s">
        <v>486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487</v>
      </c>
      <c r="C6" t="s">
        <v>7</v>
      </c>
      <c r="D6" s="1">
        <v>25479</v>
      </c>
    </row>
    <row r="7" spans="1:25" x14ac:dyDescent="0.25">
      <c r="A7" t="s">
        <v>488</v>
      </c>
      <c r="C7" t="s">
        <v>172</v>
      </c>
      <c r="D7" s="1">
        <v>48964</v>
      </c>
      <c r="E7" t="s">
        <v>8</v>
      </c>
    </row>
    <row r="8" spans="1:25" x14ac:dyDescent="0.25">
      <c r="B8" t="s">
        <v>11</v>
      </c>
      <c r="C8" t="s">
        <v>12</v>
      </c>
      <c r="D8" s="1">
        <v>88403</v>
      </c>
    </row>
    <row r="9" spans="1:25" x14ac:dyDescent="0.25">
      <c r="B9" t="s">
        <v>13</v>
      </c>
      <c r="C9" t="s">
        <v>12</v>
      </c>
      <c r="D9" s="1">
        <v>1208</v>
      </c>
    </row>
    <row r="10" spans="1:25" x14ac:dyDescent="0.25">
      <c r="B10" t="s">
        <v>14</v>
      </c>
      <c r="C10" t="s">
        <v>12</v>
      </c>
      <c r="D10" s="1">
        <v>75651</v>
      </c>
    </row>
    <row r="11" spans="1:25" x14ac:dyDescent="0.25">
      <c r="B11" t="s">
        <v>15</v>
      </c>
      <c r="C11" t="s">
        <v>12</v>
      </c>
      <c r="D11" s="1">
        <v>75877</v>
      </c>
    </row>
    <row r="12" spans="1:25" x14ac:dyDescent="0.25">
      <c r="B12" t="s">
        <v>16</v>
      </c>
      <c r="C12" t="s">
        <v>12</v>
      </c>
      <c r="D12">
        <v>226</v>
      </c>
    </row>
    <row r="13" spans="1:25" x14ac:dyDescent="0.25">
      <c r="B13" t="s">
        <v>17</v>
      </c>
      <c r="C13" t="s">
        <v>12</v>
      </c>
      <c r="D13" s="2">
        <v>0.85799999999999998</v>
      </c>
    </row>
    <row r="14" spans="1:25" x14ac:dyDescent="0.25">
      <c r="B14" t="s">
        <v>18</v>
      </c>
      <c r="C14" t="s">
        <v>12</v>
      </c>
      <c r="D14" s="1">
        <v>23485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Y14"/>
  <sheetViews>
    <sheetView workbookViewId="0">
      <selection activeCell="B3" sqref="B3"/>
    </sheetView>
  </sheetViews>
  <sheetFormatPr defaultRowHeight="15" x14ac:dyDescent="0.25"/>
  <cols>
    <col min="1" max="1" width="32.85546875" bestFit="1" customWidth="1"/>
    <col min="2" max="2" width="43.57031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470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24507</v>
      </c>
      <c r="H2">
        <f t="shared" ref="H2:R2" si="0">SUMIF($C$6:$C$13,H1,$D$6:$D$13)</f>
        <v>0</v>
      </c>
      <c r="I2">
        <f t="shared" si="0"/>
        <v>14846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47671</v>
      </c>
      <c r="T2">
        <f t="shared" ref="T2:Y2" si="1">SUMIF($B$6:$B$25,T1,$D$6:$D$25)</f>
        <v>794</v>
      </c>
      <c r="U2">
        <f t="shared" si="1"/>
        <v>40147</v>
      </c>
      <c r="V2">
        <f t="shared" si="1"/>
        <v>40293</v>
      </c>
      <c r="W2">
        <f t="shared" si="1"/>
        <v>146</v>
      </c>
      <c r="X2">
        <f t="shared" si="1"/>
        <v>0.84499999999999997</v>
      </c>
      <c r="Y2">
        <f t="shared" si="1"/>
        <v>9661</v>
      </c>
    </row>
    <row r="3" spans="1:25" x14ac:dyDescent="0.25">
      <c r="B3" t="s">
        <v>483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484</v>
      </c>
      <c r="C6" t="s">
        <v>7</v>
      </c>
      <c r="D6" s="1">
        <v>24507</v>
      </c>
      <c r="E6" t="s">
        <v>8</v>
      </c>
    </row>
    <row r="7" spans="1:25" x14ac:dyDescent="0.25">
      <c r="A7" t="s">
        <v>485</v>
      </c>
      <c r="C7" t="s">
        <v>32</v>
      </c>
      <c r="D7" s="1">
        <v>14846</v>
      </c>
    </row>
    <row r="8" spans="1:25" x14ac:dyDescent="0.25">
      <c r="B8" t="s">
        <v>11</v>
      </c>
      <c r="C8" t="s">
        <v>12</v>
      </c>
      <c r="D8" s="1">
        <v>47671</v>
      </c>
    </row>
    <row r="9" spans="1:25" x14ac:dyDescent="0.25">
      <c r="B9" t="s">
        <v>13</v>
      </c>
      <c r="C9" t="s">
        <v>12</v>
      </c>
      <c r="D9">
        <v>794</v>
      </c>
    </row>
    <row r="10" spans="1:25" x14ac:dyDescent="0.25">
      <c r="B10" t="s">
        <v>14</v>
      </c>
      <c r="C10" t="s">
        <v>12</v>
      </c>
      <c r="D10" s="1">
        <v>40147</v>
      </c>
    </row>
    <row r="11" spans="1:25" x14ac:dyDescent="0.25">
      <c r="B11" t="s">
        <v>15</v>
      </c>
      <c r="C11" t="s">
        <v>12</v>
      </c>
      <c r="D11" s="1">
        <v>40293</v>
      </c>
    </row>
    <row r="12" spans="1:25" x14ac:dyDescent="0.25">
      <c r="B12" t="s">
        <v>16</v>
      </c>
      <c r="C12" t="s">
        <v>12</v>
      </c>
      <c r="D12">
        <v>146</v>
      </c>
    </row>
    <row r="13" spans="1:25" x14ac:dyDescent="0.25">
      <c r="B13" t="s">
        <v>17</v>
      </c>
      <c r="C13" t="s">
        <v>12</v>
      </c>
      <c r="D13" s="2">
        <v>0.84499999999999997</v>
      </c>
    </row>
    <row r="14" spans="1:25" x14ac:dyDescent="0.25">
      <c r="B14" t="s">
        <v>18</v>
      </c>
      <c r="C14" t="s">
        <v>12</v>
      </c>
      <c r="D14" s="1">
        <v>9661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Y17"/>
  <sheetViews>
    <sheetView workbookViewId="0">
      <selection activeCell="B3" sqref="B3"/>
    </sheetView>
  </sheetViews>
  <sheetFormatPr defaultRowHeight="15" x14ac:dyDescent="0.25"/>
  <cols>
    <col min="1" max="1" width="28.85546875" bestFit="1" customWidth="1"/>
    <col min="2" max="2" width="41.7109375" bestFit="1" customWidth="1"/>
    <col min="3" max="3" width="8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470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33075</v>
      </c>
      <c r="H2">
        <f t="shared" ref="H2:R2" si="0">SUMIF($C$6:$C$13,H1,$D$6:$D$13)</f>
        <v>0</v>
      </c>
      <c r="I2">
        <f t="shared" si="0"/>
        <v>0</v>
      </c>
      <c r="J2">
        <f t="shared" si="0"/>
        <v>304</v>
      </c>
      <c r="K2">
        <f t="shared" si="0"/>
        <v>0</v>
      </c>
      <c r="L2">
        <f t="shared" si="0"/>
        <v>6866</v>
      </c>
      <c r="M2">
        <f t="shared" si="0"/>
        <v>0</v>
      </c>
      <c r="N2">
        <f t="shared" si="0"/>
        <v>0</v>
      </c>
      <c r="O2">
        <f t="shared" si="0"/>
        <v>45628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102305</v>
      </c>
      <c r="T2">
        <f t="shared" ref="T2:Y2" si="1">SUMIF($B$6:$B$25,T1,$D$6:$D$25)</f>
        <v>1486</v>
      </c>
      <c r="U2">
        <f t="shared" si="1"/>
        <v>87359</v>
      </c>
      <c r="V2">
        <f t="shared" si="1"/>
        <v>87632</v>
      </c>
      <c r="W2">
        <f t="shared" si="1"/>
        <v>273</v>
      </c>
      <c r="X2">
        <f t="shared" si="1"/>
        <v>0.85699999999999998</v>
      </c>
      <c r="Y2">
        <f t="shared" si="1"/>
        <v>12553</v>
      </c>
    </row>
    <row r="3" spans="1:25" x14ac:dyDescent="0.25">
      <c r="B3" t="s">
        <v>477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478</v>
      </c>
      <c r="C6" t="s">
        <v>51</v>
      </c>
      <c r="D6" s="1">
        <v>6866</v>
      </c>
      <c r="E6" t="s">
        <v>27</v>
      </c>
    </row>
    <row r="7" spans="1:25" x14ac:dyDescent="0.25">
      <c r="A7" t="s">
        <v>479</v>
      </c>
      <c r="C7" t="s">
        <v>26</v>
      </c>
      <c r="D7">
        <v>221</v>
      </c>
      <c r="E7" t="s">
        <v>27</v>
      </c>
    </row>
    <row r="8" spans="1:25" x14ac:dyDescent="0.25">
      <c r="A8" t="s">
        <v>480</v>
      </c>
      <c r="C8" t="s">
        <v>26</v>
      </c>
      <c r="D8">
        <v>83</v>
      </c>
      <c r="E8" t="s">
        <v>27</v>
      </c>
    </row>
    <row r="9" spans="1:25" x14ac:dyDescent="0.25">
      <c r="A9" t="s">
        <v>481</v>
      </c>
      <c r="C9" t="s">
        <v>172</v>
      </c>
      <c r="D9" s="1">
        <v>45628</v>
      </c>
      <c r="E9" t="s">
        <v>8</v>
      </c>
    </row>
    <row r="10" spans="1:25" x14ac:dyDescent="0.25">
      <c r="A10" t="s">
        <v>482</v>
      </c>
      <c r="C10" t="s">
        <v>7</v>
      </c>
      <c r="D10" s="1">
        <v>33075</v>
      </c>
    </row>
    <row r="11" spans="1:25" x14ac:dyDescent="0.25">
      <c r="B11" t="s">
        <v>11</v>
      </c>
      <c r="C11" t="s">
        <v>12</v>
      </c>
      <c r="D11" s="1">
        <v>102305</v>
      </c>
    </row>
    <row r="12" spans="1:25" x14ac:dyDescent="0.25">
      <c r="B12" t="s">
        <v>13</v>
      </c>
      <c r="C12" t="s">
        <v>12</v>
      </c>
      <c r="D12" s="1">
        <v>1486</v>
      </c>
    </row>
    <row r="13" spans="1:25" x14ac:dyDescent="0.25">
      <c r="B13" t="s">
        <v>14</v>
      </c>
      <c r="C13" t="s">
        <v>12</v>
      </c>
      <c r="D13" s="1">
        <v>87359</v>
      </c>
    </row>
    <row r="14" spans="1:25" x14ac:dyDescent="0.25">
      <c r="B14" t="s">
        <v>15</v>
      </c>
      <c r="C14" t="s">
        <v>12</v>
      </c>
      <c r="D14" s="1">
        <v>87632</v>
      </c>
    </row>
    <row r="15" spans="1:25" x14ac:dyDescent="0.25">
      <c r="B15" t="s">
        <v>16</v>
      </c>
      <c r="C15" t="s">
        <v>12</v>
      </c>
      <c r="D15">
        <v>273</v>
      </c>
    </row>
    <row r="16" spans="1:25" x14ac:dyDescent="0.25">
      <c r="B16" t="s">
        <v>17</v>
      </c>
      <c r="C16" t="s">
        <v>12</v>
      </c>
      <c r="D16" s="2">
        <v>0.85699999999999998</v>
      </c>
    </row>
    <row r="17" spans="2:4" x14ac:dyDescent="0.25">
      <c r="B17" t="s">
        <v>18</v>
      </c>
      <c r="C17" t="s">
        <v>12</v>
      </c>
      <c r="D17" s="1">
        <v>12553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Y14"/>
  <sheetViews>
    <sheetView workbookViewId="0">
      <selection activeCell="B3" sqref="B3"/>
    </sheetView>
  </sheetViews>
  <sheetFormatPr defaultRowHeight="15" x14ac:dyDescent="0.25"/>
  <cols>
    <col min="1" max="1" width="33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470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31109</v>
      </c>
      <c r="H2">
        <f t="shared" ref="H2:R2" si="0">SUMIF($C$6:$C$13,H1,$D$6:$D$13)</f>
        <v>22495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65213</v>
      </c>
      <c r="T2">
        <f t="shared" ref="T2:Y2" si="1">SUMIF($B$6:$B$25,T1,$D$6:$D$25)</f>
        <v>1097</v>
      </c>
      <c r="U2">
        <f t="shared" si="1"/>
        <v>54701</v>
      </c>
      <c r="V2">
        <f t="shared" si="1"/>
        <v>54858</v>
      </c>
      <c r="W2">
        <f t="shared" si="1"/>
        <v>157</v>
      </c>
      <c r="X2">
        <f t="shared" si="1"/>
        <v>0.84099999999999997</v>
      </c>
      <c r="Y2">
        <f t="shared" si="1"/>
        <v>8614</v>
      </c>
    </row>
    <row r="3" spans="1:25" x14ac:dyDescent="0.25">
      <c r="B3" t="s">
        <v>474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475</v>
      </c>
      <c r="C6" t="s">
        <v>10</v>
      </c>
      <c r="D6" s="1">
        <v>22495</v>
      </c>
    </row>
    <row r="7" spans="1:25" x14ac:dyDescent="0.25">
      <c r="A7" t="s">
        <v>476</v>
      </c>
      <c r="C7" t="s">
        <v>7</v>
      </c>
      <c r="D7" s="1">
        <v>31109</v>
      </c>
      <c r="E7" t="s">
        <v>8</v>
      </c>
    </row>
    <row r="8" spans="1:25" x14ac:dyDescent="0.25">
      <c r="B8" t="s">
        <v>11</v>
      </c>
      <c r="C8" t="s">
        <v>12</v>
      </c>
      <c r="D8" s="1">
        <v>65213</v>
      </c>
    </row>
    <row r="9" spans="1:25" x14ac:dyDescent="0.25">
      <c r="B9" t="s">
        <v>13</v>
      </c>
      <c r="C9" t="s">
        <v>12</v>
      </c>
      <c r="D9" s="1">
        <v>1097</v>
      </c>
    </row>
    <row r="10" spans="1:25" x14ac:dyDescent="0.25">
      <c r="B10" t="s">
        <v>14</v>
      </c>
      <c r="C10" t="s">
        <v>12</v>
      </c>
      <c r="D10" s="1">
        <v>54701</v>
      </c>
    </row>
    <row r="11" spans="1:25" x14ac:dyDescent="0.25">
      <c r="B11" t="s">
        <v>15</v>
      </c>
      <c r="C11" t="s">
        <v>12</v>
      </c>
      <c r="D11" s="1">
        <v>54858</v>
      </c>
    </row>
    <row r="12" spans="1:25" x14ac:dyDescent="0.25">
      <c r="B12" t="s">
        <v>16</v>
      </c>
      <c r="C12" t="s">
        <v>12</v>
      </c>
      <c r="D12">
        <v>157</v>
      </c>
    </row>
    <row r="13" spans="1:25" x14ac:dyDescent="0.25">
      <c r="B13" t="s">
        <v>17</v>
      </c>
      <c r="C13" t="s">
        <v>12</v>
      </c>
      <c r="D13" s="2">
        <v>0.84099999999999997</v>
      </c>
    </row>
    <row r="14" spans="1:25" x14ac:dyDescent="0.25">
      <c r="B14" t="s">
        <v>18</v>
      </c>
      <c r="C14" t="s">
        <v>12</v>
      </c>
      <c r="D14" s="1">
        <v>8614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Y14"/>
  <sheetViews>
    <sheetView workbookViewId="0">
      <selection activeCell="B3" sqref="B3"/>
    </sheetView>
  </sheetViews>
  <sheetFormatPr defaultRowHeight="15" x14ac:dyDescent="0.25"/>
  <cols>
    <col min="1" max="1" width="23.7109375" bestFit="1" customWidth="1"/>
    <col min="2" max="2" width="40.710937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470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22114</v>
      </c>
      <c r="H2">
        <f t="shared" ref="H2:R2" si="0">SUMIF($C$6:$C$13,H1,$D$6:$D$13)</f>
        <v>15013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44937</v>
      </c>
      <c r="T2">
        <f t="shared" ref="T2:Y2" si="1">SUMIF($B$6:$B$25,T1,$D$6:$D$25)</f>
        <v>756</v>
      </c>
      <c r="U2">
        <f t="shared" si="1"/>
        <v>37883</v>
      </c>
      <c r="V2">
        <f t="shared" si="1"/>
        <v>38020</v>
      </c>
      <c r="W2">
        <f t="shared" si="1"/>
        <v>137</v>
      </c>
      <c r="X2">
        <f t="shared" si="1"/>
        <v>0.84599999999999997</v>
      </c>
      <c r="Y2">
        <f t="shared" si="1"/>
        <v>7101</v>
      </c>
    </row>
    <row r="3" spans="1:25" x14ac:dyDescent="0.25">
      <c r="B3" t="s">
        <v>471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472</v>
      </c>
      <c r="C6" t="s">
        <v>7</v>
      </c>
      <c r="D6" s="1">
        <v>22114</v>
      </c>
      <c r="E6" t="s">
        <v>8</v>
      </c>
    </row>
    <row r="7" spans="1:25" x14ac:dyDescent="0.25">
      <c r="A7" t="s">
        <v>473</v>
      </c>
      <c r="C7" t="s">
        <v>10</v>
      </c>
      <c r="D7" s="1">
        <v>15013</v>
      </c>
    </row>
    <row r="8" spans="1:25" x14ac:dyDescent="0.25">
      <c r="B8" t="s">
        <v>11</v>
      </c>
      <c r="C8" t="s">
        <v>12</v>
      </c>
      <c r="D8" s="1">
        <v>44937</v>
      </c>
    </row>
    <row r="9" spans="1:25" x14ac:dyDescent="0.25">
      <c r="B9" t="s">
        <v>13</v>
      </c>
      <c r="C9" t="s">
        <v>12</v>
      </c>
      <c r="D9">
        <v>756</v>
      </c>
    </row>
    <row r="10" spans="1:25" x14ac:dyDescent="0.25">
      <c r="B10" t="s">
        <v>14</v>
      </c>
      <c r="C10" t="s">
        <v>12</v>
      </c>
      <c r="D10" s="1">
        <v>37883</v>
      </c>
    </row>
    <row r="11" spans="1:25" x14ac:dyDescent="0.25">
      <c r="B11" t="s">
        <v>15</v>
      </c>
      <c r="C11" t="s">
        <v>12</v>
      </c>
      <c r="D11" s="1">
        <v>38020</v>
      </c>
    </row>
    <row r="12" spans="1:25" x14ac:dyDescent="0.25">
      <c r="B12" t="s">
        <v>16</v>
      </c>
      <c r="C12" t="s">
        <v>12</v>
      </c>
      <c r="D12">
        <v>137</v>
      </c>
    </row>
    <row r="13" spans="1:25" x14ac:dyDescent="0.25">
      <c r="B13" t="s">
        <v>17</v>
      </c>
      <c r="C13" t="s">
        <v>12</v>
      </c>
      <c r="D13" s="2">
        <v>0.84599999999999997</v>
      </c>
    </row>
    <row r="14" spans="1:25" x14ac:dyDescent="0.25">
      <c r="B14" t="s">
        <v>18</v>
      </c>
      <c r="C14" t="s">
        <v>12</v>
      </c>
      <c r="D14" s="1">
        <v>7101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Y14"/>
  <sheetViews>
    <sheetView workbookViewId="0">
      <selection activeCell="B3" sqref="B3"/>
    </sheetView>
  </sheetViews>
  <sheetFormatPr defaultRowHeight="15" x14ac:dyDescent="0.25"/>
  <cols>
    <col min="1" max="1" width="37.7109375" bestFit="1" customWidth="1"/>
    <col min="2" max="2" width="42.28515625" bestFit="1" customWidth="1"/>
    <col min="3" max="3" width="6.140625" customWidth="1"/>
    <col min="4" max="4" width="13.28515625" bestFit="1" customWidth="1"/>
    <col min="5" max="5" width="11.5703125" bestFit="1" customWidth="1"/>
  </cols>
  <sheetData>
    <row r="1" spans="1:25" x14ac:dyDescent="0.25">
      <c r="B1" t="s">
        <v>466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9943</v>
      </c>
      <c r="H2">
        <f t="shared" ref="H2:R2" si="0">SUMIF($C$6:$C$13,H1,$D$6:$D$13)</f>
        <v>4402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15791</v>
      </c>
      <c r="T2">
        <f t="shared" ref="T2:Y2" si="1">SUMIF($B$6:$B$25,T1,$D$6:$D$25)</f>
        <v>73</v>
      </c>
      <c r="U2">
        <f t="shared" si="1"/>
        <v>14418</v>
      </c>
      <c r="V2">
        <f t="shared" si="1"/>
        <v>14465</v>
      </c>
      <c r="W2">
        <f t="shared" si="1"/>
        <v>47</v>
      </c>
      <c r="X2">
        <f t="shared" si="1"/>
        <v>0.91600000000000004</v>
      </c>
      <c r="Y2">
        <f t="shared" si="1"/>
        <v>5541</v>
      </c>
    </row>
    <row r="3" spans="1:25" x14ac:dyDescent="0.25">
      <c r="B3" t="s">
        <v>467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468</v>
      </c>
      <c r="C6" t="s">
        <v>7</v>
      </c>
      <c r="D6" s="1">
        <v>9943</v>
      </c>
      <c r="E6" t="s">
        <v>8</v>
      </c>
    </row>
    <row r="7" spans="1:25" x14ac:dyDescent="0.25">
      <c r="A7" t="s">
        <v>469</v>
      </c>
      <c r="C7" t="s">
        <v>10</v>
      </c>
      <c r="D7" s="1">
        <v>4402</v>
      </c>
    </row>
    <row r="8" spans="1:25" x14ac:dyDescent="0.25">
      <c r="B8" t="s">
        <v>11</v>
      </c>
      <c r="C8" t="s">
        <v>12</v>
      </c>
      <c r="D8" s="1">
        <v>15791</v>
      </c>
    </row>
    <row r="9" spans="1:25" x14ac:dyDescent="0.25">
      <c r="B9" t="s">
        <v>13</v>
      </c>
      <c r="C9" t="s">
        <v>12</v>
      </c>
      <c r="D9">
        <v>73</v>
      </c>
    </row>
    <row r="10" spans="1:25" x14ac:dyDescent="0.25">
      <c r="B10" t="s">
        <v>14</v>
      </c>
      <c r="C10" t="s">
        <v>12</v>
      </c>
      <c r="D10" s="1">
        <v>14418</v>
      </c>
    </row>
    <row r="11" spans="1:25" x14ac:dyDescent="0.25">
      <c r="B11" t="s">
        <v>15</v>
      </c>
      <c r="C11" t="s">
        <v>12</v>
      </c>
      <c r="D11" s="1">
        <v>14465</v>
      </c>
    </row>
    <row r="12" spans="1:25" x14ac:dyDescent="0.25">
      <c r="B12" t="s">
        <v>16</v>
      </c>
      <c r="C12" t="s">
        <v>12</v>
      </c>
      <c r="D12">
        <v>47</v>
      </c>
    </row>
    <row r="13" spans="1:25" x14ac:dyDescent="0.25">
      <c r="B13" t="s">
        <v>17</v>
      </c>
      <c r="C13" t="s">
        <v>12</v>
      </c>
      <c r="D13" s="2">
        <v>0.91600000000000004</v>
      </c>
    </row>
    <row r="14" spans="1:25" x14ac:dyDescent="0.25">
      <c r="B14" t="s">
        <v>18</v>
      </c>
      <c r="C14" t="s">
        <v>12</v>
      </c>
      <c r="D14" s="1">
        <v>5541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Y16"/>
  <sheetViews>
    <sheetView workbookViewId="0">
      <selection activeCell="B3" sqref="B3"/>
    </sheetView>
  </sheetViews>
  <sheetFormatPr defaultRowHeight="15" x14ac:dyDescent="0.25"/>
  <cols>
    <col min="1" max="1" width="37" bestFit="1" customWidth="1"/>
    <col min="2" max="2" width="50.42578125" bestFit="1" customWidth="1"/>
    <col min="3" max="3" width="6.5703125" customWidth="1"/>
    <col min="4" max="4" width="13.28515625" bestFit="1" customWidth="1"/>
    <col min="5" max="5" width="15.7109375" bestFit="1" customWidth="1"/>
  </cols>
  <sheetData>
    <row r="1" spans="1:25" x14ac:dyDescent="0.25">
      <c r="B1" t="s">
        <v>425</v>
      </c>
      <c r="G1" t="s">
        <v>7</v>
      </c>
      <c r="H1" t="s">
        <v>10</v>
      </c>
      <c r="I1" t="s">
        <v>32</v>
      </c>
      <c r="J1" t="s">
        <v>26</v>
      </c>
      <c r="K1" t="s">
        <v>53</v>
      </c>
      <c r="L1" t="s">
        <v>51</v>
      </c>
      <c r="M1" t="s">
        <v>73</v>
      </c>
      <c r="N1" t="s">
        <v>169</v>
      </c>
      <c r="O1" t="s">
        <v>172</v>
      </c>
      <c r="P1" t="s">
        <v>608</v>
      </c>
      <c r="Q1" t="s">
        <v>612</v>
      </c>
      <c r="R1" t="s">
        <v>770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G2">
        <f>SUMIF($C$6:$C$13,G1,$D$6:$D$13)</f>
        <v>32235</v>
      </c>
      <c r="H2">
        <f t="shared" ref="H2:R2" si="0">SUMIF($C$6:$C$13,H1,$D$6:$D$13)</f>
        <v>0</v>
      </c>
      <c r="I2">
        <f t="shared" si="0"/>
        <v>44067</v>
      </c>
      <c r="J2">
        <f t="shared" si="0"/>
        <v>984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SUMIF($B$6:$B$25,S1,$D$6:$D$25)</f>
        <v>90993</v>
      </c>
      <c r="T2">
        <f t="shared" ref="T2:Y2" si="1">SUMIF($B$6:$B$25,T1,$D$6:$D$25)</f>
        <v>861</v>
      </c>
      <c r="U2">
        <f t="shared" si="1"/>
        <v>78147</v>
      </c>
      <c r="V2">
        <f t="shared" si="1"/>
        <v>78157</v>
      </c>
      <c r="W2">
        <f t="shared" si="1"/>
        <v>10</v>
      </c>
      <c r="X2">
        <f t="shared" si="1"/>
        <v>0.85899999999999999</v>
      </c>
      <c r="Y2">
        <f t="shared" si="1"/>
        <v>11832</v>
      </c>
    </row>
    <row r="3" spans="1:25" x14ac:dyDescent="0.25">
      <c r="B3" t="s">
        <v>461</v>
      </c>
    </row>
    <row r="5" spans="1:25" x14ac:dyDescent="0.25">
      <c r="A5" t="s">
        <v>2</v>
      </c>
      <c r="C5" t="s">
        <v>3</v>
      </c>
      <c r="D5" t="s">
        <v>4</v>
      </c>
      <c r="E5" t="s">
        <v>5</v>
      </c>
    </row>
    <row r="6" spans="1:25" x14ac:dyDescent="0.25">
      <c r="A6" t="s">
        <v>462</v>
      </c>
      <c r="C6" t="s">
        <v>26</v>
      </c>
      <c r="D6">
        <v>793</v>
      </c>
      <c r="E6" t="s">
        <v>27</v>
      </c>
    </row>
    <row r="7" spans="1:25" x14ac:dyDescent="0.25">
      <c r="A7" t="s">
        <v>463</v>
      </c>
      <c r="C7" t="s">
        <v>26</v>
      </c>
      <c r="D7">
        <v>191</v>
      </c>
      <c r="E7" t="s">
        <v>27</v>
      </c>
    </row>
    <row r="8" spans="1:25" x14ac:dyDescent="0.25">
      <c r="A8" t="s">
        <v>464</v>
      </c>
      <c r="C8" t="s">
        <v>7</v>
      </c>
      <c r="D8" s="1">
        <v>32235</v>
      </c>
    </row>
    <row r="9" spans="1:25" x14ac:dyDescent="0.25">
      <c r="A9" t="s">
        <v>465</v>
      </c>
      <c r="C9" t="s">
        <v>32</v>
      </c>
      <c r="D9" s="1">
        <v>44067</v>
      </c>
      <c r="E9" t="s">
        <v>8</v>
      </c>
    </row>
    <row r="10" spans="1:25" x14ac:dyDescent="0.25">
      <c r="B10" t="s">
        <v>11</v>
      </c>
      <c r="C10" t="s">
        <v>12</v>
      </c>
      <c r="D10" s="1">
        <v>90993</v>
      </c>
    </row>
    <row r="11" spans="1:25" x14ac:dyDescent="0.25">
      <c r="B11" t="s">
        <v>13</v>
      </c>
      <c r="C11" t="s">
        <v>12</v>
      </c>
      <c r="D11">
        <v>861</v>
      </c>
    </row>
    <row r="12" spans="1:25" x14ac:dyDescent="0.25">
      <c r="B12" t="s">
        <v>14</v>
      </c>
      <c r="C12" t="s">
        <v>12</v>
      </c>
      <c r="D12" s="1">
        <v>78147</v>
      </c>
    </row>
    <row r="13" spans="1:25" x14ac:dyDescent="0.25">
      <c r="B13" t="s">
        <v>15</v>
      </c>
      <c r="C13" t="s">
        <v>12</v>
      </c>
      <c r="D13" s="1">
        <v>78157</v>
      </c>
    </row>
    <row r="14" spans="1:25" x14ac:dyDescent="0.25">
      <c r="B14" t="s">
        <v>16</v>
      </c>
      <c r="C14" t="s">
        <v>12</v>
      </c>
      <c r="D14">
        <v>10</v>
      </c>
    </row>
    <row r="15" spans="1:25" x14ac:dyDescent="0.25">
      <c r="B15" t="s">
        <v>17</v>
      </c>
      <c r="C15" t="s">
        <v>12</v>
      </c>
      <c r="D15" s="2">
        <v>0.85899999999999999</v>
      </c>
    </row>
    <row r="16" spans="1:25" x14ac:dyDescent="0.25">
      <c r="B16" t="s">
        <v>18</v>
      </c>
      <c r="C16" t="s">
        <v>12</v>
      </c>
      <c r="D16" s="1">
        <v>11832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223</vt:i4>
      </vt:variant>
      <vt:variant>
        <vt:lpstr>Named Ranges</vt:lpstr>
      </vt:variant>
      <vt:variant>
        <vt:i4>222</vt:i4>
      </vt:variant>
    </vt:vector>
  </HeadingPairs>
  <TitlesOfParts>
    <vt:vector size="445" baseType="lpstr">
      <vt:lpstr>Sheet222</vt:lpstr>
      <vt:lpstr>Sheet221</vt:lpstr>
      <vt:lpstr>Sheet220</vt:lpstr>
      <vt:lpstr>Sheet219</vt:lpstr>
      <vt:lpstr>Sheet218</vt:lpstr>
      <vt:lpstr>Sheet217</vt:lpstr>
      <vt:lpstr>Sheet216</vt:lpstr>
      <vt:lpstr>Sheet215</vt:lpstr>
      <vt:lpstr>Sheet214</vt:lpstr>
      <vt:lpstr>Sheet213</vt:lpstr>
      <vt:lpstr>Sheet212</vt:lpstr>
      <vt:lpstr>Sheet211</vt:lpstr>
      <vt:lpstr>Sheet210</vt:lpstr>
      <vt:lpstr>Sheet209</vt:lpstr>
      <vt:lpstr>Sheet208</vt:lpstr>
      <vt:lpstr>Sheet207</vt:lpstr>
      <vt:lpstr>Sheet206</vt:lpstr>
      <vt:lpstr>Sheet205</vt:lpstr>
      <vt:lpstr>Sheet204</vt:lpstr>
      <vt:lpstr>Sheet203</vt:lpstr>
      <vt:lpstr>Sheet202</vt:lpstr>
      <vt:lpstr>Sheet201</vt:lpstr>
      <vt:lpstr>Sheet200</vt:lpstr>
      <vt:lpstr>Sheet199</vt:lpstr>
      <vt:lpstr>Sheet198</vt:lpstr>
      <vt:lpstr>Sheet197</vt:lpstr>
      <vt:lpstr>Sheet196</vt:lpstr>
      <vt:lpstr>Sheet195</vt:lpstr>
      <vt:lpstr>Sheet194</vt:lpstr>
      <vt:lpstr>Sheet193</vt:lpstr>
      <vt:lpstr>Sheet192</vt:lpstr>
      <vt:lpstr>Sheet191</vt:lpstr>
      <vt:lpstr>Sheet190</vt:lpstr>
      <vt:lpstr>Sheet189</vt:lpstr>
      <vt:lpstr>Sheet188</vt:lpstr>
      <vt:lpstr>Sheet187</vt:lpstr>
      <vt:lpstr>Sheet186</vt:lpstr>
      <vt:lpstr>Sheet185</vt:lpstr>
      <vt:lpstr>Sheet184</vt:lpstr>
      <vt:lpstr>Sheet183</vt:lpstr>
      <vt:lpstr>Sheet182</vt:lpstr>
      <vt:lpstr>Sheet181</vt:lpstr>
      <vt:lpstr>Sheet180</vt:lpstr>
      <vt:lpstr>Sheet179</vt:lpstr>
      <vt:lpstr>Sheet178</vt:lpstr>
      <vt:lpstr>Sheet177</vt:lpstr>
      <vt:lpstr>Sheet176</vt:lpstr>
      <vt:lpstr>Sheet175</vt:lpstr>
      <vt:lpstr>Sheet174</vt:lpstr>
      <vt:lpstr>Sheet173</vt:lpstr>
      <vt:lpstr>Sheet172</vt:lpstr>
      <vt:lpstr>Sheet171</vt:lpstr>
      <vt:lpstr>Sheet170</vt:lpstr>
      <vt:lpstr>Sheet169</vt:lpstr>
      <vt:lpstr>Sheet168</vt:lpstr>
      <vt:lpstr>Sheet167</vt:lpstr>
      <vt:lpstr>Sheet166</vt:lpstr>
      <vt:lpstr>Sheet165</vt:lpstr>
      <vt:lpstr>Sheet164</vt:lpstr>
      <vt:lpstr>Sheet163</vt:lpstr>
      <vt:lpstr>Sheet162</vt:lpstr>
      <vt:lpstr>Sheet161</vt:lpstr>
      <vt:lpstr>Sheet160</vt:lpstr>
      <vt:lpstr>Sheet159</vt:lpstr>
      <vt:lpstr>Sheet158</vt:lpstr>
      <vt:lpstr>Sheet157</vt:lpstr>
      <vt:lpstr>Sheet156</vt:lpstr>
      <vt:lpstr>Sheet155</vt:lpstr>
      <vt:lpstr>Sheet154</vt:lpstr>
      <vt:lpstr>Sheet153</vt:lpstr>
      <vt:lpstr>Sheet152</vt:lpstr>
      <vt:lpstr>Sheet151</vt:lpstr>
      <vt:lpstr>Sheet150</vt:lpstr>
      <vt:lpstr>Sheet149</vt:lpstr>
      <vt:lpstr>Sheet148</vt:lpstr>
      <vt:lpstr>Sheet147</vt:lpstr>
      <vt:lpstr>Sheet146</vt:lpstr>
      <vt:lpstr>Sheet145</vt:lpstr>
      <vt:lpstr>Sheet144</vt:lpstr>
      <vt:lpstr>Sheet143</vt:lpstr>
      <vt:lpstr>Sheet142</vt:lpstr>
      <vt:lpstr>Sheet141</vt:lpstr>
      <vt:lpstr>Sheet140</vt:lpstr>
      <vt:lpstr>Sheet139</vt:lpstr>
      <vt:lpstr>Sheet138</vt:lpstr>
      <vt:lpstr>Sheet137</vt:lpstr>
      <vt:lpstr>Sheet136</vt:lpstr>
      <vt:lpstr>Sheet135</vt:lpstr>
      <vt:lpstr>Sheet134</vt:lpstr>
      <vt:lpstr>Sheet133</vt:lpstr>
      <vt:lpstr>Sheet132</vt:lpstr>
      <vt:lpstr>Sheet131</vt:lpstr>
      <vt:lpstr>Sheet130</vt:lpstr>
      <vt:lpstr>Sheet129</vt:lpstr>
      <vt:lpstr>Sheet128</vt:lpstr>
      <vt:lpstr>Sheet127</vt:lpstr>
      <vt:lpstr>Sheet126</vt:lpstr>
      <vt:lpstr>Sheet125</vt:lpstr>
      <vt:lpstr>Sheet124</vt:lpstr>
      <vt:lpstr>Sheet123</vt:lpstr>
      <vt:lpstr>Sheet122</vt:lpstr>
      <vt:lpstr>Sheet121</vt:lpstr>
      <vt:lpstr>Sheet120</vt:lpstr>
      <vt:lpstr>Sheet119</vt:lpstr>
      <vt:lpstr>Sheet118</vt:lpstr>
      <vt:lpstr>Sheet117</vt:lpstr>
      <vt:lpstr>Sheet116</vt:lpstr>
      <vt:lpstr>Sheet115</vt:lpstr>
      <vt:lpstr>Sheet114</vt:lpstr>
      <vt:lpstr>Sheet113</vt:lpstr>
      <vt:lpstr>Sheet112</vt:lpstr>
      <vt:lpstr>Sheet111</vt:lpstr>
      <vt:lpstr>Sheet110</vt:lpstr>
      <vt:lpstr>Sheet109</vt:lpstr>
      <vt:lpstr>Sheet108</vt:lpstr>
      <vt:lpstr>Sheet107</vt:lpstr>
      <vt:lpstr>Sheet106</vt:lpstr>
      <vt:lpstr>Sheet105</vt:lpstr>
      <vt:lpstr>Sheet104</vt:lpstr>
      <vt:lpstr>Sheet103</vt:lpstr>
      <vt:lpstr>Sheet102</vt:lpstr>
      <vt:lpstr>Sheet101</vt:lpstr>
      <vt:lpstr>Sheet100</vt:lpstr>
      <vt:lpstr>Sheet99</vt:lpstr>
      <vt:lpstr>Sheet98</vt:lpstr>
      <vt:lpstr>Sheet97</vt:lpstr>
      <vt:lpstr>Sheet96</vt:lpstr>
      <vt:lpstr>Sheet95</vt:lpstr>
      <vt:lpstr>Sheet94</vt:lpstr>
      <vt:lpstr>Sheet93</vt:lpstr>
      <vt:lpstr>Sheet92</vt:lpstr>
      <vt:lpstr>Sheet91</vt:lpstr>
      <vt:lpstr>Sheet90</vt:lpstr>
      <vt:lpstr>Sheet89</vt:lpstr>
      <vt:lpstr>Sheet88</vt:lpstr>
      <vt:lpstr>Sheet87</vt:lpstr>
      <vt:lpstr>Sheet86</vt:lpstr>
      <vt:lpstr>Sheet85</vt:lpstr>
      <vt:lpstr>Sheet84</vt:lpstr>
      <vt:lpstr>Sheet83</vt:lpstr>
      <vt:lpstr>Sheet82</vt:lpstr>
      <vt:lpstr>Sheet81</vt:lpstr>
      <vt:lpstr>Sheet80</vt:lpstr>
      <vt:lpstr>Sheet79</vt:lpstr>
      <vt:lpstr>Sheet78</vt:lpstr>
      <vt:lpstr>Sheet77</vt:lpstr>
      <vt:lpstr>Sheet76</vt:lpstr>
      <vt:lpstr>Sheet75</vt:lpstr>
      <vt:lpstr>Sheet74</vt:lpstr>
      <vt:lpstr>Sheet73</vt:lpstr>
      <vt:lpstr>Sheet72</vt:lpstr>
      <vt:lpstr>Sheet71</vt:lpstr>
      <vt:lpstr>Sheet70</vt:lpstr>
      <vt:lpstr>Sheet69</vt:lpstr>
      <vt:lpstr>Sheet68</vt:lpstr>
      <vt:lpstr>Sheet67</vt:lpstr>
      <vt:lpstr>Sheet66</vt:lpstr>
      <vt:lpstr>Sheet65</vt:lpstr>
      <vt:lpstr>Sheet64</vt:lpstr>
      <vt:lpstr>Sheet63</vt:lpstr>
      <vt:lpstr>Sheet62</vt:lpstr>
      <vt:lpstr>Sheet61</vt:lpstr>
      <vt:lpstr>Sheet60</vt:lpstr>
      <vt:lpstr>Sheet59</vt:lpstr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  <vt:lpstr>Consolidated</vt:lpstr>
      <vt:lpstr>Sheet1!_5_KeputusanDR.php?kod_00100</vt:lpstr>
      <vt:lpstr>Sheet2!_5_KeputusanDR.php?kod_00200</vt:lpstr>
      <vt:lpstr>Sheet3!_5_KeputusanDR.php?kod_00300</vt:lpstr>
      <vt:lpstr>Sheet4!_5_KeputusanDR.php?kod_00400</vt:lpstr>
      <vt:lpstr>Sheet5!_5_KeputusanDR.php?kod_00500</vt:lpstr>
      <vt:lpstr>Sheet6!_5_KeputusanDR.php?kod_00600</vt:lpstr>
      <vt:lpstr>Sheet7!_5_KeputusanDR.php?kod_00700</vt:lpstr>
      <vt:lpstr>Sheet8!_5_KeputusanDR.php?kod_00800</vt:lpstr>
      <vt:lpstr>Sheet9!_5_KeputusanDR.php?kod_00900</vt:lpstr>
      <vt:lpstr>Sheet10!_5_KeputusanDR.php?kod_01000</vt:lpstr>
      <vt:lpstr>Sheet11!_5_KeputusanDR.php?kod_01100</vt:lpstr>
      <vt:lpstr>Sheet12!_5_KeputusanDR.php?kod_01200</vt:lpstr>
      <vt:lpstr>Sheet13!_5_KeputusanDR.php?kod_01300</vt:lpstr>
      <vt:lpstr>Sheet14!_5_KeputusanDR.php?kod_01400</vt:lpstr>
      <vt:lpstr>Sheet15!_5_KeputusanDR.php?kod_01500</vt:lpstr>
      <vt:lpstr>Sheet16!_5_KeputusanDR.php?kod_01600</vt:lpstr>
      <vt:lpstr>Sheet17!_5_KeputusanDR.php?kod_01700</vt:lpstr>
      <vt:lpstr>Sheet18!_5_KeputusanDR.php?kod_01800</vt:lpstr>
      <vt:lpstr>Sheet19!_5_KeputusanDR.php?kod_01900</vt:lpstr>
      <vt:lpstr>Sheet20!_5_KeputusanDR.php?kod_02000</vt:lpstr>
      <vt:lpstr>Sheet21!_5_KeputusanDR.php?kod_02100</vt:lpstr>
      <vt:lpstr>Sheet22!_5_KeputusanDR.php?kod_02200</vt:lpstr>
      <vt:lpstr>Sheet23!_5_KeputusanDR.php?kod_02300</vt:lpstr>
      <vt:lpstr>Sheet24!_5_KeputusanDR.php?kod_02400</vt:lpstr>
      <vt:lpstr>Sheet25!_5_KeputusanDR.php?kod_02500</vt:lpstr>
      <vt:lpstr>Sheet26!_5_KeputusanDR.php?kod_02600</vt:lpstr>
      <vt:lpstr>Sheet27!_5_KeputusanDR.php?kod_02700</vt:lpstr>
      <vt:lpstr>Sheet28!_5_KeputusanDR.php?kod_02800</vt:lpstr>
      <vt:lpstr>Sheet29!_5_KeputusanDR.php?kod_02900</vt:lpstr>
      <vt:lpstr>Sheet30!_5_KeputusanDR.php?kod_03000</vt:lpstr>
      <vt:lpstr>Sheet31!_5_KeputusanDR.php?kod_03100</vt:lpstr>
      <vt:lpstr>Sheet32!_5_KeputusanDR.php?kod_03200</vt:lpstr>
      <vt:lpstr>Sheet33!_5_KeputusanDR.php?kod_03300</vt:lpstr>
      <vt:lpstr>Sheet34!_5_KeputusanDR.php?kod_03400</vt:lpstr>
      <vt:lpstr>Sheet35!_5_KeputusanDR.php?kod_03500</vt:lpstr>
      <vt:lpstr>Sheet36!_5_KeputusanDR.php?kod_03600</vt:lpstr>
      <vt:lpstr>Sheet37!_5_KeputusanDR.php?kod_03700</vt:lpstr>
      <vt:lpstr>Sheet38!_5_KeputusanDR.php?kod_03800</vt:lpstr>
      <vt:lpstr>Sheet39!_5_KeputusanDR.php?kod_03900</vt:lpstr>
      <vt:lpstr>Sheet40!_5_KeputusanDR.php?kod_04000</vt:lpstr>
      <vt:lpstr>Sheet41!_5_KeputusanDR.php?kod_04100</vt:lpstr>
      <vt:lpstr>Sheet42!_5_KeputusanDR.php?kod_04200</vt:lpstr>
      <vt:lpstr>Sheet43!_5_KeputusanDR.php?kod_04300</vt:lpstr>
      <vt:lpstr>Sheet44!_5_KeputusanDR.php?kod_04400</vt:lpstr>
      <vt:lpstr>Sheet45!_5_KeputusanDR.php?kod_04500</vt:lpstr>
      <vt:lpstr>Sheet46!_5_KeputusanDR.php?kod_04600</vt:lpstr>
      <vt:lpstr>Sheet47!_5_KeputusanDR.php?kod_04700</vt:lpstr>
      <vt:lpstr>Sheet48!_5_KeputusanDR.php?kod_04800</vt:lpstr>
      <vt:lpstr>Sheet49!_5_KeputusanDR.php?kod_04900</vt:lpstr>
      <vt:lpstr>Sheet50!_5_KeputusanDR.php?kod_05000</vt:lpstr>
      <vt:lpstr>Sheet51!_5_KeputusanDR.php?kod_05100</vt:lpstr>
      <vt:lpstr>Sheet52!_5_KeputusanDR.php?kod_05200</vt:lpstr>
      <vt:lpstr>Sheet53!_5_KeputusanDR.php?kod_05300</vt:lpstr>
      <vt:lpstr>Sheet54!_5_KeputusanDR.php?kod_05400</vt:lpstr>
      <vt:lpstr>Sheet55!_5_KeputusanDR.php?kod_05500</vt:lpstr>
      <vt:lpstr>Sheet56!_5_KeputusanDR.php?kod_05600</vt:lpstr>
      <vt:lpstr>Sheet57!_5_KeputusanDR.php?kod_05700</vt:lpstr>
      <vt:lpstr>Sheet58!_5_KeputusanDR.php?kod_05800</vt:lpstr>
      <vt:lpstr>Sheet59!_5_KeputusanDR.php?kod_05900</vt:lpstr>
      <vt:lpstr>Sheet60!_5_KeputusanDR.php?kod_06000</vt:lpstr>
      <vt:lpstr>Sheet61!_5_KeputusanDR.php?kod_06100</vt:lpstr>
      <vt:lpstr>Sheet62!_5_KeputusanDR.php?kod_06200</vt:lpstr>
      <vt:lpstr>Sheet63!_5_KeputusanDR.php?kod_06300</vt:lpstr>
      <vt:lpstr>Sheet64!_5_KeputusanDR.php?kod_06400</vt:lpstr>
      <vt:lpstr>Sheet65!_5_KeputusanDR.php?kod_06500</vt:lpstr>
      <vt:lpstr>Sheet66!_5_KeputusanDR.php?kod_06600</vt:lpstr>
      <vt:lpstr>Sheet67!_5_KeputusanDR.php?kod_06700</vt:lpstr>
      <vt:lpstr>Sheet68!_5_KeputusanDR.php?kod_06800</vt:lpstr>
      <vt:lpstr>Sheet69!_5_KeputusanDR.php?kod_06900</vt:lpstr>
      <vt:lpstr>Sheet70!_5_KeputusanDR.php?kod_07000</vt:lpstr>
      <vt:lpstr>Sheet71!_5_KeputusanDR.php?kod_07100</vt:lpstr>
      <vt:lpstr>Sheet72!_5_KeputusanDR.php?kod_07200</vt:lpstr>
      <vt:lpstr>Sheet73!_5_KeputusanDR.php?kod_07300</vt:lpstr>
      <vt:lpstr>Sheet74!_5_KeputusanDR.php?kod_07400</vt:lpstr>
      <vt:lpstr>Sheet75!_5_KeputusanDR.php?kod_07500</vt:lpstr>
      <vt:lpstr>Sheet76!_5_KeputusanDR.php?kod_07600</vt:lpstr>
      <vt:lpstr>Sheet77!_5_KeputusanDR.php?kod_07700</vt:lpstr>
      <vt:lpstr>Sheet78!_5_KeputusanDR.php?kod_07800</vt:lpstr>
      <vt:lpstr>Sheet79!_5_KeputusanDR.php?kod_07900</vt:lpstr>
      <vt:lpstr>Sheet80!_5_KeputusanDR.php?kod_08000</vt:lpstr>
      <vt:lpstr>Sheet81!_5_KeputusanDR.php?kod_08100</vt:lpstr>
      <vt:lpstr>Sheet82!_5_KeputusanDR.php?kod_08200</vt:lpstr>
      <vt:lpstr>Sheet83!_5_KeputusanDR.php?kod_08300</vt:lpstr>
      <vt:lpstr>Sheet84!_5_KeputusanDR.php?kod_08400</vt:lpstr>
      <vt:lpstr>Sheet85!_5_KeputusanDR.php?kod_08500</vt:lpstr>
      <vt:lpstr>Sheet86!_5_KeputusanDR.php?kod_08600</vt:lpstr>
      <vt:lpstr>Sheet87!_5_KeputusanDR.php?kod_08700</vt:lpstr>
      <vt:lpstr>Sheet88!_5_KeputusanDR.php?kod_08800</vt:lpstr>
      <vt:lpstr>Sheet89!_5_KeputusanDR.php?kod_08900</vt:lpstr>
      <vt:lpstr>Sheet90!_5_KeputusanDR.php?kod_09000</vt:lpstr>
      <vt:lpstr>Sheet91!_5_KeputusanDR.php?kod_09100</vt:lpstr>
      <vt:lpstr>Sheet92!_5_KeputusanDR.php?kod_09200</vt:lpstr>
      <vt:lpstr>Sheet93!_5_KeputusanDR.php?kod_09300</vt:lpstr>
      <vt:lpstr>Sheet94!_5_KeputusanDR.php?kod_09400</vt:lpstr>
      <vt:lpstr>Sheet95!_5_KeputusanDR.php?kod_09500</vt:lpstr>
      <vt:lpstr>Sheet96!_5_KeputusanDR.php?kod_09600</vt:lpstr>
      <vt:lpstr>Sheet97!_5_KeputusanDR.php?kod_09700</vt:lpstr>
      <vt:lpstr>Sheet98!_5_KeputusanDR.php?kod_09800</vt:lpstr>
      <vt:lpstr>Sheet99!_5_KeputusanDR.php?kod_09900</vt:lpstr>
      <vt:lpstr>Sheet100!_5_KeputusanDR.php?kod_10000</vt:lpstr>
      <vt:lpstr>Sheet101!_5_KeputusanDR.php?kod_10100</vt:lpstr>
      <vt:lpstr>Sheet102!_5_KeputusanDR.php?kod_10200</vt:lpstr>
      <vt:lpstr>Sheet103!_5_KeputusanDR.php?kod_10300</vt:lpstr>
      <vt:lpstr>Sheet104!_5_KeputusanDR.php?kod_10400</vt:lpstr>
      <vt:lpstr>Sheet105!_5_KeputusanDR.php?kod_10500</vt:lpstr>
      <vt:lpstr>Sheet106!_5_KeputusanDR.php?kod_10600</vt:lpstr>
      <vt:lpstr>Sheet107!_5_KeputusanDR.php?kod_10700</vt:lpstr>
      <vt:lpstr>Sheet108!_5_KeputusanDR.php?kod_10800</vt:lpstr>
      <vt:lpstr>Sheet109!_5_KeputusanDR.php?kod_10900</vt:lpstr>
      <vt:lpstr>Sheet110!_5_KeputusanDR.php?kod_11000</vt:lpstr>
      <vt:lpstr>Sheet111!_5_KeputusanDR.php?kod_11100</vt:lpstr>
      <vt:lpstr>Sheet112!_5_KeputusanDR.php?kod_11200</vt:lpstr>
      <vt:lpstr>Sheet113!_5_KeputusanDR.php?kod_11300</vt:lpstr>
      <vt:lpstr>Sheet114!_5_KeputusanDR.php?kod_11400</vt:lpstr>
      <vt:lpstr>Sheet115!_5_KeputusanDR.php?kod_11500</vt:lpstr>
      <vt:lpstr>Sheet116!_5_KeputusanDR.php?kod_11600</vt:lpstr>
      <vt:lpstr>Sheet117!_5_KeputusanDR.php?kod_11700</vt:lpstr>
      <vt:lpstr>Sheet118!_5_KeputusanDR.php?kod_11800</vt:lpstr>
      <vt:lpstr>Sheet119!_5_KeputusanDR.php?kod_11900</vt:lpstr>
      <vt:lpstr>Sheet120!_5_KeputusanDR.php?kod_12000</vt:lpstr>
      <vt:lpstr>Sheet121!_5_KeputusanDR.php?kod_12100</vt:lpstr>
      <vt:lpstr>Sheet122!_5_KeputusanDR.php?kod_12200</vt:lpstr>
      <vt:lpstr>Sheet123!_5_KeputusanDR.php?kod_12300</vt:lpstr>
      <vt:lpstr>Sheet124!_5_KeputusanDR.php?kod_12400</vt:lpstr>
      <vt:lpstr>Sheet125!_5_KeputusanDR.php?kod_12500</vt:lpstr>
      <vt:lpstr>Sheet126!_5_KeputusanDR.php?kod_12600</vt:lpstr>
      <vt:lpstr>Sheet127!_5_KeputusanDR.php?kod_12700</vt:lpstr>
      <vt:lpstr>Sheet128!_5_KeputusanDR.php?kod_12800</vt:lpstr>
      <vt:lpstr>Sheet129!_5_KeputusanDR.php?kod_12900</vt:lpstr>
      <vt:lpstr>Sheet130!_5_KeputusanDR.php?kod_13000</vt:lpstr>
      <vt:lpstr>Sheet131!_5_KeputusanDR.php?kod_13100</vt:lpstr>
      <vt:lpstr>Sheet132!_5_KeputusanDR.php?kod_13200</vt:lpstr>
      <vt:lpstr>Sheet133!_5_KeputusanDR.php?kod_13300</vt:lpstr>
      <vt:lpstr>Sheet134!_5_KeputusanDR.php?kod_13400</vt:lpstr>
      <vt:lpstr>Sheet135!_5_KeputusanDR.php?kod_13500</vt:lpstr>
      <vt:lpstr>Sheet136!_5_KeputusanDR.php?kod_13600</vt:lpstr>
      <vt:lpstr>Sheet137!_5_KeputusanDR.php?kod_13700</vt:lpstr>
      <vt:lpstr>Sheet138!_5_KeputusanDR.php?kod_13800</vt:lpstr>
      <vt:lpstr>Sheet139!_5_KeputusanDR.php?kod_13900</vt:lpstr>
      <vt:lpstr>Sheet140!_5_KeputusanDR.php?kod_14000</vt:lpstr>
      <vt:lpstr>Sheet141!_5_KeputusanDR.php?kod_14100</vt:lpstr>
      <vt:lpstr>Sheet142!_5_KeputusanDR.php?kod_14200</vt:lpstr>
      <vt:lpstr>Sheet143!_5_KeputusanDR.php?kod_14300</vt:lpstr>
      <vt:lpstr>Sheet144!_5_KeputusanDR.php?kod_14400</vt:lpstr>
      <vt:lpstr>Sheet145!_5_KeputusanDR.php?kod_14500</vt:lpstr>
      <vt:lpstr>Sheet146!_5_KeputusanDR.php?kod_14600</vt:lpstr>
      <vt:lpstr>Sheet147!_5_KeputusanDR.php?kod_14700</vt:lpstr>
      <vt:lpstr>Sheet148!_5_KeputusanDR.php?kod_14800</vt:lpstr>
      <vt:lpstr>Sheet149!_5_KeputusanDR.php?kod_14900</vt:lpstr>
      <vt:lpstr>Sheet150!_5_KeputusanDR.php?kod_15000</vt:lpstr>
      <vt:lpstr>Sheet151!_5_KeputusanDR.php?kod_15100</vt:lpstr>
      <vt:lpstr>Sheet152!_5_KeputusanDR.php?kod_15200</vt:lpstr>
      <vt:lpstr>Sheet153!_5_KeputusanDR.php?kod_15300</vt:lpstr>
      <vt:lpstr>Sheet154!_5_KeputusanDR.php?kod_15400</vt:lpstr>
      <vt:lpstr>Sheet155!_5_KeputusanDR.php?kod_15500</vt:lpstr>
      <vt:lpstr>Sheet156!_5_KeputusanDR.php?kod_15600</vt:lpstr>
      <vt:lpstr>Sheet157!_5_KeputusanDR.php?kod_15700</vt:lpstr>
      <vt:lpstr>Sheet158!_5_KeputusanDR.php?kod_15800</vt:lpstr>
      <vt:lpstr>Sheet159!_5_KeputusanDR.php?kod_15900</vt:lpstr>
      <vt:lpstr>Sheet160!_5_KeputusanDR.php?kod_16000</vt:lpstr>
      <vt:lpstr>Sheet161!_5_KeputusanDR.php?kod_16100</vt:lpstr>
      <vt:lpstr>Sheet162!_5_KeputusanDR.php?kod_16200</vt:lpstr>
      <vt:lpstr>Sheet163!_5_KeputusanDR.php?kod_16300</vt:lpstr>
      <vt:lpstr>Sheet164!_5_KeputusanDR.php?kod_16400</vt:lpstr>
      <vt:lpstr>Sheet165!_5_KeputusanDR.php?kod_16500</vt:lpstr>
      <vt:lpstr>Sheet166!_5_KeputusanDR.php?kod_16600</vt:lpstr>
      <vt:lpstr>Sheet167!_5_KeputusanDR.php?kod_16700</vt:lpstr>
      <vt:lpstr>Sheet168!_5_KeputusanDR.php?kod_16800</vt:lpstr>
      <vt:lpstr>Sheet169!_5_KeputusanDR.php?kod_16900</vt:lpstr>
      <vt:lpstr>Sheet170!_5_KeputusanDR.php?kod_17000</vt:lpstr>
      <vt:lpstr>Sheet171!_5_KeputusanDR.php?kod_17100</vt:lpstr>
      <vt:lpstr>Sheet172!_5_KeputusanDR.php?kod_17200</vt:lpstr>
      <vt:lpstr>Sheet173!_5_KeputusanDR.php?kod_17300</vt:lpstr>
      <vt:lpstr>Sheet174!_5_KeputusanDR.php?kod_17400</vt:lpstr>
      <vt:lpstr>Sheet175!_5_KeputusanDR.php?kod_17500</vt:lpstr>
      <vt:lpstr>Sheet176!_5_KeputusanDR.php?kod_17600</vt:lpstr>
      <vt:lpstr>Sheet177!_5_KeputusanDR.php?kod_17700</vt:lpstr>
      <vt:lpstr>Sheet178!_5_KeputusanDR.php?kod_17800</vt:lpstr>
      <vt:lpstr>Sheet179!_5_KeputusanDR.php?kod_17900</vt:lpstr>
      <vt:lpstr>Sheet180!_5_KeputusanDR.php?kod_18000</vt:lpstr>
      <vt:lpstr>Sheet181!_5_KeputusanDR.php?kod_18100</vt:lpstr>
      <vt:lpstr>Sheet182!_5_KeputusanDR.php?kod_18200</vt:lpstr>
      <vt:lpstr>Sheet183!_5_KeputusanDR.php?kod_18300</vt:lpstr>
      <vt:lpstr>Sheet184!_5_KeputusanDR.php?kod_18400</vt:lpstr>
      <vt:lpstr>Sheet185!_5_KeputusanDR.php?kod_18500</vt:lpstr>
      <vt:lpstr>Sheet186!_5_KeputusanDR.php?kod_18600</vt:lpstr>
      <vt:lpstr>Sheet187!_5_KeputusanDR.php?kod_18700</vt:lpstr>
      <vt:lpstr>Sheet188!_5_KeputusanDR.php?kod_18800</vt:lpstr>
      <vt:lpstr>Sheet189!_5_KeputusanDR.php?kod_18900</vt:lpstr>
      <vt:lpstr>Sheet190!_5_KeputusanDR.php?kod_19000</vt:lpstr>
      <vt:lpstr>Sheet191!_5_KeputusanDR.php?kod_19100</vt:lpstr>
      <vt:lpstr>Sheet192!_5_KeputusanDR.php?kod_19200</vt:lpstr>
      <vt:lpstr>Sheet193!_5_KeputusanDR.php?kod_19300</vt:lpstr>
      <vt:lpstr>Sheet194!_5_KeputusanDR.php?kod_19400</vt:lpstr>
      <vt:lpstr>Sheet195!_5_KeputusanDR.php?kod_19500</vt:lpstr>
      <vt:lpstr>Sheet196!_5_KeputusanDR.php?kod_19600</vt:lpstr>
      <vt:lpstr>Sheet197!_5_KeputusanDR.php?kod_19700</vt:lpstr>
      <vt:lpstr>Sheet198!_5_KeputusanDR.php?kod_19800</vt:lpstr>
      <vt:lpstr>Sheet199!_5_KeputusanDR.php?kod_19900</vt:lpstr>
      <vt:lpstr>Sheet200!_5_KeputusanDR.php?kod_20000</vt:lpstr>
      <vt:lpstr>Sheet201!_5_KeputusanDR.php?kod_20100</vt:lpstr>
      <vt:lpstr>Sheet202!_5_KeputusanDR.php?kod_20200</vt:lpstr>
      <vt:lpstr>Sheet203!_5_KeputusanDR.php?kod_20300</vt:lpstr>
      <vt:lpstr>Sheet204!_5_KeputusanDR.php?kod_20400</vt:lpstr>
      <vt:lpstr>Sheet205!_5_KeputusanDR.php?kod_20500</vt:lpstr>
      <vt:lpstr>Sheet206!_5_KeputusanDR.php?kod_20600</vt:lpstr>
      <vt:lpstr>Sheet207!_5_KeputusanDR.php?kod_20700</vt:lpstr>
      <vt:lpstr>Sheet208!_5_KeputusanDR.php?kod_20800</vt:lpstr>
      <vt:lpstr>Sheet209!_5_KeputusanDR.php?kod_20900</vt:lpstr>
      <vt:lpstr>Sheet210!_5_KeputusanDR.php?kod_21000</vt:lpstr>
      <vt:lpstr>Sheet211!_5_KeputusanDR.php?kod_21100</vt:lpstr>
      <vt:lpstr>Sheet212!_5_KeputusanDR.php?kod_21200</vt:lpstr>
      <vt:lpstr>Sheet213!_5_KeputusanDR.php?kod_21300</vt:lpstr>
      <vt:lpstr>Sheet214!_5_KeputusanDR.php?kod_21400</vt:lpstr>
      <vt:lpstr>Sheet215!_5_KeputusanDR.php?kod_21500</vt:lpstr>
      <vt:lpstr>Sheet216!_5_KeputusanDR.php?kod_21600</vt:lpstr>
      <vt:lpstr>Sheet217!_5_KeputusanDR.php?kod_21700</vt:lpstr>
      <vt:lpstr>Sheet218!_5_KeputusanDR.php?kod_21800</vt:lpstr>
      <vt:lpstr>Sheet219!_5_KeputusanDR.php?kod_21900</vt:lpstr>
      <vt:lpstr>Sheet220!_5_KeputusanDR.php?kod_22000</vt:lpstr>
      <vt:lpstr>Sheet221!_5_KeputusanDR.php?kod_22100</vt:lpstr>
      <vt:lpstr>Sheet222!_5_KeputusanDR.php?kod_22200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Momo</cp:lastModifiedBy>
  <dcterms:created xsi:type="dcterms:W3CDTF">2013-05-06T01:32:08Z</dcterms:created>
  <dcterms:modified xsi:type="dcterms:W3CDTF">2013-05-06T07:57:47Z</dcterms:modified>
</cp:coreProperties>
</file>